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76" i="7" l="1"/>
  <c r="H134" i="7"/>
  <c r="F71" i="7"/>
  <c r="G130" i="7"/>
  <c r="F81" i="7"/>
  <c r="F143" i="7"/>
  <c r="H114" i="7"/>
  <c r="H151" i="7"/>
  <c r="H58" i="7"/>
  <c r="H66" i="7"/>
  <c r="F79" i="7"/>
  <c r="H119" i="7"/>
  <c r="H142" i="7"/>
  <c r="F69" i="7"/>
  <c r="H112" i="7"/>
  <c r="H65" i="7"/>
  <c r="F100" i="7"/>
  <c r="H153" i="7"/>
  <c r="F108" i="7"/>
  <c r="F158" i="7"/>
  <c r="G91" i="7"/>
  <c r="H123" i="7"/>
  <c r="F129" i="7"/>
  <c r="F77" i="7"/>
  <c r="G146" i="7"/>
  <c r="G137" i="7"/>
  <c r="H92" i="7"/>
  <c r="F134" i="7"/>
  <c r="G72" i="7"/>
  <c r="G82" i="7"/>
  <c r="H110" i="7"/>
  <c r="G92" i="7"/>
  <c r="G60" i="7"/>
  <c r="H64" i="7"/>
  <c r="F120" i="7"/>
  <c r="G62" i="7"/>
  <c r="H59" i="7"/>
  <c r="F82" i="7"/>
  <c r="H69" i="7"/>
  <c r="H88" i="7"/>
  <c r="H143" i="7"/>
  <c r="H89" i="7"/>
  <c r="F121" i="7"/>
  <c r="G81" i="7"/>
  <c r="F61" i="7"/>
  <c r="G96" i="7"/>
  <c r="H147" i="7"/>
  <c r="H107" i="7"/>
  <c r="F110" i="7"/>
  <c r="G153" i="7"/>
  <c r="H137" i="7"/>
  <c r="G122" i="7"/>
  <c r="G129" i="7"/>
  <c r="F78" i="7"/>
  <c r="F164" i="7"/>
  <c r="F57" i="7"/>
  <c r="F115" i="7"/>
  <c r="F113" i="7"/>
  <c r="G83" i="7"/>
  <c r="H75" i="7"/>
  <c r="H116" i="7"/>
  <c r="H170" i="7"/>
  <c r="H156" i="7"/>
  <c r="H120" i="7"/>
  <c r="H127" i="7"/>
  <c r="F172" i="7"/>
  <c r="H85" i="7"/>
  <c r="G57" i="7"/>
  <c r="F103" i="7"/>
  <c r="F141" i="7"/>
  <c r="G100" i="7"/>
  <c r="H78" i="7"/>
  <c r="H84" i="7"/>
  <c r="H103" i="7"/>
  <c r="G116" i="7"/>
  <c r="H70" i="7"/>
  <c r="G128" i="7"/>
  <c r="H106" i="7"/>
  <c r="F59" i="7"/>
  <c r="H81" i="7"/>
  <c r="F102" i="7"/>
  <c r="H109" i="7"/>
  <c r="F156"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F152" i="7"/>
  <c r="F138" i="7"/>
  <c r="H79" i="7"/>
  <c r="H63" i="7"/>
  <c r="H62" i="7"/>
  <c r="F68" i="7"/>
  <c r="H164" i="7"/>
  <c r="F153" i="7"/>
  <c r="F95" i="7"/>
  <c r="H131" i="7"/>
  <c r="G68" i="7"/>
  <c r="F75" i="7"/>
  <c r="H105" i="7"/>
  <c r="H101" i="7"/>
  <c r="G75" i="7"/>
  <c r="G143" i="7"/>
  <c r="H174" i="7"/>
  <c r="G107" i="7"/>
  <c r="G61" i="7"/>
  <c r="F73" i="7"/>
  <c r="F122" i="7"/>
  <c r="G95" i="7"/>
  <c r="H159" i="7"/>
  <c r="G118" i="7"/>
  <c r="G168" i="7"/>
  <c r="F112" i="7"/>
  <c r="G78" i="7"/>
  <c r="F63" i="7"/>
  <c r="H73"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H168" i="7"/>
  <c r="F118" i="7"/>
  <c r="H140" i="7"/>
  <c r="G110" i="7"/>
  <c r="F87" i="7"/>
  <c r="G106" i="7"/>
  <c r="F58" i="7"/>
  <c r="G119" i="7"/>
  <c r="G97" i="7"/>
  <c r="F62" i="7"/>
  <c r="F154" i="7"/>
  <c r="F88" i="7"/>
  <c r="G77" i="7"/>
  <c r="G158" i="7"/>
  <c r="F99" i="7"/>
  <c r="H118" i="7"/>
  <c r="F165" i="7"/>
  <c r="G93" i="7"/>
  <c r="F149" i="7"/>
  <c r="G133" i="7"/>
  <c r="H145" i="7"/>
  <c r="H80" i="7"/>
  <c r="G152" i="7"/>
  <c r="F144" i="7"/>
  <c r="H133" i="7"/>
  <c r="G76" i="7"/>
  <c r="G138" i="7"/>
  <c r="G73" i="7"/>
  <c r="G88" i="7"/>
  <c r="H149" i="7"/>
  <c r="F161" i="7"/>
  <c r="H163" i="7"/>
  <c r="G157" i="7"/>
  <c r="G121" i="7"/>
  <c r="G167" i="7"/>
  <c r="G69" i="7"/>
  <c r="G135" i="7"/>
  <c r="H102" i="7"/>
  <c r="F163" i="7"/>
  <c r="F159" i="7"/>
  <c r="F116" i="7"/>
  <c r="G79" i="7"/>
  <c r="G139" i="7"/>
  <c r="G172" i="7"/>
  <c r="H86" i="7"/>
  <c r="F117" i="7"/>
  <c r="F86" i="7"/>
  <c r="F80" i="7"/>
  <c r="F98" i="7"/>
  <c r="F83" i="7"/>
  <c r="G156" i="7"/>
  <c r="G120" i="7"/>
  <c r="G148" i="7"/>
  <c r="G155" i="7"/>
  <c r="F166" i="7"/>
  <c r="G162" i="7"/>
  <c r="F151" i="7"/>
  <c r="G151" i="7"/>
  <c r="G115" i="7"/>
  <c r="H90" i="7"/>
  <c r="G112" i="7"/>
  <c r="G113" i="7"/>
  <c r="F135" i="7"/>
  <c r="F127" i="7"/>
  <c r="H111" i="7"/>
  <c r="H122" i="7"/>
  <c r="G163" i="7"/>
  <c r="H115" i="7"/>
  <c r="G98" i="7"/>
  <c r="H96" i="7"/>
  <c r="H128" i="7"/>
  <c r="H100" i="7"/>
  <c r="F65" i="7"/>
  <c r="H74" i="7"/>
  <c r="F91" i="7"/>
  <c r="H99" i="7"/>
  <c r="G140" i="7"/>
  <c r="F85" i="7"/>
  <c r="G84" i="7"/>
  <c r="G171" i="7"/>
  <c r="G74" i="7"/>
  <c r="H87" i="7"/>
  <c r="H129" i="7"/>
  <c r="G80" i="7"/>
  <c r="F64" i="7"/>
  <c r="F131" i="7"/>
  <c r="G142" i="7"/>
  <c r="F130" i="7"/>
  <c r="G175" i="7"/>
  <c r="G169" i="7"/>
  <c r="F114" i="7"/>
  <c r="F173" i="7"/>
  <c r="G141" i="7"/>
  <c r="F96" i="7"/>
  <c r="H136" i="7"/>
  <c r="F90" i="7"/>
  <c r="F128" i="7"/>
  <c r="F70" i="7"/>
  <c r="H76" i="7"/>
  <c r="F162" i="7"/>
  <c r="G161" i="7"/>
  <c r="H72" i="7"/>
  <c r="G111" i="7"/>
  <c r="F109" i="7"/>
  <c r="F107" i="7"/>
  <c r="G166" i="7"/>
  <c r="H162" i="7"/>
  <c r="F167" i="7"/>
  <c r="F147" i="7"/>
  <c r="H150" i="7"/>
  <c r="H95" i="7"/>
  <c r="F150" i="7"/>
  <c r="F140" i="7"/>
  <c r="G59" i="7"/>
  <c r="F169" i="7"/>
  <c r="H146" i="7"/>
  <c r="H157" i="7"/>
  <c r="F66" i="7"/>
  <c r="H155" i="7"/>
  <c r="H158" i="7"/>
  <c r="G154" i="7"/>
  <c r="G134" i="7"/>
  <c r="H166" i="7"/>
  <c r="F155" i="7"/>
  <c r="G136" i="7"/>
  <c r="G109" i="7"/>
  <c r="F84" i="7"/>
  <c r="G149" i="7"/>
  <c r="H171" i="7"/>
  <c r="H60" i="7"/>
  <c r="F106" i="7"/>
  <c r="H68" i="7"/>
  <c r="G101" i="7"/>
  <c r="F137" i="7"/>
  <c r="F119" i="7"/>
  <c r="H172" i="7"/>
  <c r="G123" i="7"/>
  <c r="F145" i="7"/>
  <c r="F157" i="7"/>
  <c r="F123" i="7"/>
  <c r="H61" i="7"/>
  <c r="H169" i="7"/>
  <c r="G71" i="7"/>
  <c r="H108" i="7"/>
  <c r="F104" i="7"/>
  <c r="F111" i="7"/>
  <c r="H121" i="7"/>
  <c r="H138" i="7"/>
  <c r="F174" i="7"/>
  <c r="G147" i="7"/>
  <c r="F94" i="7"/>
  <c r="G170" i="7"/>
  <c r="H98" i="7"/>
  <c r="H83" i="7"/>
  <c r="H94" i="7"/>
  <c r="F136" i="7"/>
  <c r="G102" i="7"/>
  <c r="G63" i="7"/>
  <c r="F142" i="7"/>
  <c r="F168" i="7"/>
  <c r="F139" i="7"/>
  <c r="F74" i="7"/>
  <c r="H165" i="7"/>
  <c r="H91" i="7"/>
  <c r="H175" i="7"/>
  <c r="H160" i="7"/>
  <c r="G86" i="7"/>
  <c r="G174" i="7"/>
  <c r="H167" i="7"/>
  <c r="G85" i="7"/>
  <c r="H141" i="7"/>
  <c r="F175" i="7"/>
  <c r="G117" i="7"/>
  <c r="H152" i="7"/>
  <c r="H161" i="7"/>
  <c r="F67" i="7"/>
  <c r="G150"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P33" i="7"/>
  <c r="H211" i="7"/>
  <c r="F212" i="7"/>
  <c r="K33" i="7"/>
  <c r="N33" i="7"/>
  <c r="T33" i="7"/>
  <c r="O38" i="7"/>
  <c r="H33" i="7"/>
  <c r="F211" i="7"/>
  <c r="F39" i="7"/>
  <c r="G39" i="7"/>
  <c r="D32" i="7"/>
  <c r="G32" i="7"/>
  <c r="F38" i="7"/>
  <c r="T32" i="7"/>
  <c r="M38" i="7"/>
  <c r="G38" i="7"/>
  <c r="D39" i="7"/>
  <c r="S38" i="7"/>
  <c r="F32" i="7"/>
  <c r="F207" i="7"/>
  <c r="P38" i="7"/>
  <c r="N32" i="7"/>
  <c r="K38" i="7"/>
  <c r="G33" i="7"/>
  <c r="L38" i="7"/>
  <c r="J33" i="7"/>
  <c r="H212" i="7"/>
  <c r="C33" i="7"/>
  <c r="Q33" i="7"/>
  <c r="R32" i="7"/>
  <c r="J38" i="7"/>
  <c r="R33" i="7"/>
  <c r="S33" i="7"/>
  <c r="S32" i="7"/>
  <c r="P39" i="7"/>
  <c r="O33" i="7"/>
  <c r="M39" i="7"/>
  <c r="S39" i="7"/>
  <c r="E38" i="7"/>
  <c r="J32" i="7"/>
  <c r="E32" i="7"/>
  <c r="E33" i="7"/>
  <c r="F33" i="7"/>
  <c r="L33" i="7"/>
  <c r="T39" i="7"/>
  <c r="I32" i="7"/>
  <c r="I33" i="7"/>
  <c r="K39" i="7"/>
  <c r="E39" i="7"/>
  <c r="K32" i="7"/>
  <c r="I39" i="7"/>
  <c r="G207" i="7"/>
  <c r="H39" i="7"/>
  <c r="Q39" i="7"/>
  <c r="H38" i="7"/>
  <c r="Q38" i="7"/>
  <c r="G212" i="7"/>
  <c r="M32" i="7"/>
  <c r="M33" i="7"/>
  <c r="O39" i="7"/>
  <c r="N38" i="7"/>
  <c r="F208" i="7"/>
  <c r="I38" i="7"/>
  <c r="C32" i="7"/>
  <c r="T38" i="7"/>
  <c r="J39" i="7"/>
  <c r="P32" i="7"/>
  <c r="D38" i="7"/>
  <c r="H208" i="7"/>
  <c r="R39" i="7"/>
  <c r="L39" i="7"/>
  <c r="N39" i="7"/>
  <c r="R38" i="7"/>
  <c r="G208" i="7"/>
  <c r="C38" i="7"/>
  <c r="G211" i="7"/>
  <c r="O32" i="7"/>
  <c r="H207" i="7"/>
  <c r="H32" i="7"/>
  <c r="D33" i="7"/>
  <c r="C39" i="7"/>
  <c r="L32" i="7"/>
  <c r="H42" i="7" l="1"/>
  <c r="C165" i="7"/>
  <c r="C104" i="7"/>
  <c r="G42" i="7"/>
  <c r="F43" i="7"/>
  <c r="C157" i="7"/>
  <c r="U38" i="7"/>
  <c r="C42" i="7"/>
  <c r="C43" i="7"/>
  <c r="U39" i="7"/>
  <c r="C149" i="7"/>
  <c r="D120" i="7"/>
  <c r="I43" i="7"/>
  <c r="S42" i="7"/>
  <c r="D135" i="7"/>
  <c r="O43" i="7"/>
  <c r="E101" i="7"/>
  <c r="E124" i="7"/>
  <c r="E85" i="7"/>
  <c r="C73" i="7"/>
  <c r="D114" i="7"/>
  <c r="E156" i="7"/>
  <c r="E80" i="7"/>
  <c r="D140" i="7"/>
  <c r="D59" i="7"/>
  <c r="C74" i="7"/>
  <c r="R42" i="7"/>
  <c r="E168" i="7"/>
  <c r="E115" i="7"/>
  <c r="D147" i="7"/>
  <c r="T43" i="7"/>
  <c r="C109" i="7"/>
  <c r="S43" i="7"/>
  <c r="E82" i="7"/>
  <c r="D42" i="7"/>
  <c r="E132" i="7"/>
  <c r="D102" i="7"/>
  <c r="K42" i="7"/>
  <c r="C152" i="7"/>
  <c r="M42" i="7"/>
  <c r="C107" i="7"/>
  <c r="E123" i="7"/>
  <c r="D173" i="7"/>
  <c r="C145" i="7"/>
  <c r="D76" i="7"/>
  <c r="L42" i="7"/>
  <c r="E121" i="7"/>
  <c r="C172" i="7"/>
  <c r="E170" i="7"/>
  <c r="D160" i="7"/>
  <c r="D150" i="7"/>
  <c r="D112" i="7"/>
  <c r="D99" i="7"/>
  <c r="J43" i="7"/>
  <c r="C97" i="7"/>
  <c r="E93" i="7"/>
  <c r="E94" i="7"/>
  <c r="E141" i="7"/>
  <c r="D166" i="7"/>
  <c r="D43" i="7"/>
  <c r="H43" i="7"/>
  <c r="J42" i="7"/>
  <c r="E72" i="7"/>
  <c r="C131" i="7"/>
  <c r="D137" i="7"/>
  <c r="Q43" i="7"/>
  <c r="N43" i="7"/>
  <c r="C156" i="7"/>
  <c r="C101" i="7"/>
  <c r="C103" i="7"/>
  <c r="D74" i="7"/>
  <c r="D108" i="7"/>
  <c r="P43" i="7"/>
  <c r="G43" i="7"/>
  <c r="D75" i="7"/>
  <c r="D171" i="7"/>
  <c r="C60" i="7"/>
  <c r="D136" i="7"/>
  <c r="E43" i="7"/>
  <c r="D131" i="7"/>
  <c r="C85" i="7"/>
  <c r="T42" i="7"/>
  <c r="D67" i="7"/>
  <c r="D130" i="7"/>
  <c r="E126" i="7"/>
  <c r="E73" i="7"/>
  <c r="C135" i="7"/>
  <c r="E108" i="7"/>
  <c r="E59" i="7"/>
  <c r="D155" i="7"/>
  <c r="D170" i="7"/>
  <c r="D100" i="7"/>
  <c r="E66" i="7"/>
  <c r="E100" i="7"/>
  <c r="D103" i="7"/>
  <c r="E71" i="7"/>
  <c r="E68" i="7"/>
  <c r="E135" i="7"/>
  <c r="D89" i="7"/>
  <c r="L43" i="7"/>
  <c r="D134" i="7"/>
  <c r="D158" i="7"/>
  <c r="E96" i="7"/>
  <c r="E150" i="7"/>
  <c r="C170" i="7"/>
  <c r="C125" i="7"/>
  <c r="C108" i="7"/>
  <c r="E105" i="7"/>
  <c r="D109" i="7"/>
  <c r="D60" i="7"/>
  <c r="C111" i="7"/>
  <c r="C154" i="7"/>
  <c r="D107" i="7"/>
  <c r="D101" i="7"/>
  <c r="C87" i="7"/>
  <c r="D61" i="7"/>
  <c r="C106" i="7"/>
  <c r="C82" i="7"/>
  <c r="E88" i="7"/>
  <c r="C80" i="7"/>
  <c r="E118" i="7"/>
  <c r="D129" i="7"/>
  <c r="E62" i="7"/>
  <c r="K43" i="7"/>
  <c r="D127" i="7"/>
  <c r="C69" i="7"/>
  <c r="C147" i="7"/>
  <c r="E129" i="7"/>
  <c r="C162" i="7"/>
  <c r="E155" i="7"/>
  <c r="E119" i="7"/>
  <c r="C173" i="7"/>
  <c r="E116" i="7"/>
  <c r="C58" i="7"/>
  <c r="C123" i="7"/>
  <c r="D154" i="7"/>
  <c r="E99" i="7"/>
  <c r="D157" i="7"/>
  <c r="C144" i="7"/>
  <c r="D111" i="7"/>
  <c r="C77" i="7"/>
  <c r="D118" i="7"/>
  <c r="D138" i="7"/>
  <c r="D73" i="7"/>
  <c r="E65" i="7"/>
  <c r="E125" i="7"/>
  <c r="E122" i="7"/>
  <c r="E102" i="7"/>
  <c r="F42" i="7"/>
  <c r="D66" i="7"/>
  <c r="C155" i="7"/>
  <c r="D124" i="7"/>
  <c r="E143" i="7"/>
  <c r="E164" i="7"/>
  <c r="C70" i="7"/>
  <c r="N42" i="7"/>
  <c r="D144" i="7"/>
  <c r="E152" i="7"/>
  <c r="E137" i="7"/>
  <c r="E166" i="7"/>
  <c r="D72" i="7"/>
  <c r="C121" i="7"/>
  <c r="D79" i="7"/>
  <c r="D149" i="7"/>
  <c r="C98" i="7"/>
  <c r="D141" i="7"/>
  <c r="E103" i="7"/>
  <c r="E106" i="7"/>
  <c r="E142" i="7"/>
  <c r="C110" i="7"/>
  <c r="C75" i="7"/>
  <c r="D175" i="7"/>
  <c r="D123" i="7"/>
  <c r="E147" i="7"/>
  <c r="D121" i="7"/>
  <c r="C88" i="7"/>
  <c r="R43" i="7"/>
  <c r="D83" i="7"/>
  <c r="C92" i="7"/>
  <c r="E163" i="7"/>
  <c r="C66" i="7"/>
  <c r="C174" i="7"/>
  <c r="C79" i="7"/>
  <c r="O42" i="7"/>
  <c r="P42" i="7"/>
  <c r="C164" i="7"/>
  <c r="E158" i="7"/>
  <c r="D159" i="7"/>
  <c r="D69" i="7"/>
  <c r="E76" i="7"/>
  <c r="E58" i="7"/>
  <c r="E109" i="7"/>
  <c r="E57" i="7"/>
  <c r="C132" i="7"/>
  <c r="C133" i="7"/>
  <c r="C171" i="7"/>
  <c r="D151" i="7"/>
  <c r="C99" i="7"/>
  <c r="C142" i="7"/>
  <c r="D78" i="7"/>
  <c r="E146" i="7"/>
  <c r="C126" i="7"/>
  <c r="E78" i="7"/>
  <c r="C78" i="7"/>
  <c r="E83" i="7"/>
  <c r="D128" i="7"/>
  <c r="I42" i="7"/>
  <c r="D70" i="7"/>
  <c r="E86" i="7"/>
  <c r="C83" i="7"/>
  <c r="D145" i="7"/>
  <c r="C61" i="7"/>
  <c r="E113" i="7"/>
  <c r="D95" i="7"/>
  <c r="E127" i="7"/>
  <c r="D165" i="7"/>
  <c r="D57" i="7"/>
  <c r="C137" i="7"/>
  <c r="C95" i="7"/>
  <c r="D77" i="7"/>
  <c r="D84" i="7"/>
  <c r="D152" i="7"/>
  <c r="E75" i="7"/>
  <c r="E138" i="7"/>
  <c r="E159" i="7"/>
  <c r="C159" i="7"/>
  <c r="D64" i="7"/>
  <c r="D87" i="7"/>
  <c r="E112" i="7"/>
  <c r="E139" i="7"/>
  <c r="E95" i="7"/>
  <c r="E154" i="7"/>
  <c r="E81" i="7"/>
  <c r="E117" i="7"/>
  <c r="E172" i="7"/>
  <c r="E144" i="7"/>
  <c r="C76" i="7"/>
  <c r="C151" i="7"/>
  <c r="E91" i="7"/>
  <c r="C68" i="7"/>
  <c r="D169" i="7"/>
  <c r="C94" i="7"/>
  <c r="D97" i="7"/>
  <c r="C127" i="7"/>
  <c r="D93" i="7"/>
  <c r="D58" i="7"/>
  <c r="E131" i="7"/>
  <c r="D92" i="7"/>
  <c r="D90" i="7"/>
  <c r="C96" i="7"/>
  <c r="E61" i="7"/>
  <c r="E104" i="7"/>
  <c r="E98" i="7"/>
  <c r="E145" i="7"/>
  <c r="C102" i="7"/>
  <c r="E74" i="7"/>
  <c r="D80" i="7"/>
  <c r="C65" i="7"/>
  <c r="E171" i="7"/>
  <c r="D148" i="7"/>
  <c r="D162" i="7"/>
  <c r="D119" i="7"/>
  <c r="C59" i="7"/>
  <c r="E136" i="7"/>
  <c r="E84" i="7"/>
  <c r="D105" i="7"/>
  <c r="C175" i="7"/>
  <c r="D82" i="7"/>
  <c r="C141" i="7"/>
  <c r="D62" i="7"/>
  <c r="D172" i="7"/>
  <c r="D117" i="7"/>
  <c r="D71" i="7"/>
  <c r="C124" i="7"/>
  <c r="E151" i="7"/>
  <c r="D94" i="7"/>
  <c r="E173" i="7"/>
  <c r="E69" i="7"/>
  <c r="D122" i="7"/>
  <c r="D86" i="7"/>
  <c r="E120" i="7"/>
  <c r="D161" i="7"/>
  <c r="C86" i="7"/>
  <c r="C64" i="7"/>
  <c r="D81" i="7"/>
  <c r="C158" i="7"/>
  <c r="C71" i="7"/>
  <c r="D143" i="7"/>
  <c r="E89" i="7"/>
  <c r="E140" i="7"/>
  <c r="E161" i="7"/>
  <c r="C105" i="7"/>
  <c r="E107" i="7"/>
  <c r="C91" i="7"/>
  <c r="D88" i="7"/>
  <c r="C168" i="7"/>
  <c r="C136" i="7"/>
  <c r="C63" i="7"/>
  <c r="C160" i="7"/>
  <c r="C84" i="7"/>
  <c r="E63" i="7"/>
  <c r="D153" i="7"/>
  <c r="C167" i="7"/>
  <c r="C112" i="7"/>
  <c r="C163" i="7"/>
  <c r="D63" i="7"/>
  <c r="D126" i="7"/>
  <c r="E92" i="7"/>
  <c r="C140" i="7"/>
  <c r="D142" i="7"/>
  <c r="C100" i="7"/>
  <c r="D65" i="7"/>
  <c r="C117" i="7"/>
  <c r="C128" i="7"/>
  <c r="E90" i="7"/>
  <c r="E70" i="7"/>
  <c r="E167" i="7"/>
  <c r="E160" i="7"/>
  <c r="E157" i="7"/>
  <c r="E60" i="7"/>
  <c r="D106" i="7"/>
  <c r="E162" i="7"/>
  <c r="E64" i="7"/>
  <c r="C122" i="7"/>
  <c r="D139" i="7"/>
  <c r="D110" i="7"/>
  <c r="C116" i="7"/>
  <c r="C114" i="7"/>
  <c r="D98" i="7"/>
  <c r="C161" i="7"/>
  <c r="C119" i="7"/>
  <c r="E148" i="7"/>
  <c r="E169" i="7"/>
  <c r="D125" i="7"/>
  <c r="C169" i="7"/>
  <c r="E87" i="7"/>
  <c r="E77" i="7"/>
  <c r="C72" i="7"/>
  <c r="E110" i="7"/>
  <c r="E111" i="7"/>
  <c r="C120" i="7"/>
  <c r="E67" i="7"/>
  <c r="E133" i="7"/>
  <c r="E134" i="7"/>
  <c r="E79" i="7"/>
  <c r="D96" i="7"/>
  <c r="D146" i="7"/>
  <c r="C89" i="7"/>
  <c r="C146" i="7"/>
  <c r="E149" i="7"/>
  <c r="C153" i="7"/>
  <c r="D85" i="7"/>
  <c r="C150" i="7"/>
  <c r="C113" i="7"/>
  <c r="C67" i="7"/>
  <c r="E174" i="7"/>
  <c r="C90" i="7"/>
  <c r="D168" i="7"/>
  <c r="C62" i="7"/>
  <c r="D132" i="7"/>
  <c r="E175" i="7"/>
  <c r="D174" i="7"/>
  <c r="C138" i="7"/>
  <c r="D163" i="7"/>
  <c r="D91" i="7"/>
  <c r="D104" i="7"/>
  <c r="D156" i="7"/>
  <c r="D116" i="7"/>
  <c r="E165" i="7"/>
  <c r="C57" i="7"/>
  <c r="C134"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13" i="7"/>
  <c r="H213" i="7"/>
  <c r="G213" i="7"/>
  <c r="G209" i="7"/>
  <c r="H209" i="7"/>
  <c r="F209" i="7"/>
  <c r="F215" i="7" l="1"/>
  <c r="M34" i="12" s="1"/>
  <c r="G215" i="7"/>
  <c r="N34" i="12" s="1"/>
  <c r="H215" i="7"/>
  <c r="O34" i="12" s="1"/>
</calcChain>
</file>

<file path=xl/sharedStrings.xml><?xml version="1.0" encoding="utf-8"?>
<sst xmlns="http://schemas.openxmlformats.org/spreadsheetml/2006/main" count="10387" uniqueCount="216">
  <si>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</si>
  <si>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</si>
  <si>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</si>
  <si>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</si>
  <si>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</si>
  <si>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</si>
  <si>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</si>
  <si>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</si>
  <si>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</si>
  <si>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</si>
  <si>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</si>
  <si>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</si>
  <si>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</si>
  <si>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</si>
  <si>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</si>
  <si>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</si>
  <si>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</si>
  <si>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</si>
  <si>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</si>
  <si>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</si>
  <si>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</si>
  <si>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</si>
  <si>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</si>
  <si>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</si>
  <si>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</si>
  <si>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</si>
  <si>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</si>
  <si>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</si>
  <si>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</si>
  <si>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</si>
  <si>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</si>
  <si>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</si>
  <si>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</si>
  <si>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</si>
  <si>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</si>
  <si>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</si>
  <si>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</si>
  <si>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</si>
  <si>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</si>
  <si>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</si>
  <si>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</si>
  <si>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</si>
  <si>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</si>
  <si>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</si>
  <si>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</si>
  <si>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</si>
  <si>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</si>
  <si>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</si>
  <si>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</si>
  <si>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</si>
  <si>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</si>
  <si>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</si>
  <si>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</si>
  <si>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</si>
  <si>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</si>
  <si>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</si>
  <si>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</si>
  <si>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</si>
  <si>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</si>
  <si>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</si>
  <si>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</si>
  <si>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</si>
  <si>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</si>
  <si>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</si>
  <si>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</si>
  <si>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</si>
  <si>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</si>
  <si>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</si>
  <si>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</si>
  <si>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</si>
  <si>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</si>
  <si>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</si>
  <si>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</si>
  <si>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</si>
  <si>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</si>
  <si>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</si>
  <si>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</si>
  <si>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</si>
  <si>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</si>
  <si>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</si>
  <si>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</si>
  <si>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</si>
  <si>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</si>
  <si>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</si>
  <si>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</si>
  <si>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</si>
  <si>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</si>
  <si>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</si>
  <si>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</si>
  <si>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</si>
  <si>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</si>
  <si>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</si>
  <si>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</si>
  <si>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</si>
  <si>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</si>
  <si>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</si>
  <si>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</si>
  <si>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</si>
  <si>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</si>
  <si>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</si>
  <si>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</si>
  <si>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</si>
  <si>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</si>
  <si>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</si>
  <si>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</si>
  <si>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</si>
  <si>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</si>
  <si>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</si>
  <si>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</si>
  <si>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</si>
  <si>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</si>
  <si>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</si>
  <si>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</si>
  <si>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</si>
  <si>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</si>
  <si>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</si>
  <si>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</si>
  <si>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</si>
  <si>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</si>
  <si>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</si>
  <si>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</si>
  <si>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</si>
  <si>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</si>
  <si>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</si>
  <si>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</si>
  <si>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</si>
  <si>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</si>
  <si>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</si>
  <si>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</si>
  <si>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</si>
  <si>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</si>
  <si>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</si>
  <si>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</si>
  <si>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</si>
  <si>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</si>
  <si>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</si>
  <si>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</si>
  <si>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</si>
  <si>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</si>
  <si>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</si>
  <si>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</si>
  <si>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</si>
  <si>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</si>
  <si>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</si>
  <si>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</si>
  <si>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</si>
  <si>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</si>
  <si>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</si>
  <si>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</si>
  <si>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</si>
  <si>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</si>
  <si>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</si>
  <si>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</si>
  <si>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</si>
  <si>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</si>
  <si>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</si>
  <si>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</si>
  <si>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</si>
  <si>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</si>
  <si>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</si>
  <si>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</si>
  <si>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</si>
  <si>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</si>
  <si>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</si>
  <si>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</si>
  <si>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</si>
  <si>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</si>
  <si>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</si>
  <si>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</si>
  <si>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</si>
  <si>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</si>
  <si>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</si>
  <si>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</si>
  <si>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</si>
  <si>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</si>
  <si>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</si>
  <si>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</si>
  <si>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</si>
  <si>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</si>
  <si>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</si>
  <si>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</si>
  <si>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</si>
  <si>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</si>
  <si>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</si>
  <si>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</si>
  <si>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</si>
  <si>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</si>
  <si>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</si>
  <si>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</si>
  <si>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</si>
  <si>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</si>
  <si>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</si>
  <si>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</si>
  <si>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</si>
  <si>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</si>
  <si>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</si>
  <si>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</si>
  <si>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</si>
  <si>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</si>
  <si>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</si>
  <si>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</si>
  <si>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GRIM0400</t>
  </si>
  <si>
    <t>GRIM_output.xls</t>
  </si>
  <si>
    <t>All endocrine, nutritional and metabolic diseases (ICD-10 E00–E90), 1950–2014</t>
  </si>
  <si>
    <t>Final</t>
  </si>
  <si>
    <t>Final Recast</t>
  </si>
  <si>
    <t>Revised</t>
  </si>
  <si>
    <t>Preliminary</t>
  </si>
  <si>
    <t>year</t>
  </si>
  <si>
    <t>SnapshotId</t>
  </si>
  <si>
    <t>All endocrine, nutritional and metabolic diseases</t>
  </si>
  <si>
    <t>E00–E90</t>
  </si>
  <si>
    <t>250–289</t>
  </si>
  <si>
    <t>240–278</t>
  </si>
  <si>
    <t>Disorders involving the immune mechanism (ICD-9 279) were previously included in the endocrine, nutritional and metabolic diseases chapter, but are now part of the diseases of the blood and blood-forming organs chapter.</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</si>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</sst>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endocrine, nutritional and metabolic diseases (ICD-10 E00–E90), by sex and year, 1950–2014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Admin!Deaths_male</c:f>
              <c:numCache>
                <c:formatCode>#,##0</c:formatCode>
                <c:ptCount val="65"/>
                <c:pt idx="0">
                  <c:v>465</c:v>
                </c:pt>
                <c:pt idx="1">
                  <c:v>445</c:v>
                </c:pt>
                <c:pt idx="2">
                  <c:v>476</c:v>
                </c:pt>
                <c:pt idx="3">
                  <c:v>472</c:v>
                </c:pt>
                <c:pt idx="4">
                  <c:v>481</c:v>
                </c:pt>
                <c:pt idx="5">
                  <c:v>516</c:v>
                </c:pt>
                <c:pt idx="6">
                  <c:v>520</c:v>
                </c:pt>
                <c:pt idx="7">
                  <c:v>568</c:v>
                </c:pt>
                <c:pt idx="8">
                  <c:v>539</c:v>
                </c:pt>
                <c:pt idx="9">
                  <c:v>568</c:v>
                </c:pt>
                <c:pt idx="10">
                  <c:v>581</c:v>
                </c:pt>
                <c:pt idx="11">
                  <c:v>595</c:v>
                </c:pt>
                <c:pt idx="12">
                  <c:v>663</c:v>
                </c:pt>
                <c:pt idx="13">
                  <c:v>653</c:v>
                </c:pt>
                <c:pt idx="14">
                  <c:v>721</c:v>
                </c:pt>
                <c:pt idx="15">
                  <c:v>712</c:v>
                </c:pt>
                <c:pt idx="16">
                  <c:v>802</c:v>
                </c:pt>
                <c:pt idx="17">
                  <c:v>835</c:v>
                </c:pt>
                <c:pt idx="18">
                  <c:v>1083</c:v>
                </c:pt>
                <c:pt idx="19">
                  <c:v>960</c:v>
                </c:pt>
                <c:pt idx="20">
                  <c:v>965</c:v>
                </c:pt>
                <c:pt idx="21">
                  <c:v>1003</c:v>
                </c:pt>
                <c:pt idx="22">
                  <c:v>1024</c:v>
                </c:pt>
                <c:pt idx="23">
                  <c:v>1007</c:v>
                </c:pt>
                <c:pt idx="24">
                  <c:v>1062</c:v>
                </c:pt>
                <c:pt idx="25">
                  <c:v>975</c:v>
                </c:pt>
                <c:pt idx="26">
                  <c:v>941</c:v>
                </c:pt>
                <c:pt idx="27">
                  <c:v>903</c:v>
                </c:pt>
                <c:pt idx="28">
                  <c:v>976</c:v>
                </c:pt>
                <c:pt idx="29">
                  <c:v>897</c:v>
                </c:pt>
                <c:pt idx="30">
                  <c:v>941</c:v>
                </c:pt>
                <c:pt idx="31">
                  <c:v>971</c:v>
                </c:pt>
                <c:pt idx="32">
                  <c:v>979</c:v>
                </c:pt>
                <c:pt idx="33">
                  <c:v>1042</c:v>
                </c:pt>
                <c:pt idx="34">
                  <c:v>1128</c:v>
                </c:pt>
                <c:pt idx="35">
                  <c:v>1098</c:v>
                </c:pt>
                <c:pt idx="36">
                  <c:v>1156</c:v>
                </c:pt>
                <c:pt idx="37">
                  <c:v>1288</c:v>
                </c:pt>
                <c:pt idx="38">
                  <c:v>1219</c:v>
                </c:pt>
                <c:pt idx="39">
                  <c:v>1300</c:v>
                </c:pt>
                <c:pt idx="40">
                  <c:v>1397</c:v>
                </c:pt>
                <c:pt idx="41">
                  <c:v>1427</c:v>
                </c:pt>
                <c:pt idx="42">
                  <c:v>1473</c:v>
                </c:pt>
                <c:pt idx="43">
                  <c:v>1632</c:v>
                </c:pt>
                <c:pt idx="44">
                  <c:v>1758</c:v>
                </c:pt>
                <c:pt idx="45">
                  <c:v>1770</c:v>
                </c:pt>
                <c:pt idx="46">
                  <c:v>1955</c:v>
                </c:pt>
                <c:pt idx="47">
                  <c:v>2008</c:v>
                </c:pt>
                <c:pt idx="48">
                  <c:v>2003</c:v>
                </c:pt>
                <c:pt idx="49">
                  <c:v>2001</c:v>
                </c:pt>
                <c:pt idx="50">
                  <c:v>2141</c:v>
                </c:pt>
                <c:pt idx="51">
                  <c:v>2223</c:v>
                </c:pt>
                <c:pt idx="52">
                  <c:v>2383</c:v>
                </c:pt>
                <c:pt idx="53">
                  <c:v>2449</c:v>
                </c:pt>
                <c:pt idx="54">
                  <c:v>2553</c:v>
                </c:pt>
                <c:pt idx="55">
                  <c:v>2424</c:v>
                </c:pt>
                <c:pt idx="56">
                  <c:v>2531</c:v>
                </c:pt>
                <c:pt idx="57">
                  <c:v>2644</c:v>
                </c:pt>
                <c:pt idx="58">
                  <c:v>2903</c:v>
                </c:pt>
                <c:pt idx="59">
                  <c:v>2888</c:v>
                </c:pt>
                <c:pt idx="60">
                  <c:v>2805</c:v>
                </c:pt>
                <c:pt idx="61">
                  <c:v>2995</c:v>
                </c:pt>
                <c:pt idx="62">
                  <c:v>3002</c:v>
                </c:pt>
                <c:pt idx="63">
                  <c:v>3094</c:v>
                </c:pt>
                <c:pt idx="64">
                  <c:v>3108</c:v>
                </c:pt>
              </c:numCache>
            </c:numRef>
          </c:yVal>
          <c:smooth val="0"/>
        </c:ser>
        <c:ser>
          <c:idx val="1"/>
          <c:order val="1"/>
          <c:tx>
            <c:v>Females</c:v>
          </c:tx>
          <c:spPr>
            <a:ln>
              <a:solidFill>
                <a:srgbClr val="FF9326"/>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Admin!Deaths_female</c:f>
              <c:numCache>
                <c:formatCode>#,##0</c:formatCode>
                <c:ptCount val="65"/>
                <c:pt idx="0">
                  <c:v>858</c:v>
                </c:pt>
                <c:pt idx="1">
                  <c:v>846</c:v>
                </c:pt>
                <c:pt idx="2">
                  <c:v>847</c:v>
                </c:pt>
                <c:pt idx="3">
                  <c:v>909</c:v>
                </c:pt>
                <c:pt idx="4">
                  <c:v>875</c:v>
                </c:pt>
                <c:pt idx="5">
                  <c:v>904</c:v>
                </c:pt>
                <c:pt idx="6">
                  <c:v>952</c:v>
                </c:pt>
                <c:pt idx="7">
                  <c:v>839</c:v>
                </c:pt>
                <c:pt idx="8">
                  <c:v>865</c:v>
                </c:pt>
                <c:pt idx="9">
                  <c:v>839</c:v>
                </c:pt>
                <c:pt idx="10">
                  <c:v>859</c:v>
                </c:pt>
                <c:pt idx="11">
                  <c:v>917</c:v>
                </c:pt>
                <c:pt idx="12">
                  <c:v>927</c:v>
                </c:pt>
                <c:pt idx="13">
                  <c:v>917</c:v>
                </c:pt>
                <c:pt idx="14">
                  <c:v>1039</c:v>
                </c:pt>
                <c:pt idx="15">
                  <c:v>1034</c:v>
                </c:pt>
                <c:pt idx="16">
                  <c:v>1134</c:v>
                </c:pt>
                <c:pt idx="17">
                  <c:v>1103</c:v>
                </c:pt>
                <c:pt idx="18">
                  <c:v>1297</c:v>
                </c:pt>
                <c:pt idx="19">
                  <c:v>1226</c:v>
                </c:pt>
                <c:pt idx="20">
                  <c:v>1337</c:v>
                </c:pt>
                <c:pt idx="21">
                  <c:v>1281</c:v>
                </c:pt>
                <c:pt idx="22">
                  <c:v>1261</c:v>
                </c:pt>
                <c:pt idx="23">
                  <c:v>1174</c:v>
                </c:pt>
                <c:pt idx="24">
                  <c:v>1323</c:v>
                </c:pt>
                <c:pt idx="25">
                  <c:v>1133</c:v>
                </c:pt>
                <c:pt idx="26">
                  <c:v>1162</c:v>
                </c:pt>
                <c:pt idx="27">
                  <c:v>1068</c:v>
                </c:pt>
                <c:pt idx="28">
                  <c:v>1124</c:v>
                </c:pt>
                <c:pt idx="29">
                  <c:v>1027</c:v>
                </c:pt>
                <c:pt idx="30">
                  <c:v>1156</c:v>
                </c:pt>
                <c:pt idx="31">
                  <c:v>1178</c:v>
                </c:pt>
                <c:pt idx="32">
                  <c:v>1132</c:v>
                </c:pt>
                <c:pt idx="33">
                  <c:v>1116</c:v>
                </c:pt>
                <c:pt idx="34">
                  <c:v>1209</c:v>
                </c:pt>
                <c:pt idx="35">
                  <c:v>1357</c:v>
                </c:pt>
                <c:pt idx="36">
                  <c:v>1300</c:v>
                </c:pt>
                <c:pt idx="37">
                  <c:v>1378</c:v>
                </c:pt>
                <c:pt idx="38">
                  <c:v>1395</c:v>
                </c:pt>
                <c:pt idx="39">
                  <c:v>1420</c:v>
                </c:pt>
                <c:pt idx="40">
                  <c:v>1400</c:v>
                </c:pt>
                <c:pt idx="41">
                  <c:v>1512</c:v>
                </c:pt>
                <c:pt idx="42">
                  <c:v>1616</c:v>
                </c:pt>
                <c:pt idx="43">
                  <c:v>1664</c:v>
                </c:pt>
                <c:pt idx="44">
                  <c:v>1816</c:v>
                </c:pt>
                <c:pt idx="45">
                  <c:v>1807</c:v>
                </c:pt>
                <c:pt idx="46">
                  <c:v>1935</c:v>
                </c:pt>
                <c:pt idx="47">
                  <c:v>2088</c:v>
                </c:pt>
                <c:pt idx="48">
                  <c:v>1962</c:v>
                </c:pt>
                <c:pt idx="49">
                  <c:v>2099</c:v>
                </c:pt>
                <c:pt idx="50">
                  <c:v>2016</c:v>
                </c:pt>
                <c:pt idx="51">
                  <c:v>2091</c:v>
                </c:pt>
                <c:pt idx="52">
                  <c:v>2283</c:v>
                </c:pt>
                <c:pt idx="53">
                  <c:v>2272</c:v>
                </c:pt>
                <c:pt idx="54">
                  <c:v>2515</c:v>
                </c:pt>
                <c:pt idx="55">
                  <c:v>2565</c:v>
                </c:pt>
                <c:pt idx="56">
                  <c:v>2627</c:v>
                </c:pt>
                <c:pt idx="57">
                  <c:v>2736</c:v>
                </c:pt>
                <c:pt idx="58">
                  <c:v>2984</c:v>
                </c:pt>
                <c:pt idx="59">
                  <c:v>2995</c:v>
                </c:pt>
                <c:pt idx="60">
                  <c:v>2909</c:v>
                </c:pt>
                <c:pt idx="61">
                  <c:v>3085</c:v>
                </c:pt>
                <c:pt idx="62">
                  <c:v>3048</c:v>
                </c:pt>
                <c:pt idx="63">
                  <c:v>3011</c:v>
                </c:pt>
                <c:pt idx="64">
                  <c:v>3096</c:v>
                </c:pt>
              </c:numCache>
            </c:numRef>
          </c:yVal>
          <c:smooth val="0"/>
        </c:ser>
        <c:dLbls>
          <c:showLegendKey val="0"/>
          <c:showVal val="0"/>
          <c:showCatName val="0"/>
          <c:showSerName val="0"/>
          <c:showPercent val="0"/>
          <c:showBubbleSize val="0"/>
        </c:dLbls>
        <c:axId val="48330240"/>
        <c:axId val="48332160"/>
      </c:scatterChart>
      <c:valAx>
        <c:axId val="483302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48332160"/>
        <c:crosses val="autoZero"/>
        <c:crossBetween val="midCat"/>
        <c:minorUnit val="10"/>
      </c:valAx>
      <c:valAx>
        <c:axId val="4833216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483302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endocrine, nutritional and metabolic diseases (ICD-10 E00–E90), by sex and year, 1950–2014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Admin!ASR_male</c:f>
              <c:numCache>
                <c:formatCode>0.0</c:formatCode>
                <c:ptCount val="65"/>
                <c:pt idx="0">
                  <c:v>17.758497999999999</c:v>
                </c:pt>
                <c:pt idx="1">
                  <c:v>16.563891999999999</c:v>
                </c:pt>
                <c:pt idx="2">
                  <c:v>16.797491000000001</c:v>
                </c:pt>
                <c:pt idx="3">
                  <c:v>16.899480000000001</c:v>
                </c:pt>
                <c:pt idx="4">
                  <c:v>17.186823</c:v>
                </c:pt>
                <c:pt idx="5">
                  <c:v>17.664532999999999</c:v>
                </c:pt>
                <c:pt idx="6">
                  <c:v>17.907933</c:v>
                </c:pt>
                <c:pt idx="7">
                  <c:v>19.363603000000001</c:v>
                </c:pt>
                <c:pt idx="8">
                  <c:v>17.558854</c:v>
                </c:pt>
                <c:pt idx="9">
                  <c:v>18.612511999999999</c:v>
                </c:pt>
                <c:pt idx="10">
                  <c:v>19.148064999999999</c:v>
                </c:pt>
                <c:pt idx="11">
                  <c:v>18.864124</c:v>
                </c:pt>
                <c:pt idx="12">
                  <c:v>20.324831</c:v>
                </c:pt>
                <c:pt idx="13">
                  <c:v>19.971447999999999</c:v>
                </c:pt>
                <c:pt idx="14">
                  <c:v>21.563486999999999</c:v>
                </c:pt>
                <c:pt idx="15">
                  <c:v>21.107223000000001</c:v>
                </c:pt>
                <c:pt idx="16">
                  <c:v>24.489550999999999</c:v>
                </c:pt>
                <c:pt idx="17">
                  <c:v>23.578099999999999</c:v>
                </c:pt>
                <c:pt idx="18">
                  <c:v>30.573187999999998</c:v>
                </c:pt>
                <c:pt idx="19">
                  <c:v>27.476486000000001</c:v>
                </c:pt>
                <c:pt idx="20">
                  <c:v>27.078036000000001</c:v>
                </c:pt>
                <c:pt idx="21">
                  <c:v>26.320684</c:v>
                </c:pt>
                <c:pt idx="22">
                  <c:v>26.366914999999999</c:v>
                </c:pt>
                <c:pt idx="23">
                  <c:v>26.262982999999998</c:v>
                </c:pt>
                <c:pt idx="24">
                  <c:v>26.982054000000002</c:v>
                </c:pt>
                <c:pt idx="25">
                  <c:v>24.134595000000001</c:v>
                </c:pt>
                <c:pt idx="26">
                  <c:v>23.155239999999999</c:v>
                </c:pt>
                <c:pt idx="27">
                  <c:v>21.694921999999998</c:v>
                </c:pt>
                <c:pt idx="28">
                  <c:v>23.168453</c:v>
                </c:pt>
                <c:pt idx="29">
                  <c:v>20.731392</c:v>
                </c:pt>
                <c:pt idx="30">
                  <c:v>20.921475999999998</c:v>
                </c:pt>
                <c:pt idx="31">
                  <c:v>21.450420999999999</c:v>
                </c:pt>
                <c:pt idx="32">
                  <c:v>21.547004999999999</c:v>
                </c:pt>
                <c:pt idx="33">
                  <c:v>22.004003000000001</c:v>
                </c:pt>
                <c:pt idx="34">
                  <c:v>23.618137000000001</c:v>
                </c:pt>
                <c:pt idx="35">
                  <c:v>21.960650000000001</c:v>
                </c:pt>
                <c:pt idx="36">
                  <c:v>22.493483000000001</c:v>
                </c:pt>
                <c:pt idx="37">
                  <c:v>24.517810000000001</c:v>
                </c:pt>
                <c:pt idx="38">
                  <c:v>22.110710999999998</c:v>
                </c:pt>
                <c:pt idx="39">
                  <c:v>22.885275</c:v>
                </c:pt>
                <c:pt idx="40">
                  <c:v>23.814312000000001</c:v>
                </c:pt>
                <c:pt idx="41">
                  <c:v>24.013987</c:v>
                </c:pt>
                <c:pt idx="42">
                  <c:v>23.960491999999999</c:v>
                </c:pt>
                <c:pt idx="43">
                  <c:v>25.732092999999999</c:v>
                </c:pt>
                <c:pt idx="44">
                  <c:v>27.148747</c:v>
                </c:pt>
                <c:pt idx="45">
                  <c:v>26.134920000000001</c:v>
                </c:pt>
                <c:pt idx="46">
                  <c:v>28.319029</c:v>
                </c:pt>
                <c:pt idx="47">
                  <c:v>28.020899</c:v>
                </c:pt>
                <c:pt idx="48">
                  <c:v>26.979925000000001</c:v>
                </c:pt>
                <c:pt idx="49">
                  <c:v>25.999018</c:v>
                </c:pt>
                <c:pt idx="50">
                  <c:v>27.243569000000001</c:v>
                </c:pt>
                <c:pt idx="51">
                  <c:v>27.382836999999999</c:v>
                </c:pt>
                <c:pt idx="52">
                  <c:v>28.660038</c:v>
                </c:pt>
                <c:pt idx="53">
                  <c:v>28.779800000000002</c:v>
                </c:pt>
                <c:pt idx="54">
                  <c:v>29.323052000000001</c:v>
                </c:pt>
                <c:pt idx="55">
                  <c:v>26.866436</c:v>
                </c:pt>
                <c:pt idx="56">
                  <c:v>27.252475</c:v>
                </c:pt>
                <c:pt idx="57">
                  <c:v>27.516257</c:v>
                </c:pt>
                <c:pt idx="58">
                  <c:v>29.317218</c:v>
                </c:pt>
                <c:pt idx="59">
                  <c:v>28.212914999999999</c:v>
                </c:pt>
                <c:pt idx="60">
                  <c:v>26.474416999999999</c:v>
                </c:pt>
                <c:pt idx="61">
                  <c:v>27.396182</c:v>
                </c:pt>
                <c:pt idx="62">
                  <c:v>26.626258</c:v>
                </c:pt>
                <c:pt idx="63">
                  <c:v>26.407976999999999</c:v>
                </c:pt>
                <c:pt idx="64">
                  <c:v>25.621797999999998</c:v>
                </c:pt>
              </c:numCache>
            </c:numRef>
          </c:yVal>
          <c:smooth val="0"/>
        </c:ser>
        <c:ser>
          <c:idx val="3"/>
          <c:order val="1"/>
          <c:tx>
            <c:v>Females</c:v>
          </c:tx>
          <c:spPr>
            <a:ln>
              <a:solidFill>
                <a:srgbClr val="FF9326"/>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Admin!ASR_female</c:f>
              <c:numCache>
                <c:formatCode>0.0</c:formatCode>
                <c:ptCount val="65"/>
                <c:pt idx="0">
                  <c:v>28.492621</c:v>
                </c:pt>
                <c:pt idx="1">
                  <c:v>26.602895</c:v>
                </c:pt>
                <c:pt idx="2">
                  <c:v>26.181141</c:v>
                </c:pt>
                <c:pt idx="3">
                  <c:v>28.059847000000001</c:v>
                </c:pt>
                <c:pt idx="4">
                  <c:v>26.335024000000001</c:v>
                </c:pt>
                <c:pt idx="5">
                  <c:v>26.567931999999999</c:v>
                </c:pt>
                <c:pt idx="6">
                  <c:v>28.398153000000001</c:v>
                </c:pt>
                <c:pt idx="7">
                  <c:v>24.025541</c:v>
                </c:pt>
                <c:pt idx="8">
                  <c:v>23.306954999999999</c:v>
                </c:pt>
                <c:pt idx="9">
                  <c:v>22.662296000000001</c:v>
                </c:pt>
                <c:pt idx="10">
                  <c:v>22.629207000000001</c:v>
                </c:pt>
                <c:pt idx="11">
                  <c:v>23.613847</c:v>
                </c:pt>
                <c:pt idx="12">
                  <c:v>23.152654999999999</c:v>
                </c:pt>
                <c:pt idx="13">
                  <c:v>22.598302</c:v>
                </c:pt>
                <c:pt idx="14">
                  <c:v>24.815332999999999</c:v>
                </c:pt>
                <c:pt idx="15">
                  <c:v>23.814343000000001</c:v>
                </c:pt>
                <c:pt idx="16">
                  <c:v>26.076215999999999</c:v>
                </c:pt>
                <c:pt idx="17">
                  <c:v>24.624274</c:v>
                </c:pt>
                <c:pt idx="18">
                  <c:v>28.252603000000001</c:v>
                </c:pt>
                <c:pt idx="19">
                  <c:v>25.972515999999999</c:v>
                </c:pt>
                <c:pt idx="20">
                  <c:v>28.087509000000001</c:v>
                </c:pt>
                <c:pt idx="21">
                  <c:v>25.777695999999999</c:v>
                </c:pt>
                <c:pt idx="22">
                  <c:v>24.724924999999999</c:v>
                </c:pt>
                <c:pt idx="23">
                  <c:v>22.703513000000001</c:v>
                </c:pt>
                <c:pt idx="24">
                  <c:v>24.835425999999998</c:v>
                </c:pt>
                <c:pt idx="25">
                  <c:v>20.883669999999999</c:v>
                </c:pt>
                <c:pt idx="26">
                  <c:v>20.489640000000001</c:v>
                </c:pt>
                <c:pt idx="27">
                  <c:v>18.731059999999999</c:v>
                </c:pt>
                <c:pt idx="28">
                  <c:v>19.119301</c:v>
                </c:pt>
                <c:pt idx="29">
                  <c:v>17.134609999999999</c:v>
                </c:pt>
                <c:pt idx="30">
                  <c:v>18.850345999999998</c:v>
                </c:pt>
                <c:pt idx="31">
                  <c:v>18.581502</c:v>
                </c:pt>
                <c:pt idx="32">
                  <c:v>17.449624</c:v>
                </c:pt>
                <c:pt idx="33">
                  <c:v>16.610056</c:v>
                </c:pt>
                <c:pt idx="34">
                  <c:v>17.465789000000001</c:v>
                </c:pt>
                <c:pt idx="35">
                  <c:v>19.006423000000002</c:v>
                </c:pt>
                <c:pt idx="36">
                  <c:v>17.604538000000002</c:v>
                </c:pt>
                <c:pt idx="37">
                  <c:v>18.254829000000001</c:v>
                </c:pt>
                <c:pt idx="38">
                  <c:v>17.903361</c:v>
                </c:pt>
                <c:pt idx="39">
                  <c:v>17.811682000000001</c:v>
                </c:pt>
                <c:pt idx="40">
                  <c:v>17.158911</c:v>
                </c:pt>
                <c:pt idx="41">
                  <c:v>17.935974000000002</c:v>
                </c:pt>
                <c:pt idx="42">
                  <c:v>18.627476999999999</c:v>
                </c:pt>
                <c:pt idx="43">
                  <c:v>18.672609000000001</c:v>
                </c:pt>
                <c:pt idx="44">
                  <c:v>19.792422999999999</c:v>
                </c:pt>
                <c:pt idx="45">
                  <c:v>19.208075999999998</c:v>
                </c:pt>
                <c:pt idx="46">
                  <c:v>19.988299999999999</c:v>
                </c:pt>
                <c:pt idx="47">
                  <c:v>20.841360999999999</c:v>
                </c:pt>
                <c:pt idx="48">
                  <c:v>19.197727</c:v>
                </c:pt>
                <c:pt idx="49">
                  <c:v>19.773703999999999</c:v>
                </c:pt>
                <c:pt idx="50">
                  <c:v>18.49606</c:v>
                </c:pt>
                <c:pt idx="51">
                  <c:v>18.425545</c:v>
                </c:pt>
                <c:pt idx="52">
                  <c:v>19.504545</c:v>
                </c:pt>
                <c:pt idx="53">
                  <c:v>18.945540999999999</c:v>
                </c:pt>
                <c:pt idx="54">
                  <c:v>20.505828999999999</c:v>
                </c:pt>
                <c:pt idx="55">
                  <c:v>20.123380000000001</c:v>
                </c:pt>
                <c:pt idx="56">
                  <c:v>20.157706999999998</c:v>
                </c:pt>
                <c:pt idx="57">
                  <c:v>20.347041999999998</c:v>
                </c:pt>
                <c:pt idx="58">
                  <c:v>21.357818999999999</c:v>
                </c:pt>
                <c:pt idx="59">
                  <c:v>21.055206999999999</c:v>
                </c:pt>
                <c:pt idx="60">
                  <c:v>19.767385000000001</c:v>
                </c:pt>
                <c:pt idx="61">
                  <c:v>20.323408000000001</c:v>
                </c:pt>
                <c:pt idx="62">
                  <c:v>19.367376</c:v>
                </c:pt>
                <c:pt idx="63">
                  <c:v>18.909281</c:v>
                </c:pt>
                <c:pt idx="64">
                  <c:v>18.82555</c:v>
                </c:pt>
              </c:numCache>
            </c:numRef>
          </c:yVal>
          <c:smooth val="0"/>
        </c:ser>
        <c:dLbls>
          <c:showLegendKey val="0"/>
          <c:showVal val="0"/>
          <c:showCatName val="0"/>
          <c:showSerName val="0"/>
          <c:showPercent val="0"/>
          <c:showBubbleSize val="0"/>
        </c:dLbls>
        <c:axId val="52132864"/>
        <c:axId val="52143232"/>
      </c:scatterChart>
      <c:valAx>
        <c:axId val="5213286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143232"/>
        <c:crosses val="autoZero"/>
        <c:crossBetween val="midCat"/>
        <c:minorUnit val="10"/>
      </c:valAx>
      <c:valAx>
        <c:axId val="5214323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13286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endocrine, nutritional and metabolic diseases (ICD-10 E00–E90),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1.0159749</c:v>
                </c:pt>
                <c:pt idx="1">
                  <c:v>0.52351910000000001</c:v>
                </c:pt>
                <c:pt idx="2">
                  <c:v>0.13856289999999999</c:v>
                </c:pt>
                <c:pt idx="3">
                  <c:v>0.92236580000000001</c:v>
                </c:pt>
                <c:pt idx="4">
                  <c:v>0.82740650000000004</c:v>
                </c:pt>
                <c:pt idx="5">
                  <c:v>1.5978288</c:v>
                </c:pt>
                <c:pt idx="6">
                  <c:v>2.2227967999999998</c:v>
                </c:pt>
                <c:pt idx="7">
                  <c:v>3.7396676000000002</c:v>
                </c:pt>
                <c:pt idx="8">
                  <c:v>4.3743575000000003</c:v>
                </c:pt>
                <c:pt idx="9">
                  <c:v>6.9485596999999997</c:v>
                </c:pt>
                <c:pt idx="10">
                  <c:v>12.611406000000001</c:v>
                </c:pt>
                <c:pt idx="11">
                  <c:v>20.939723999999998</c:v>
                </c:pt>
                <c:pt idx="12">
                  <c:v>33.898359999999997</c:v>
                </c:pt>
                <c:pt idx="13">
                  <c:v>50.023837999999998</c:v>
                </c:pt>
                <c:pt idx="14">
                  <c:v>78.819896999999997</c:v>
                </c:pt>
                <c:pt idx="15">
                  <c:v>158.19014000000001</c:v>
                </c:pt>
                <c:pt idx="16">
                  <c:v>272.32035999999999</c:v>
                </c:pt>
                <c:pt idx="17">
                  <c:v>542.87688000000003</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1.0728375999999999</c:v>
                </c:pt>
                <c:pt idx="1">
                  <c:v>0.27658880000000002</c:v>
                </c:pt>
                <c:pt idx="2">
                  <c:v>0.14584420000000001</c:v>
                </c:pt>
                <c:pt idx="3">
                  <c:v>0.55879889999999999</c:v>
                </c:pt>
                <c:pt idx="4">
                  <c:v>0.74521760000000004</c:v>
                </c:pt>
                <c:pt idx="5">
                  <c:v>0.80732029999999999</c:v>
                </c:pt>
                <c:pt idx="6">
                  <c:v>1.2945182</c:v>
                </c:pt>
                <c:pt idx="7">
                  <c:v>2.0461431000000001</c:v>
                </c:pt>
                <c:pt idx="8">
                  <c:v>2.617502</c:v>
                </c:pt>
                <c:pt idx="9">
                  <c:v>5.2657536</c:v>
                </c:pt>
                <c:pt idx="10">
                  <c:v>5.3272180000000002</c:v>
                </c:pt>
                <c:pt idx="11">
                  <c:v>10.79942</c:v>
                </c:pt>
                <c:pt idx="12">
                  <c:v>15.931077999999999</c:v>
                </c:pt>
                <c:pt idx="13">
                  <c:v>27.288997999999999</c:v>
                </c:pt>
                <c:pt idx="14">
                  <c:v>49.785181999999999</c:v>
                </c:pt>
                <c:pt idx="15">
                  <c:v>106.39717</c:v>
                </c:pt>
                <c:pt idx="16">
                  <c:v>211.48752999999999</c:v>
                </c:pt>
                <c:pt idx="17">
                  <c:v>521.39257999999995</c:v>
                </c:pt>
              </c:numCache>
            </c:numRef>
          </c:val>
        </c:ser>
        <c:dLbls>
          <c:showLegendKey val="0"/>
          <c:showVal val="0"/>
          <c:showCatName val="0"/>
          <c:showSerName val="0"/>
          <c:showPercent val="0"/>
          <c:showBubbleSize val="0"/>
        </c:dLbls>
        <c:gapWidth val="150"/>
        <c:axId val="52330880"/>
        <c:axId val="52332800"/>
      </c:barChart>
      <c:catAx>
        <c:axId val="5233088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2332800"/>
        <c:crosses val="autoZero"/>
        <c:auto val="1"/>
        <c:lblAlgn val="ctr"/>
        <c:lblOffset val="100"/>
        <c:noMultiLvlLbl val="0"/>
      </c:catAx>
      <c:valAx>
        <c:axId val="5233280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33088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endocrine, nutritional and metabolic diseases (ICD-10 E00–E90),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-8</c:v>
                </c:pt>
                <c:pt idx="1">
                  <c:v>-4</c:v>
                </c:pt>
                <c:pt idx="2">
                  <c:v>-1</c:v>
                </c:pt>
                <c:pt idx="3">
                  <c:v>-7</c:v>
                </c:pt>
                <c:pt idx="4">
                  <c:v>-7</c:v>
                </c:pt>
                <c:pt idx="5">
                  <c:v>-14</c:v>
                </c:pt>
                <c:pt idx="6">
                  <c:v>-19</c:v>
                </c:pt>
                <c:pt idx="7">
                  <c:v>-29</c:v>
                </c:pt>
                <c:pt idx="8">
                  <c:v>-36</c:v>
                </c:pt>
                <c:pt idx="9">
                  <c:v>-53</c:v>
                </c:pt>
                <c:pt idx="10">
                  <c:v>-97</c:v>
                </c:pt>
                <c:pt idx="11">
                  <c:v>-147</c:v>
                </c:pt>
                <c:pt idx="12">
                  <c:v>-211</c:v>
                </c:pt>
                <c:pt idx="13">
                  <c:v>-277</c:v>
                </c:pt>
                <c:pt idx="14">
                  <c:v>-316</c:v>
                </c:pt>
                <c:pt idx="15">
                  <c:v>-458</c:v>
                </c:pt>
                <c:pt idx="16">
                  <c:v>-536</c:v>
                </c:pt>
                <c:pt idx="17">
                  <c:v>-888</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8</c:v>
                </c:pt>
                <c:pt idx="1">
                  <c:v>2</c:v>
                </c:pt>
                <c:pt idx="2">
                  <c:v>1</c:v>
                </c:pt>
                <c:pt idx="3">
                  <c:v>4</c:v>
                </c:pt>
                <c:pt idx="4">
                  <c:v>6</c:v>
                </c:pt>
                <c:pt idx="5">
                  <c:v>7</c:v>
                </c:pt>
                <c:pt idx="6">
                  <c:v>11</c:v>
                </c:pt>
                <c:pt idx="7">
                  <c:v>16</c:v>
                </c:pt>
                <c:pt idx="8">
                  <c:v>22</c:v>
                </c:pt>
                <c:pt idx="9">
                  <c:v>41</c:v>
                </c:pt>
                <c:pt idx="10">
                  <c:v>42</c:v>
                </c:pt>
                <c:pt idx="11">
                  <c:v>78</c:v>
                </c:pt>
                <c:pt idx="12">
                  <c:v>102</c:v>
                </c:pt>
                <c:pt idx="13">
                  <c:v>154</c:v>
                </c:pt>
                <c:pt idx="14">
                  <c:v>208</c:v>
                </c:pt>
                <c:pt idx="15">
                  <c:v>343</c:v>
                </c:pt>
                <c:pt idx="16">
                  <c:v>535</c:v>
                </c:pt>
                <c:pt idx="17">
                  <c:v>1515</c:v>
                </c:pt>
              </c:numCache>
            </c:numRef>
          </c:val>
        </c:ser>
        <c:dLbls>
          <c:showLegendKey val="0"/>
          <c:showVal val="0"/>
          <c:showCatName val="0"/>
          <c:showSerName val="0"/>
          <c:showPercent val="0"/>
          <c:showBubbleSize val="0"/>
        </c:dLbls>
        <c:gapWidth val="0"/>
        <c:overlap val="100"/>
        <c:axId val="51392896"/>
        <c:axId val="51394816"/>
      </c:barChart>
      <c:catAx>
        <c:axId val="5139289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1394816"/>
        <c:crosses val="autoZero"/>
        <c:auto val="0"/>
        <c:lblAlgn val="ctr"/>
        <c:lblOffset val="100"/>
        <c:tickLblSkip val="1"/>
        <c:noMultiLvlLbl val="0"/>
      </c:catAx>
      <c:valAx>
        <c:axId val="5139481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139289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endocrine, nutritional and metabolic diseases (ICD-10 E00–E90), 1950–2014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endocrine, nutritional and metabolic diseases (ICD-10 E00–E90), 1950–2014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endocrine, nutritional and metabolic diseases.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endocrine, nutritional and metabolic diseases (E00–E90) are from the ICD-10 chapter All endocrine, nutritional and metabolic diseases (E00–E90).</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250–289</v>
      </c>
    </row>
    <row r="27" spans="1:3" ht="15.75">
      <c r="A27" s="205"/>
      <c r="B27" s="227" t="s">
        <v>110</v>
      </c>
      <c r="C27" s="3" t="str">
        <f>IF(ISBLANK(Admin!$C$17)," ",Admin!$C$17)</f>
        <v>250–289</v>
      </c>
    </row>
    <row r="28" spans="1:3" ht="15.75">
      <c r="A28" s="205"/>
      <c r="B28" s="228" t="s">
        <v>111</v>
      </c>
      <c r="C28" s="3" t="str">
        <f>IF(ISBLANK(Admin!$C$18)," ",Admin!$C$18)</f>
        <v>240–278</v>
      </c>
    </row>
    <row r="29" spans="1:3" ht="15.75">
      <c r="A29" s="205"/>
      <c r="B29" s="229" t="s">
        <v>112</v>
      </c>
      <c r="C29" s="3" t="str">
        <f>IF(ISBLANK(Admin!$C$19)," ",Admin!$C$19)</f>
        <v>240–278</v>
      </c>
    </row>
    <row r="30" spans="1:3" ht="15.75">
      <c r="A30" s="205"/>
      <c r="B30" s="230" t="s">
        <v>113</v>
      </c>
      <c r="C30" s="3" t="str">
        <f>IF(ISBLANK(Admin!$C$20)," ",Admin!$C$20)</f>
        <v>E00–E90</v>
      </c>
    </row>
    <row r="31" spans="1:3" ht="15.75">
      <c r="A31" s="205"/>
      <c r="B31" s="220" t="s">
        <v>50</v>
      </c>
    </row>
    <row r="32" spans="1:3" ht="15.75">
      <c r="A32" s="205"/>
      <c r="B32" s="202" t="str">
        <f>Admin!$B$23</f>
        <v>Disorders involving the immune mechanism (ICD-9 279) were previously included in the endocrine, nutritional and metabolic diseases chapter, but are now part of the diseases of the blood and blood-forming organs chapter.</v>
      </c>
    </row>
    <row r="33" spans="1:3" ht="15.75">
      <c r="A33" s="205"/>
      <c r="B33" s="220" t="s">
        <v>57</v>
      </c>
      <c r="C33" s="231" t="s">
        <v>58</v>
      </c>
    </row>
    <row r="34" spans="1:3" ht="15.75">
      <c r="A34" s="205"/>
      <c r="B34" s="76">
        <f>Admin!$C$25</f>
        <v>1.01</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endocrine, nutritional and metabolic diseases (ICD-10 E00–E90), 1950–2014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endocrine, nutritional and metabolic diseases (ICD-10 E00–E90), 1950–2014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endocrine, nutritional and metabolic diseases (ICD-10 E00–E90) in Australia, 1950–2014.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1950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1950</v>
      </c>
      <c r="D10" s="50"/>
      <c r="E10" s="53"/>
      <c r="F10" s="45"/>
      <c r="G10" s="88">
        <v>2014</v>
      </c>
      <c r="H10" s="45"/>
      <c r="I10" s="45"/>
      <c r="J10" s="320" t="s">
        <v>121</v>
      </c>
      <c r="K10" s="80"/>
      <c r="L10" s="311" t="str">
        <f>Admin!$C$191</f>
        <v>1950 – 2014</v>
      </c>
      <c r="M10" s="314">
        <f>Admin!F$187</f>
        <v>5.7442369649971514E-3</v>
      </c>
      <c r="N10" s="314">
        <f>Admin!G$187</f>
        <v>-6.4545504393231923E-3</v>
      </c>
      <c r="O10" s="314">
        <f>Admin!H$187</f>
        <v>-1.0412937287758162E-3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1950 – 2014</v>
      </c>
      <c r="M12" s="314">
        <f>Admin!F$186</f>
        <v>0.44279082611603748</v>
      </c>
      <c r="N12" s="314">
        <f>Admin!G$186</f>
        <v>-0.33928331830195613</v>
      </c>
      <c r="O12" s="314">
        <f>Admin!H$186</f>
        <v>-6.4503168386631851E-2</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endocrine, nutritional and metabolic diseases (ICD-10 E00–E90) in Australia, 1950–2014,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1950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1950</v>
      </c>
      <c r="D34" s="34"/>
      <c r="E34" s="88">
        <v>2014</v>
      </c>
      <c r="F34" s="34"/>
      <c r="G34" s="88" t="s">
        <v>6</v>
      </c>
      <c r="H34" s="34"/>
      <c r="I34" s="89" t="s">
        <v>23</v>
      </c>
      <c r="J34" s="72"/>
      <c r="K34" s="72"/>
      <c r="L34" s="303" t="str">
        <f>Admin!$C$219</f>
        <v>1950 – 2014</v>
      </c>
      <c r="M34" s="307">
        <f ca="1">Admin!F$215</f>
        <v>18.359063365173206</v>
      </c>
      <c r="N34" s="307">
        <f ca="1">Admin!G$215</f>
        <v>20.502244121901178</v>
      </c>
      <c r="O34" s="307">
        <f ca="1">Admin!H$215</f>
        <v>19.431255520466227</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v>465</v>
      </c>
      <c r="D57" s="100">
        <v>11.278468999999999</v>
      </c>
      <c r="E57" s="100">
        <v>17.758497999999999</v>
      </c>
      <c r="F57" s="100" t="s">
        <v>24</v>
      </c>
      <c r="G57" s="100">
        <v>20.502817</v>
      </c>
      <c r="H57" s="100">
        <v>12.317119</v>
      </c>
      <c r="I57" s="100">
        <v>10.83404</v>
      </c>
      <c r="J57" s="100">
        <v>61.360214999999997</v>
      </c>
      <c r="K57" s="100" t="s">
        <v>24</v>
      </c>
      <c r="L57" s="100">
        <v>100</v>
      </c>
      <c r="M57" s="100">
        <v>1.0635865</v>
      </c>
      <c r="N57" s="100">
        <v>7090</v>
      </c>
      <c r="O57" s="100">
        <v>1.7587815</v>
      </c>
      <c r="P57" s="100">
        <v>0.97730760000000005</v>
      </c>
      <c r="R57" s="120">
        <v>1950</v>
      </c>
      <c r="S57" s="100">
        <v>858</v>
      </c>
      <c r="T57" s="100">
        <v>21.154889000000001</v>
      </c>
      <c r="U57" s="100">
        <v>28.492621</v>
      </c>
      <c r="V57" s="100" t="s">
        <v>24</v>
      </c>
      <c r="W57" s="100">
        <v>32.888409000000003</v>
      </c>
      <c r="X57" s="100">
        <v>19.733651999999999</v>
      </c>
      <c r="Y57" s="100">
        <v>17.063938</v>
      </c>
      <c r="Z57" s="100">
        <v>66.554841999999994</v>
      </c>
      <c r="AA57" s="100" t="s">
        <v>24</v>
      </c>
      <c r="AB57" s="100">
        <v>100</v>
      </c>
      <c r="AC57" s="100">
        <v>2.4893375999999998</v>
      </c>
      <c r="AD57" s="100">
        <v>8735</v>
      </c>
      <c r="AE57" s="100">
        <v>2.2194837000000001</v>
      </c>
      <c r="AF57" s="100">
        <v>1.7978430000000001</v>
      </c>
      <c r="AH57" s="120">
        <v>1950</v>
      </c>
      <c r="AI57" s="100">
        <v>1323</v>
      </c>
      <c r="AJ57" s="100">
        <v>16.176165000000001</v>
      </c>
      <c r="AK57" s="100">
        <v>23.575089999999999</v>
      </c>
      <c r="AL57" s="100" t="s">
        <v>24</v>
      </c>
      <c r="AM57" s="100">
        <v>27.209249</v>
      </c>
      <c r="AN57" s="100">
        <v>16.308278999999999</v>
      </c>
      <c r="AO57" s="100">
        <v>14.161206</v>
      </c>
      <c r="AP57" s="100">
        <v>64.727684999999994</v>
      </c>
      <c r="AQ57" s="100" t="s">
        <v>24</v>
      </c>
      <c r="AR57" s="100">
        <v>100</v>
      </c>
      <c r="AS57" s="100">
        <v>1.6920972000000001</v>
      </c>
      <c r="AT57" s="100">
        <v>15825</v>
      </c>
      <c r="AU57" s="100">
        <v>1.9863683999999999</v>
      </c>
      <c r="AV57" s="100">
        <v>1.3064233999999999</v>
      </c>
      <c r="AW57" s="100">
        <v>0.6232666</v>
      </c>
      <c r="AY57" s="120">
        <v>1950</v>
      </c>
    </row>
    <row r="58" spans="2:51">
      <c r="B58" s="120">
        <v>1951</v>
      </c>
      <c r="C58" s="100">
        <v>445</v>
      </c>
      <c r="D58" s="100">
        <v>10.461480999999999</v>
      </c>
      <c r="E58" s="100">
        <v>16.563891999999999</v>
      </c>
      <c r="F58" s="100" t="s">
        <v>24</v>
      </c>
      <c r="G58" s="100">
        <v>19.049627000000001</v>
      </c>
      <c r="H58" s="100">
        <v>11.436163000000001</v>
      </c>
      <c r="I58" s="100">
        <v>9.9082705999999998</v>
      </c>
      <c r="J58" s="100">
        <v>63.960673999999997</v>
      </c>
      <c r="K58" s="100" t="s">
        <v>24</v>
      </c>
      <c r="L58" s="100">
        <v>100</v>
      </c>
      <c r="M58" s="100">
        <v>0.96838069999999998</v>
      </c>
      <c r="N58" s="100">
        <v>5565</v>
      </c>
      <c r="O58" s="100">
        <v>1.3374189000000001</v>
      </c>
      <c r="P58" s="100">
        <v>0.72311000000000003</v>
      </c>
      <c r="R58" s="120">
        <v>1951</v>
      </c>
      <c r="S58" s="100">
        <v>846</v>
      </c>
      <c r="T58" s="100">
        <v>20.297505000000001</v>
      </c>
      <c r="U58" s="100">
        <v>26.602895</v>
      </c>
      <c r="V58" s="100" t="s">
        <v>24</v>
      </c>
      <c r="W58" s="100">
        <v>30.51089</v>
      </c>
      <c r="X58" s="100">
        <v>18.907485999999999</v>
      </c>
      <c r="Y58" s="100">
        <v>16.545653000000001</v>
      </c>
      <c r="Z58" s="100">
        <v>64.751773</v>
      </c>
      <c r="AA58" s="100" t="s">
        <v>24</v>
      </c>
      <c r="AB58" s="100">
        <v>100</v>
      </c>
      <c r="AC58" s="100">
        <v>2.3608204000000002</v>
      </c>
      <c r="AD58" s="100">
        <v>9977.5</v>
      </c>
      <c r="AE58" s="100">
        <v>2.4669913999999999</v>
      </c>
      <c r="AF58" s="100">
        <v>1.9692596</v>
      </c>
      <c r="AH58" s="120">
        <v>1951</v>
      </c>
      <c r="AI58" s="100">
        <v>1291</v>
      </c>
      <c r="AJ58" s="100">
        <v>15.329447</v>
      </c>
      <c r="AK58" s="100">
        <v>21.943814</v>
      </c>
      <c r="AL58" s="100" t="s">
        <v>24</v>
      </c>
      <c r="AM58" s="100">
        <v>25.207941999999999</v>
      </c>
      <c r="AN58" s="100">
        <v>15.389023</v>
      </c>
      <c r="AO58" s="100">
        <v>13.390912</v>
      </c>
      <c r="AP58" s="100">
        <v>64.479085999999995</v>
      </c>
      <c r="AQ58" s="100" t="s">
        <v>24</v>
      </c>
      <c r="AR58" s="100">
        <v>100</v>
      </c>
      <c r="AS58" s="100">
        <v>1.5784712000000001</v>
      </c>
      <c r="AT58" s="100">
        <v>15542.5</v>
      </c>
      <c r="AU58" s="100">
        <v>1.8941794000000001</v>
      </c>
      <c r="AV58" s="100">
        <v>1.2178209</v>
      </c>
      <c r="AW58" s="100">
        <v>0.62263500000000005</v>
      </c>
      <c r="AY58" s="120">
        <v>1951</v>
      </c>
    </row>
    <row r="59" spans="2:51">
      <c r="B59" s="120">
        <v>1952</v>
      </c>
      <c r="C59" s="100">
        <v>476</v>
      </c>
      <c r="D59" s="100">
        <v>10.885972000000001</v>
      </c>
      <c r="E59" s="100">
        <v>16.797491000000001</v>
      </c>
      <c r="F59" s="100" t="s">
        <v>24</v>
      </c>
      <c r="G59" s="100">
        <v>19.314712</v>
      </c>
      <c r="H59" s="100">
        <v>11.844505</v>
      </c>
      <c r="I59" s="100">
        <v>10.446502000000001</v>
      </c>
      <c r="J59" s="100">
        <v>62.184210999999998</v>
      </c>
      <c r="K59" s="100" t="s">
        <v>24</v>
      </c>
      <c r="L59" s="100">
        <v>100</v>
      </c>
      <c r="M59" s="100">
        <v>1.0381453</v>
      </c>
      <c r="N59" s="100">
        <v>6720</v>
      </c>
      <c r="O59" s="100">
        <v>1.570387</v>
      </c>
      <c r="P59" s="100">
        <v>0.88110350000000004</v>
      </c>
      <c r="R59" s="120">
        <v>1952</v>
      </c>
      <c r="S59" s="100">
        <v>847</v>
      </c>
      <c r="T59" s="100">
        <v>19.864443000000001</v>
      </c>
      <c r="U59" s="100">
        <v>26.181141</v>
      </c>
      <c r="V59" s="100" t="s">
        <v>24</v>
      </c>
      <c r="W59" s="100">
        <v>29.887647999999999</v>
      </c>
      <c r="X59" s="100">
        <v>18.419999000000001</v>
      </c>
      <c r="Y59" s="100">
        <v>16.033107999999999</v>
      </c>
      <c r="Z59" s="100">
        <v>65.717236999999997</v>
      </c>
      <c r="AA59" s="100" t="s">
        <v>24</v>
      </c>
      <c r="AB59" s="100">
        <v>100</v>
      </c>
      <c r="AC59" s="100">
        <v>2.3694959</v>
      </c>
      <c r="AD59" s="100">
        <v>9110</v>
      </c>
      <c r="AE59" s="100">
        <v>2.2017595000000001</v>
      </c>
      <c r="AF59" s="100">
        <v>1.8404784000000001</v>
      </c>
      <c r="AH59" s="120">
        <v>1952</v>
      </c>
      <c r="AI59" s="100">
        <v>1323</v>
      </c>
      <c r="AJ59" s="100">
        <v>15.318705</v>
      </c>
      <c r="AK59" s="100">
        <v>21.872441999999999</v>
      </c>
      <c r="AL59" s="100" t="s">
        <v>24</v>
      </c>
      <c r="AM59" s="100">
        <v>25.044409000000002</v>
      </c>
      <c r="AN59" s="100">
        <v>15.36661</v>
      </c>
      <c r="AO59" s="100">
        <v>13.418488</v>
      </c>
      <c r="AP59" s="100">
        <v>64.447806</v>
      </c>
      <c r="AQ59" s="100" t="s">
        <v>24</v>
      </c>
      <c r="AR59" s="100">
        <v>100</v>
      </c>
      <c r="AS59" s="100">
        <v>1.6213831000000001</v>
      </c>
      <c r="AT59" s="100">
        <v>15830</v>
      </c>
      <c r="AU59" s="100">
        <v>1.8807623</v>
      </c>
      <c r="AV59" s="100">
        <v>1.2586868</v>
      </c>
      <c r="AW59" s="100">
        <v>0.64158740000000003</v>
      </c>
      <c r="AY59" s="120">
        <v>1952</v>
      </c>
    </row>
    <row r="60" spans="2:51">
      <c r="B60" s="120">
        <v>1953</v>
      </c>
      <c r="C60" s="100">
        <v>472</v>
      </c>
      <c r="D60" s="100">
        <v>10.576794</v>
      </c>
      <c r="E60" s="100">
        <v>16.899480000000001</v>
      </c>
      <c r="F60" s="100" t="s">
        <v>24</v>
      </c>
      <c r="G60" s="100">
        <v>19.578938000000001</v>
      </c>
      <c r="H60" s="100">
        <v>11.705166</v>
      </c>
      <c r="I60" s="100">
        <v>10.227275000000001</v>
      </c>
      <c r="J60" s="100">
        <v>62.902541999999997</v>
      </c>
      <c r="K60" s="100" t="s">
        <v>24</v>
      </c>
      <c r="L60" s="100">
        <v>100</v>
      </c>
      <c r="M60" s="100">
        <v>1.0530543000000001</v>
      </c>
      <c r="N60" s="100">
        <v>6440</v>
      </c>
      <c r="O60" s="100">
        <v>1.4745277999999999</v>
      </c>
      <c r="P60" s="100">
        <v>0.87018499999999999</v>
      </c>
      <c r="R60" s="120">
        <v>1953</v>
      </c>
      <c r="S60" s="100">
        <v>909</v>
      </c>
      <c r="T60" s="100">
        <v>20.883589000000001</v>
      </c>
      <c r="U60" s="100">
        <v>28.059847000000001</v>
      </c>
      <c r="V60" s="100" t="s">
        <v>24</v>
      </c>
      <c r="W60" s="100">
        <v>32.325574000000003</v>
      </c>
      <c r="X60" s="100">
        <v>19.316199999999998</v>
      </c>
      <c r="Y60" s="100">
        <v>16.757605000000002</v>
      </c>
      <c r="Z60" s="100">
        <v>66.322882000000007</v>
      </c>
      <c r="AA60" s="100" t="s">
        <v>24</v>
      </c>
      <c r="AB60" s="100">
        <v>100</v>
      </c>
      <c r="AC60" s="100">
        <v>2.5702652000000001</v>
      </c>
      <c r="AD60" s="100">
        <v>9517.5</v>
      </c>
      <c r="AE60" s="100">
        <v>2.2543167999999998</v>
      </c>
      <c r="AF60" s="100">
        <v>1.9690089</v>
      </c>
      <c r="AH60" s="120">
        <v>1953</v>
      </c>
      <c r="AI60" s="100">
        <v>1381</v>
      </c>
      <c r="AJ60" s="100">
        <v>15.665944</v>
      </c>
      <c r="AK60" s="100">
        <v>23.052849999999999</v>
      </c>
      <c r="AL60" s="100" t="s">
        <v>24</v>
      </c>
      <c r="AM60" s="100">
        <v>26.62773</v>
      </c>
      <c r="AN60" s="100">
        <v>15.850723</v>
      </c>
      <c r="AO60" s="100">
        <v>13.757351</v>
      </c>
      <c r="AP60" s="100">
        <v>65.153874000000002</v>
      </c>
      <c r="AQ60" s="100" t="s">
        <v>24</v>
      </c>
      <c r="AR60" s="100">
        <v>100</v>
      </c>
      <c r="AS60" s="100">
        <v>1.7222028</v>
      </c>
      <c r="AT60" s="100">
        <v>15957.5</v>
      </c>
      <c r="AU60" s="100">
        <v>1.8578131</v>
      </c>
      <c r="AV60" s="100">
        <v>1.3043167</v>
      </c>
      <c r="AW60" s="100">
        <v>0.60226559999999996</v>
      </c>
      <c r="AY60" s="120">
        <v>1953</v>
      </c>
    </row>
    <row r="61" spans="2:51">
      <c r="B61" s="120">
        <v>1954</v>
      </c>
      <c r="C61" s="100">
        <v>481</v>
      </c>
      <c r="D61" s="100">
        <v>10.580498</v>
      </c>
      <c r="E61" s="100">
        <v>17.186823</v>
      </c>
      <c r="F61" s="100" t="s">
        <v>24</v>
      </c>
      <c r="G61" s="100">
        <v>19.737707</v>
      </c>
      <c r="H61" s="100">
        <v>11.799707</v>
      </c>
      <c r="I61" s="100">
        <v>10.184200000000001</v>
      </c>
      <c r="J61" s="100">
        <v>63.518711000000003</v>
      </c>
      <c r="K61" s="100" t="s">
        <v>24</v>
      </c>
      <c r="L61" s="100">
        <v>100</v>
      </c>
      <c r="M61" s="100">
        <v>1.0505165000000001</v>
      </c>
      <c r="N61" s="100">
        <v>6252.5</v>
      </c>
      <c r="O61" s="100">
        <v>1.4053088</v>
      </c>
      <c r="P61" s="100">
        <v>0.85053849999999998</v>
      </c>
      <c r="R61" s="120">
        <v>1954</v>
      </c>
      <c r="S61" s="100">
        <v>875</v>
      </c>
      <c r="T61" s="100">
        <v>19.705431999999998</v>
      </c>
      <c r="U61" s="100">
        <v>26.335024000000001</v>
      </c>
      <c r="V61" s="100" t="s">
        <v>24</v>
      </c>
      <c r="W61" s="100">
        <v>30.395239</v>
      </c>
      <c r="X61" s="100">
        <v>18.110983000000001</v>
      </c>
      <c r="Y61" s="100">
        <v>15.581419</v>
      </c>
      <c r="Z61" s="100">
        <v>67.585812000000004</v>
      </c>
      <c r="AA61" s="100" t="s">
        <v>24</v>
      </c>
      <c r="AB61" s="100">
        <v>100</v>
      </c>
      <c r="AC61" s="100">
        <v>2.4293409000000001</v>
      </c>
      <c r="AD61" s="100">
        <v>8035</v>
      </c>
      <c r="AE61" s="100">
        <v>1.8665645</v>
      </c>
      <c r="AF61" s="100">
        <v>1.7006190999999999</v>
      </c>
      <c r="AH61" s="120">
        <v>1954</v>
      </c>
      <c r="AI61" s="100">
        <v>1356</v>
      </c>
      <c r="AJ61" s="100">
        <v>15.089301000000001</v>
      </c>
      <c r="AK61" s="100">
        <v>22.227226000000002</v>
      </c>
      <c r="AL61" s="100" t="s">
        <v>24</v>
      </c>
      <c r="AM61" s="100">
        <v>25.615067</v>
      </c>
      <c r="AN61" s="100">
        <v>15.242362</v>
      </c>
      <c r="AO61" s="100">
        <v>13.102410000000001</v>
      </c>
      <c r="AP61" s="100">
        <v>66.142066</v>
      </c>
      <c r="AQ61" s="100" t="s">
        <v>24</v>
      </c>
      <c r="AR61" s="100">
        <v>100</v>
      </c>
      <c r="AS61" s="100">
        <v>1.6576004</v>
      </c>
      <c r="AT61" s="100">
        <v>14287.5</v>
      </c>
      <c r="AU61" s="100">
        <v>1.6321296999999999</v>
      </c>
      <c r="AV61" s="100">
        <v>1.1831343000000001</v>
      </c>
      <c r="AW61" s="100">
        <v>0.65262229999999999</v>
      </c>
      <c r="AY61" s="120">
        <v>1954</v>
      </c>
    </row>
    <row r="62" spans="2:51">
      <c r="B62" s="120">
        <v>1955</v>
      </c>
      <c r="C62" s="100">
        <v>516</v>
      </c>
      <c r="D62" s="100">
        <v>11.081759999999999</v>
      </c>
      <c r="E62" s="100">
        <v>17.664532999999999</v>
      </c>
      <c r="F62" s="100" t="s">
        <v>24</v>
      </c>
      <c r="G62" s="100">
        <v>20.299251000000002</v>
      </c>
      <c r="H62" s="100">
        <v>12.262233999999999</v>
      </c>
      <c r="I62" s="100">
        <v>10.58483</v>
      </c>
      <c r="J62" s="100">
        <v>63.207363999999998</v>
      </c>
      <c r="K62" s="100" t="s">
        <v>24</v>
      </c>
      <c r="L62" s="100">
        <v>100</v>
      </c>
      <c r="M62" s="100">
        <v>1.1171732999999999</v>
      </c>
      <c r="N62" s="100">
        <v>6840</v>
      </c>
      <c r="O62" s="100">
        <v>1.5010204</v>
      </c>
      <c r="P62" s="100">
        <v>0.9285814</v>
      </c>
      <c r="R62" s="120">
        <v>1955</v>
      </c>
      <c r="S62" s="100">
        <v>904</v>
      </c>
      <c r="T62" s="100">
        <v>19.896992999999998</v>
      </c>
      <c r="U62" s="100">
        <v>26.567931999999999</v>
      </c>
      <c r="V62" s="100" t="s">
        <v>24</v>
      </c>
      <c r="W62" s="100">
        <v>30.786795000000001</v>
      </c>
      <c r="X62" s="100">
        <v>18.233753</v>
      </c>
      <c r="Y62" s="100">
        <v>15.759643000000001</v>
      </c>
      <c r="Z62" s="100">
        <v>67.007743000000005</v>
      </c>
      <c r="AA62" s="100" t="s">
        <v>24</v>
      </c>
      <c r="AB62" s="100">
        <v>100</v>
      </c>
      <c r="AC62" s="100">
        <v>2.5217584999999998</v>
      </c>
      <c r="AD62" s="100">
        <v>8970</v>
      </c>
      <c r="AE62" s="100">
        <v>2.0376637999999998</v>
      </c>
      <c r="AF62" s="100">
        <v>1.9433461999999999</v>
      </c>
      <c r="AH62" s="120">
        <v>1955</v>
      </c>
      <c r="AI62" s="100">
        <v>1420</v>
      </c>
      <c r="AJ62" s="100">
        <v>15.435286</v>
      </c>
      <c r="AK62" s="100">
        <v>22.663989000000001</v>
      </c>
      <c r="AL62" s="100" t="s">
        <v>24</v>
      </c>
      <c r="AM62" s="100">
        <v>26.207435</v>
      </c>
      <c r="AN62" s="100">
        <v>15.560168000000001</v>
      </c>
      <c r="AO62" s="100">
        <v>13.419078000000001</v>
      </c>
      <c r="AP62" s="100">
        <v>65.626761000000002</v>
      </c>
      <c r="AQ62" s="100" t="s">
        <v>24</v>
      </c>
      <c r="AR62" s="100">
        <v>100</v>
      </c>
      <c r="AS62" s="100">
        <v>1.7309474</v>
      </c>
      <c r="AT62" s="100">
        <v>15810</v>
      </c>
      <c r="AU62" s="100">
        <v>1.7647059</v>
      </c>
      <c r="AV62" s="100">
        <v>1.3194984999999999</v>
      </c>
      <c r="AW62" s="100">
        <v>0.66488179999999997</v>
      </c>
      <c r="AY62" s="120">
        <v>1955</v>
      </c>
    </row>
    <row r="63" spans="2:51">
      <c r="B63" s="120">
        <v>1956</v>
      </c>
      <c r="C63" s="100">
        <v>520</v>
      </c>
      <c r="D63" s="100">
        <v>10.887772</v>
      </c>
      <c r="E63" s="100">
        <v>17.907933</v>
      </c>
      <c r="F63" s="100" t="s">
        <v>24</v>
      </c>
      <c r="G63" s="100">
        <v>20.800993999999999</v>
      </c>
      <c r="H63" s="100">
        <v>12.232224</v>
      </c>
      <c r="I63" s="100">
        <v>10.506029</v>
      </c>
      <c r="J63" s="100">
        <v>64.846153999999999</v>
      </c>
      <c r="K63" s="100" t="s">
        <v>24</v>
      </c>
      <c r="L63" s="100">
        <v>100</v>
      </c>
      <c r="M63" s="100">
        <v>1.0790173000000001</v>
      </c>
      <c r="N63" s="100">
        <v>6132.5</v>
      </c>
      <c r="O63" s="100">
        <v>1.3121296</v>
      </c>
      <c r="P63" s="100">
        <v>0.83109160000000004</v>
      </c>
      <c r="R63" s="120">
        <v>1956</v>
      </c>
      <c r="S63" s="100">
        <v>952</v>
      </c>
      <c r="T63" s="100">
        <v>20.47532</v>
      </c>
      <c r="U63" s="100">
        <v>28.398153000000001</v>
      </c>
      <c r="V63" s="100" t="s">
        <v>24</v>
      </c>
      <c r="W63" s="100">
        <v>33.114061</v>
      </c>
      <c r="X63" s="100">
        <v>18.809331</v>
      </c>
      <c r="Y63" s="100">
        <v>15.792657</v>
      </c>
      <c r="Z63" s="100">
        <v>69.569327999999999</v>
      </c>
      <c r="AA63" s="100" t="s">
        <v>24</v>
      </c>
      <c r="AB63" s="100">
        <v>100</v>
      </c>
      <c r="AC63" s="100">
        <v>2.5121384999999998</v>
      </c>
      <c r="AD63" s="100">
        <v>7370</v>
      </c>
      <c r="AE63" s="100">
        <v>1.6368684</v>
      </c>
      <c r="AF63" s="100">
        <v>1.5725267000000001</v>
      </c>
      <c r="AH63" s="120">
        <v>1956</v>
      </c>
      <c r="AI63" s="100">
        <v>1472</v>
      </c>
      <c r="AJ63" s="100">
        <v>15.617209000000001</v>
      </c>
      <c r="AK63" s="100">
        <v>23.892579999999999</v>
      </c>
      <c r="AL63" s="100" t="s">
        <v>24</v>
      </c>
      <c r="AM63" s="100">
        <v>27.846554000000001</v>
      </c>
      <c r="AN63" s="100">
        <v>15.936645</v>
      </c>
      <c r="AO63" s="100">
        <v>13.460279</v>
      </c>
      <c r="AP63" s="100">
        <v>67.900814999999994</v>
      </c>
      <c r="AQ63" s="100" t="s">
        <v>24</v>
      </c>
      <c r="AR63" s="100">
        <v>100</v>
      </c>
      <c r="AS63" s="100">
        <v>1.7098783</v>
      </c>
      <c r="AT63" s="100">
        <v>13502.5</v>
      </c>
      <c r="AU63" s="100">
        <v>1.4714697000000001</v>
      </c>
      <c r="AV63" s="100">
        <v>1.1190929999999999</v>
      </c>
      <c r="AW63" s="100">
        <v>0.630602</v>
      </c>
      <c r="AY63" s="120">
        <v>1956</v>
      </c>
    </row>
    <row r="64" spans="2:51">
      <c r="B64" s="120">
        <v>1957</v>
      </c>
      <c r="C64" s="100">
        <v>568</v>
      </c>
      <c r="D64" s="100">
        <v>11.633861</v>
      </c>
      <c r="E64" s="100">
        <v>19.363603000000001</v>
      </c>
      <c r="F64" s="100" t="s">
        <v>24</v>
      </c>
      <c r="G64" s="100">
        <v>22.359138000000002</v>
      </c>
      <c r="H64" s="100">
        <v>13.154674</v>
      </c>
      <c r="I64" s="100">
        <v>11.18576</v>
      </c>
      <c r="J64" s="100">
        <v>64.251761000000002</v>
      </c>
      <c r="K64" s="100" t="s">
        <v>24</v>
      </c>
      <c r="L64" s="100">
        <v>100</v>
      </c>
      <c r="M64" s="100">
        <v>1.1918001</v>
      </c>
      <c r="N64" s="100">
        <v>7060</v>
      </c>
      <c r="O64" s="100">
        <v>1.4776674999999999</v>
      </c>
      <c r="P64" s="100">
        <v>0.928929</v>
      </c>
      <c r="R64" s="120">
        <v>1957</v>
      </c>
      <c r="S64" s="100">
        <v>839</v>
      </c>
      <c r="T64" s="100">
        <v>17.63383</v>
      </c>
      <c r="U64" s="100">
        <v>24.025541</v>
      </c>
      <c r="V64" s="100" t="s">
        <v>24</v>
      </c>
      <c r="W64" s="100">
        <v>27.955992999999999</v>
      </c>
      <c r="X64" s="100">
        <v>16.131008999999999</v>
      </c>
      <c r="Y64" s="100">
        <v>13.823015</v>
      </c>
      <c r="Z64" s="100">
        <v>68.125744999999995</v>
      </c>
      <c r="AA64" s="100" t="s">
        <v>24</v>
      </c>
      <c r="AB64" s="100">
        <v>100</v>
      </c>
      <c r="AC64" s="100">
        <v>2.2496915999999998</v>
      </c>
      <c r="AD64" s="100">
        <v>7590</v>
      </c>
      <c r="AE64" s="100">
        <v>1.6476717999999999</v>
      </c>
      <c r="AF64" s="100">
        <v>1.612552</v>
      </c>
      <c r="AH64" s="120">
        <v>1957</v>
      </c>
      <c r="AI64" s="100">
        <v>1407</v>
      </c>
      <c r="AJ64" s="100">
        <v>14.595133000000001</v>
      </c>
      <c r="AK64" s="100">
        <v>22.060427000000001</v>
      </c>
      <c r="AL64" s="100" t="s">
        <v>24</v>
      </c>
      <c r="AM64" s="100">
        <v>25.597494999999999</v>
      </c>
      <c r="AN64" s="100">
        <v>14.857239999999999</v>
      </c>
      <c r="AO64" s="100">
        <v>12.6821</v>
      </c>
      <c r="AP64" s="100">
        <v>66.561834000000005</v>
      </c>
      <c r="AQ64" s="100" t="s">
        <v>24</v>
      </c>
      <c r="AR64" s="100">
        <v>100</v>
      </c>
      <c r="AS64" s="100">
        <v>1.6562098999999999</v>
      </c>
      <c r="AT64" s="100">
        <v>14650</v>
      </c>
      <c r="AU64" s="100">
        <v>1.561118</v>
      </c>
      <c r="AV64" s="100">
        <v>1.1903819</v>
      </c>
      <c r="AW64" s="100">
        <v>0.80595910000000004</v>
      </c>
      <c r="AY64" s="120">
        <v>1957</v>
      </c>
    </row>
    <row r="65" spans="2:51">
      <c r="B65" s="121">
        <v>1958</v>
      </c>
      <c r="C65" s="100">
        <v>539</v>
      </c>
      <c r="D65" s="100">
        <v>10.830688</v>
      </c>
      <c r="E65" s="100">
        <v>17.558854</v>
      </c>
      <c r="F65" s="100" t="s">
        <v>24</v>
      </c>
      <c r="G65" s="100">
        <v>20.396502999999999</v>
      </c>
      <c r="H65" s="100">
        <v>12.136540999999999</v>
      </c>
      <c r="I65" s="100">
        <v>10.515117999999999</v>
      </c>
      <c r="J65" s="100">
        <v>64.141929000000005</v>
      </c>
      <c r="K65" s="100" t="s">
        <v>24</v>
      </c>
      <c r="L65" s="100">
        <v>100</v>
      </c>
      <c r="M65" s="100">
        <v>1.1455898</v>
      </c>
      <c r="N65" s="100">
        <v>6670</v>
      </c>
      <c r="O65" s="100">
        <v>1.3696661000000001</v>
      </c>
      <c r="P65" s="100">
        <v>0.90167419999999998</v>
      </c>
      <c r="R65" s="121">
        <v>1958</v>
      </c>
      <c r="S65" s="100">
        <v>865</v>
      </c>
      <c r="T65" s="100">
        <v>17.777138000000001</v>
      </c>
      <c r="U65" s="100">
        <v>23.306954999999999</v>
      </c>
      <c r="V65" s="100" t="s">
        <v>24</v>
      </c>
      <c r="W65" s="100">
        <v>26.992439000000001</v>
      </c>
      <c r="X65" s="100">
        <v>15.890060999999999</v>
      </c>
      <c r="Y65" s="100">
        <v>13.650017</v>
      </c>
      <c r="Z65" s="100">
        <v>68.656069000000002</v>
      </c>
      <c r="AA65" s="100" t="s">
        <v>24</v>
      </c>
      <c r="AB65" s="100">
        <v>100</v>
      </c>
      <c r="AC65" s="100">
        <v>2.3586835000000002</v>
      </c>
      <c r="AD65" s="100">
        <v>7090</v>
      </c>
      <c r="AE65" s="100">
        <v>1.5056274999999999</v>
      </c>
      <c r="AF65" s="100">
        <v>1.5523225</v>
      </c>
      <c r="AH65" s="121">
        <v>1958</v>
      </c>
      <c r="AI65" s="100">
        <v>1404</v>
      </c>
      <c r="AJ65" s="100">
        <v>14.264813</v>
      </c>
      <c r="AK65" s="100">
        <v>20.817516999999999</v>
      </c>
      <c r="AL65" s="100" t="s">
        <v>24</v>
      </c>
      <c r="AM65" s="100">
        <v>24.131983000000002</v>
      </c>
      <c r="AN65" s="100">
        <v>14.258012000000001</v>
      </c>
      <c r="AO65" s="100">
        <v>12.272387999999999</v>
      </c>
      <c r="AP65" s="100">
        <v>66.923077000000006</v>
      </c>
      <c r="AQ65" s="100" t="s">
        <v>24</v>
      </c>
      <c r="AR65" s="100">
        <v>100</v>
      </c>
      <c r="AS65" s="100">
        <v>1.6769585</v>
      </c>
      <c r="AT65" s="100">
        <v>13760</v>
      </c>
      <c r="AU65" s="100">
        <v>1.4365056</v>
      </c>
      <c r="AV65" s="100">
        <v>1.1500497000000001</v>
      </c>
      <c r="AW65" s="100">
        <v>0.75337399999999999</v>
      </c>
      <c r="AY65" s="121">
        <v>1958</v>
      </c>
    </row>
    <row r="66" spans="2:51">
      <c r="B66" s="121">
        <v>1959</v>
      </c>
      <c r="C66" s="100">
        <v>568</v>
      </c>
      <c r="D66" s="100">
        <v>11.180662</v>
      </c>
      <c r="E66" s="100">
        <v>18.612511999999999</v>
      </c>
      <c r="F66" s="100" t="s">
        <v>24</v>
      </c>
      <c r="G66" s="100">
        <v>21.516392</v>
      </c>
      <c r="H66" s="100">
        <v>12.661116</v>
      </c>
      <c r="I66" s="100">
        <v>10.787777999999999</v>
      </c>
      <c r="J66" s="100">
        <v>64.251761000000002</v>
      </c>
      <c r="K66" s="100" t="s">
        <v>24</v>
      </c>
      <c r="L66" s="100">
        <v>100</v>
      </c>
      <c r="M66" s="100">
        <v>1.1293818</v>
      </c>
      <c r="N66" s="100">
        <v>7060</v>
      </c>
      <c r="O66" s="100">
        <v>1.4203517000000001</v>
      </c>
      <c r="P66" s="100">
        <v>0.9063483</v>
      </c>
      <c r="R66" s="121">
        <v>1959</v>
      </c>
      <c r="S66" s="100">
        <v>839</v>
      </c>
      <c r="T66" s="100">
        <v>16.860254999999999</v>
      </c>
      <c r="U66" s="100">
        <v>22.662296000000001</v>
      </c>
      <c r="V66" s="100" t="s">
        <v>24</v>
      </c>
      <c r="W66" s="100">
        <v>26.374566000000002</v>
      </c>
      <c r="X66" s="100">
        <v>15.271807000000001</v>
      </c>
      <c r="Y66" s="100">
        <v>13.128731</v>
      </c>
      <c r="Z66" s="100">
        <v>68.125744999999995</v>
      </c>
      <c r="AA66" s="100" t="s">
        <v>24</v>
      </c>
      <c r="AB66" s="100">
        <v>100</v>
      </c>
      <c r="AC66" s="100">
        <v>2.1557594</v>
      </c>
      <c r="AD66" s="100">
        <v>7590</v>
      </c>
      <c r="AE66" s="100">
        <v>1.5766187</v>
      </c>
      <c r="AF66" s="100">
        <v>1.5954009</v>
      </c>
      <c r="AH66" s="121">
        <v>1959</v>
      </c>
      <c r="AI66" s="100">
        <v>1407</v>
      </c>
      <c r="AJ66" s="100">
        <v>13.99109</v>
      </c>
      <c r="AK66" s="100">
        <v>20.967426</v>
      </c>
      <c r="AL66" s="100" t="s">
        <v>24</v>
      </c>
      <c r="AM66" s="100">
        <v>24.341242999999999</v>
      </c>
      <c r="AN66" s="100">
        <v>14.161479</v>
      </c>
      <c r="AO66" s="100">
        <v>12.122308</v>
      </c>
      <c r="AP66" s="100">
        <v>66.561834000000005</v>
      </c>
      <c r="AQ66" s="100" t="s">
        <v>24</v>
      </c>
      <c r="AR66" s="100">
        <v>100</v>
      </c>
      <c r="AS66" s="100">
        <v>1.5771421000000001</v>
      </c>
      <c r="AT66" s="100">
        <v>14650</v>
      </c>
      <c r="AU66" s="100">
        <v>1.4972354999999999</v>
      </c>
      <c r="AV66" s="100">
        <v>1.1676168</v>
      </c>
      <c r="AW66" s="100">
        <v>0.82129859999999999</v>
      </c>
      <c r="AY66" s="121">
        <v>1959</v>
      </c>
    </row>
    <row r="67" spans="2:51">
      <c r="B67" s="121">
        <v>1960</v>
      </c>
      <c r="C67" s="100">
        <v>581</v>
      </c>
      <c r="D67" s="100">
        <v>11.189646</v>
      </c>
      <c r="E67" s="100">
        <v>19.148064999999999</v>
      </c>
      <c r="F67" s="100" t="s">
        <v>24</v>
      </c>
      <c r="G67" s="100">
        <v>22.382515999999999</v>
      </c>
      <c r="H67" s="100">
        <v>12.836404</v>
      </c>
      <c r="I67" s="100">
        <v>10.896255</v>
      </c>
      <c r="J67" s="100">
        <v>65.942340999999999</v>
      </c>
      <c r="K67" s="100" t="s">
        <v>24</v>
      </c>
      <c r="L67" s="100">
        <v>100</v>
      </c>
      <c r="M67" s="100">
        <v>1.1706865</v>
      </c>
      <c r="N67" s="100">
        <v>6337.5</v>
      </c>
      <c r="O67" s="100">
        <v>1.2478587000000001</v>
      </c>
      <c r="P67" s="100">
        <v>0.83596879999999996</v>
      </c>
      <c r="R67" s="121">
        <v>1960</v>
      </c>
      <c r="S67" s="100">
        <v>859</v>
      </c>
      <c r="T67" s="100">
        <v>16.900466000000002</v>
      </c>
      <c r="U67" s="100">
        <v>22.629207000000001</v>
      </c>
      <c r="V67" s="100" t="s">
        <v>24</v>
      </c>
      <c r="W67" s="100">
        <v>26.269216</v>
      </c>
      <c r="X67" s="100">
        <v>15.091476999999999</v>
      </c>
      <c r="Y67" s="100">
        <v>12.647931</v>
      </c>
      <c r="Z67" s="100">
        <v>69.487178999999998</v>
      </c>
      <c r="AA67" s="100" t="s">
        <v>24</v>
      </c>
      <c r="AB67" s="100">
        <v>100</v>
      </c>
      <c r="AC67" s="100">
        <v>2.2119222000000001</v>
      </c>
      <c r="AD67" s="100">
        <v>6687.5</v>
      </c>
      <c r="AE67" s="100">
        <v>1.3611568999999999</v>
      </c>
      <c r="AF67" s="100">
        <v>1.4102996999999999</v>
      </c>
      <c r="AH67" s="121">
        <v>1960</v>
      </c>
      <c r="AI67" s="100">
        <v>1440</v>
      </c>
      <c r="AJ67" s="100">
        <v>14.014599</v>
      </c>
      <c r="AK67" s="100">
        <v>21.126152999999999</v>
      </c>
      <c r="AL67" s="100" t="s">
        <v>24</v>
      </c>
      <c r="AM67" s="100">
        <v>24.588432999999998</v>
      </c>
      <c r="AN67" s="100">
        <v>14.112943</v>
      </c>
      <c r="AO67" s="100">
        <v>11.876198</v>
      </c>
      <c r="AP67" s="100">
        <v>68.055942000000002</v>
      </c>
      <c r="AQ67" s="100" t="s">
        <v>24</v>
      </c>
      <c r="AR67" s="100">
        <v>100</v>
      </c>
      <c r="AS67" s="100">
        <v>1.6277808</v>
      </c>
      <c r="AT67" s="100">
        <v>13025</v>
      </c>
      <c r="AU67" s="100">
        <v>1.3035688999999999</v>
      </c>
      <c r="AV67" s="100">
        <v>1.0569731</v>
      </c>
      <c r="AW67" s="100">
        <v>0.84616599999999997</v>
      </c>
      <c r="AY67" s="121">
        <v>1960</v>
      </c>
    </row>
    <row r="68" spans="2:51">
      <c r="B68" s="121">
        <v>1961</v>
      </c>
      <c r="C68" s="100">
        <v>595</v>
      </c>
      <c r="D68" s="100">
        <v>11.200422</v>
      </c>
      <c r="E68" s="100">
        <v>18.864124</v>
      </c>
      <c r="F68" s="100" t="s">
        <v>24</v>
      </c>
      <c r="G68" s="100">
        <v>22.065925</v>
      </c>
      <c r="H68" s="100">
        <v>12.756251000000001</v>
      </c>
      <c r="I68" s="100">
        <v>10.851076000000001</v>
      </c>
      <c r="J68" s="100">
        <v>66.844538</v>
      </c>
      <c r="K68" s="100" t="s">
        <v>24</v>
      </c>
      <c r="L68" s="100">
        <v>100</v>
      </c>
      <c r="M68" s="100">
        <v>1.1841267</v>
      </c>
      <c r="N68" s="100">
        <v>5902.5</v>
      </c>
      <c r="O68" s="100">
        <v>1.1363635999999999</v>
      </c>
      <c r="P68" s="100">
        <v>0.7669494</v>
      </c>
      <c r="R68" s="121">
        <v>1961</v>
      </c>
      <c r="S68" s="100">
        <v>917</v>
      </c>
      <c r="T68" s="100">
        <v>17.648530999999998</v>
      </c>
      <c r="U68" s="100">
        <v>23.613847</v>
      </c>
      <c r="V68" s="100" t="s">
        <v>24</v>
      </c>
      <c r="W68" s="100">
        <v>27.439605</v>
      </c>
      <c r="X68" s="100">
        <v>15.559521999999999</v>
      </c>
      <c r="Y68" s="100">
        <v>13.039622</v>
      </c>
      <c r="Z68" s="100">
        <v>70.365720999999994</v>
      </c>
      <c r="AA68" s="100" t="s">
        <v>24</v>
      </c>
      <c r="AB68" s="100">
        <v>100</v>
      </c>
      <c r="AC68" s="100">
        <v>2.3687133999999999</v>
      </c>
      <c r="AD68" s="100">
        <v>6382.5</v>
      </c>
      <c r="AE68" s="100">
        <v>1.2717183000000001</v>
      </c>
      <c r="AF68" s="100">
        <v>1.3883828</v>
      </c>
      <c r="AH68" s="121">
        <v>1961</v>
      </c>
      <c r="AI68" s="100">
        <v>1512</v>
      </c>
      <c r="AJ68" s="100">
        <v>14.388763000000001</v>
      </c>
      <c r="AK68" s="100">
        <v>21.655118000000002</v>
      </c>
      <c r="AL68" s="100" t="s">
        <v>24</v>
      </c>
      <c r="AM68" s="100">
        <v>25.241109999999999</v>
      </c>
      <c r="AN68" s="100">
        <v>14.395954</v>
      </c>
      <c r="AO68" s="100">
        <v>12.129242</v>
      </c>
      <c r="AP68" s="100">
        <v>68.979152999999997</v>
      </c>
      <c r="AQ68" s="100" t="s">
        <v>24</v>
      </c>
      <c r="AR68" s="100">
        <v>100</v>
      </c>
      <c r="AS68" s="100">
        <v>1.6996211999999999</v>
      </c>
      <c r="AT68" s="100">
        <v>12285</v>
      </c>
      <c r="AU68" s="100">
        <v>1.2028787000000001</v>
      </c>
      <c r="AV68" s="100">
        <v>0.99933700000000003</v>
      </c>
      <c r="AW68" s="100">
        <v>0.79885859999999997</v>
      </c>
      <c r="AY68" s="121">
        <v>1961</v>
      </c>
    </row>
    <row r="69" spans="2:51">
      <c r="B69" s="121">
        <v>1962</v>
      </c>
      <c r="C69" s="100">
        <v>663</v>
      </c>
      <c r="D69" s="100">
        <v>12.279597000000001</v>
      </c>
      <c r="E69" s="100">
        <v>20.324831</v>
      </c>
      <c r="F69" s="100" t="s">
        <v>24</v>
      </c>
      <c r="G69" s="100">
        <v>23.476123000000001</v>
      </c>
      <c r="H69" s="100">
        <v>13.816853</v>
      </c>
      <c r="I69" s="100">
        <v>11.786528000000001</v>
      </c>
      <c r="J69" s="100">
        <v>65.339878999999996</v>
      </c>
      <c r="K69" s="100" t="s">
        <v>24</v>
      </c>
      <c r="L69" s="100">
        <v>100</v>
      </c>
      <c r="M69" s="100">
        <v>1.2657986000000001</v>
      </c>
      <c r="N69" s="100">
        <v>7500</v>
      </c>
      <c r="O69" s="100">
        <v>1.4211544</v>
      </c>
      <c r="P69" s="100">
        <v>0.94747510000000001</v>
      </c>
      <c r="R69" s="121">
        <v>1962</v>
      </c>
      <c r="S69" s="100">
        <v>927</v>
      </c>
      <c r="T69" s="100">
        <v>17.486277000000001</v>
      </c>
      <c r="U69" s="100">
        <v>23.152654999999999</v>
      </c>
      <c r="V69" s="100" t="s">
        <v>24</v>
      </c>
      <c r="W69" s="100">
        <v>26.919943</v>
      </c>
      <c r="X69" s="100">
        <v>15.506136</v>
      </c>
      <c r="Y69" s="100">
        <v>13.194051</v>
      </c>
      <c r="Z69" s="100">
        <v>69.087473000000003</v>
      </c>
      <c r="AA69" s="100" t="s">
        <v>24</v>
      </c>
      <c r="AB69" s="100">
        <v>100</v>
      </c>
      <c r="AC69" s="100">
        <v>2.2728944000000002</v>
      </c>
      <c r="AD69" s="100">
        <v>7660</v>
      </c>
      <c r="AE69" s="100">
        <v>1.4971757000000001</v>
      </c>
      <c r="AF69" s="100">
        <v>1.6201097</v>
      </c>
      <c r="AH69" s="121">
        <v>1962</v>
      </c>
      <c r="AI69" s="100">
        <v>1590</v>
      </c>
      <c r="AJ69" s="100">
        <v>14.859119</v>
      </c>
      <c r="AK69" s="100">
        <v>21.999960999999999</v>
      </c>
      <c r="AL69" s="100" t="s">
        <v>24</v>
      </c>
      <c r="AM69" s="100">
        <v>25.519265000000001</v>
      </c>
      <c r="AN69" s="100">
        <v>14.80593</v>
      </c>
      <c r="AO69" s="100">
        <v>12.597955000000001</v>
      </c>
      <c r="AP69" s="100">
        <v>67.525188999999997</v>
      </c>
      <c r="AQ69" s="100" t="s">
        <v>24</v>
      </c>
      <c r="AR69" s="100">
        <v>100</v>
      </c>
      <c r="AS69" s="100">
        <v>1.7066861</v>
      </c>
      <c r="AT69" s="100">
        <v>15160</v>
      </c>
      <c r="AU69" s="100">
        <v>1.4585759</v>
      </c>
      <c r="AV69" s="100">
        <v>1.1990019000000001</v>
      </c>
      <c r="AW69" s="100">
        <v>0.87786180000000003</v>
      </c>
      <c r="AY69" s="121">
        <v>1962</v>
      </c>
    </row>
    <row r="70" spans="2:51">
      <c r="B70" s="121">
        <v>1963</v>
      </c>
      <c r="C70" s="100">
        <v>653</v>
      </c>
      <c r="D70" s="100">
        <v>11.872942999999999</v>
      </c>
      <c r="E70" s="100">
        <v>19.971447999999999</v>
      </c>
      <c r="F70" s="100" t="s">
        <v>24</v>
      </c>
      <c r="G70" s="100">
        <v>23.243628000000001</v>
      </c>
      <c r="H70" s="100">
        <v>13.452921</v>
      </c>
      <c r="I70" s="100">
        <v>11.401945</v>
      </c>
      <c r="J70" s="100">
        <v>66.129402999999996</v>
      </c>
      <c r="K70" s="100" t="s">
        <v>24</v>
      </c>
      <c r="L70" s="100">
        <v>100</v>
      </c>
      <c r="M70" s="100">
        <v>1.2271668</v>
      </c>
      <c r="N70" s="100">
        <v>6972.5</v>
      </c>
      <c r="O70" s="100">
        <v>1.2973058</v>
      </c>
      <c r="P70" s="100">
        <v>0.88300849999999997</v>
      </c>
      <c r="R70" s="121">
        <v>1963</v>
      </c>
      <c r="S70" s="100">
        <v>917</v>
      </c>
      <c r="T70" s="100">
        <v>16.959496999999999</v>
      </c>
      <c r="U70" s="100">
        <v>22.598302</v>
      </c>
      <c r="V70" s="100" t="s">
        <v>24</v>
      </c>
      <c r="W70" s="100">
        <v>26.467936000000002</v>
      </c>
      <c r="X70" s="100">
        <v>14.903323</v>
      </c>
      <c r="Y70" s="100">
        <v>12.559347000000001</v>
      </c>
      <c r="Z70" s="100">
        <v>70.488004000000004</v>
      </c>
      <c r="AA70" s="100" t="s">
        <v>24</v>
      </c>
      <c r="AB70" s="100">
        <v>100</v>
      </c>
      <c r="AC70" s="100">
        <v>2.1999903999999999</v>
      </c>
      <c r="AD70" s="100">
        <v>6515</v>
      </c>
      <c r="AE70" s="100">
        <v>1.2496883000000001</v>
      </c>
      <c r="AF70" s="100">
        <v>1.3602318</v>
      </c>
      <c r="AH70" s="121">
        <v>1963</v>
      </c>
      <c r="AI70" s="100">
        <v>1570</v>
      </c>
      <c r="AJ70" s="100">
        <v>14.394558</v>
      </c>
      <c r="AK70" s="100">
        <v>21.602962999999999</v>
      </c>
      <c r="AL70" s="100" t="s">
        <v>24</v>
      </c>
      <c r="AM70" s="100">
        <v>25.240939000000001</v>
      </c>
      <c r="AN70" s="100">
        <v>14.360125</v>
      </c>
      <c r="AO70" s="100">
        <v>12.123877</v>
      </c>
      <c r="AP70" s="100">
        <v>68.675158999999994</v>
      </c>
      <c r="AQ70" s="100" t="s">
        <v>24</v>
      </c>
      <c r="AR70" s="100">
        <v>100</v>
      </c>
      <c r="AS70" s="100">
        <v>1.6544776000000001</v>
      </c>
      <c r="AT70" s="100">
        <v>13487.5</v>
      </c>
      <c r="AU70" s="100">
        <v>1.2738598000000001</v>
      </c>
      <c r="AV70" s="100">
        <v>1.0631862000000001</v>
      </c>
      <c r="AW70" s="100">
        <v>0.88375879999999996</v>
      </c>
      <c r="AY70" s="121">
        <v>1963</v>
      </c>
    </row>
    <row r="71" spans="2:51">
      <c r="B71" s="121">
        <v>1964</v>
      </c>
      <c r="C71" s="100">
        <v>721</v>
      </c>
      <c r="D71" s="100">
        <v>12.863056</v>
      </c>
      <c r="E71" s="100">
        <v>21.563486999999999</v>
      </c>
      <c r="F71" s="100" t="s">
        <v>24</v>
      </c>
      <c r="G71" s="100">
        <v>25.100197999999999</v>
      </c>
      <c r="H71" s="100">
        <v>14.602531000000001</v>
      </c>
      <c r="I71" s="100">
        <v>12.475892</v>
      </c>
      <c r="J71" s="100">
        <v>65.294036000000006</v>
      </c>
      <c r="K71" s="100">
        <v>69</v>
      </c>
      <c r="L71" s="100">
        <v>100</v>
      </c>
      <c r="M71" s="100">
        <v>1.2818689000000001</v>
      </c>
      <c r="N71" s="100">
        <v>8212</v>
      </c>
      <c r="O71" s="100">
        <v>1.4996621999999999</v>
      </c>
      <c r="P71" s="100">
        <v>0.98461799999999999</v>
      </c>
      <c r="R71" s="121">
        <v>1964</v>
      </c>
      <c r="S71" s="100">
        <v>1039</v>
      </c>
      <c r="T71" s="100">
        <v>18.834747</v>
      </c>
      <c r="U71" s="100">
        <v>24.815332999999999</v>
      </c>
      <c r="V71" s="100" t="s">
        <v>24</v>
      </c>
      <c r="W71" s="100">
        <v>28.955228999999999</v>
      </c>
      <c r="X71" s="100">
        <v>16.422073000000001</v>
      </c>
      <c r="Y71" s="100">
        <v>13.75544</v>
      </c>
      <c r="Z71" s="100">
        <v>69.933589999999995</v>
      </c>
      <c r="AA71" s="100">
        <v>73</v>
      </c>
      <c r="AB71" s="100">
        <v>100</v>
      </c>
      <c r="AC71" s="100">
        <v>2.3428339</v>
      </c>
      <c r="AD71" s="100">
        <v>7765</v>
      </c>
      <c r="AE71" s="100">
        <v>1.460987</v>
      </c>
      <c r="AF71" s="100">
        <v>1.5545141</v>
      </c>
      <c r="AH71" s="121">
        <v>1964</v>
      </c>
      <c r="AI71" s="100">
        <v>1760</v>
      </c>
      <c r="AJ71" s="100">
        <v>15.825061</v>
      </c>
      <c r="AK71" s="100">
        <v>23.534434999999998</v>
      </c>
      <c r="AL71" s="100" t="s">
        <v>24</v>
      </c>
      <c r="AM71" s="100">
        <v>27.430978</v>
      </c>
      <c r="AN71" s="100">
        <v>15.708047000000001</v>
      </c>
      <c r="AO71" s="100">
        <v>13.252575</v>
      </c>
      <c r="AP71" s="100">
        <v>68.032955000000001</v>
      </c>
      <c r="AQ71" s="100">
        <v>71</v>
      </c>
      <c r="AR71" s="100">
        <v>100</v>
      </c>
      <c r="AS71" s="100">
        <v>1.7496073000000001</v>
      </c>
      <c r="AT71" s="100">
        <v>15977</v>
      </c>
      <c r="AU71" s="100">
        <v>1.4806131</v>
      </c>
      <c r="AV71" s="100">
        <v>1.1980875</v>
      </c>
      <c r="AW71" s="100">
        <v>0.86895820000000001</v>
      </c>
      <c r="AY71" s="121">
        <v>1964</v>
      </c>
    </row>
    <row r="72" spans="2:51">
      <c r="B72" s="121">
        <v>1965</v>
      </c>
      <c r="C72" s="100">
        <v>712</v>
      </c>
      <c r="D72" s="100">
        <v>12.459533</v>
      </c>
      <c r="E72" s="100">
        <v>21.107223000000001</v>
      </c>
      <c r="F72" s="100" t="s">
        <v>24</v>
      </c>
      <c r="G72" s="100">
        <v>24.523261000000002</v>
      </c>
      <c r="H72" s="100">
        <v>14.201309</v>
      </c>
      <c r="I72" s="100">
        <v>12.102686</v>
      </c>
      <c r="J72" s="100">
        <v>65.442415999999994</v>
      </c>
      <c r="K72" s="100">
        <v>69</v>
      </c>
      <c r="L72" s="100">
        <v>100</v>
      </c>
      <c r="M72" s="100">
        <v>1.276672</v>
      </c>
      <c r="N72" s="100">
        <v>8088</v>
      </c>
      <c r="O72" s="100">
        <v>1.448969</v>
      </c>
      <c r="P72" s="100">
        <v>0.97780480000000003</v>
      </c>
      <c r="R72" s="121">
        <v>1965</v>
      </c>
      <c r="S72" s="100">
        <v>1034</v>
      </c>
      <c r="T72" s="100">
        <v>18.377648000000001</v>
      </c>
      <c r="U72" s="100">
        <v>23.814343000000001</v>
      </c>
      <c r="V72" s="100" t="s">
        <v>24</v>
      </c>
      <c r="W72" s="100">
        <v>27.759630999999999</v>
      </c>
      <c r="X72" s="100">
        <v>15.990898</v>
      </c>
      <c r="Y72" s="100">
        <v>13.549232999999999</v>
      </c>
      <c r="Z72" s="100">
        <v>69.430368000000001</v>
      </c>
      <c r="AA72" s="100">
        <v>72</v>
      </c>
      <c r="AB72" s="100">
        <v>100</v>
      </c>
      <c r="AC72" s="100">
        <v>2.3529412000000001</v>
      </c>
      <c r="AD72" s="100">
        <v>8124</v>
      </c>
      <c r="AE72" s="100">
        <v>1.4996400000000001</v>
      </c>
      <c r="AF72" s="100">
        <v>1.6552534000000001</v>
      </c>
      <c r="AH72" s="121">
        <v>1965</v>
      </c>
      <c r="AI72" s="100">
        <v>1746</v>
      </c>
      <c r="AJ72" s="100">
        <v>15.395604000000001</v>
      </c>
      <c r="AK72" s="100">
        <v>22.699587999999999</v>
      </c>
      <c r="AL72" s="100" t="s">
        <v>24</v>
      </c>
      <c r="AM72" s="100">
        <v>26.414131999999999</v>
      </c>
      <c r="AN72" s="100">
        <v>15.244281000000001</v>
      </c>
      <c r="AO72" s="100">
        <v>12.937979</v>
      </c>
      <c r="AP72" s="100">
        <v>67.804124000000002</v>
      </c>
      <c r="AQ72" s="100">
        <v>71</v>
      </c>
      <c r="AR72" s="100">
        <v>100</v>
      </c>
      <c r="AS72" s="100">
        <v>1.7509903</v>
      </c>
      <c r="AT72" s="100">
        <v>16212</v>
      </c>
      <c r="AU72" s="100">
        <v>1.4739253999999999</v>
      </c>
      <c r="AV72" s="100">
        <v>1.2300829</v>
      </c>
      <c r="AW72" s="100">
        <v>0.886324</v>
      </c>
      <c r="AY72" s="121">
        <v>1965</v>
      </c>
    </row>
    <row r="73" spans="2:51">
      <c r="B73" s="121">
        <v>1966</v>
      </c>
      <c r="C73" s="100">
        <v>802</v>
      </c>
      <c r="D73" s="100">
        <v>13.729144</v>
      </c>
      <c r="E73" s="100">
        <v>24.489550999999999</v>
      </c>
      <c r="F73" s="100" t="s">
        <v>24</v>
      </c>
      <c r="G73" s="100">
        <v>28.691776000000001</v>
      </c>
      <c r="H73" s="100">
        <v>16.026206999999999</v>
      </c>
      <c r="I73" s="100">
        <v>13.40269</v>
      </c>
      <c r="J73" s="100">
        <v>66.865336999999997</v>
      </c>
      <c r="K73" s="100">
        <v>71</v>
      </c>
      <c r="L73" s="100">
        <v>100</v>
      </c>
      <c r="M73" s="100">
        <v>1.3876633</v>
      </c>
      <c r="N73" s="100">
        <v>8131</v>
      </c>
      <c r="O73" s="100">
        <v>1.425014</v>
      </c>
      <c r="P73" s="100">
        <v>0.96838539999999995</v>
      </c>
      <c r="R73" s="121">
        <v>1966</v>
      </c>
      <c r="S73" s="100">
        <v>1134</v>
      </c>
      <c r="T73" s="100">
        <v>19.694645999999999</v>
      </c>
      <c r="U73" s="100">
        <v>26.076215999999999</v>
      </c>
      <c r="V73" s="100" t="s">
        <v>24</v>
      </c>
      <c r="W73" s="100">
        <v>30.544816999999998</v>
      </c>
      <c r="X73" s="100">
        <v>16.986428</v>
      </c>
      <c r="Y73" s="100">
        <v>14.104654</v>
      </c>
      <c r="Z73" s="100">
        <v>71.045855000000003</v>
      </c>
      <c r="AA73" s="100">
        <v>74</v>
      </c>
      <c r="AB73" s="100">
        <v>100</v>
      </c>
      <c r="AC73" s="100">
        <v>2.4580570000000002</v>
      </c>
      <c r="AD73" s="100">
        <v>7551</v>
      </c>
      <c r="AE73" s="100">
        <v>1.3628453</v>
      </c>
      <c r="AF73" s="100">
        <v>1.5280568999999999</v>
      </c>
      <c r="AH73" s="121">
        <v>1966</v>
      </c>
      <c r="AI73" s="100">
        <v>1936</v>
      </c>
      <c r="AJ73" s="100">
        <v>16.690377000000002</v>
      </c>
      <c r="AK73" s="100">
        <v>25.429960000000001</v>
      </c>
      <c r="AL73" s="100" t="s">
        <v>24</v>
      </c>
      <c r="AM73" s="100">
        <v>29.777370000000001</v>
      </c>
      <c r="AN73" s="100">
        <v>16.601676999999999</v>
      </c>
      <c r="AO73" s="100">
        <v>13.824232</v>
      </c>
      <c r="AP73" s="100">
        <v>69.314049999999995</v>
      </c>
      <c r="AQ73" s="100">
        <v>73</v>
      </c>
      <c r="AR73" s="100">
        <v>100</v>
      </c>
      <c r="AS73" s="100">
        <v>1.8628102</v>
      </c>
      <c r="AT73" s="100">
        <v>15682</v>
      </c>
      <c r="AU73" s="100">
        <v>1.3943865</v>
      </c>
      <c r="AV73" s="100">
        <v>1.1757367000000001</v>
      </c>
      <c r="AW73" s="100">
        <v>0.93915280000000001</v>
      </c>
      <c r="AY73" s="121">
        <v>1966</v>
      </c>
    </row>
    <row r="74" spans="2:51">
      <c r="B74" s="121">
        <v>1967</v>
      </c>
      <c r="C74" s="100">
        <v>835</v>
      </c>
      <c r="D74" s="100">
        <v>14.058846000000001</v>
      </c>
      <c r="E74" s="100">
        <v>23.578099999999999</v>
      </c>
      <c r="F74" s="100" t="s">
        <v>24</v>
      </c>
      <c r="G74" s="100">
        <v>27.316545000000001</v>
      </c>
      <c r="H74" s="100">
        <v>15.994621</v>
      </c>
      <c r="I74" s="100">
        <v>13.699846000000001</v>
      </c>
      <c r="J74" s="100">
        <v>65.934132000000005</v>
      </c>
      <c r="K74" s="100">
        <v>69</v>
      </c>
      <c r="L74" s="100">
        <v>100</v>
      </c>
      <c r="M74" s="100">
        <v>1.4519719</v>
      </c>
      <c r="N74" s="100">
        <v>8935</v>
      </c>
      <c r="O74" s="100">
        <v>1.5400613000000001</v>
      </c>
      <c r="P74" s="100">
        <v>1.0471725999999999</v>
      </c>
      <c r="R74" s="121">
        <v>1967</v>
      </c>
      <c r="S74" s="100">
        <v>1103</v>
      </c>
      <c r="T74" s="100">
        <v>18.823305999999999</v>
      </c>
      <c r="U74" s="100">
        <v>24.624274</v>
      </c>
      <c r="V74" s="100" t="s">
        <v>24</v>
      </c>
      <c r="W74" s="100">
        <v>28.79684</v>
      </c>
      <c r="X74" s="100">
        <v>16.152311000000001</v>
      </c>
      <c r="Y74" s="100">
        <v>13.445846</v>
      </c>
      <c r="Z74" s="100">
        <v>70.643698999999998</v>
      </c>
      <c r="AA74" s="100">
        <v>74</v>
      </c>
      <c r="AB74" s="100">
        <v>100</v>
      </c>
      <c r="AC74" s="100">
        <v>2.4405355000000002</v>
      </c>
      <c r="AD74" s="100">
        <v>7710</v>
      </c>
      <c r="AE74" s="100">
        <v>1.3681494999999999</v>
      </c>
      <c r="AF74" s="100">
        <v>1.553928</v>
      </c>
      <c r="AH74" s="121">
        <v>1967</v>
      </c>
      <c r="AI74" s="100">
        <v>1938</v>
      </c>
      <c r="AJ74" s="100">
        <v>16.425011999999999</v>
      </c>
      <c r="AK74" s="100">
        <v>24.390407</v>
      </c>
      <c r="AL74" s="100" t="s">
        <v>24</v>
      </c>
      <c r="AM74" s="100">
        <v>28.409618999999999</v>
      </c>
      <c r="AN74" s="100">
        <v>16.222379</v>
      </c>
      <c r="AO74" s="100">
        <v>13.661424999999999</v>
      </c>
      <c r="AP74" s="100">
        <v>68.614551000000006</v>
      </c>
      <c r="AQ74" s="100">
        <v>72</v>
      </c>
      <c r="AR74" s="100">
        <v>100</v>
      </c>
      <c r="AS74" s="100">
        <v>1.8869944999999999</v>
      </c>
      <c r="AT74" s="100">
        <v>16645</v>
      </c>
      <c r="AU74" s="100">
        <v>1.4553558</v>
      </c>
      <c r="AV74" s="100">
        <v>1.2335001999999999</v>
      </c>
      <c r="AW74" s="100">
        <v>0.95751450000000005</v>
      </c>
      <c r="AY74" s="121">
        <v>1967</v>
      </c>
    </row>
    <row r="75" spans="2:51">
      <c r="B75" s="122">
        <v>1968</v>
      </c>
      <c r="C75" s="100">
        <v>1083</v>
      </c>
      <c r="D75" s="100">
        <v>17.920864999999999</v>
      </c>
      <c r="E75" s="100">
        <v>30.573187999999998</v>
      </c>
      <c r="F75" s="100" t="s">
        <v>24</v>
      </c>
      <c r="G75" s="100">
        <v>35.553749000000003</v>
      </c>
      <c r="H75" s="100">
        <v>20.623618</v>
      </c>
      <c r="I75" s="100">
        <v>17.649525000000001</v>
      </c>
      <c r="J75" s="100">
        <v>64.373960999999994</v>
      </c>
      <c r="K75" s="100">
        <v>69</v>
      </c>
      <c r="L75" s="100">
        <v>100</v>
      </c>
      <c r="M75" s="100">
        <v>1.7736362000000001</v>
      </c>
      <c r="N75" s="100">
        <v>13469</v>
      </c>
      <c r="O75" s="100">
        <v>2.2811862999999999</v>
      </c>
      <c r="P75" s="100">
        <v>1.5250398999999999</v>
      </c>
      <c r="R75" s="122">
        <v>1968</v>
      </c>
      <c r="S75" s="100">
        <v>1297</v>
      </c>
      <c r="T75" s="100">
        <v>21.742045999999998</v>
      </c>
      <c r="U75" s="100">
        <v>28.252603000000001</v>
      </c>
      <c r="V75" s="100" t="s">
        <v>24</v>
      </c>
      <c r="W75" s="100">
        <v>32.957483000000003</v>
      </c>
      <c r="X75" s="100">
        <v>18.637394</v>
      </c>
      <c r="Y75" s="100">
        <v>15.76562</v>
      </c>
      <c r="Z75" s="100">
        <v>69.431765999999996</v>
      </c>
      <c r="AA75" s="100">
        <v>74</v>
      </c>
      <c r="AB75" s="100">
        <v>100</v>
      </c>
      <c r="AC75" s="100">
        <v>2.6749990000000001</v>
      </c>
      <c r="AD75" s="100">
        <v>10794</v>
      </c>
      <c r="AE75" s="100">
        <v>1.8822779000000001</v>
      </c>
      <c r="AF75" s="100">
        <v>2.1069192000000001</v>
      </c>
      <c r="AH75" s="122">
        <v>1968</v>
      </c>
      <c r="AI75" s="100">
        <v>2380</v>
      </c>
      <c r="AJ75" s="100">
        <v>19.819071999999998</v>
      </c>
      <c r="AK75" s="100">
        <v>29.36769</v>
      </c>
      <c r="AL75" s="100" t="s">
        <v>24</v>
      </c>
      <c r="AM75" s="100">
        <v>34.182892000000002</v>
      </c>
      <c r="AN75" s="100">
        <v>19.610272999999999</v>
      </c>
      <c r="AO75" s="100">
        <v>16.687664000000002</v>
      </c>
      <c r="AP75" s="100">
        <v>67.130251999999999</v>
      </c>
      <c r="AQ75" s="100">
        <v>72</v>
      </c>
      <c r="AR75" s="100">
        <v>100</v>
      </c>
      <c r="AS75" s="100">
        <v>2.1725835</v>
      </c>
      <c r="AT75" s="100">
        <v>24263</v>
      </c>
      <c r="AU75" s="100">
        <v>2.0846426999999998</v>
      </c>
      <c r="AV75" s="100">
        <v>1.7386575</v>
      </c>
      <c r="AW75" s="100">
        <v>1.0821369999999999</v>
      </c>
      <c r="AY75" s="122">
        <v>1968</v>
      </c>
    </row>
    <row r="76" spans="2:51">
      <c r="B76" s="122">
        <v>1969</v>
      </c>
      <c r="C76" s="100">
        <v>960</v>
      </c>
      <c r="D76" s="100">
        <v>15.558676</v>
      </c>
      <c r="E76" s="100">
        <v>27.476486000000001</v>
      </c>
      <c r="F76" s="100" t="s">
        <v>24</v>
      </c>
      <c r="G76" s="100">
        <v>32.102238999999997</v>
      </c>
      <c r="H76" s="100">
        <v>18.265295999999999</v>
      </c>
      <c r="I76" s="100">
        <v>15.634307</v>
      </c>
      <c r="J76" s="100">
        <v>65.423957999999999</v>
      </c>
      <c r="K76" s="100">
        <v>69</v>
      </c>
      <c r="L76" s="100">
        <v>100</v>
      </c>
      <c r="M76" s="100">
        <v>1.6084174</v>
      </c>
      <c r="N76" s="100">
        <v>10964</v>
      </c>
      <c r="O76" s="100">
        <v>1.8177706</v>
      </c>
      <c r="P76" s="100">
        <v>1.2251676</v>
      </c>
      <c r="R76" s="122">
        <v>1969</v>
      </c>
      <c r="S76" s="100">
        <v>1226</v>
      </c>
      <c r="T76" s="100">
        <v>20.122035</v>
      </c>
      <c r="U76" s="100">
        <v>25.972515999999999</v>
      </c>
      <c r="V76" s="100" t="s">
        <v>24</v>
      </c>
      <c r="W76" s="100">
        <v>30.190275</v>
      </c>
      <c r="X76" s="100">
        <v>17.366804999999999</v>
      </c>
      <c r="Y76" s="100">
        <v>14.714731</v>
      </c>
      <c r="Z76" s="100">
        <v>68.606852000000003</v>
      </c>
      <c r="AA76" s="100">
        <v>73</v>
      </c>
      <c r="AB76" s="100">
        <v>100</v>
      </c>
      <c r="AC76" s="100">
        <v>2.6190985000000002</v>
      </c>
      <c r="AD76" s="100">
        <v>11069</v>
      </c>
      <c r="AE76" s="100">
        <v>1.8898557</v>
      </c>
      <c r="AF76" s="100">
        <v>2.1589960000000001</v>
      </c>
      <c r="AH76" s="122">
        <v>1969</v>
      </c>
      <c r="AI76" s="100">
        <v>2186</v>
      </c>
      <c r="AJ76" s="100">
        <v>17.825959999999998</v>
      </c>
      <c r="AK76" s="100">
        <v>26.550046999999999</v>
      </c>
      <c r="AL76" s="100" t="s">
        <v>24</v>
      </c>
      <c r="AM76" s="100">
        <v>30.904558999999999</v>
      </c>
      <c r="AN76" s="100">
        <v>17.737677000000001</v>
      </c>
      <c r="AO76" s="100">
        <v>15.090116</v>
      </c>
      <c r="AP76" s="100">
        <v>67.209057999999999</v>
      </c>
      <c r="AQ76" s="100">
        <v>71</v>
      </c>
      <c r="AR76" s="100">
        <v>100</v>
      </c>
      <c r="AS76" s="100">
        <v>2.0526593000000002</v>
      </c>
      <c r="AT76" s="100">
        <v>22033</v>
      </c>
      <c r="AU76" s="100">
        <v>1.8532841</v>
      </c>
      <c r="AV76" s="100">
        <v>1.5652995999999999</v>
      </c>
      <c r="AW76" s="100">
        <v>1.0579061999999999</v>
      </c>
      <c r="AY76" s="122">
        <v>1969</v>
      </c>
    </row>
    <row r="77" spans="2:51">
      <c r="B77" s="122">
        <v>1970</v>
      </c>
      <c r="C77" s="100">
        <v>965</v>
      </c>
      <c r="D77" s="100">
        <v>15.336992</v>
      </c>
      <c r="E77" s="100">
        <v>27.078036000000001</v>
      </c>
      <c r="F77" s="100" t="s">
        <v>24</v>
      </c>
      <c r="G77" s="100">
        <v>31.628775999999998</v>
      </c>
      <c r="H77" s="100">
        <v>18.013078</v>
      </c>
      <c r="I77" s="100">
        <v>15.307539999999999</v>
      </c>
      <c r="J77" s="100">
        <v>65.697408999999993</v>
      </c>
      <c r="K77" s="100">
        <v>69</v>
      </c>
      <c r="L77" s="100">
        <v>100</v>
      </c>
      <c r="M77" s="100">
        <v>1.5359394</v>
      </c>
      <c r="N77" s="100">
        <v>10836</v>
      </c>
      <c r="O77" s="100">
        <v>1.7611577</v>
      </c>
      <c r="P77" s="100">
        <v>1.1592602999999999</v>
      </c>
      <c r="R77" s="122">
        <v>1970</v>
      </c>
      <c r="S77" s="100">
        <v>1337</v>
      </c>
      <c r="T77" s="100">
        <v>21.511182000000002</v>
      </c>
      <c r="U77" s="100">
        <v>28.087509000000001</v>
      </c>
      <c r="V77" s="100" t="s">
        <v>24</v>
      </c>
      <c r="W77" s="100">
        <v>32.728774000000001</v>
      </c>
      <c r="X77" s="100">
        <v>18.587273</v>
      </c>
      <c r="Y77" s="100">
        <v>15.658365</v>
      </c>
      <c r="Z77" s="100">
        <v>69.262725000000003</v>
      </c>
      <c r="AA77" s="100">
        <v>74</v>
      </c>
      <c r="AB77" s="100">
        <v>100</v>
      </c>
      <c r="AC77" s="100">
        <v>2.6622859000000001</v>
      </c>
      <c r="AD77" s="100">
        <v>11515</v>
      </c>
      <c r="AE77" s="100">
        <v>1.9273967000000001</v>
      </c>
      <c r="AF77" s="100">
        <v>2.1543982000000002</v>
      </c>
      <c r="AH77" s="122">
        <v>1970</v>
      </c>
      <c r="AI77" s="100">
        <v>2302</v>
      </c>
      <c r="AJ77" s="100">
        <v>18.405179</v>
      </c>
      <c r="AK77" s="100">
        <v>27.756444999999999</v>
      </c>
      <c r="AL77" s="100" t="s">
        <v>24</v>
      </c>
      <c r="AM77" s="100">
        <v>32.374127999999999</v>
      </c>
      <c r="AN77" s="100">
        <v>18.400509</v>
      </c>
      <c r="AO77" s="100">
        <v>15.544751</v>
      </c>
      <c r="AP77" s="100">
        <v>67.767492000000004</v>
      </c>
      <c r="AQ77" s="100">
        <v>72</v>
      </c>
      <c r="AR77" s="100">
        <v>100</v>
      </c>
      <c r="AS77" s="100">
        <v>2.0363031999999999</v>
      </c>
      <c r="AT77" s="100">
        <v>22351</v>
      </c>
      <c r="AU77" s="100">
        <v>1.8430545</v>
      </c>
      <c r="AV77" s="100">
        <v>1.5212813000000001</v>
      </c>
      <c r="AW77" s="100">
        <v>0.96405969999999996</v>
      </c>
      <c r="AY77" s="122">
        <v>1970</v>
      </c>
    </row>
    <row r="78" spans="2:51">
      <c r="B78" s="122">
        <v>1971</v>
      </c>
      <c r="C78" s="100">
        <v>1003</v>
      </c>
      <c r="D78" s="100">
        <v>15.27116</v>
      </c>
      <c r="E78" s="100">
        <v>26.320684</v>
      </c>
      <c r="F78" s="100" t="s">
        <v>24</v>
      </c>
      <c r="G78" s="100">
        <v>30.687170999999999</v>
      </c>
      <c r="H78" s="100">
        <v>17.715322</v>
      </c>
      <c r="I78" s="100">
        <v>15.119282999999999</v>
      </c>
      <c r="J78" s="100">
        <v>64.089731</v>
      </c>
      <c r="K78" s="100">
        <v>69</v>
      </c>
      <c r="L78" s="100">
        <v>100</v>
      </c>
      <c r="M78" s="100">
        <v>1.6422699999999999</v>
      </c>
      <c r="N78" s="100">
        <v>12719</v>
      </c>
      <c r="O78" s="100">
        <v>1.9795385000000001</v>
      </c>
      <c r="P78" s="100">
        <v>1.3753481999999999</v>
      </c>
      <c r="R78" s="122">
        <v>1971</v>
      </c>
      <c r="S78" s="100">
        <v>1281</v>
      </c>
      <c r="T78" s="100">
        <v>19.709727000000001</v>
      </c>
      <c r="U78" s="100">
        <v>25.777695999999999</v>
      </c>
      <c r="V78" s="100" t="s">
        <v>24</v>
      </c>
      <c r="W78" s="100">
        <v>30.096748000000002</v>
      </c>
      <c r="X78" s="100">
        <v>17.066253</v>
      </c>
      <c r="Y78" s="100">
        <v>14.466091</v>
      </c>
      <c r="Z78" s="100">
        <v>69.038251000000002</v>
      </c>
      <c r="AA78" s="100">
        <v>73</v>
      </c>
      <c r="AB78" s="100">
        <v>100</v>
      </c>
      <c r="AC78" s="100">
        <v>2.5839116</v>
      </c>
      <c r="AD78" s="100">
        <v>11351</v>
      </c>
      <c r="AE78" s="100">
        <v>1.8162547</v>
      </c>
      <c r="AF78" s="100">
        <v>2.0819157000000001</v>
      </c>
      <c r="AH78" s="122">
        <v>1971</v>
      </c>
      <c r="AI78" s="100">
        <v>2284</v>
      </c>
      <c r="AJ78" s="100">
        <v>17.478791000000001</v>
      </c>
      <c r="AK78" s="100">
        <v>26.104858</v>
      </c>
      <c r="AL78" s="100" t="s">
        <v>24</v>
      </c>
      <c r="AM78" s="100">
        <v>30.4618</v>
      </c>
      <c r="AN78" s="100">
        <v>17.409013999999999</v>
      </c>
      <c r="AO78" s="100">
        <v>14.811562</v>
      </c>
      <c r="AP78" s="100">
        <v>66.865149000000002</v>
      </c>
      <c r="AQ78" s="100">
        <v>72</v>
      </c>
      <c r="AR78" s="100">
        <v>100</v>
      </c>
      <c r="AS78" s="100">
        <v>2.0641663000000001</v>
      </c>
      <c r="AT78" s="100">
        <v>24070</v>
      </c>
      <c r="AU78" s="100">
        <v>1.8990274</v>
      </c>
      <c r="AV78" s="100">
        <v>1.6374116000000001</v>
      </c>
      <c r="AW78" s="100">
        <v>1.0210642000000001</v>
      </c>
      <c r="AY78" s="122">
        <v>1971</v>
      </c>
    </row>
    <row r="79" spans="2:51">
      <c r="B79" s="122">
        <v>1972</v>
      </c>
      <c r="C79" s="100">
        <v>1024</v>
      </c>
      <c r="D79" s="100">
        <v>15.317525</v>
      </c>
      <c r="E79" s="100">
        <v>26.366914999999999</v>
      </c>
      <c r="F79" s="100" t="s">
        <v>24</v>
      </c>
      <c r="G79" s="100">
        <v>30.691569000000001</v>
      </c>
      <c r="H79" s="100">
        <v>17.711812999999999</v>
      </c>
      <c r="I79" s="100">
        <v>15.103215000000001</v>
      </c>
      <c r="J79" s="100">
        <v>65.003910000000005</v>
      </c>
      <c r="K79" s="100">
        <v>69</v>
      </c>
      <c r="L79" s="100">
        <v>100</v>
      </c>
      <c r="M79" s="100">
        <v>1.6755023</v>
      </c>
      <c r="N79" s="100">
        <v>12101</v>
      </c>
      <c r="O79" s="100">
        <v>1.8498950999999999</v>
      </c>
      <c r="P79" s="100">
        <v>1.3364507000000001</v>
      </c>
      <c r="R79" s="122">
        <v>1972</v>
      </c>
      <c r="S79" s="100">
        <v>1261</v>
      </c>
      <c r="T79" s="100">
        <v>19.052624000000002</v>
      </c>
      <c r="U79" s="100">
        <v>24.724924999999999</v>
      </c>
      <c r="V79" s="100" t="s">
        <v>24</v>
      </c>
      <c r="W79" s="100">
        <v>28.791318</v>
      </c>
      <c r="X79" s="100">
        <v>16.361837999999999</v>
      </c>
      <c r="Y79" s="100">
        <v>13.745475000000001</v>
      </c>
      <c r="Z79" s="100">
        <v>69.781126</v>
      </c>
      <c r="AA79" s="100">
        <v>73</v>
      </c>
      <c r="AB79" s="100">
        <v>100</v>
      </c>
      <c r="AC79" s="100">
        <v>2.5923033000000002</v>
      </c>
      <c r="AD79" s="100">
        <v>10114</v>
      </c>
      <c r="AE79" s="100">
        <v>1.5896566999999999</v>
      </c>
      <c r="AF79" s="100">
        <v>1.9568692000000001</v>
      </c>
      <c r="AH79" s="122">
        <v>1972</v>
      </c>
      <c r="AI79" s="100">
        <v>2285</v>
      </c>
      <c r="AJ79" s="100">
        <v>17.175719000000001</v>
      </c>
      <c r="AK79" s="100">
        <v>25.503048</v>
      </c>
      <c r="AL79" s="100" t="s">
        <v>24</v>
      </c>
      <c r="AM79" s="100">
        <v>29.677517000000002</v>
      </c>
      <c r="AN79" s="100">
        <v>17.018360999999999</v>
      </c>
      <c r="AO79" s="100">
        <v>14.410943</v>
      </c>
      <c r="AP79" s="100">
        <v>67.641418999999999</v>
      </c>
      <c r="AQ79" s="100">
        <v>71</v>
      </c>
      <c r="AR79" s="100">
        <v>100</v>
      </c>
      <c r="AS79" s="100">
        <v>2.0818148999999999</v>
      </c>
      <c r="AT79" s="100">
        <v>22215</v>
      </c>
      <c r="AU79" s="100">
        <v>1.7215815999999999</v>
      </c>
      <c r="AV79" s="100">
        <v>1.5619023999999999</v>
      </c>
      <c r="AW79" s="100">
        <v>1.0664103</v>
      </c>
      <c r="AY79" s="122">
        <v>1972</v>
      </c>
    </row>
    <row r="80" spans="2:51">
      <c r="B80" s="122">
        <v>1973</v>
      </c>
      <c r="C80" s="100">
        <v>1007</v>
      </c>
      <c r="D80" s="100">
        <v>14.846271</v>
      </c>
      <c r="E80" s="100">
        <v>26.262982999999998</v>
      </c>
      <c r="F80" s="100" t="s">
        <v>24</v>
      </c>
      <c r="G80" s="100">
        <v>30.619788</v>
      </c>
      <c r="H80" s="100">
        <v>17.339206999999998</v>
      </c>
      <c r="I80" s="100">
        <v>14.575168</v>
      </c>
      <c r="J80" s="100">
        <v>66.474677</v>
      </c>
      <c r="K80" s="100">
        <v>70</v>
      </c>
      <c r="L80" s="100">
        <v>100</v>
      </c>
      <c r="M80" s="100">
        <v>1.6350587999999999</v>
      </c>
      <c r="N80" s="100">
        <v>10495</v>
      </c>
      <c r="O80" s="100">
        <v>1.5810687999999999</v>
      </c>
      <c r="P80" s="100">
        <v>1.1656850000000001</v>
      </c>
      <c r="R80" s="122">
        <v>1973</v>
      </c>
      <c r="S80" s="100">
        <v>1174</v>
      </c>
      <c r="T80" s="100">
        <v>17.465845999999999</v>
      </c>
      <c r="U80" s="100">
        <v>22.703513000000001</v>
      </c>
      <c r="V80" s="100" t="s">
        <v>24</v>
      </c>
      <c r="W80" s="100">
        <v>26.488959000000001</v>
      </c>
      <c r="X80" s="100">
        <v>14.905277999999999</v>
      </c>
      <c r="Y80" s="100">
        <v>12.46424</v>
      </c>
      <c r="Z80" s="100">
        <v>70.120953999999998</v>
      </c>
      <c r="AA80" s="100">
        <v>74</v>
      </c>
      <c r="AB80" s="100">
        <v>100</v>
      </c>
      <c r="AC80" s="100">
        <v>2.384531</v>
      </c>
      <c r="AD80" s="100">
        <v>9326</v>
      </c>
      <c r="AE80" s="100">
        <v>1.4437411</v>
      </c>
      <c r="AF80" s="100">
        <v>1.8517379</v>
      </c>
      <c r="AH80" s="122">
        <v>1973</v>
      </c>
      <c r="AI80" s="100">
        <v>2181</v>
      </c>
      <c r="AJ80" s="100">
        <v>16.150127000000001</v>
      </c>
      <c r="AK80" s="100">
        <v>24.200084</v>
      </c>
      <c r="AL80" s="100" t="s">
        <v>24</v>
      </c>
      <c r="AM80" s="100">
        <v>28.223428999999999</v>
      </c>
      <c r="AN80" s="100">
        <v>15.957297000000001</v>
      </c>
      <c r="AO80" s="100">
        <v>13.400415000000001</v>
      </c>
      <c r="AP80" s="100">
        <v>68.437414000000004</v>
      </c>
      <c r="AQ80" s="100">
        <v>72</v>
      </c>
      <c r="AR80" s="100">
        <v>100</v>
      </c>
      <c r="AS80" s="100">
        <v>1.9680207999999999</v>
      </c>
      <c r="AT80" s="100">
        <v>19821</v>
      </c>
      <c r="AU80" s="100">
        <v>1.5133397</v>
      </c>
      <c r="AV80" s="100">
        <v>1.4117883</v>
      </c>
      <c r="AW80" s="100">
        <v>1.1567806</v>
      </c>
      <c r="AY80" s="122">
        <v>1973</v>
      </c>
    </row>
    <row r="81" spans="2:51">
      <c r="B81" s="122">
        <v>1974</v>
      </c>
      <c r="C81" s="100">
        <v>1062</v>
      </c>
      <c r="D81" s="100">
        <v>15.414386</v>
      </c>
      <c r="E81" s="100">
        <v>26.982054000000002</v>
      </c>
      <c r="F81" s="100" t="s">
        <v>24</v>
      </c>
      <c r="G81" s="100">
        <v>31.394411999999999</v>
      </c>
      <c r="H81" s="100">
        <v>17.894793</v>
      </c>
      <c r="I81" s="100">
        <v>15.089905999999999</v>
      </c>
      <c r="J81" s="100">
        <v>65.161017000000001</v>
      </c>
      <c r="K81" s="100">
        <v>69</v>
      </c>
      <c r="L81" s="100">
        <v>100</v>
      </c>
      <c r="M81" s="100">
        <v>1.6516587</v>
      </c>
      <c r="N81" s="100">
        <v>12541</v>
      </c>
      <c r="O81" s="100">
        <v>1.8599095999999999</v>
      </c>
      <c r="P81" s="100">
        <v>1.3578374</v>
      </c>
      <c r="R81" s="122">
        <v>1974</v>
      </c>
      <c r="S81" s="100">
        <v>1323</v>
      </c>
      <c r="T81" s="100">
        <v>19.362195</v>
      </c>
      <c r="U81" s="100">
        <v>24.835425999999998</v>
      </c>
      <c r="V81" s="100" t="s">
        <v>24</v>
      </c>
      <c r="W81" s="100">
        <v>28.997357999999998</v>
      </c>
      <c r="X81" s="100">
        <v>16.305257999999998</v>
      </c>
      <c r="Y81" s="100">
        <v>13.642421000000001</v>
      </c>
      <c r="Z81" s="100">
        <v>70.298563999999999</v>
      </c>
      <c r="AA81" s="100">
        <v>74</v>
      </c>
      <c r="AB81" s="100">
        <v>100</v>
      </c>
      <c r="AC81" s="100">
        <v>2.5672372000000001</v>
      </c>
      <c r="AD81" s="100">
        <v>10274</v>
      </c>
      <c r="AE81" s="100">
        <v>1.5649986</v>
      </c>
      <c r="AF81" s="100">
        <v>2.0172549000000002</v>
      </c>
      <c r="AH81" s="122">
        <v>1974</v>
      </c>
      <c r="AI81" s="100">
        <v>2385</v>
      </c>
      <c r="AJ81" s="100">
        <v>17.380125</v>
      </c>
      <c r="AK81" s="100">
        <v>25.775642999999999</v>
      </c>
      <c r="AL81" s="100" t="s">
        <v>24</v>
      </c>
      <c r="AM81" s="100">
        <v>30.024284999999999</v>
      </c>
      <c r="AN81" s="100">
        <v>17.037122</v>
      </c>
      <c r="AO81" s="100">
        <v>14.319625</v>
      </c>
      <c r="AP81" s="100">
        <v>68.010901000000004</v>
      </c>
      <c r="AQ81" s="100">
        <v>72</v>
      </c>
      <c r="AR81" s="100">
        <v>100</v>
      </c>
      <c r="AS81" s="100">
        <v>2.0589987000000001</v>
      </c>
      <c r="AT81" s="100">
        <v>22815</v>
      </c>
      <c r="AU81" s="100">
        <v>1.7144257000000001</v>
      </c>
      <c r="AV81" s="100">
        <v>1.5922178</v>
      </c>
      <c r="AW81" s="100">
        <v>1.0864341</v>
      </c>
      <c r="AY81" s="122">
        <v>1974</v>
      </c>
    </row>
    <row r="82" spans="2:51">
      <c r="B82" s="122">
        <v>1975</v>
      </c>
      <c r="C82" s="100">
        <v>975</v>
      </c>
      <c r="D82" s="100">
        <v>13.990166</v>
      </c>
      <c r="E82" s="100">
        <v>24.134595000000001</v>
      </c>
      <c r="F82" s="100" t="s">
        <v>24</v>
      </c>
      <c r="G82" s="100">
        <v>28.344992999999999</v>
      </c>
      <c r="H82" s="100">
        <v>16.078980000000001</v>
      </c>
      <c r="I82" s="100">
        <v>13.705427999999999</v>
      </c>
      <c r="J82" s="100">
        <v>65.306667000000004</v>
      </c>
      <c r="K82" s="100">
        <v>69</v>
      </c>
      <c r="L82" s="100">
        <v>100</v>
      </c>
      <c r="M82" s="100">
        <v>1.6052554000000001</v>
      </c>
      <c r="N82" s="100">
        <v>11380</v>
      </c>
      <c r="O82" s="100">
        <v>1.6692477999999999</v>
      </c>
      <c r="P82" s="100">
        <v>1.3075846</v>
      </c>
      <c r="R82" s="122">
        <v>1975</v>
      </c>
      <c r="S82" s="100">
        <v>1133</v>
      </c>
      <c r="T82" s="100">
        <v>16.363813</v>
      </c>
      <c r="U82" s="100">
        <v>20.883669999999999</v>
      </c>
      <c r="V82" s="100" t="s">
        <v>24</v>
      </c>
      <c r="W82" s="100">
        <v>24.419324</v>
      </c>
      <c r="X82" s="100">
        <v>13.771625</v>
      </c>
      <c r="Y82" s="100">
        <v>11.679779999999999</v>
      </c>
      <c r="Z82" s="100">
        <v>69.307148999999995</v>
      </c>
      <c r="AA82" s="100">
        <v>73</v>
      </c>
      <c r="AB82" s="100">
        <v>100</v>
      </c>
      <c r="AC82" s="100">
        <v>2.3465815999999999</v>
      </c>
      <c r="AD82" s="100">
        <v>10167</v>
      </c>
      <c r="AE82" s="100">
        <v>1.5299191999999999</v>
      </c>
      <c r="AF82" s="100">
        <v>2.1626991000000002</v>
      </c>
      <c r="AH82" s="122">
        <v>1975</v>
      </c>
      <c r="AI82" s="100">
        <v>2108</v>
      </c>
      <c r="AJ82" s="100">
        <v>15.173114</v>
      </c>
      <c r="AK82" s="100">
        <v>22.247596999999999</v>
      </c>
      <c r="AL82" s="100" t="s">
        <v>24</v>
      </c>
      <c r="AM82" s="100">
        <v>26.05585</v>
      </c>
      <c r="AN82" s="100">
        <v>14.774661</v>
      </c>
      <c r="AO82" s="100">
        <v>12.583681</v>
      </c>
      <c r="AP82" s="100">
        <v>67.456830999999994</v>
      </c>
      <c r="AQ82" s="100">
        <v>71</v>
      </c>
      <c r="AR82" s="100">
        <v>100</v>
      </c>
      <c r="AS82" s="100">
        <v>1.9335724000000001</v>
      </c>
      <c r="AT82" s="100">
        <v>21547</v>
      </c>
      <c r="AU82" s="100">
        <v>1.6004735000000001</v>
      </c>
      <c r="AV82" s="100">
        <v>1.6074884</v>
      </c>
      <c r="AW82" s="100">
        <v>1.1556683000000001</v>
      </c>
      <c r="AY82" s="122">
        <v>1975</v>
      </c>
    </row>
    <row r="83" spans="2:51">
      <c r="B83" s="122">
        <v>1976</v>
      </c>
      <c r="C83" s="100">
        <v>941</v>
      </c>
      <c r="D83" s="100">
        <v>13.381619000000001</v>
      </c>
      <c r="E83" s="100">
        <v>23.155239999999999</v>
      </c>
      <c r="F83" s="100" t="s">
        <v>24</v>
      </c>
      <c r="G83" s="100">
        <v>27.199483000000001</v>
      </c>
      <c r="H83" s="100">
        <v>15.203986</v>
      </c>
      <c r="I83" s="100">
        <v>12.811029</v>
      </c>
      <c r="J83" s="100">
        <v>66.935175000000001</v>
      </c>
      <c r="K83" s="100">
        <v>70</v>
      </c>
      <c r="L83" s="100">
        <v>100</v>
      </c>
      <c r="M83" s="100">
        <v>1.5049499</v>
      </c>
      <c r="N83" s="100">
        <v>9492</v>
      </c>
      <c r="O83" s="100">
        <v>1.3807822999999999</v>
      </c>
      <c r="P83" s="100">
        <v>1.1187064</v>
      </c>
      <c r="R83" s="122">
        <v>1976</v>
      </c>
      <c r="S83" s="100">
        <v>1162</v>
      </c>
      <c r="T83" s="100">
        <v>16.597512999999999</v>
      </c>
      <c r="U83" s="100">
        <v>20.489640000000001</v>
      </c>
      <c r="V83" s="100" t="s">
        <v>24</v>
      </c>
      <c r="W83" s="100">
        <v>23.730896000000001</v>
      </c>
      <c r="X83" s="100">
        <v>13.588397000000001</v>
      </c>
      <c r="Y83" s="100">
        <v>11.372759</v>
      </c>
      <c r="Z83" s="100">
        <v>70.203097999999997</v>
      </c>
      <c r="AA83" s="100">
        <v>73</v>
      </c>
      <c r="AB83" s="100">
        <v>100</v>
      </c>
      <c r="AC83" s="100">
        <v>2.3177420999999998</v>
      </c>
      <c r="AD83" s="100">
        <v>8866</v>
      </c>
      <c r="AE83" s="100">
        <v>1.3212178999999999</v>
      </c>
      <c r="AF83" s="100">
        <v>1.9156682</v>
      </c>
      <c r="AH83" s="122">
        <v>1976</v>
      </c>
      <c r="AI83" s="100">
        <v>2103</v>
      </c>
      <c r="AJ83" s="100">
        <v>14.986015999999999</v>
      </c>
      <c r="AK83" s="100">
        <v>21.451747999999998</v>
      </c>
      <c r="AL83" s="100" t="s">
        <v>24</v>
      </c>
      <c r="AM83" s="100">
        <v>24.971070999999998</v>
      </c>
      <c r="AN83" s="100">
        <v>14.217924</v>
      </c>
      <c r="AO83" s="100">
        <v>11.950301</v>
      </c>
      <c r="AP83" s="100">
        <v>68.740846000000005</v>
      </c>
      <c r="AQ83" s="100">
        <v>72</v>
      </c>
      <c r="AR83" s="100">
        <v>100</v>
      </c>
      <c r="AS83" s="100">
        <v>1.8666453999999999</v>
      </c>
      <c r="AT83" s="100">
        <v>18358</v>
      </c>
      <c r="AU83" s="100">
        <v>1.3513594</v>
      </c>
      <c r="AV83" s="100">
        <v>1.3999900999999999</v>
      </c>
      <c r="AW83" s="100">
        <v>1.1300950000000001</v>
      </c>
      <c r="AY83" s="122">
        <v>1976</v>
      </c>
    </row>
    <row r="84" spans="2:51">
      <c r="B84" s="122">
        <v>1977</v>
      </c>
      <c r="C84" s="100">
        <v>903</v>
      </c>
      <c r="D84" s="100">
        <v>12.709892999999999</v>
      </c>
      <c r="E84" s="100">
        <v>21.694921999999998</v>
      </c>
      <c r="F84" s="100" t="s">
        <v>24</v>
      </c>
      <c r="G84" s="100">
        <v>25.458926999999999</v>
      </c>
      <c r="H84" s="100">
        <v>14.335473</v>
      </c>
      <c r="I84" s="100">
        <v>12.071185</v>
      </c>
      <c r="J84" s="100">
        <v>65.819490999999999</v>
      </c>
      <c r="K84" s="100">
        <v>70</v>
      </c>
      <c r="L84" s="100">
        <v>100</v>
      </c>
      <c r="M84" s="100">
        <v>1.4970159000000001</v>
      </c>
      <c r="N84" s="100">
        <v>10183</v>
      </c>
      <c r="O84" s="100">
        <v>1.4665657999999999</v>
      </c>
      <c r="P84" s="100">
        <v>1.2211589</v>
      </c>
      <c r="R84" s="122">
        <v>1977</v>
      </c>
      <c r="S84" s="100">
        <v>1068</v>
      </c>
      <c r="T84" s="100">
        <v>15.068714999999999</v>
      </c>
      <c r="U84" s="100">
        <v>18.731059999999999</v>
      </c>
      <c r="V84" s="100" t="s">
        <v>24</v>
      </c>
      <c r="W84" s="100">
        <v>21.877382999999998</v>
      </c>
      <c r="X84" s="100">
        <v>12.204786</v>
      </c>
      <c r="Y84" s="100">
        <v>10.180814</v>
      </c>
      <c r="Z84" s="100">
        <v>70.415729999999996</v>
      </c>
      <c r="AA84" s="100">
        <v>75</v>
      </c>
      <c r="AB84" s="100">
        <v>100</v>
      </c>
      <c r="AC84" s="100">
        <v>2.2034248000000001</v>
      </c>
      <c r="AD84" s="100">
        <v>8781</v>
      </c>
      <c r="AE84" s="100">
        <v>1.2929664999999999</v>
      </c>
      <c r="AF84" s="100">
        <v>1.9579119</v>
      </c>
      <c r="AH84" s="122">
        <v>1977</v>
      </c>
      <c r="AI84" s="100">
        <v>1971</v>
      </c>
      <c r="AJ84" s="100">
        <v>13.887877</v>
      </c>
      <c r="AK84" s="100">
        <v>19.999510000000001</v>
      </c>
      <c r="AL84" s="100" t="s">
        <v>24</v>
      </c>
      <c r="AM84" s="100">
        <v>23.393077999999999</v>
      </c>
      <c r="AN84" s="100">
        <v>13.149407</v>
      </c>
      <c r="AO84" s="100">
        <v>11.040281999999999</v>
      </c>
      <c r="AP84" s="100">
        <v>68.309995000000001</v>
      </c>
      <c r="AQ84" s="100">
        <v>73</v>
      </c>
      <c r="AR84" s="100">
        <v>100</v>
      </c>
      <c r="AS84" s="100">
        <v>1.8117474</v>
      </c>
      <c r="AT84" s="100">
        <v>18964</v>
      </c>
      <c r="AU84" s="100">
        <v>1.3807271999999999</v>
      </c>
      <c r="AV84" s="100">
        <v>1.4788266999999999</v>
      </c>
      <c r="AW84" s="100">
        <v>1.1582323999999999</v>
      </c>
      <c r="AY84" s="122">
        <v>1977</v>
      </c>
    </row>
    <row r="85" spans="2:51">
      <c r="B85" s="122">
        <v>1978</v>
      </c>
      <c r="C85" s="100">
        <v>976</v>
      </c>
      <c r="D85" s="100">
        <v>13.590866999999999</v>
      </c>
      <c r="E85" s="100">
        <v>23.168453</v>
      </c>
      <c r="F85" s="100" t="s">
        <v>24</v>
      </c>
      <c r="G85" s="100">
        <v>27.105992000000001</v>
      </c>
      <c r="H85" s="100">
        <v>15.184056999999999</v>
      </c>
      <c r="I85" s="100">
        <v>12.720917999999999</v>
      </c>
      <c r="J85" s="100">
        <v>66.702869000000007</v>
      </c>
      <c r="K85" s="100">
        <v>71</v>
      </c>
      <c r="L85" s="100">
        <v>100</v>
      </c>
      <c r="M85" s="100">
        <v>1.619084</v>
      </c>
      <c r="N85" s="100">
        <v>10230</v>
      </c>
      <c r="O85" s="100">
        <v>1.4583363</v>
      </c>
      <c r="P85" s="100">
        <v>1.2572865</v>
      </c>
      <c r="R85" s="122">
        <v>1978</v>
      </c>
      <c r="S85" s="100">
        <v>1124</v>
      </c>
      <c r="T85" s="100">
        <v>15.659041</v>
      </c>
      <c r="U85" s="100">
        <v>19.119301</v>
      </c>
      <c r="V85" s="100" t="s">
        <v>24</v>
      </c>
      <c r="W85" s="100">
        <v>22.414255000000001</v>
      </c>
      <c r="X85" s="100">
        <v>12.493874999999999</v>
      </c>
      <c r="Y85" s="100">
        <v>10.451537</v>
      </c>
      <c r="Z85" s="100">
        <v>71.014234999999999</v>
      </c>
      <c r="AA85" s="100">
        <v>74</v>
      </c>
      <c r="AB85" s="100">
        <v>100</v>
      </c>
      <c r="AC85" s="100">
        <v>2.3346627</v>
      </c>
      <c r="AD85" s="100">
        <v>8455</v>
      </c>
      <c r="AE85" s="100">
        <v>1.2298416000000001</v>
      </c>
      <c r="AF85" s="100">
        <v>1.9436871</v>
      </c>
      <c r="AH85" s="122">
        <v>1978</v>
      </c>
      <c r="AI85" s="100">
        <v>2100</v>
      </c>
      <c r="AJ85" s="100">
        <v>14.624714000000001</v>
      </c>
      <c r="AK85" s="100">
        <v>20.774989000000001</v>
      </c>
      <c r="AL85" s="100" t="s">
        <v>24</v>
      </c>
      <c r="AM85" s="100">
        <v>24.301110999999999</v>
      </c>
      <c r="AN85" s="100">
        <v>13.643678</v>
      </c>
      <c r="AO85" s="100">
        <v>11.443769</v>
      </c>
      <c r="AP85" s="100">
        <v>69.010475999999997</v>
      </c>
      <c r="AQ85" s="100">
        <v>72</v>
      </c>
      <c r="AR85" s="100">
        <v>100</v>
      </c>
      <c r="AS85" s="100">
        <v>1.9368227</v>
      </c>
      <c r="AT85" s="100">
        <v>18685</v>
      </c>
      <c r="AU85" s="100">
        <v>1.3452402999999999</v>
      </c>
      <c r="AV85" s="100">
        <v>1.4964101000000001</v>
      </c>
      <c r="AW85" s="100">
        <v>1.2117834999999999</v>
      </c>
      <c r="AY85" s="122">
        <v>1978</v>
      </c>
    </row>
    <row r="86" spans="2:51">
      <c r="B86" s="123">
        <v>1979</v>
      </c>
      <c r="C86" s="100">
        <v>897</v>
      </c>
      <c r="D86" s="100">
        <v>12.365997</v>
      </c>
      <c r="E86" s="100">
        <v>20.731392</v>
      </c>
      <c r="F86" s="100">
        <v>20.938706</v>
      </c>
      <c r="G86" s="100">
        <v>24.283985999999999</v>
      </c>
      <c r="H86" s="100">
        <v>13.680595</v>
      </c>
      <c r="I86" s="100">
        <v>11.59038</v>
      </c>
      <c r="J86" s="100">
        <v>65.564103000000003</v>
      </c>
      <c r="K86" s="100">
        <v>70</v>
      </c>
      <c r="L86" s="100">
        <v>100</v>
      </c>
      <c r="M86" s="100">
        <v>1.5137452</v>
      </c>
      <c r="N86" s="100">
        <v>10420</v>
      </c>
      <c r="O86" s="100">
        <v>1.4713954</v>
      </c>
      <c r="P86" s="100">
        <v>1.3279145999999999</v>
      </c>
      <c r="R86" s="123">
        <v>1979</v>
      </c>
      <c r="S86" s="100">
        <v>1027</v>
      </c>
      <c r="T86" s="100">
        <v>14.142174000000001</v>
      </c>
      <c r="U86" s="100">
        <v>17.134609999999999</v>
      </c>
      <c r="V86" s="100">
        <v>17.305955999999998</v>
      </c>
      <c r="W86" s="100">
        <v>20.191230999999998</v>
      </c>
      <c r="X86" s="100">
        <v>11.149017000000001</v>
      </c>
      <c r="Y86" s="100">
        <v>9.3312831999999997</v>
      </c>
      <c r="Z86" s="100">
        <v>70.886076000000003</v>
      </c>
      <c r="AA86" s="100">
        <v>75</v>
      </c>
      <c r="AB86" s="100">
        <v>100</v>
      </c>
      <c r="AC86" s="100">
        <v>2.1707424999999998</v>
      </c>
      <c r="AD86" s="100">
        <v>8245</v>
      </c>
      <c r="AE86" s="100">
        <v>1.1861634999999999</v>
      </c>
      <c r="AF86" s="100">
        <v>1.9805762</v>
      </c>
      <c r="AH86" s="123">
        <v>1979</v>
      </c>
      <c r="AI86" s="100">
        <v>1924</v>
      </c>
      <c r="AJ86" s="100">
        <v>13.254587000000001</v>
      </c>
      <c r="AK86" s="100">
        <v>18.670337</v>
      </c>
      <c r="AL86" s="100">
        <v>18.857040000000001</v>
      </c>
      <c r="AM86" s="100">
        <v>21.916131</v>
      </c>
      <c r="AN86" s="100">
        <v>12.271789</v>
      </c>
      <c r="AO86" s="100">
        <v>10.350509000000001</v>
      </c>
      <c r="AP86" s="100">
        <v>68.404886000000005</v>
      </c>
      <c r="AQ86" s="100">
        <v>72</v>
      </c>
      <c r="AR86" s="100">
        <v>100</v>
      </c>
      <c r="AS86" s="100">
        <v>1.80542</v>
      </c>
      <c r="AT86" s="100">
        <v>18665</v>
      </c>
      <c r="AU86" s="100">
        <v>1.3301080999999999</v>
      </c>
      <c r="AV86" s="100">
        <v>1.5541449000000001</v>
      </c>
      <c r="AW86" s="100">
        <v>1.2099131999999999</v>
      </c>
      <c r="AY86" s="123">
        <v>1979</v>
      </c>
    </row>
    <row r="87" spans="2:51">
      <c r="B87" s="123">
        <v>1980</v>
      </c>
      <c r="C87" s="100">
        <v>941</v>
      </c>
      <c r="D87" s="100">
        <v>12.823553</v>
      </c>
      <c r="E87" s="100">
        <v>20.921475999999998</v>
      </c>
      <c r="F87" s="100">
        <v>21.130690999999999</v>
      </c>
      <c r="G87" s="100">
        <v>24.465699999999998</v>
      </c>
      <c r="H87" s="100">
        <v>13.871508</v>
      </c>
      <c r="I87" s="100">
        <v>11.744607999999999</v>
      </c>
      <c r="J87" s="100">
        <v>66.375133000000005</v>
      </c>
      <c r="K87" s="100">
        <v>69</v>
      </c>
      <c r="L87" s="100">
        <v>100</v>
      </c>
      <c r="M87" s="100">
        <v>1.5549093</v>
      </c>
      <c r="N87" s="100">
        <v>10106</v>
      </c>
      <c r="O87" s="100">
        <v>1.4116105999999999</v>
      </c>
      <c r="P87" s="100">
        <v>1.297874</v>
      </c>
      <c r="R87" s="123">
        <v>1980</v>
      </c>
      <c r="S87" s="100">
        <v>1156</v>
      </c>
      <c r="T87" s="100">
        <v>15.712294</v>
      </c>
      <c r="U87" s="100">
        <v>18.850345999999998</v>
      </c>
      <c r="V87" s="100">
        <v>19.03885</v>
      </c>
      <c r="W87" s="100">
        <v>22.260293000000001</v>
      </c>
      <c r="X87" s="100">
        <v>12.026051000000001</v>
      </c>
      <c r="Y87" s="100">
        <v>9.9186112000000008</v>
      </c>
      <c r="Z87" s="100">
        <v>72.427335999999997</v>
      </c>
      <c r="AA87" s="100">
        <v>75</v>
      </c>
      <c r="AB87" s="100">
        <v>100</v>
      </c>
      <c r="AC87" s="100">
        <v>2.3994852</v>
      </c>
      <c r="AD87" s="100">
        <v>7774</v>
      </c>
      <c r="AE87" s="100">
        <v>1.1047998000000001</v>
      </c>
      <c r="AF87" s="100">
        <v>1.9194256000000001</v>
      </c>
      <c r="AH87" s="123">
        <v>1980</v>
      </c>
      <c r="AI87" s="100">
        <v>2097</v>
      </c>
      <c r="AJ87" s="100">
        <v>14.269814</v>
      </c>
      <c r="AK87" s="100">
        <v>19.931777</v>
      </c>
      <c r="AL87" s="100">
        <v>20.131094000000001</v>
      </c>
      <c r="AM87" s="100">
        <v>23.423165000000001</v>
      </c>
      <c r="AN87" s="100">
        <v>12.963777</v>
      </c>
      <c r="AO87" s="100">
        <v>10.835902000000001</v>
      </c>
      <c r="AP87" s="100">
        <v>69.711493000000004</v>
      </c>
      <c r="AQ87" s="100">
        <v>73</v>
      </c>
      <c r="AR87" s="100">
        <v>100</v>
      </c>
      <c r="AS87" s="100">
        <v>1.9292516</v>
      </c>
      <c r="AT87" s="100">
        <v>17880</v>
      </c>
      <c r="AU87" s="100">
        <v>1.2595304</v>
      </c>
      <c r="AV87" s="100">
        <v>1.5105497999999999</v>
      </c>
      <c r="AW87" s="100">
        <v>1.1098722999999999</v>
      </c>
      <c r="AY87" s="123">
        <v>1980</v>
      </c>
    </row>
    <row r="88" spans="2:51">
      <c r="B88" s="123">
        <v>1981</v>
      </c>
      <c r="C88" s="100">
        <v>971</v>
      </c>
      <c r="D88" s="100">
        <v>13.03659</v>
      </c>
      <c r="E88" s="100">
        <v>21.450420999999999</v>
      </c>
      <c r="F88" s="100">
        <v>21.664925</v>
      </c>
      <c r="G88" s="100">
        <v>25.261205</v>
      </c>
      <c r="H88" s="100">
        <v>13.971181</v>
      </c>
      <c r="I88" s="100">
        <v>11.644955</v>
      </c>
      <c r="J88" s="100">
        <v>67.696189000000004</v>
      </c>
      <c r="K88" s="100">
        <v>71</v>
      </c>
      <c r="L88" s="100">
        <v>100</v>
      </c>
      <c r="M88" s="100">
        <v>1.5997759</v>
      </c>
      <c r="N88" s="100">
        <v>9308</v>
      </c>
      <c r="O88" s="100">
        <v>1.2816989000000001</v>
      </c>
      <c r="P88" s="100">
        <v>1.2220548</v>
      </c>
      <c r="R88" s="123">
        <v>1981</v>
      </c>
      <c r="S88" s="100">
        <v>1178</v>
      </c>
      <c r="T88" s="100">
        <v>15.759212</v>
      </c>
      <c r="U88" s="100">
        <v>18.581502</v>
      </c>
      <c r="V88" s="100">
        <v>18.767316999999998</v>
      </c>
      <c r="W88" s="100">
        <v>22.118523</v>
      </c>
      <c r="X88" s="100">
        <v>11.846704000000001</v>
      </c>
      <c r="Y88" s="100">
        <v>9.8949145000000005</v>
      </c>
      <c r="Z88" s="100">
        <v>72.969440000000006</v>
      </c>
      <c r="AA88" s="100">
        <v>75</v>
      </c>
      <c r="AB88" s="100">
        <v>100</v>
      </c>
      <c r="AC88" s="100">
        <v>2.4385699999999999</v>
      </c>
      <c r="AD88" s="100">
        <v>7621</v>
      </c>
      <c r="AE88" s="100">
        <v>1.0668139999999999</v>
      </c>
      <c r="AF88" s="100">
        <v>1.9314012</v>
      </c>
      <c r="AH88" s="123">
        <v>1981</v>
      </c>
      <c r="AI88" s="100">
        <v>2149</v>
      </c>
      <c r="AJ88" s="100">
        <v>14.400339000000001</v>
      </c>
      <c r="AK88" s="100">
        <v>19.924544000000001</v>
      </c>
      <c r="AL88" s="100">
        <v>20.123788999999999</v>
      </c>
      <c r="AM88" s="100">
        <v>23.609898999999999</v>
      </c>
      <c r="AN88" s="100">
        <v>12.836236</v>
      </c>
      <c r="AO88" s="100">
        <v>10.730261</v>
      </c>
      <c r="AP88" s="100">
        <v>70.586785000000006</v>
      </c>
      <c r="AQ88" s="100">
        <v>74</v>
      </c>
      <c r="AR88" s="100">
        <v>100</v>
      </c>
      <c r="AS88" s="100">
        <v>1.9715054000000001</v>
      </c>
      <c r="AT88" s="100">
        <v>16929</v>
      </c>
      <c r="AU88" s="100">
        <v>1.1751404999999999</v>
      </c>
      <c r="AV88" s="100">
        <v>1.4641272000000001</v>
      </c>
      <c r="AW88" s="100">
        <v>1.1543965</v>
      </c>
      <c r="AY88" s="123">
        <v>1981</v>
      </c>
    </row>
    <row r="89" spans="2:51">
      <c r="B89" s="123">
        <v>1982</v>
      </c>
      <c r="C89" s="100">
        <v>979</v>
      </c>
      <c r="D89" s="100">
        <v>12.914009999999999</v>
      </c>
      <c r="E89" s="100">
        <v>21.547004999999999</v>
      </c>
      <c r="F89" s="100">
        <v>21.762474999999998</v>
      </c>
      <c r="G89" s="100">
        <v>25.487867999999999</v>
      </c>
      <c r="H89" s="100">
        <v>13.916914</v>
      </c>
      <c r="I89" s="100">
        <v>11.729276</v>
      </c>
      <c r="J89" s="100">
        <v>67.259448000000006</v>
      </c>
      <c r="K89" s="100">
        <v>71</v>
      </c>
      <c r="L89" s="100">
        <v>100</v>
      </c>
      <c r="M89" s="100">
        <v>1.5467256</v>
      </c>
      <c r="N89" s="100">
        <v>10093</v>
      </c>
      <c r="O89" s="100">
        <v>1.3663612000000001</v>
      </c>
      <c r="P89" s="100">
        <v>1.2865224</v>
      </c>
      <c r="R89" s="123">
        <v>1982</v>
      </c>
      <c r="S89" s="100">
        <v>1132</v>
      </c>
      <c r="T89" s="100">
        <v>14.888208000000001</v>
      </c>
      <c r="U89" s="100">
        <v>17.449624</v>
      </c>
      <c r="V89" s="100">
        <v>17.624120000000001</v>
      </c>
      <c r="W89" s="100">
        <v>20.619986000000001</v>
      </c>
      <c r="X89" s="100">
        <v>11.117383</v>
      </c>
      <c r="Y89" s="100">
        <v>9.1684902000000008</v>
      </c>
      <c r="Z89" s="100">
        <v>72.758833999999993</v>
      </c>
      <c r="AA89" s="100">
        <v>76</v>
      </c>
      <c r="AB89" s="100">
        <v>100</v>
      </c>
      <c r="AC89" s="100">
        <v>2.1990831000000002</v>
      </c>
      <c r="AD89" s="100">
        <v>7524</v>
      </c>
      <c r="AE89" s="100">
        <v>1.036422</v>
      </c>
      <c r="AF89" s="100">
        <v>1.8378563000000001</v>
      </c>
      <c r="AH89" s="123">
        <v>1982</v>
      </c>
      <c r="AI89" s="100">
        <v>2111</v>
      </c>
      <c r="AJ89" s="100">
        <v>13.902566</v>
      </c>
      <c r="AK89" s="100">
        <v>19.089500999999998</v>
      </c>
      <c r="AL89" s="100">
        <v>19.280396</v>
      </c>
      <c r="AM89" s="100">
        <v>22.526264000000001</v>
      </c>
      <c r="AN89" s="100">
        <v>12.310746</v>
      </c>
      <c r="AO89" s="100">
        <v>10.27863</v>
      </c>
      <c r="AP89" s="100">
        <v>70.208432000000002</v>
      </c>
      <c r="AQ89" s="100">
        <v>74</v>
      </c>
      <c r="AR89" s="100">
        <v>100</v>
      </c>
      <c r="AS89" s="100">
        <v>1.8393147999999999</v>
      </c>
      <c r="AT89" s="100">
        <v>17617</v>
      </c>
      <c r="AU89" s="100">
        <v>1.2028241</v>
      </c>
      <c r="AV89" s="100">
        <v>1.4755742999999999</v>
      </c>
      <c r="AW89" s="100">
        <v>1.234812</v>
      </c>
      <c r="AY89" s="123">
        <v>1982</v>
      </c>
    </row>
    <row r="90" spans="2:51">
      <c r="B90" s="123">
        <v>1983</v>
      </c>
      <c r="C90" s="100">
        <v>1042</v>
      </c>
      <c r="D90" s="100">
        <v>13.556507</v>
      </c>
      <c r="E90" s="100">
        <v>22.004003000000001</v>
      </c>
      <c r="F90" s="100">
        <v>22.224043999999999</v>
      </c>
      <c r="G90" s="100">
        <v>25.872216999999999</v>
      </c>
      <c r="H90" s="100">
        <v>14.322452999999999</v>
      </c>
      <c r="I90" s="100">
        <v>12.025805</v>
      </c>
      <c r="J90" s="100">
        <v>67.383876999999998</v>
      </c>
      <c r="K90" s="100">
        <v>71</v>
      </c>
      <c r="L90" s="100">
        <v>100</v>
      </c>
      <c r="M90" s="100">
        <v>1.7237385999999999</v>
      </c>
      <c r="N90" s="100">
        <v>10451</v>
      </c>
      <c r="O90" s="100">
        <v>1.3964265</v>
      </c>
      <c r="P90" s="100">
        <v>1.4217036000000001</v>
      </c>
      <c r="R90" s="123">
        <v>1983</v>
      </c>
      <c r="S90" s="100">
        <v>1116</v>
      </c>
      <c r="T90" s="100">
        <v>14.480105999999999</v>
      </c>
      <c r="U90" s="100">
        <v>16.610056</v>
      </c>
      <c r="V90" s="100">
        <v>16.776156</v>
      </c>
      <c r="W90" s="100">
        <v>19.585180000000001</v>
      </c>
      <c r="X90" s="100">
        <v>10.715168</v>
      </c>
      <c r="Y90" s="100">
        <v>8.9080528000000001</v>
      </c>
      <c r="Z90" s="100">
        <v>72.132615999999999</v>
      </c>
      <c r="AA90" s="100">
        <v>76</v>
      </c>
      <c r="AB90" s="100">
        <v>100</v>
      </c>
      <c r="AC90" s="100">
        <v>2.2484587</v>
      </c>
      <c r="AD90" s="100">
        <v>7960</v>
      </c>
      <c r="AE90" s="100">
        <v>1.0830500999999999</v>
      </c>
      <c r="AF90" s="100">
        <v>2.0012167999999999</v>
      </c>
      <c r="AH90" s="123">
        <v>1983</v>
      </c>
      <c r="AI90" s="100">
        <v>2158</v>
      </c>
      <c r="AJ90" s="100">
        <v>14.018929999999999</v>
      </c>
      <c r="AK90" s="100">
        <v>18.823433000000001</v>
      </c>
      <c r="AL90" s="100">
        <v>19.011666999999999</v>
      </c>
      <c r="AM90" s="100">
        <v>22.121531000000001</v>
      </c>
      <c r="AN90" s="100">
        <v>12.269190999999999</v>
      </c>
      <c r="AO90" s="100">
        <v>10.276517</v>
      </c>
      <c r="AP90" s="100">
        <v>69.839665999999994</v>
      </c>
      <c r="AQ90" s="100">
        <v>73</v>
      </c>
      <c r="AR90" s="100">
        <v>100</v>
      </c>
      <c r="AS90" s="100">
        <v>1.9603212000000001</v>
      </c>
      <c r="AT90" s="100">
        <v>18411</v>
      </c>
      <c r="AU90" s="100">
        <v>1.2411589000000001</v>
      </c>
      <c r="AV90" s="100">
        <v>1.6251758999999999</v>
      </c>
      <c r="AW90" s="100">
        <v>1.3247399</v>
      </c>
      <c r="AY90" s="123">
        <v>1983</v>
      </c>
    </row>
    <row r="91" spans="2:51">
      <c r="B91" s="123">
        <v>1984</v>
      </c>
      <c r="C91" s="100">
        <v>1128</v>
      </c>
      <c r="D91" s="100">
        <v>14.502048</v>
      </c>
      <c r="E91" s="100">
        <v>23.618137000000001</v>
      </c>
      <c r="F91" s="100">
        <v>23.854319</v>
      </c>
      <c r="G91" s="100">
        <v>28.091093999999998</v>
      </c>
      <c r="H91" s="100">
        <v>15.097344</v>
      </c>
      <c r="I91" s="100">
        <v>12.621941</v>
      </c>
      <c r="J91" s="100">
        <v>68.695921999999996</v>
      </c>
      <c r="K91" s="100">
        <v>72</v>
      </c>
      <c r="L91" s="100">
        <v>100</v>
      </c>
      <c r="M91" s="100">
        <v>1.8804074</v>
      </c>
      <c r="N91" s="100">
        <v>10179</v>
      </c>
      <c r="O91" s="100">
        <v>1.3452968000000001</v>
      </c>
      <c r="P91" s="100">
        <v>1.4416213</v>
      </c>
      <c r="R91" s="123">
        <v>1984</v>
      </c>
      <c r="S91" s="100">
        <v>1209</v>
      </c>
      <c r="T91" s="100">
        <v>15.497657</v>
      </c>
      <c r="U91" s="100">
        <v>17.465789000000001</v>
      </c>
      <c r="V91" s="100">
        <v>17.640447000000002</v>
      </c>
      <c r="W91" s="100">
        <v>20.624668</v>
      </c>
      <c r="X91" s="100">
        <v>11.234256</v>
      </c>
      <c r="Y91" s="100">
        <v>9.3754036000000003</v>
      </c>
      <c r="Z91" s="100">
        <v>72.665840000000003</v>
      </c>
      <c r="AA91" s="100">
        <v>76</v>
      </c>
      <c r="AB91" s="100">
        <v>100</v>
      </c>
      <c r="AC91" s="100">
        <v>2.4215353999999998</v>
      </c>
      <c r="AD91" s="100">
        <v>8001</v>
      </c>
      <c r="AE91" s="100">
        <v>1.0770230999999999</v>
      </c>
      <c r="AF91" s="100">
        <v>2.0979076000000001</v>
      </c>
      <c r="AH91" s="123">
        <v>1984</v>
      </c>
      <c r="AI91" s="100">
        <v>2337</v>
      </c>
      <c r="AJ91" s="100">
        <v>15.000586</v>
      </c>
      <c r="AK91" s="100">
        <v>19.811610999999999</v>
      </c>
      <c r="AL91" s="100">
        <v>20.009727000000002</v>
      </c>
      <c r="AM91" s="100">
        <v>23.426708999999999</v>
      </c>
      <c r="AN91" s="100">
        <v>12.793246999999999</v>
      </c>
      <c r="AO91" s="100">
        <v>10.718128999999999</v>
      </c>
      <c r="AP91" s="100">
        <v>70.749679</v>
      </c>
      <c r="AQ91" s="100">
        <v>74</v>
      </c>
      <c r="AR91" s="100">
        <v>100</v>
      </c>
      <c r="AS91" s="100">
        <v>2.1262078</v>
      </c>
      <c r="AT91" s="100">
        <v>18180</v>
      </c>
      <c r="AU91" s="100">
        <v>1.2123904000000001</v>
      </c>
      <c r="AV91" s="100">
        <v>1.6717856</v>
      </c>
      <c r="AW91" s="100">
        <v>1.3522514000000001</v>
      </c>
      <c r="AY91" s="123">
        <v>1984</v>
      </c>
    </row>
    <row r="92" spans="2:51">
      <c r="B92" s="123">
        <v>1985</v>
      </c>
      <c r="C92" s="100">
        <v>1098</v>
      </c>
      <c r="D92" s="100">
        <v>13.929188</v>
      </c>
      <c r="E92" s="100">
        <v>21.960650000000001</v>
      </c>
      <c r="F92" s="100">
        <v>22.180256</v>
      </c>
      <c r="G92" s="100">
        <v>25.989238</v>
      </c>
      <c r="H92" s="100">
        <v>14.188986999999999</v>
      </c>
      <c r="I92" s="100">
        <v>11.896284</v>
      </c>
      <c r="J92" s="100">
        <v>68.024590000000003</v>
      </c>
      <c r="K92" s="100">
        <v>72</v>
      </c>
      <c r="L92" s="100">
        <v>100</v>
      </c>
      <c r="M92" s="100">
        <v>1.7114533000000001</v>
      </c>
      <c r="N92" s="100">
        <v>10523</v>
      </c>
      <c r="O92" s="100">
        <v>1.3736565000000001</v>
      </c>
      <c r="P92" s="100">
        <v>1.4008365</v>
      </c>
      <c r="R92" s="123">
        <v>1985</v>
      </c>
      <c r="S92" s="100">
        <v>1357</v>
      </c>
      <c r="T92" s="100">
        <v>17.165082000000002</v>
      </c>
      <c r="U92" s="100">
        <v>19.006423000000002</v>
      </c>
      <c r="V92" s="100">
        <v>19.196487000000001</v>
      </c>
      <c r="W92" s="100">
        <v>22.617387999999998</v>
      </c>
      <c r="X92" s="100">
        <v>12.029854</v>
      </c>
      <c r="Y92" s="100">
        <v>9.9216551000000006</v>
      </c>
      <c r="Z92" s="100">
        <v>73.947640000000007</v>
      </c>
      <c r="AA92" s="100">
        <v>77</v>
      </c>
      <c r="AB92" s="100">
        <v>100</v>
      </c>
      <c r="AC92" s="100">
        <v>2.4829832000000001</v>
      </c>
      <c r="AD92" s="100">
        <v>8021</v>
      </c>
      <c r="AE92" s="100">
        <v>1.0669934000000001</v>
      </c>
      <c r="AF92" s="100">
        <v>1.9693875000000001</v>
      </c>
      <c r="AH92" s="123">
        <v>1985</v>
      </c>
      <c r="AI92" s="100">
        <v>2455</v>
      </c>
      <c r="AJ92" s="100">
        <v>15.549477</v>
      </c>
      <c r="AK92" s="100">
        <v>20.291595999999998</v>
      </c>
      <c r="AL92" s="100">
        <v>20.494512</v>
      </c>
      <c r="AM92" s="100">
        <v>24.065712000000001</v>
      </c>
      <c r="AN92" s="100">
        <v>13.007744000000001</v>
      </c>
      <c r="AO92" s="100">
        <v>10.829261000000001</v>
      </c>
      <c r="AP92" s="100">
        <v>71.297473999999994</v>
      </c>
      <c r="AQ92" s="100">
        <v>74</v>
      </c>
      <c r="AR92" s="100">
        <v>100</v>
      </c>
      <c r="AS92" s="100">
        <v>2.0663592</v>
      </c>
      <c r="AT92" s="100">
        <v>18544</v>
      </c>
      <c r="AU92" s="100">
        <v>1.2217715</v>
      </c>
      <c r="AV92" s="100">
        <v>1.6007209</v>
      </c>
      <c r="AW92" s="100">
        <v>1.1554331</v>
      </c>
      <c r="AY92" s="123">
        <v>1985</v>
      </c>
    </row>
    <row r="93" spans="2:51">
      <c r="B93" s="123">
        <v>1986</v>
      </c>
      <c r="C93" s="100">
        <v>1156</v>
      </c>
      <c r="D93" s="100">
        <v>14.449662</v>
      </c>
      <c r="E93" s="100">
        <v>22.493483000000001</v>
      </c>
      <c r="F93" s="100">
        <v>22.718416999999999</v>
      </c>
      <c r="G93" s="100">
        <v>26.614968000000001</v>
      </c>
      <c r="H93" s="100">
        <v>14.481897999999999</v>
      </c>
      <c r="I93" s="100">
        <v>12.142165</v>
      </c>
      <c r="J93" s="100">
        <v>68.647058999999999</v>
      </c>
      <c r="K93" s="100">
        <v>72</v>
      </c>
      <c r="L93" s="100">
        <v>100</v>
      </c>
      <c r="M93" s="100">
        <v>1.8582221999999999</v>
      </c>
      <c r="N93" s="100">
        <v>10554</v>
      </c>
      <c r="O93" s="100">
        <v>1.3589313000000001</v>
      </c>
      <c r="P93" s="100">
        <v>1.4584337999999999</v>
      </c>
      <c r="R93" s="123">
        <v>1986</v>
      </c>
      <c r="S93" s="100">
        <v>1300</v>
      </c>
      <c r="T93" s="100">
        <v>16.213190000000001</v>
      </c>
      <c r="U93" s="100">
        <v>17.604538000000002</v>
      </c>
      <c r="V93" s="100">
        <v>17.780584000000001</v>
      </c>
      <c r="W93" s="100">
        <v>20.894067</v>
      </c>
      <c r="X93" s="100">
        <v>11.169124999999999</v>
      </c>
      <c r="Y93" s="100">
        <v>9.1570353999999998</v>
      </c>
      <c r="Z93" s="100">
        <v>73.866153999999995</v>
      </c>
      <c r="AA93" s="100">
        <v>77</v>
      </c>
      <c r="AB93" s="100">
        <v>100</v>
      </c>
      <c r="AC93" s="100">
        <v>2.4634743000000001</v>
      </c>
      <c r="AD93" s="100">
        <v>7509</v>
      </c>
      <c r="AE93" s="100">
        <v>0.98631449999999998</v>
      </c>
      <c r="AF93" s="100">
        <v>1.9248269</v>
      </c>
      <c r="AH93" s="123">
        <v>1986</v>
      </c>
      <c r="AI93" s="100">
        <v>2456</v>
      </c>
      <c r="AJ93" s="100">
        <v>15.332416</v>
      </c>
      <c r="AK93" s="100">
        <v>19.606933000000001</v>
      </c>
      <c r="AL93" s="100">
        <v>19.803003</v>
      </c>
      <c r="AM93" s="100">
        <v>23.189228</v>
      </c>
      <c r="AN93" s="100">
        <v>12.606949</v>
      </c>
      <c r="AO93" s="100">
        <v>10.47678</v>
      </c>
      <c r="AP93" s="100">
        <v>71.409609000000003</v>
      </c>
      <c r="AQ93" s="100">
        <v>74</v>
      </c>
      <c r="AR93" s="100">
        <v>100</v>
      </c>
      <c r="AS93" s="100">
        <v>2.1360051000000002</v>
      </c>
      <c r="AT93" s="100">
        <v>18063</v>
      </c>
      <c r="AU93" s="100">
        <v>1.1744789</v>
      </c>
      <c r="AV93" s="100">
        <v>1.6217949</v>
      </c>
      <c r="AW93" s="100">
        <v>1.2777092999999999</v>
      </c>
      <c r="AY93" s="123">
        <v>1986</v>
      </c>
    </row>
    <row r="94" spans="2:51">
      <c r="B94" s="123">
        <v>1987</v>
      </c>
      <c r="C94" s="100">
        <v>1288</v>
      </c>
      <c r="D94" s="100">
        <v>15.865478</v>
      </c>
      <c r="E94" s="100">
        <v>24.517810000000001</v>
      </c>
      <c r="F94" s="100">
        <v>24.762988</v>
      </c>
      <c r="G94" s="100">
        <v>29.025044000000001</v>
      </c>
      <c r="H94" s="100">
        <v>15.683494</v>
      </c>
      <c r="I94" s="100">
        <v>12.97747</v>
      </c>
      <c r="J94" s="100">
        <v>68.943323000000007</v>
      </c>
      <c r="K94" s="100">
        <v>72</v>
      </c>
      <c r="L94" s="100">
        <v>100</v>
      </c>
      <c r="M94" s="100">
        <v>2.0248707000000001</v>
      </c>
      <c r="N94" s="100">
        <v>11534</v>
      </c>
      <c r="O94" s="100">
        <v>1.4648276</v>
      </c>
      <c r="P94" s="100">
        <v>1.6011439000000001</v>
      </c>
      <c r="R94" s="123">
        <v>1987</v>
      </c>
      <c r="S94" s="100">
        <v>1378</v>
      </c>
      <c r="T94" s="100">
        <v>16.917069000000001</v>
      </c>
      <c r="U94" s="100">
        <v>18.254829000000001</v>
      </c>
      <c r="V94" s="100">
        <v>18.437377000000001</v>
      </c>
      <c r="W94" s="100">
        <v>21.552804999999999</v>
      </c>
      <c r="X94" s="100">
        <v>11.67445</v>
      </c>
      <c r="Y94" s="100">
        <v>9.6680682000000004</v>
      </c>
      <c r="Z94" s="100">
        <v>73.215530000000001</v>
      </c>
      <c r="AA94" s="100">
        <v>76</v>
      </c>
      <c r="AB94" s="100">
        <v>100</v>
      </c>
      <c r="AC94" s="100">
        <v>2.5656302000000002</v>
      </c>
      <c r="AD94" s="100">
        <v>8810</v>
      </c>
      <c r="AE94" s="100">
        <v>1.1403391</v>
      </c>
      <c r="AF94" s="100">
        <v>2.3235022000000001</v>
      </c>
      <c r="AH94" s="123">
        <v>1987</v>
      </c>
      <c r="AI94" s="100">
        <v>2666</v>
      </c>
      <c r="AJ94" s="100">
        <v>16.392157999999998</v>
      </c>
      <c r="AK94" s="100">
        <v>20.731473999999999</v>
      </c>
      <c r="AL94" s="100">
        <v>20.938787999999999</v>
      </c>
      <c r="AM94" s="100">
        <v>24.460287999999998</v>
      </c>
      <c r="AN94" s="100">
        <v>13.341089999999999</v>
      </c>
      <c r="AO94" s="100">
        <v>11.077742000000001</v>
      </c>
      <c r="AP94" s="100">
        <v>71.151538000000002</v>
      </c>
      <c r="AQ94" s="100">
        <v>75</v>
      </c>
      <c r="AR94" s="100">
        <v>100</v>
      </c>
      <c r="AS94" s="100">
        <v>2.2724367000000001</v>
      </c>
      <c r="AT94" s="100">
        <v>20344</v>
      </c>
      <c r="AU94" s="100">
        <v>1.3041246</v>
      </c>
      <c r="AV94" s="100">
        <v>1.8502468000000001</v>
      </c>
      <c r="AW94" s="100">
        <v>1.3430863</v>
      </c>
      <c r="AY94" s="123">
        <v>1987</v>
      </c>
    </row>
    <row r="95" spans="2:51">
      <c r="B95" s="123">
        <v>1988</v>
      </c>
      <c r="C95" s="100">
        <v>1219</v>
      </c>
      <c r="D95" s="100">
        <v>14.777647</v>
      </c>
      <c r="E95" s="100">
        <v>22.110710999999998</v>
      </c>
      <c r="F95" s="100">
        <v>22.331817999999998</v>
      </c>
      <c r="G95" s="100">
        <v>26.114353999999999</v>
      </c>
      <c r="H95" s="100">
        <v>14.348087</v>
      </c>
      <c r="I95" s="100">
        <v>11.943132</v>
      </c>
      <c r="J95" s="100">
        <v>68.831008999999995</v>
      </c>
      <c r="K95" s="100">
        <v>72</v>
      </c>
      <c r="L95" s="100">
        <v>100</v>
      </c>
      <c r="M95" s="100">
        <v>1.8730792999999999</v>
      </c>
      <c r="N95" s="100">
        <v>10865</v>
      </c>
      <c r="O95" s="100">
        <v>1.3591282</v>
      </c>
      <c r="P95" s="100">
        <v>1.4683622999999999</v>
      </c>
      <c r="R95" s="123">
        <v>1988</v>
      </c>
      <c r="S95" s="100">
        <v>1395</v>
      </c>
      <c r="T95" s="100">
        <v>16.841279</v>
      </c>
      <c r="U95" s="100">
        <v>17.903361</v>
      </c>
      <c r="V95" s="100">
        <v>18.082394000000001</v>
      </c>
      <c r="W95" s="100">
        <v>21.226317999999999</v>
      </c>
      <c r="X95" s="100">
        <v>11.497869</v>
      </c>
      <c r="Y95" s="100">
        <v>9.5805893999999991</v>
      </c>
      <c r="Z95" s="100">
        <v>73.275986000000003</v>
      </c>
      <c r="AA95" s="100">
        <v>77</v>
      </c>
      <c r="AB95" s="100">
        <v>100</v>
      </c>
      <c r="AC95" s="100">
        <v>2.5463638999999998</v>
      </c>
      <c r="AD95" s="100">
        <v>8980</v>
      </c>
      <c r="AE95" s="100">
        <v>1.1441697</v>
      </c>
      <c r="AF95" s="100">
        <v>2.2930801999999999</v>
      </c>
      <c r="AH95" s="123">
        <v>1988</v>
      </c>
      <c r="AI95" s="100">
        <v>2614</v>
      </c>
      <c r="AJ95" s="100">
        <v>15.811602000000001</v>
      </c>
      <c r="AK95" s="100">
        <v>19.715342</v>
      </c>
      <c r="AL95" s="100">
        <v>19.912496000000001</v>
      </c>
      <c r="AM95" s="100">
        <v>23.310832000000001</v>
      </c>
      <c r="AN95" s="100">
        <v>12.76614</v>
      </c>
      <c r="AO95" s="100">
        <v>10.653219999999999</v>
      </c>
      <c r="AP95" s="100">
        <v>71.203136999999998</v>
      </c>
      <c r="AQ95" s="100">
        <v>75</v>
      </c>
      <c r="AR95" s="100">
        <v>100</v>
      </c>
      <c r="AS95" s="100">
        <v>2.1808049</v>
      </c>
      <c r="AT95" s="100">
        <v>19845</v>
      </c>
      <c r="AU95" s="100">
        <v>1.2526368000000001</v>
      </c>
      <c r="AV95" s="100">
        <v>1.7537844</v>
      </c>
      <c r="AW95" s="100">
        <v>1.2350034000000001</v>
      </c>
      <c r="AY95" s="123">
        <v>1988</v>
      </c>
    </row>
    <row r="96" spans="2:51">
      <c r="B96" s="123">
        <v>1989</v>
      </c>
      <c r="C96" s="100">
        <v>1300</v>
      </c>
      <c r="D96" s="100">
        <v>15.499090000000001</v>
      </c>
      <c r="E96" s="100">
        <v>22.885275</v>
      </c>
      <c r="F96" s="100">
        <v>23.114128000000001</v>
      </c>
      <c r="G96" s="100">
        <v>27.053412000000002</v>
      </c>
      <c r="H96" s="100">
        <v>14.766049000000001</v>
      </c>
      <c r="I96" s="100">
        <v>12.256427</v>
      </c>
      <c r="J96" s="100">
        <v>69.663846000000007</v>
      </c>
      <c r="K96" s="100">
        <v>72.5</v>
      </c>
      <c r="L96" s="100">
        <v>100</v>
      </c>
      <c r="M96" s="100">
        <v>1.9424439</v>
      </c>
      <c r="N96" s="100">
        <v>10679</v>
      </c>
      <c r="O96" s="100">
        <v>1.3150269999999999</v>
      </c>
      <c r="P96" s="100">
        <v>1.4814023999999999</v>
      </c>
      <c r="R96" s="123">
        <v>1989</v>
      </c>
      <c r="S96" s="100">
        <v>1420</v>
      </c>
      <c r="T96" s="100">
        <v>16.850944999999999</v>
      </c>
      <c r="U96" s="100">
        <v>17.811682000000001</v>
      </c>
      <c r="V96" s="100">
        <v>17.989799000000001</v>
      </c>
      <c r="W96" s="100">
        <v>21.310075999999999</v>
      </c>
      <c r="X96" s="100">
        <v>11.181139</v>
      </c>
      <c r="Y96" s="100">
        <v>9.1730730999999999</v>
      </c>
      <c r="Z96" s="100">
        <v>74.812675999999996</v>
      </c>
      <c r="AA96" s="100">
        <v>78</v>
      </c>
      <c r="AB96" s="100">
        <v>100</v>
      </c>
      <c r="AC96" s="100">
        <v>2.4779255</v>
      </c>
      <c r="AD96" s="100">
        <v>7558</v>
      </c>
      <c r="AE96" s="100">
        <v>0.9477082</v>
      </c>
      <c r="AF96" s="100">
        <v>1.9640249000000001</v>
      </c>
      <c r="AH96" s="123">
        <v>1989</v>
      </c>
      <c r="AI96" s="100">
        <v>2720</v>
      </c>
      <c r="AJ96" s="100">
        <v>16.176594999999999</v>
      </c>
      <c r="AK96" s="100">
        <v>20.058519</v>
      </c>
      <c r="AL96" s="100">
        <v>20.259104000000001</v>
      </c>
      <c r="AM96" s="100">
        <v>23.836869</v>
      </c>
      <c r="AN96" s="100">
        <v>12.810452</v>
      </c>
      <c r="AO96" s="100">
        <v>10.592586000000001</v>
      </c>
      <c r="AP96" s="100">
        <v>72.351838000000001</v>
      </c>
      <c r="AQ96" s="100">
        <v>75</v>
      </c>
      <c r="AR96" s="100">
        <v>100</v>
      </c>
      <c r="AS96" s="100">
        <v>2.1894520000000002</v>
      </c>
      <c r="AT96" s="100">
        <v>18237</v>
      </c>
      <c r="AU96" s="100">
        <v>1.1330302999999999</v>
      </c>
      <c r="AV96" s="100">
        <v>1.6493728000000001</v>
      </c>
      <c r="AW96" s="100">
        <v>1.2848463999999999</v>
      </c>
      <c r="AY96" s="123">
        <v>1989</v>
      </c>
    </row>
    <row r="97" spans="2:51">
      <c r="B97" s="123">
        <v>1990</v>
      </c>
      <c r="C97" s="100">
        <v>1397</v>
      </c>
      <c r="D97" s="100">
        <v>16.413533999999999</v>
      </c>
      <c r="E97" s="100">
        <v>23.814312000000001</v>
      </c>
      <c r="F97" s="100">
        <v>24.052454999999998</v>
      </c>
      <c r="G97" s="100">
        <v>28.185652000000001</v>
      </c>
      <c r="H97" s="100">
        <v>15.415635999999999</v>
      </c>
      <c r="I97" s="100">
        <v>12.961842000000001</v>
      </c>
      <c r="J97" s="100">
        <v>69.564065999999997</v>
      </c>
      <c r="K97" s="100">
        <v>72</v>
      </c>
      <c r="L97" s="100">
        <v>100</v>
      </c>
      <c r="M97" s="100">
        <v>2.1605987999999998</v>
      </c>
      <c r="N97" s="100">
        <v>11494</v>
      </c>
      <c r="O97" s="100">
        <v>1.3958531999999999</v>
      </c>
      <c r="P97" s="100">
        <v>1.6106611</v>
      </c>
      <c r="R97" s="123">
        <v>1990</v>
      </c>
      <c r="S97" s="100">
        <v>1400</v>
      </c>
      <c r="T97" s="100">
        <v>16.366882</v>
      </c>
      <c r="U97" s="100">
        <v>17.158911</v>
      </c>
      <c r="V97" s="100">
        <v>17.330500000000001</v>
      </c>
      <c r="W97" s="100">
        <v>20.431538</v>
      </c>
      <c r="X97" s="100">
        <v>10.839956000000001</v>
      </c>
      <c r="Y97" s="100">
        <v>8.8973519000000003</v>
      </c>
      <c r="Z97" s="100">
        <v>74.763570999999999</v>
      </c>
      <c r="AA97" s="100">
        <v>78</v>
      </c>
      <c r="AB97" s="100">
        <v>100</v>
      </c>
      <c r="AC97" s="100">
        <v>2.5269846</v>
      </c>
      <c r="AD97" s="100">
        <v>7674</v>
      </c>
      <c r="AE97" s="100">
        <v>0.94878560000000001</v>
      </c>
      <c r="AF97" s="100">
        <v>2.0325354</v>
      </c>
      <c r="AH97" s="123">
        <v>1990</v>
      </c>
      <c r="AI97" s="100">
        <v>2797</v>
      </c>
      <c r="AJ97" s="100">
        <v>16.390149999999998</v>
      </c>
      <c r="AK97" s="100">
        <v>20.007505999999999</v>
      </c>
      <c r="AL97" s="100">
        <v>20.207581999999999</v>
      </c>
      <c r="AM97" s="100">
        <v>23.719842</v>
      </c>
      <c r="AN97" s="100">
        <v>12.869847</v>
      </c>
      <c r="AO97" s="100">
        <v>10.73376</v>
      </c>
      <c r="AP97" s="100">
        <v>72.166606999999999</v>
      </c>
      <c r="AQ97" s="100">
        <v>75</v>
      </c>
      <c r="AR97" s="100">
        <v>100</v>
      </c>
      <c r="AS97" s="100">
        <v>2.3296684999999999</v>
      </c>
      <c r="AT97" s="100">
        <v>19168</v>
      </c>
      <c r="AU97" s="100">
        <v>1.1743209999999999</v>
      </c>
      <c r="AV97" s="100">
        <v>1.7566337000000001</v>
      </c>
      <c r="AW97" s="100">
        <v>1.3878684999999999</v>
      </c>
      <c r="AY97" s="123">
        <v>1990</v>
      </c>
    </row>
    <row r="98" spans="2:51">
      <c r="B98" s="123">
        <v>1991</v>
      </c>
      <c r="C98" s="100">
        <v>1427</v>
      </c>
      <c r="D98" s="100">
        <v>16.563345999999999</v>
      </c>
      <c r="E98" s="100">
        <v>24.013987</v>
      </c>
      <c r="F98" s="100">
        <v>24.254127</v>
      </c>
      <c r="G98" s="100">
        <v>28.508927</v>
      </c>
      <c r="H98" s="100">
        <v>15.404585000000001</v>
      </c>
      <c r="I98" s="100">
        <v>12.87341</v>
      </c>
      <c r="J98" s="100">
        <v>69.937630999999996</v>
      </c>
      <c r="K98" s="100">
        <v>72</v>
      </c>
      <c r="L98" s="100">
        <v>100</v>
      </c>
      <c r="M98" s="100">
        <v>2.2273556999999999</v>
      </c>
      <c r="N98" s="100">
        <v>11672</v>
      </c>
      <c r="O98" s="100">
        <v>1.4015735</v>
      </c>
      <c r="P98" s="100">
        <v>1.7218742</v>
      </c>
      <c r="R98" s="123">
        <v>1991</v>
      </c>
      <c r="S98" s="100">
        <v>1512</v>
      </c>
      <c r="T98" s="100">
        <v>17.442208999999998</v>
      </c>
      <c r="U98" s="100">
        <v>17.935974000000002</v>
      </c>
      <c r="V98" s="100">
        <v>18.115333</v>
      </c>
      <c r="W98" s="100">
        <v>21.227778000000001</v>
      </c>
      <c r="X98" s="100">
        <v>11.506451999999999</v>
      </c>
      <c r="Y98" s="100">
        <v>9.5646366</v>
      </c>
      <c r="Z98" s="100">
        <v>74.052909999999997</v>
      </c>
      <c r="AA98" s="100">
        <v>77</v>
      </c>
      <c r="AB98" s="100">
        <v>100</v>
      </c>
      <c r="AC98" s="100">
        <v>2.7451479000000001</v>
      </c>
      <c r="AD98" s="100">
        <v>8651</v>
      </c>
      <c r="AE98" s="100">
        <v>1.0565871</v>
      </c>
      <c r="AF98" s="100">
        <v>2.3564501999999998</v>
      </c>
      <c r="AH98" s="123">
        <v>1991</v>
      </c>
      <c r="AI98" s="100">
        <v>2939</v>
      </c>
      <c r="AJ98" s="100">
        <v>17.00413</v>
      </c>
      <c r="AK98" s="100">
        <v>20.376740999999999</v>
      </c>
      <c r="AL98" s="100">
        <v>20.580507999999998</v>
      </c>
      <c r="AM98" s="100">
        <v>24.102602000000001</v>
      </c>
      <c r="AN98" s="100">
        <v>13.157365</v>
      </c>
      <c r="AO98" s="100">
        <v>10.995679000000001</v>
      </c>
      <c r="AP98" s="100">
        <v>72.054781000000006</v>
      </c>
      <c r="AQ98" s="100">
        <v>75</v>
      </c>
      <c r="AR98" s="100">
        <v>100</v>
      </c>
      <c r="AS98" s="100">
        <v>2.4667214999999998</v>
      </c>
      <c r="AT98" s="100">
        <v>20323</v>
      </c>
      <c r="AU98" s="100">
        <v>1.2305435</v>
      </c>
      <c r="AV98" s="100">
        <v>1.9448106999999999</v>
      </c>
      <c r="AW98" s="100">
        <v>1.3388728000000001</v>
      </c>
      <c r="AY98" s="123">
        <v>1991</v>
      </c>
    </row>
    <row r="99" spans="2:51">
      <c r="B99" s="123">
        <v>1992</v>
      </c>
      <c r="C99" s="100">
        <v>1473</v>
      </c>
      <c r="D99" s="100">
        <v>16.914982999999999</v>
      </c>
      <c r="E99" s="100">
        <v>23.960491999999999</v>
      </c>
      <c r="F99" s="100">
        <v>24.200097</v>
      </c>
      <c r="G99" s="100">
        <v>28.371461</v>
      </c>
      <c r="H99" s="100">
        <v>15.382400000000001</v>
      </c>
      <c r="I99" s="100">
        <v>12.837444</v>
      </c>
      <c r="J99" s="100">
        <v>69.856755000000007</v>
      </c>
      <c r="K99" s="100">
        <v>73</v>
      </c>
      <c r="L99" s="100">
        <v>100</v>
      </c>
      <c r="M99" s="100">
        <v>2.2279361999999998</v>
      </c>
      <c r="N99" s="100">
        <v>12022</v>
      </c>
      <c r="O99" s="100">
        <v>1.4293696</v>
      </c>
      <c r="P99" s="100">
        <v>1.7790708</v>
      </c>
      <c r="R99" s="123">
        <v>1992</v>
      </c>
      <c r="S99" s="100">
        <v>1616</v>
      </c>
      <c r="T99" s="100">
        <v>18.425657999999999</v>
      </c>
      <c r="U99" s="100">
        <v>18.627476999999999</v>
      </c>
      <c r="V99" s="100">
        <v>18.813751</v>
      </c>
      <c r="W99" s="100">
        <v>22.167186000000001</v>
      </c>
      <c r="X99" s="100">
        <v>11.823826</v>
      </c>
      <c r="Y99" s="100">
        <v>9.8194534000000004</v>
      </c>
      <c r="Z99" s="100">
        <v>74.840346999999994</v>
      </c>
      <c r="AA99" s="100">
        <v>78</v>
      </c>
      <c r="AB99" s="100">
        <v>100</v>
      </c>
      <c r="AC99" s="100">
        <v>2.8082370000000001</v>
      </c>
      <c r="AD99" s="100">
        <v>8866</v>
      </c>
      <c r="AE99" s="100">
        <v>1.0714558000000001</v>
      </c>
      <c r="AF99" s="100">
        <v>2.4304527999999999</v>
      </c>
      <c r="AH99" s="123">
        <v>1992</v>
      </c>
      <c r="AI99" s="100">
        <v>3089</v>
      </c>
      <c r="AJ99" s="100">
        <v>17.673005</v>
      </c>
      <c r="AK99" s="100">
        <v>20.874593000000001</v>
      </c>
      <c r="AL99" s="100">
        <v>21.083338999999999</v>
      </c>
      <c r="AM99" s="100">
        <v>24.746600999999998</v>
      </c>
      <c r="AN99" s="100">
        <v>13.385718000000001</v>
      </c>
      <c r="AO99" s="100">
        <v>11.165673</v>
      </c>
      <c r="AP99" s="100">
        <v>72.463903999999999</v>
      </c>
      <c r="AQ99" s="100">
        <v>75</v>
      </c>
      <c r="AR99" s="100">
        <v>100</v>
      </c>
      <c r="AS99" s="100">
        <v>2.4979783000000002</v>
      </c>
      <c r="AT99" s="100">
        <v>20888</v>
      </c>
      <c r="AU99" s="100">
        <v>1.2518711</v>
      </c>
      <c r="AV99" s="100">
        <v>2.0074307999999998</v>
      </c>
      <c r="AW99" s="100">
        <v>1.2862982999999999</v>
      </c>
      <c r="AY99" s="123">
        <v>1992</v>
      </c>
    </row>
    <row r="100" spans="2:51">
      <c r="B100" s="123">
        <v>1993</v>
      </c>
      <c r="C100" s="100">
        <v>1632</v>
      </c>
      <c r="D100" s="100">
        <v>18.583508999999999</v>
      </c>
      <c r="E100" s="100">
        <v>25.732092999999999</v>
      </c>
      <c r="F100" s="100">
        <v>25.989414</v>
      </c>
      <c r="G100" s="100">
        <v>30.496731</v>
      </c>
      <c r="H100" s="100">
        <v>16.646605999999998</v>
      </c>
      <c r="I100" s="100">
        <v>13.930351</v>
      </c>
      <c r="J100" s="100">
        <v>69.675858000000005</v>
      </c>
      <c r="K100" s="100">
        <v>72.5</v>
      </c>
      <c r="L100" s="100">
        <v>100</v>
      </c>
      <c r="M100" s="100">
        <v>2.5073360999999998</v>
      </c>
      <c r="N100" s="100">
        <v>13838</v>
      </c>
      <c r="O100" s="100">
        <v>1.6326866</v>
      </c>
      <c r="P100" s="100">
        <v>2.1193857999999999</v>
      </c>
      <c r="R100" s="123">
        <v>1993</v>
      </c>
      <c r="S100" s="100">
        <v>1664</v>
      </c>
      <c r="T100" s="100">
        <v>18.796254000000001</v>
      </c>
      <c r="U100" s="100">
        <v>18.672609000000001</v>
      </c>
      <c r="V100" s="100">
        <v>18.859335999999999</v>
      </c>
      <c r="W100" s="100">
        <v>22.217881999999999</v>
      </c>
      <c r="X100" s="100">
        <v>12.093468</v>
      </c>
      <c r="Y100" s="100">
        <v>10.164685</v>
      </c>
      <c r="Z100" s="100">
        <v>73.831731000000005</v>
      </c>
      <c r="AA100" s="100">
        <v>78</v>
      </c>
      <c r="AB100" s="100">
        <v>100</v>
      </c>
      <c r="AC100" s="100">
        <v>2.9446116</v>
      </c>
      <c r="AD100" s="100">
        <v>10716</v>
      </c>
      <c r="AE100" s="100">
        <v>1.2843342</v>
      </c>
      <c r="AF100" s="100">
        <v>3.0717810000000001</v>
      </c>
      <c r="AH100" s="123">
        <v>1993</v>
      </c>
      <c r="AI100" s="100">
        <v>3296</v>
      </c>
      <c r="AJ100" s="100">
        <v>18.690308000000002</v>
      </c>
      <c r="AK100" s="100">
        <v>21.608461999999999</v>
      </c>
      <c r="AL100" s="100">
        <v>21.824546999999999</v>
      </c>
      <c r="AM100" s="100">
        <v>25.621013000000001</v>
      </c>
      <c r="AN100" s="100">
        <v>14.060841</v>
      </c>
      <c r="AO100" s="100">
        <v>11.820138999999999</v>
      </c>
      <c r="AP100" s="100">
        <v>71.773967999999996</v>
      </c>
      <c r="AQ100" s="100">
        <v>75</v>
      </c>
      <c r="AR100" s="100">
        <v>100</v>
      </c>
      <c r="AS100" s="100">
        <v>2.7105486000000001</v>
      </c>
      <c r="AT100" s="100">
        <v>24554</v>
      </c>
      <c r="AU100" s="100">
        <v>1.4598770999999999</v>
      </c>
      <c r="AV100" s="100">
        <v>2.4510420000000002</v>
      </c>
      <c r="AW100" s="100">
        <v>1.3780663</v>
      </c>
      <c r="AY100" s="123">
        <v>1993</v>
      </c>
    </row>
    <row r="101" spans="2:51">
      <c r="B101" s="123">
        <v>1994</v>
      </c>
      <c r="C101" s="100">
        <v>1758</v>
      </c>
      <c r="D101" s="100">
        <v>19.833755</v>
      </c>
      <c r="E101" s="100">
        <v>27.148747</v>
      </c>
      <c r="F101" s="100">
        <v>27.420234000000001</v>
      </c>
      <c r="G101" s="100">
        <v>32.238754</v>
      </c>
      <c r="H101" s="100">
        <v>17.360855999999998</v>
      </c>
      <c r="I101" s="100">
        <v>14.407342999999999</v>
      </c>
      <c r="J101" s="100">
        <v>70.97099</v>
      </c>
      <c r="K101" s="100">
        <v>74</v>
      </c>
      <c r="L101" s="100">
        <v>100</v>
      </c>
      <c r="M101" s="100">
        <v>2.6058341999999999</v>
      </c>
      <c r="N101" s="100">
        <v>12972</v>
      </c>
      <c r="O101" s="100">
        <v>1.5173112</v>
      </c>
      <c r="P101" s="100">
        <v>2.0042303000000001</v>
      </c>
      <c r="R101" s="123">
        <v>1994</v>
      </c>
      <c r="S101" s="100">
        <v>1816</v>
      </c>
      <c r="T101" s="100">
        <v>20.30913</v>
      </c>
      <c r="U101" s="100">
        <v>19.792422999999999</v>
      </c>
      <c r="V101" s="100">
        <v>19.990347</v>
      </c>
      <c r="W101" s="100">
        <v>23.547746</v>
      </c>
      <c r="X101" s="100">
        <v>12.62518</v>
      </c>
      <c r="Y101" s="100">
        <v>10.57602</v>
      </c>
      <c r="Z101" s="100">
        <v>74.680065999999997</v>
      </c>
      <c r="AA101" s="100">
        <v>78</v>
      </c>
      <c r="AB101" s="100">
        <v>100</v>
      </c>
      <c r="AC101" s="100">
        <v>3.0661174</v>
      </c>
      <c r="AD101" s="100">
        <v>10427</v>
      </c>
      <c r="AE101" s="100">
        <v>1.2382474000000001</v>
      </c>
      <c r="AF101" s="100">
        <v>3.0154052999999998</v>
      </c>
      <c r="AH101" s="123">
        <v>1994</v>
      </c>
      <c r="AI101" s="100">
        <v>3574</v>
      </c>
      <c r="AJ101" s="100">
        <v>20.072486000000001</v>
      </c>
      <c r="AK101" s="100">
        <v>22.890736</v>
      </c>
      <c r="AL101" s="100">
        <v>23.119644000000001</v>
      </c>
      <c r="AM101" s="100">
        <v>27.181873</v>
      </c>
      <c r="AN101" s="100">
        <v>14.687066</v>
      </c>
      <c r="AO101" s="100">
        <v>12.281527000000001</v>
      </c>
      <c r="AP101" s="100">
        <v>72.855624000000006</v>
      </c>
      <c r="AQ101" s="100">
        <v>76</v>
      </c>
      <c r="AR101" s="100">
        <v>100</v>
      </c>
      <c r="AS101" s="100">
        <v>2.8210147000000001</v>
      </c>
      <c r="AT101" s="100">
        <v>23399</v>
      </c>
      <c r="AU101" s="100">
        <v>1.3788362999999999</v>
      </c>
      <c r="AV101" s="100">
        <v>2.3563426000000001</v>
      </c>
      <c r="AW101" s="100">
        <v>1.3716737000000001</v>
      </c>
      <c r="AY101" s="123">
        <v>1994</v>
      </c>
    </row>
    <row r="102" spans="2:51">
      <c r="B102" s="123">
        <v>1995</v>
      </c>
      <c r="C102" s="100">
        <v>1770</v>
      </c>
      <c r="D102" s="100">
        <v>19.753516000000001</v>
      </c>
      <c r="E102" s="100">
        <v>26.134920000000001</v>
      </c>
      <c r="F102" s="100">
        <v>26.396269</v>
      </c>
      <c r="G102" s="100">
        <v>31.025490000000001</v>
      </c>
      <c r="H102" s="100">
        <v>16.977865999999999</v>
      </c>
      <c r="I102" s="100">
        <v>14.291468999999999</v>
      </c>
      <c r="J102" s="100">
        <v>70.316948999999994</v>
      </c>
      <c r="K102" s="100">
        <v>73</v>
      </c>
      <c r="L102" s="100">
        <v>100</v>
      </c>
      <c r="M102" s="100">
        <v>2.6716578000000002</v>
      </c>
      <c r="N102" s="100">
        <v>14016</v>
      </c>
      <c r="O102" s="100">
        <v>1.6235918</v>
      </c>
      <c r="P102" s="100">
        <v>2.1826642000000001</v>
      </c>
      <c r="R102" s="123">
        <v>1995</v>
      </c>
      <c r="S102" s="100">
        <v>1807</v>
      </c>
      <c r="T102" s="100">
        <v>19.979099000000001</v>
      </c>
      <c r="U102" s="100">
        <v>19.208075999999998</v>
      </c>
      <c r="V102" s="100">
        <v>19.400155999999999</v>
      </c>
      <c r="W102" s="100">
        <v>22.884755999999999</v>
      </c>
      <c r="X102" s="100">
        <v>12.176226</v>
      </c>
      <c r="Y102" s="100">
        <v>10.053506</v>
      </c>
      <c r="Z102" s="100">
        <v>75.332042000000001</v>
      </c>
      <c r="AA102" s="100">
        <v>78</v>
      </c>
      <c r="AB102" s="100">
        <v>100</v>
      </c>
      <c r="AC102" s="100">
        <v>3.0688496000000001</v>
      </c>
      <c r="AD102" s="100">
        <v>9508</v>
      </c>
      <c r="AE102" s="100">
        <v>1.1177547999999999</v>
      </c>
      <c r="AF102" s="100">
        <v>2.7281466000000001</v>
      </c>
      <c r="AH102" s="123">
        <v>1995</v>
      </c>
      <c r="AI102" s="100">
        <v>3577</v>
      </c>
      <c r="AJ102" s="100">
        <v>19.866834000000001</v>
      </c>
      <c r="AK102" s="100">
        <v>22.219840000000001</v>
      </c>
      <c r="AL102" s="100">
        <v>22.442038</v>
      </c>
      <c r="AM102" s="100">
        <v>26.391770000000001</v>
      </c>
      <c r="AN102" s="100">
        <v>14.339015</v>
      </c>
      <c r="AO102" s="100">
        <v>11.997362000000001</v>
      </c>
      <c r="AP102" s="100">
        <v>72.850432999999995</v>
      </c>
      <c r="AQ102" s="100">
        <v>75</v>
      </c>
      <c r="AR102" s="100">
        <v>100</v>
      </c>
      <c r="AS102" s="100">
        <v>2.8585585</v>
      </c>
      <c r="AT102" s="100">
        <v>23524</v>
      </c>
      <c r="AU102" s="100">
        <v>1.3725381999999999</v>
      </c>
      <c r="AV102" s="100">
        <v>2.3745642</v>
      </c>
      <c r="AW102" s="100">
        <v>1.3606214000000001</v>
      </c>
      <c r="AY102" s="123">
        <v>1995</v>
      </c>
    </row>
    <row r="103" spans="2:51">
      <c r="B103" s="123">
        <v>1996</v>
      </c>
      <c r="C103" s="100">
        <v>1955</v>
      </c>
      <c r="D103" s="100">
        <v>21.565694000000001</v>
      </c>
      <c r="E103" s="100">
        <v>28.319029</v>
      </c>
      <c r="F103" s="100">
        <v>28.602219999999999</v>
      </c>
      <c r="G103" s="100">
        <v>33.549259999999997</v>
      </c>
      <c r="H103" s="100">
        <v>18.139500000000002</v>
      </c>
      <c r="I103" s="100">
        <v>15.142184</v>
      </c>
      <c r="J103" s="100">
        <v>71.245524000000003</v>
      </c>
      <c r="K103" s="100">
        <v>74</v>
      </c>
      <c r="L103" s="100">
        <v>100</v>
      </c>
      <c r="M103" s="100">
        <v>2.8663167000000001</v>
      </c>
      <c r="N103" s="100">
        <v>13945</v>
      </c>
      <c r="O103" s="100">
        <v>1.5989636</v>
      </c>
      <c r="P103" s="100">
        <v>2.1586487000000001</v>
      </c>
      <c r="R103" s="123">
        <v>1996</v>
      </c>
      <c r="S103" s="100">
        <v>1935</v>
      </c>
      <c r="T103" s="100">
        <v>21.125738999999999</v>
      </c>
      <c r="U103" s="100">
        <v>19.988299999999999</v>
      </c>
      <c r="V103" s="100">
        <v>20.188182999999999</v>
      </c>
      <c r="W103" s="100">
        <v>23.750682000000001</v>
      </c>
      <c r="X103" s="100">
        <v>12.635441</v>
      </c>
      <c r="Y103" s="100">
        <v>10.421309000000001</v>
      </c>
      <c r="Z103" s="100">
        <v>75.337468000000001</v>
      </c>
      <c r="AA103" s="100">
        <v>79</v>
      </c>
      <c r="AB103" s="100">
        <v>100</v>
      </c>
      <c r="AC103" s="100">
        <v>3.1976599999999999</v>
      </c>
      <c r="AD103" s="100">
        <v>10214</v>
      </c>
      <c r="AE103" s="100">
        <v>1.1876465</v>
      </c>
      <c r="AF103" s="100">
        <v>2.9937364</v>
      </c>
      <c r="AH103" s="123">
        <v>1996</v>
      </c>
      <c r="AI103" s="100">
        <v>3890</v>
      </c>
      <c r="AJ103" s="100">
        <v>21.344580000000001</v>
      </c>
      <c r="AK103" s="100">
        <v>23.558209999999999</v>
      </c>
      <c r="AL103" s="100">
        <v>23.793792</v>
      </c>
      <c r="AM103" s="100">
        <v>27.91215</v>
      </c>
      <c r="AN103" s="100">
        <v>15.075360999999999</v>
      </c>
      <c r="AO103" s="100">
        <v>12.553974</v>
      </c>
      <c r="AP103" s="100">
        <v>73.280976999999993</v>
      </c>
      <c r="AQ103" s="100">
        <v>76</v>
      </c>
      <c r="AR103" s="100">
        <v>100</v>
      </c>
      <c r="AS103" s="100">
        <v>3.0220869000000001</v>
      </c>
      <c r="AT103" s="100">
        <v>24159</v>
      </c>
      <c r="AU103" s="100">
        <v>1.3947426000000001</v>
      </c>
      <c r="AV103" s="100">
        <v>2.4472616999999999</v>
      </c>
      <c r="AW103" s="100">
        <v>1.4167803000000001</v>
      </c>
      <c r="AY103" s="123">
        <v>1996</v>
      </c>
    </row>
    <row r="104" spans="2:51">
      <c r="B104" s="124">
        <v>1997</v>
      </c>
      <c r="C104" s="100">
        <v>2008</v>
      </c>
      <c r="D104" s="100">
        <v>21.93055</v>
      </c>
      <c r="E104" s="100">
        <v>28.020899</v>
      </c>
      <c r="F104" s="100">
        <v>28.020899</v>
      </c>
      <c r="G104" s="100">
        <v>33.112771000000002</v>
      </c>
      <c r="H104" s="100">
        <v>18.106676</v>
      </c>
      <c r="I104" s="100">
        <v>15.084209</v>
      </c>
      <c r="J104" s="100">
        <v>70.586652999999998</v>
      </c>
      <c r="K104" s="100">
        <v>74</v>
      </c>
      <c r="L104" s="100">
        <v>100</v>
      </c>
      <c r="M104" s="100">
        <v>2.9637500999999999</v>
      </c>
      <c r="N104" s="100">
        <v>15757</v>
      </c>
      <c r="O104" s="100">
        <v>1.7915076999999999</v>
      </c>
      <c r="P104" s="100">
        <v>2.4810774000000002</v>
      </c>
      <c r="R104" s="124">
        <v>1997</v>
      </c>
      <c r="S104" s="100">
        <v>2088</v>
      </c>
      <c r="T104" s="100">
        <v>22.531904000000001</v>
      </c>
      <c r="U104" s="100">
        <v>20.841360999999999</v>
      </c>
      <c r="V104" s="100">
        <v>20.841360999999999</v>
      </c>
      <c r="W104" s="100">
        <v>24.854505</v>
      </c>
      <c r="X104" s="100">
        <v>13.130599999999999</v>
      </c>
      <c r="Y104" s="100">
        <v>10.846408</v>
      </c>
      <c r="Z104" s="100">
        <v>75.816004000000007</v>
      </c>
      <c r="AA104" s="100">
        <v>79</v>
      </c>
      <c r="AB104" s="100">
        <v>100</v>
      </c>
      <c r="AC104" s="100">
        <v>3.3897203999999999</v>
      </c>
      <c r="AD104" s="100">
        <v>10698</v>
      </c>
      <c r="AE104" s="100">
        <v>1.2318963999999999</v>
      </c>
      <c r="AF104" s="100">
        <v>3.0694191000000002</v>
      </c>
      <c r="AH104" s="124">
        <v>1997</v>
      </c>
      <c r="AI104" s="100">
        <v>4096</v>
      </c>
      <c r="AJ104" s="100">
        <v>22.233034</v>
      </c>
      <c r="AK104" s="100">
        <v>24.027850000000001</v>
      </c>
      <c r="AL104" s="100">
        <v>24.027850000000001</v>
      </c>
      <c r="AM104" s="100">
        <v>28.488893000000001</v>
      </c>
      <c r="AN104" s="100">
        <v>15.402889999999999</v>
      </c>
      <c r="AO104" s="100">
        <v>12.813845000000001</v>
      </c>
      <c r="AP104" s="100">
        <v>73.251769999999993</v>
      </c>
      <c r="AQ104" s="100">
        <v>76</v>
      </c>
      <c r="AR104" s="100">
        <v>100</v>
      </c>
      <c r="AS104" s="100">
        <v>3.1666021999999998</v>
      </c>
      <c r="AT104" s="100">
        <v>26455</v>
      </c>
      <c r="AU104" s="100">
        <v>1.5134822999999999</v>
      </c>
      <c r="AV104" s="100">
        <v>2.6895494000000002</v>
      </c>
      <c r="AW104" s="100">
        <v>1.3444849999999999</v>
      </c>
      <c r="AY104" s="124">
        <v>1997</v>
      </c>
    </row>
    <row r="105" spans="2:51">
      <c r="B105" s="124">
        <v>1998</v>
      </c>
      <c r="C105" s="100">
        <v>2003</v>
      </c>
      <c r="D105" s="100">
        <v>21.670117999999999</v>
      </c>
      <c r="E105" s="100">
        <v>26.979925000000001</v>
      </c>
      <c r="F105" s="100">
        <v>26.979925000000001</v>
      </c>
      <c r="G105" s="100">
        <v>31.838228999999998</v>
      </c>
      <c r="H105" s="100">
        <v>17.522459999999999</v>
      </c>
      <c r="I105" s="100">
        <v>14.620651000000001</v>
      </c>
      <c r="J105" s="100">
        <v>70.530704</v>
      </c>
      <c r="K105" s="100">
        <v>74</v>
      </c>
      <c r="L105" s="100">
        <v>100</v>
      </c>
      <c r="M105" s="100">
        <v>2.9862985000000002</v>
      </c>
      <c r="N105" s="100">
        <v>15685</v>
      </c>
      <c r="O105" s="100">
        <v>1.7692129999999999</v>
      </c>
      <c r="P105" s="100">
        <v>2.5018144000000002</v>
      </c>
      <c r="R105" s="124">
        <v>1998</v>
      </c>
      <c r="S105" s="100">
        <v>1962</v>
      </c>
      <c r="T105" s="100">
        <v>20.951598000000001</v>
      </c>
      <c r="U105" s="100">
        <v>19.197727</v>
      </c>
      <c r="V105" s="100">
        <v>19.197727</v>
      </c>
      <c r="W105" s="100">
        <v>22.690028000000002</v>
      </c>
      <c r="X105" s="100">
        <v>12.360315</v>
      </c>
      <c r="Y105" s="100">
        <v>10.373134</v>
      </c>
      <c r="Z105" s="100">
        <v>74.699796000000006</v>
      </c>
      <c r="AA105" s="100">
        <v>78</v>
      </c>
      <c r="AB105" s="100">
        <v>100</v>
      </c>
      <c r="AC105" s="100">
        <v>3.2629845999999998</v>
      </c>
      <c r="AD105" s="100">
        <v>11746</v>
      </c>
      <c r="AE105" s="100">
        <v>1.3408439999999999</v>
      </c>
      <c r="AF105" s="100">
        <v>3.4798426</v>
      </c>
      <c r="AH105" s="124">
        <v>1998</v>
      </c>
      <c r="AI105" s="100">
        <v>3965</v>
      </c>
      <c r="AJ105" s="100">
        <v>21.308516000000001</v>
      </c>
      <c r="AK105" s="100">
        <v>22.571019</v>
      </c>
      <c r="AL105" s="100">
        <v>22.571019</v>
      </c>
      <c r="AM105" s="100">
        <v>26.6234</v>
      </c>
      <c r="AN105" s="100">
        <v>14.666421</v>
      </c>
      <c r="AO105" s="100">
        <v>12.306459</v>
      </c>
      <c r="AP105" s="100">
        <v>72.593694999999997</v>
      </c>
      <c r="AQ105" s="100">
        <v>76</v>
      </c>
      <c r="AR105" s="100">
        <v>100</v>
      </c>
      <c r="AS105" s="100">
        <v>3.1170893999999998</v>
      </c>
      <c r="AT105" s="100">
        <v>27431</v>
      </c>
      <c r="AU105" s="100">
        <v>1.5563089000000001</v>
      </c>
      <c r="AV105" s="100">
        <v>2.8440967000000001</v>
      </c>
      <c r="AW105" s="100">
        <v>1.4053708</v>
      </c>
      <c r="AY105" s="124">
        <v>1998</v>
      </c>
    </row>
    <row r="106" spans="2:51">
      <c r="B106" s="124">
        <v>1999</v>
      </c>
      <c r="C106" s="100">
        <v>2001</v>
      </c>
      <c r="D106" s="100">
        <v>21.423732999999999</v>
      </c>
      <c r="E106" s="100">
        <v>25.999018</v>
      </c>
      <c r="F106" s="100">
        <v>25.999018</v>
      </c>
      <c r="G106" s="100">
        <v>30.655415999999999</v>
      </c>
      <c r="H106" s="100">
        <v>16.990286999999999</v>
      </c>
      <c r="I106" s="100">
        <v>14.301606</v>
      </c>
      <c r="J106" s="100">
        <v>70.493752999999998</v>
      </c>
      <c r="K106" s="100">
        <v>74</v>
      </c>
      <c r="L106" s="100">
        <v>100</v>
      </c>
      <c r="M106" s="100">
        <v>2.9764827</v>
      </c>
      <c r="N106" s="100">
        <v>15534</v>
      </c>
      <c r="O106" s="100">
        <v>1.7366398000000001</v>
      </c>
      <c r="P106" s="100">
        <v>2.4898660000000001</v>
      </c>
      <c r="R106" s="124">
        <v>1999</v>
      </c>
      <c r="S106" s="100">
        <v>2099</v>
      </c>
      <c r="T106" s="100">
        <v>22.159687999999999</v>
      </c>
      <c r="U106" s="100">
        <v>19.773703999999999</v>
      </c>
      <c r="V106" s="100">
        <v>19.773703999999999</v>
      </c>
      <c r="W106" s="100">
        <v>23.675342000000001</v>
      </c>
      <c r="X106" s="100">
        <v>12.445391000000001</v>
      </c>
      <c r="Y106" s="100">
        <v>10.308774</v>
      </c>
      <c r="Z106" s="100">
        <v>76.363983000000005</v>
      </c>
      <c r="AA106" s="100">
        <v>80</v>
      </c>
      <c r="AB106" s="100">
        <v>100</v>
      </c>
      <c r="AC106" s="100">
        <v>3.4480493000000001</v>
      </c>
      <c r="AD106" s="100">
        <v>10412</v>
      </c>
      <c r="AE106" s="100">
        <v>1.1770567000000001</v>
      </c>
      <c r="AF106" s="100">
        <v>3.0948856999999999</v>
      </c>
      <c r="AH106" s="124">
        <v>1999</v>
      </c>
      <c r="AI106" s="100">
        <v>4100</v>
      </c>
      <c r="AJ106" s="100">
        <v>21.794293</v>
      </c>
      <c r="AK106" s="100">
        <v>22.696349000000001</v>
      </c>
      <c r="AL106" s="100">
        <v>22.696349000000001</v>
      </c>
      <c r="AM106" s="100">
        <v>26.951176</v>
      </c>
      <c r="AN106" s="100">
        <v>14.607703000000001</v>
      </c>
      <c r="AO106" s="100">
        <v>12.229725999999999</v>
      </c>
      <c r="AP106" s="100">
        <v>73.499024000000006</v>
      </c>
      <c r="AQ106" s="100">
        <v>77</v>
      </c>
      <c r="AR106" s="100">
        <v>100</v>
      </c>
      <c r="AS106" s="100">
        <v>3.2005745000000001</v>
      </c>
      <c r="AT106" s="100">
        <v>25946</v>
      </c>
      <c r="AU106" s="100">
        <v>1.4584063</v>
      </c>
      <c r="AV106" s="100">
        <v>2.7018217999999998</v>
      </c>
      <c r="AW106" s="100">
        <v>1.3148279</v>
      </c>
      <c r="AY106" s="124">
        <v>1999</v>
      </c>
    </row>
    <row r="107" spans="2:51" s="92" customFormat="1">
      <c r="B107" s="125">
        <v>2000</v>
      </c>
      <c r="C107" s="100">
        <v>2141</v>
      </c>
      <c r="D107" s="100">
        <v>22.671762999999999</v>
      </c>
      <c r="E107" s="100">
        <v>27.243569000000001</v>
      </c>
      <c r="F107" s="100">
        <v>27.243569000000001</v>
      </c>
      <c r="G107" s="100">
        <v>32.209769000000001</v>
      </c>
      <c r="H107" s="100">
        <v>17.513869</v>
      </c>
      <c r="I107" s="100">
        <v>14.646406000000001</v>
      </c>
      <c r="J107" s="100">
        <v>71.385801000000001</v>
      </c>
      <c r="K107" s="100">
        <v>74</v>
      </c>
      <c r="L107" s="100">
        <v>100</v>
      </c>
      <c r="M107" s="100">
        <v>3.2042744000000001</v>
      </c>
      <c r="N107" s="100">
        <v>15571</v>
      </c>
      <c r="O107" s="100">
        <v>1.7243584999999999</v>
      </c>
      <c r="P107" s="100">
        <v>2.6080461000000001</v>
      </c>
      <c r="R107" s="125">
        <v>2000</v>
      </c>
      <c r="S107" s="100">
        <v>2016</v>
      </c>
      <c r="T107" s="100">
        <v>21.032124</v>
      </c>
      <c r="U107" s="100">
        <v>18.49606</v>
      </c>
      <c r="V107" s="100">
        <v>18.49606</v>
      </c>
      <c r="W107" s="100">
        <v>21.986032999999999</v>
      </c>
      <c r="X107" s="100">
        <v>11.750056000000001</v>
      </c>
      <c r="Y107" s="100">
        <v>9.8049209000000008</v>
      </c>
      <c r="Z107" s="100">
        <v>76.169642999999994</v>
      </c>
      <c r="AA107" s="100">
        <v>79</v>
      </c>
      <c r="AB107" s="100">
        <v>100</v>
      </c>
      <c r="AC107" s="100">
        <v>3.2794352</v>
      </c>
      <c r="AD107" s="100">
        <v>10132</v>
      </c>
      <c r="AE107" s="100">
        <v>1.1337743</v>
      </c>
      <c r="AF107" s="100">
        <v>3.0445259999999998</v>
      </c>
      <c r="AH107" s="125">
        <v>2000</v>
      </c>
      <c r="AI107" s="100">
        <v>4157</v>
      </c>
      <c r="AJ107" s="100">
        <v>21.845831</v>
      </c>
      <c r="AK107" s="100">
        <v>22.278618000000002</v>
      </c>
      <c r="AL107" s="100">
        <v>22.278618000000002</v>
      </c>
      <c r="AM107" s="100">
        <v>26.355080000000001</v>
      </c>
      <c r="AN107" s="100">
        <v>14.329605000000001</v>
      </c>
      <c r="AO107" s="100">
        <v>12.010909</v>
      </c>
      <c r="AP107" s="100">
        <v>73.705797000000004</v>
      </c>
      <c r="AQ107" s="100">
        <v>76</v>
      </c>
      <c r="AR107" s="100">
        <v>100</v>
      </c>
      <c r="AS107" s="100">
        <v>3.2402896999999999</v>
      </c>
      <c r="AT107" s="100">
        <v>25703</v>
      </c>
      <c r="AU107" s="100">
        <v>1.4306030999999999</v>
      </c>
      <c r="AV107" s="100">
        <v>2.7642658</v>
      </c>
      <c r="AW107" s="100">
        <v>1.472939</v>
      </c>
      <c r="AY107" s="125">
        <v>2000</v>
      </c>
    </row>
    <row r="108" spans="2:51">
      <c r="B108" s="124">
        <v>2001</v>
      </c>
      <c r="C108" s="100">
        <v>2223</v>
      </c>
      <c r="D108" s="100">
        <v>23.248697</v>
      </c>
      <c r="E108" s="100">
        <v>27.382836999999999</v>
      </c>
      <c r="F108" s="100">
        <v>27.382836999999999</v>
      </c>
      <c r="G108" s="100">
        <v>32.451208999999999</v>
      </c>
      <c r="H108" s="100">
        <v>17.559051</v>
      </c>
      <c r="I108" s="100">
        <v>14.679656</v>
      </c>
      <c r="J108" s="100">
        <v>71.644175000000004</v>
      </c>
      <c r="K108" s="100">
        <v>75</v>
      </c>
      <c r="L108" s="100">
        <v>100</v>
      </c>
      <c r="M108" s="100">
        <v>3.3261015999999999</v>
      </c>
      <c r="N108" s="100">
        <v>15951</v>
      </c>
      <c r="O108" s="100">
        <v>1.7476229000000001</v>
      </c>
      <c r="P108" s="100">
        <v>2.7448011000000001</v>
      </c>
      <c r="R108" s="124">
        <v>2001</v>
      </c>
      <c r="S108" s="100">
        <v>2091</v>
      </c>
      <c r="T108" s="100">
        <v>21.528126</v>
      </c>
      <c r="U108" s="100">
        <v>18.425545</v>
      </c>
      <c r="V108" s="100">
        <v>18.425545</v>
      </c>
      <c r="W108" s="100">
        <v>22.003800999999999</v>
      </c>
      <c r="X108" s="100">
        <v>11.451108</v>
      </c>
      <c r="Y108" s="100">
        <v>9.3784355000000001</v>
      </c>
      <c r="Z108" s="100">
        <v>77.165470999999997</v>
      </c>
      <c r="AA108" s="100">
        <v>80</v>
      </c>
      <c r="AB108" s="100">
        <v>100</v>
      </c>
      <c r="AC108" s="100">
        <v>3.3884846999999998</v>
      </c>
      <c r="AD108" s="100">
        <v>9259</v>
      </c>
      <c r="AE108" s="100">
        <v>1.0241875</v>
      </c>
      <c r="AF108" s="100">
        <v>2.8765646999999999</v>
      </c>
      <c r="AH108" s="124">
        <v>2001</v>
      </c>
      <c r="AI108" s="100">
        <v>4314</v>
      </c>
      <c r="AJ108" s="100">
        <v>22.38167</v>
      </c>
      <c r="AK108" s="100">
        <v>22.373341</v>
      </c>
      <c r="AL108" s="100">
        <v>22.373341</v>
      </c>
      <c r="AM108" s="100">
        <v>26.561149</v>
      </c>
      <c r="AN108" s="100">
        <v>14.23418</v>
      </c>
      <c r="AO108" s="100">
        <v>11.834227</v>
      </c>
      <c r="AP108" s="100">
        <v>74.320352</v>
      </c>
      <c r="AQ108" s="100">
        <v>77</v>
      </c>
      <c r="AR108" s="100">
        <v>100</v>
      </c>
      <c r="AS108" s="100">
        <v>3.3560493</v>
      </c>
      <c r="AT108" s="100">
        <v>25210</v>
      </c>
      <c r="AU108" s="100">
        <v>1.3876356999999999</v>
      </c>
      <c r="AV108" s="100">
        <v>2.7917679999999998</v>
      </c>
      <c r="AW108" s="100">
        <v>1.4861344999999999</v>
      </c>
      <c r="AY108" s="124">
        <v>2001</v>
      </c>
    </row>
    <row r="109" spans="2:51">
      <c r="B109" s="125">
        <v>2002</v>
      </c>
      <c r="C109" s="100">
        <v>2383</v>
      </c>
      <c r="D109" s="100">
        <v>24.629261</v>
      </c>
      <c r="E109" s="100">
        <v>28.660038</v>
      </c>
      <c r="F109" s="100">
        <v>28.660038</v>
      </c>
      <c r="G109" s="100">
        <v>34.053434000000003</v>
      </c>
      <c r="H109" s="100">
        <v>18.173195</v>
      </c>
      <c r="I109" s="100">
        <v>15.088715000000001</v>
      </c>
      <c r="J109" s="100">
        <v>72.328151000000005</v>
      </c>
      <c r="K109" s="100">
        <v>75</v>
      </c>
      <c r="L109" s="100">
        <v>100</v>
      </c>
      <c r="M109" s="100">
        <v>3.4593888000000002</v>
      </c>
      <c r="N109" s="100">
        <v>16184</v>
      </c>
      <c r="O109" s="100">
        <v>1.7545869999999999</v>
      </c>
      <c r="P109" s="100">
        <v>2.8391736999999999</v>
      </c>
      <c r="R109" s="125">
        <v>2002</v>
      </c>
      <c r="S109" s="100">
        <v>2283</v>
      </c>
      <c r="T109" s="100">
        <v>23.249119</v>
      </c>
      <c r="U109" s="100">
        <v>19.504545</v>
      </c>
      <c r="V109" s="100">
        <v>19.504545</v>
      </c>
      <c r="W109" s="100">
        <v>23.397874999999999</v>
      </c>
      <c r="X109" s="100">
        <v>12.039998000000001</v>
      </c>
      <c r="Y109" s="100">
        <v>9.8357945999999998</v>
      </c>
      <c r="Z109" s="100">
        <v>77.726873999999995</v>
      </c>
      <c r="AA109" s="100">
        <v>81</v>
      </c>
      <c r="AB109" s="100">
        <v>100</v>
      </c>
      <c r="AC109" s="100">
        <v>3.5219524</v>
      </c>
      <c r="AD109" s="100">
        <v>9780</v>
      </c>
      <c r="AE109" s="100">
        <v>1.071156</v>
      </c>
      <c r="AF109" s="100">
        <v>2.9800810000000002</v>
      </c>
      <c r="AH109" s="125">
        <v>2002</v>
      </c>
      <c r="AI109" s="100">
        <v>4666</v>
      </c>
      <c r="AJ109" s="100">
        <v>23.934083999999999</v>
      </c>
      <c r="AK109" s="100">
        <v>23.540172999999999</v>
      </c>
      <c r="AL109" s="100">
        <v>23.540172999999999</v>
      </c>
      <c r="AM109" s="100">
        <v>28.048257</v>
      </c>
      <c r="AN109" s="100">
        <v>14.830652000000001</v>
      </c>
      <c r="AO109" s="100">
        <v>12.265572000000001</v>
      </c>
      <c r="AP109" s="100">
        <v>74.970178000000004</v>
      </c>
      <c r="AQ109" s="100">
        <v>78</v>
      </c>
      <c r="AR109" s="100">
        <v>100</v>
      </c>
      <c r="AS109" s="100">
        <v>3.4897201</v>
      </c>
      <c r="AT109" s="100">
        <v>25964</v>
      </c>
      <c r="AU109" s="100">
        <v>1.4146122999999999</v>
      </c>
      <c r="AV109" s="100">
        <v>2.8906573999999998</v>
      </c>
      <c r="AW109" s="100">
        <v>1.469403</v>
      </c>
      <c r="AY109" s="125">
        <v>2002</v>
      </c>
    </row>
    <row r="110" spans="2:51">
      <c r="B110" s="124">
        <v>2003</v>
      </c>
      <c r="C110" s="100">
        <v>2449</v>
      </c>
      <c r="D110" s="100">
        <v>25.021463000000001</v>
      </c>
      <c r="E110" s="100">
        <v>28.779800000000002</v>
      </c>
      <c r="F110" s="100">
        <v>28.779800000000002</v>
      </c>
      <c r="G110" s="100">
        <v>34.288811000000003</v>
      </c>
      <c r="H110" s="100">
        <v>18.21236</v>
      </c>
      <c r="I110" s="100">
        <v>15.145479999999999</v>
      </c>
      <c r="J110" s="100">
        <v>72.826868000000005</v>
      </c>
      <c r="K110" s="100">
        <v>76</v>
      </c>
      <c r="L110" s="100">
        <v>100</v>
      </c>
      <c r="M110" s="100">
        <v>3.5840773000000001</v>
      </c>
      <c r="N110" s="100">
        <v>15684</v>
      </c>
      <c r="O110" s="100">
        <v>1.6830320000000001</v>
      </c>
      <c r="P110" s="100">
        <v>2.7733178999999999</v>
      </c>
      <c r="R110" s="124">
        <v>2003</v>
      </c>
      <c r="S110" s="100">
        <v>2272</v>
      </c>
      <c r="T110" s="100">
        <v>22.872928000000002</v>
      </c>
      <c r="U110" s="100">
        <v>18.945540999999999</v>
      </c>
      <c r="V110" s="100">
        <v>18.945540999999999</v>
      </c>
      <c r="W110" s="100">
        <v>22.732094</v>
      </c>
      <c r="X110" s="100">
        <v>11.600481</v>
      </c>
      <c r="Y110" s="100">
        <v>9.4426114000000005</v>
      </c>
      <c r="Z110" s="100">
        <v>78.154929999999993</v>
      </c>
      <c r="AA110" s="100">
        <v>81</v>
      </c>
      <c r="AB110" s="100">
        <v>100</v>
      </c>
      <c r="AC110" s="100">
        <v>3.5521091</v>
      </c>
      <c r="AD110" s="100">
        <v>9226</v>
      </c>
      <c r="AE110" s="100">
        <v>0.99985489999999999</v>
      </c>
      <c r="AF110" s="100">
        <v>2.8707538000000001</v>
      </c>
      <c r="AH110" s="124">
        <v>2003</v>
      </c>
      <c r="AI110" s="100">
        <v>4721</v>
      </c>
      <c r="AJ110" s="100">
        <v>23.939267999999998</v>
      </c>
      <c r="AK110" s="100">
        <v>23.285357999999999</v>
      </c>
      <c r="AL110" s="100">
        <v>23.285357999999999</v>
      </c>
      <c r="AM110" s="100">
        <v>27.780853</v>
      </c>
      <c r="AN110" s="100">
        <v>14.612762999999999</v>
      </c>
      <c r="AO110" s="100">
        <v>12.081662</v>
      </c>
      <c r="AP110" s="100">
        <v>75.391019</v>
      </c>
      <c r="AQ110" s="100">
        <v>78</v>
      </c>
      <c r="AR110" s="100">
        <v>100</v>
      </c>
      <c r="AS110" s="100">
        <v>3.5686209</v>
      </c>
      <c r="AT110" s="100">
        <v>24910</v>
      </c>
      <c r="AU110" s="100">
        <v>1.3431298</v>
      </c>
      <c r="AV110" s="100">
        <v>2.8086245000000001</v>
      </c>
      <c r="AW110" s="100">
        <v>1.5190804</v>
      </c>
      <c r="AY110" s="124">
        <v>2003</v>
      </c>
    </row>
    <row r="111" spans="2:51">
      <c r="B111" s="125">
        <v>2004</v>
      </c>
      <c r="C111" s="100">
        <v>2553</v>
      </c>
      <c r="D111" s="100">
        <v>25.79843</v>
      </c>
      <c r="E111" s="100">
        <v>29.323052000000001</v>
      </c>
      <c r="F111" s="100">
        <v>29.323052000000001</v>
      </c>
      <c r="G111" s="100">
        <v>34.913694999999997</v>
      </c>
      <c r="H111" s="100">
        <v>18.329317</v>
      </c>
      <c r="I111" s="100">
        <v>15.064970000000001</v>
      </c>
      <c r="J111" s="100">
        <v>73.617705000000001</v>
      </c>
      <c r="K111" s="100">
        <v>76</v>
      </c>
      <c r="L111" s="100">
        <v>100</v>
      </c>
      <c r="M111" s="100">
        <v>3.732729</v>
      </c>
      <c r="N111" s="100">
        <v>14892</v>
      </c>
      <c r="O111" s="100">
        <v>1.5824077999999999</v>
      </c>
      <c r="P111" s="100">
        <v>2.7053048999999998</v>
      </c>
      <c r="R111" s="125">
        <v>2004</v>
      </c>
      <c r="S111" s="100">
        <v>2515</v>
      </c>
      <c r="T111" s="100">
        <v>25.057860000000002</v>
      </c>
      <c r="U111" s="100">
        <v>20.505828999999999</v>
      </c>
      <c r="V111" s="100">
        <v>20.505828999999999</v>
      </c>
      <c r="W111" s="100">
        <v>24.648491</v>
      </c>
      <c r="X111" s="100">
        <v>12.506582</v>
      </c>
      <c r="Y111" s="100">
        <v>10.100785</v>
      </c>
      <c r="Z111" s="100">
        <v>78.411133000000007</v>
      </c>
      <c r="AA111" s="100">
        <v>81</v>
      </c>
      <c r="AB111" s="100">
        <v>100</v>
      </c>
      <c r="AC111" s="100">
        <v>3.9227614000000002</v>
      </c>
      <c r="AD111" s="100">
        <v>9491</v>
      </c>
      <c r="AE111" s="100">
        <v>1.0187527000000001</v>
      </c>
      <c r="AF111" s="100">
        <v>3.0216107000000001</v>
      </c>
      <c r="AH111" s="125">
        <v>2004</v>
      </c>
      <c r="AI111" s="100">
        <v>5068</v>
      </c>
      <c r="AJ111" s="100">
        <v>25.425529000000001</v>
      </c>
      <c r="AK111" s="100">
        <v>24.405569</v>
      </c>
      <c r="AL111" s="100">
        <v>24.405569</v>
      </c>
      <c r="AM111" s="100">
        <v>29.140225000000001</v>
      </c>
      <c r="AN111" s="100">
        <v>15.15658</v>
      </c>
      <c r="AO111" s="100">
        <v>12.391988</v>
      </c>
      <c r="AP111" s="100">
        <v>75.996448000000001</v>
      </c>
      <c r="AQ111" s="100">
        <v>79</v>
      </c>
      <c r="AR111" s="100">
        <v>100</v>
      </c>
      <c r="AS111" s="100">
        <v>3.8246747000000001</v>
      </c>
      <c r="AT111" s="100">
        <v>24383</v>
      </c>
      <c r="AU111" s="100">
        <v>1.3020050999999999</v>
      </c>
      <c r="AV111" s="100">
        <v>2.8202197999999998</v>
      </c>
      <c r="AW111" s="100">
        <v>1.4299862000000001</v>
      </c>
      <c r="AY111" s="125">
        <v>2004</v>
      </c>
    </row>
    <row r="112" spans="2:51">
      <c r="B112" s="124">
        <v>2005</v>
      </c>
      <c r="C112" s="100">
        <v>2424</v>
      </c>
      <c r="D112" s="100">
        <v>24.192502999999999</v>
      </c>
      <c r="E112" s="100">
        <v>26.866436</v>
      </c>
      <c r="F112" s="100">
        <v>26.866436</v>
      </c>
      <c r="G112" s="100">
        <v>32.021971999999998</v>
      </c>
      <c r="H112" s="100">
        <v>16.884063000000001</v>
      </c>
      <c r="I112" s="100">
        <v>13.879892</v>
      </c>
      <c r="J112" s="100">
        <v>73.349834999999999</v>
      </c>
      <c r="K112" s="100">
        <v>77</v>
      </c>
      <c r="L112" s="100">
        <v>100</v>
      </c>
      <c r="M112" s="100">
        <v>3.6049433999999998</v>
      </c>
      <c r="N112" s="100">
        <v>14989</v>
      </c>
      <c r="O112" s="100">
        <v>1.5748705000000001</v>
      </c>
      <c r="P112" s="100">
        <v>2.7171509</v>
      </c>
      <c r="R112" s="124">
        <v>2005</v>
      </c>
      <c r="S112" s="100">
        <v>2565</v>
      </c>
      <c r="T112" s="100">
        <v>25.252994999999999</v>
      </c>
      <c r="U112" s="100">
        <v>20.123380000000001</v>
      </c>
      <c r="V112" s="100">
        <v>20.123380000000001</v>
      </c>
      <c r="W112" s="100">
        <v>24.316997000000001</v>
      </c>
      <c r="X112" s="100">
        <v>12.123764</v>
      </c>
      <c r="Y112" s="100">
        <v>9.7514471999999994</v>
      </c>
      <c r="Z112" s="100">
        <v>79.076413000000002</v>
      </c>
      <c r="AA112" s="100">
        <v>82</v>
      </c>
      <c r="AB112" s="100">
        <v>100</v>
      </c>
      <c r="AC112" s="100">
        <v>4.0410883000000002</v>
      </c>
      <c r="AD112" s="100">
        <v>9362</v>
      </c>
      <c r="AE112" s="100">
        <v>0.9937028</v>
      </c>
      <c r="AF112" s="100">
        <v>2.9805130000000002</v>
      </c>
      <c r="AH112" s="124">
        <v>2005</v>
      </c>
      <c r="AI112" s="100">
        <v>4989</v>
      </c>
      <c r="AJ112" s="100">
        <v>24.726365000000001</v>
      </c>
      <c r="AK112" s="100">
        <v>23.255469000000002</v>
      </c>
      <c r="AL112" s="100">
        <v>23.255469000000002</v>
      </c>
      <c r="AM112" s="100">
        <v>27.879548</v>
      </c>
      <c r="AN112" s="100">
        <v>14.372821999999999</v>
      </c>
      <c r="AO112" s="100">
        <v>11.724478</v>
      </c>
      <c r="AP112" s="100">
        <v>76.294047000000006</v>
      </c>
      <c r="AQ112" s="100">
        <v>80</v>
      </c>
      <c r="AR112" s="100">
        <v>100</v>
      </c>
      <c r="AS112" s="100">
        <v>3.8167296999999998</v>
      </c>
      <c r="AT112" s="100">
        <v>24351</v>
      </c>
      <c r="AU112" s="100">
        <v>1.2857639000000001</v>
      </c>
      <c r="AV112" s="100">
        <v>2.8127024999999999</v>
      </c>
      <c r="AW112" s="100">
        <v>1.3350857</v>
      </c>
      <c r="AY112" s="124">
        <v>2005</v>
      </c>
    </row>
    <row r="113" spans="2:51">
      <c r="B113" s="124">
        <v>2006</v>
      </c>
      <c r="C113" s="100">
        <v>2531</v>
      </c>
      <c r="D113" s="100">
        <v>24.91283</v>
      </c>
      <c r="E113" s="100">
        <v>27.252475</v>
      </c>
      <c r="F113" s="100">
        <v>27.252475</v>
      </c>
      <c r="G113" s="100">
        <v>32.564093</v>
      </c>
      <c r="H113" s="100">
        <v>16.952601000000001</v>
      </c>
      <c r="I113" s="100">
        <v>13.847923</v>
      </c>
      <c r="J113" s="100">
        <v>74.098380000000006</v>
      </c>
      <c r="K113" s="100">
        <v>77</v>
      </c>
      <c r="L113" s="100">
        <v>100</v>
      </c>
      <c r="M113" s="100">
        <v>3.6918723</v>
      </c>
      <c r="N113" s="100">
        <v>14541</v>
      </c>
      <c r="O113" s="100">
        <v>1.5081279000000001</v>
      </c>
      <c r="P113" s="100">
        <v>2.6829204999999998</v>
      </c>
      <c r="R113" s="124">
        <v>2006</v>
      </c>
      <c r="S113" s="100">
        <v>2627</v>
      </c>
      <c r="T113" s="100">
        <v>25.525815000000001</v>
      </c>
      <c r="U113" s="100">
        <v>20.157706999999998</v>
      </c>
      <c r="V113" s="100">
        <v>20.157706999999998</v>
      </c>
      <c r="W113" s="100">
        <v>24.336583000000001</v>
      </c>
      <c r="X113" s="100">
        <v>12.108544999999999</v>
      </c>
      <c r="Y113" s="100">
        <v>9.7156284999999993</v>
      </c>
      <c r="Z113" s="100">
        <v>79.380662000000001</v>
      </c>
      <c r="AA113" s="100">
        <v>82</v>
      </c>
      <c r="AB113" s="100">
        <v>100</v>
      </c>
      <c r="AC113" s="100">
        <v>4.0301919000000002</v>
      </c>
      <c r="AD113" s="100">
        <v>8933</v>
      </c>
      <c r="AE113" s="100">
        <v>0.93613769999999996</v>
      </c>
      <c r="AF113" s="100">
        <v>2.8577004000000001</v>
      </c>
      <c r="AH113" s="124">
        <v>2006</v>
      </c>
      <c r="AI113" s="100">
        <v>5158</v>
      </c>
      <c r="AJ113" s="100">
        <v>25.221302999999999</v>
      </c>
      <c r="AK113" s="100">
        <v>23.376702000000002</v>
      </c>
      <c r="AL113" s="100">
        <v>23.376702000000002</v>
      </c>
      <c r="AM113" s="100">
        <v>28.041245</v>
      </c>
      <c r="AN113" s="100">
        <v>14.359489999999999</v>
      </c>
      <c r="AO113" s="100">
        <v>11.662528999999999</v>
      </c>
      <c r="AP113" s="100">
        <v>76.788678000000004</v>
      </c>
      <c r="AQ113" s="100">
        <v>80</v>
      </c>
      <c r="AR113" s="100">
        <v>100</v>
      </c>
      <c r="AS113" s="100">
        <v>3.8567657999999998</v>
      </c>
      <c r="AT113" s="100">
        <v>23474</v>
      </c>
      <c r="AU113" s="100">
        <v>1.223614</v>
      </c>
      <c r="AV113" s="100">
        <v>2.7468528000000001</v>
      </c>
      <c r="AW113" s="100">
        <v>1.3519631000000001</v>
      </c>
      <c r="AY113" s="124">
        <v>2006</v>
      </c>
    </row>
    <row r="114" spans="2:51">
      <c r="B114" s="124">
        <v>2007</v>
      </c>
      <c r="C114" s="100">
        <v>2644</v>
      </c>
      <c r="D114" s="100">
        <v>25.536922000000001</v>
      </c>
      <c r="E114" s="100">
        <v>27.516257</v>
      </c>
      <c r="F114" s="100">
        <v>27.516257</v>
      </c>
      <c r="G114" s="100">
        <v>32.932941999999997</v>
      </c>
      <c r="H114" s="100">
        <v>17.050303</v>
      </c>
      <c r="I114" s="100">
        <v>13.913811000000001</v>
      </c>
      <c r="J114" s="100">
        <v>74.447050000000004</v>
      </c>
      <c r="K114" s="100">
        <v>78</v>
      </c>
      <c r="L114" s="100">
        <v>100</v>
      </c>
      <c r="M114" s="100">
        <v>3.7466876</v>
      </c>
      <c r="N114" s="100">
        <v>14994</v>
      </c>
      <c r="O114" s="100">
        <v>1.5267033999999999</v>
      </c>
      <c r="P114" s="100">
        <v>2.73787</v>
      </c>
      <c r="R114" s="124">
        <v>2007</v>
      </c>
      <c r="S114" s="100">
        <v>2736</v>
      </c>
      <c r="T114" s="100">
        <v>26.121860000000002</v>
      </c>
      <c r="U114" s="100">
        <v>20.347041999999998</v>
      </c>
      <c r="V114" s="100">
        <v>20.347041999999998</v>
      </c>
      <c r="W114" s="100">
        <v>24.526107</v>
      </c>
      <c r="X114" s="100">
        <v>12.203340000000001</v>
      </c>
      <c r="Y114" s="100">
        <v>9.7458943999999992</v>
      </c>
      <c r="Z114" s="100">
        <v>79.327850999999995</v>
      </c>
      <c r="AA114" s="100">
        <v>82</v>
      </c>
      <c r="AB114" s="100">
        <v>100</v>
      </c>
      <c r="AC114" s="100">
        <v>4.0662852000000003</v>
      </c>
      <c r="AD114" s="100">
        <v>9641</v>
      </c>
      <c r="AE114" s="100">
        <v>0.99281870000000005</v>
      </c>
      <c r="AF114" s="100">
        <v>2.9890310000000002</v>
      </c>
      <c r="AH114" s="124">
        <v>2007</v>
      </c>
      <c r="AI114" s="100">
        <v>5380</v>
      </c>
      <c r="AJ114" s="100">
        <v>25.831081000000001</v>
      </c>
      <c r="AK114" s="100">
        <v>23.580867999999999</v>
      </c>
      <c r="AL114" s="100">
        <v>23.580867999999999</v>
      </c>
      <c r="AM114" s="100">
        <v>28.289155999999998</v>
      </c>
      <c r="AN114" s="100">
        <v>14.446737000000001</v>
      </c>
      <c r="AO114" s="100">
        <v>11.702655</v>
      </c>
      <c r="AP114" s="100">
        <v>76.929181999999997</v>
      </c>
      <c r="AQ114" s="100">
        <v>80</v>
      </c>
      <c r="AR114" s="100">
        <v>100</v>
      </c>
      <c r="AS114" s="100">
        <v>3.9026795999999999</v>
      </c>
      <c r="AT114" s="100">
        <v>24635</v>
      </c>
      <c r="AU114" s="100">
        <v>1.2612702</v>
      </c>
      <c r="AV114" s="100">
        <v>2.8309649000000001</v>
      </c>
      <c r="AW114" s="100">
        <v>1.3523468000000001</v>
      </c>
      <c r="AY114" s="124">
        <v>2007</v>
      </c>
    </row>
    <row r="115" spans="2:51">
      <c r="B115" s="124">
        <v>2008</v>
      </c>
      <c r="C115" s="100">
        <v>2903</v>
      </c>
      <c r="D115" s="100">
        <v>27.459209999999999</v>
      </c>
      <c r="E115" s="100">
        <v>29.317218</v>
      </c>
      <c r="F115" s="100">
        <v>29.317218</v>
      </c>
      <c r="G115" s="100">
        <v>34.942641999999999</v>
      </c>
      <c r="H115" s="100">
        <v>18.172127</v>
      </c>
      <c r="I115" s="100">
        <v>14.766000999999999</v>
      </c>
      <c r="J115" s="100">
        <v>74.378574</v>
      </c>
      <c r="K115" s="100">
        <v>78</v>
      </c>
      <c r="L115" s="100">
        <v>100</v>
      </c>
      <c r="M115" s="100">
        <v>3.9470822000000001</v>
      </c>
      <c r="N115" s="100">
        <v>16559</v>
      </c>
      <c r="O115" s="100">
        <v>1.6514232</v>
      </c>
      <c r="P115" s="100">
        <v>2.9627680999999999</v>
      </c>
      <c r="R115" s="124">
        <v>2008</v>
      </c>
      <c r="S115" s="100">
        <v>2984</v>
      </c>
      <c r="T115" s="100">
        <v>27.947521999999999</v>
      </c>
      <c r="U115" s="100">
        <v>21.357818999999999</v>
      </c>
      <c r="V115" s="100">
        <v>21.357818999999999</v>
      </c>
      <c r="W115" s="100">
        <v>25.881416999999999</v>
      </c>
      <c r="X115" s="100">
        <v>12.67712</v>
      </c>
      <c r="Y115" s="100">
        <v>10.111819000000001</v>
      </c>
      <c r="Z115" s="100">
        <v>80.097520000000003</v>
      </c>
      <c r="AA115" s="100">
        <v>83</v>
      </c>
      <c r="AB115" s="100">
        <v>100</v>
      </c>
      <c r="AC115" s="100">
        <v>4.2387568</v>
      </c>
      <c r="AD115" s="100">
        <v>9877</v>
      </c>
      <c r="AE115" s="100">
        <v>0.99747929999999996</v>
      </c>
      <c r="AF115" s="100">
        <v>3.0846539000000002</v>
      </c>
      <c r="AH115" s="124">
        <v>2008</v>
      </c>
      <c r="AI115" s="100">
        <v>5887</v>
      </c>
      <c r="AJ115" s="100">
        <v>27.704574000000001</v>
      </c>
      <c r="AK115" s="100">
        <v>25.070688000000001</v>
      </c>
      <c r="AL115" s="100">
        <v>25.070688000000001</v>
      </c>
      <c r="AM115" s="100">
        <v>30.091873</v>
      </c>
      <c r="AN115" s="100">
        <v>15.278328999999999</v>
      </c>
      <c r="AO115" s="100">
        <v>12.343849000000001</v>
      </c>
      <c r="AP115" s="100">
        <v>77.277390999999994</v>
      </c>
      <c r="AQ115" s="100">
        <v>81</v>
      </c>
      <c r="AR115" s="100">
        <v>100</v>
      </c>
      <c r="AS115" s="100">
        <v>4.0897281000000003</v>
      </c>
      <c r="AT115" s="100">
        <v>26436</v>
      </c>
      <c r="AU115" s="100">
        <v>1.3265045</v>
      </c>
      <c r="AV115" s="100">
        <v>3.0071629999999998</v>
      </c>
      <c r="AW115" s="100">
        <v>1.3726691</v>
      </c>
      <c r="AY115" s="124">
        <v>2008</v>
      </c>
    </row>
    <row r="116" spans="2:51">
      <c r="B116" s="124">
        <v>2009</v>
      </c>
      <c r="C116" s="100">
        <v>2888</v>
      </c>
      <c r="D116" s="100">
        <v>26.738768</v>
      </c>
      <c r="E116" s="100">
        <v>28.212914999999999</v>
      </c>
      <c r="F116" s="100">
        <v>28.212914999999999</v>
      </c>
      <c r="G116" s="100">
        <v>33.574223000000003</v>
      </c>
      <c r="H116" s="100">
        <v>17.572962</v>
      </c>
      <c r="I116" s="100">
        <v>14.262983</v>
      </c>
      <c r="J116" s="100">
        <v>74.212258000000006</v>
      </c>
      <c r="K116" s="100">
        <v>78</v>
      </c>
      <c r="L116" s="100">
        <v>100</v>
      </c>
      <c r="M116" s="100">
        <v>3.9933627999999999</v>
      </c>
      <c r="N116" s="100">
        <v>16942</v>
      </c>
      <c r="O116" s="100">
        <v>1.6539615999999999</v>
      </c>
      <c r="P116" s="100">
        <v>3.012902</v>
      </c>
      <c r="R116" s="124">
        <v>2009</v>
      </c>
      <c r="S116" s="100">
        <v>2995</v>
      </c>
      <c r="T116" s="100">
        <v>27.500133999999999</v>
      </c>
      <c r="U116" s="100">
        <v>21.055206999999999</v>
      </c>
      <c r="V116" s="100">
        <v>21.055206999999999</v>
      </c>
      <c r="W116" s="100">
        <v>25.431628</v>
      </c>
      <c r="X116" s="100">
        <v>12.659043</v>
      </c>
      <c r="Y116" s="100">
        <v>10.172686000000001</v>
      </c>
      <c r="Z116" s="100">
        <v>79.584641000000005</v>
      </c>
      <c r="AA116" s="100">
        <v>83</v>
      </c>
      <c r="AB116" s="100">
        <v>100</v>
      </c>
      <c r="AC116" s="100">
        <v>4.3760959000000001</v>
      </c>
      <c r="AD116" s="100">
        <v>10923</v>
      </c>
      <c r="AE116" s="100">
        <v>1.081061</v>
      </c>
      <c r="AF116" s="100">
        <v>3.3345034999999998</v>
      </c>
      <c r="AH116" s="124">
        <v>2009</v>
      </c>
      <c r="AI116" s="100">
        <v>5883</v>
      </c>
      <c r="AJ116" s="100">
        <v>27.121030999999999</v>
      </c>
      <c r="AK116" s="100">
        <v>24.389869000000001</v>
      </c>
      <c r="AL116" s="100">
        <v>24.389869000000001</v>
      </c>
      <c r="AM116" s="100">
        <v>29.208594000000002</v>
      </c>
      <c r="AN116" s="100">
        <v>14.983141</v>
      </c>
      <c r="AO116" s="100">
        <v>12.126875999999999</v>
      </c>
      <c r="AP116" s="100">
        <v>76.947305999999998</v>
      </c>
      <c r="AQ116" s="100">
        <v>80</v>
      </c>
      <c r="AR116" s="100">
        <v>100</v>
      </c>
      <c r="AS116" s="100">
        <v>4.1794544</v>
      </c>
      <c r="AT116" s="100">
        <v>27865</v>
      </c>
      <c r="AU116" s="100">
        <v>1.3694727</v>
      </c>
      <c r="AV116" s="100">
        <v>3.1312859</v>
      </c>
      <c r="AW116" s="100">
        <v>1.3399496</v>
      </c>
      <c r="AY116" s="124">
        <v>2009</v>
      </c>
    </row>
    <row r="117" spans="2:51">
      <c r="B117" s="124">
        <v>2010</v>
      </c>
      <c r="C117" s="100">
        <v>2805</v>
      </c>
      <c r="D117" s="100">
        <v>25.574791999999999</v>
      </c>
      <c r="E117" s="100">
        <v>26.474416999999999</v>
      </c>
      <c r="F117" s="100">
        <v>26.474416999999999</v>
      </c>
      <c r="G117" s="100">
        <v>31.707595000000001</v>
      </c>
      <c r="H117" s="100">
        <v>16.340848999999999</v>
      </c>
      <c r="I117" s="100">
        <v>13.252597</v>
      </c>
      <c r="J117" s="100">
        <v>74.875223000000005</v>
      </c>
      <c r="K117" s="100">
        <v>79</v>
      </c>
      <c r="L117" s="100">
        <v>100</v>
      </c>
      <c r="M117" s="100">
        <v>3.8171575</v>
      </c>
      <c r="N117" s="100">
        <v>15705</v>
      </c>
      <c r="O117" s="100">
        <v>1.5106550000000001</v>
      </c>
      <c r="P117" s="100">
        <v>2.8050052999999999</v>
      </c>
      <c r="R117" s="124">
        <v>2010</v>
      </c>
      <c r="S117" s="100">
        <v>2909</v>
      </c>
      <c r="T117" s="100">
        <v>26.292673000000001</v>
      </c>
      <c r="U117" s="100">
        <v>19.767385000000001</v>
      </c>
      <c r="V117" s="100">
        <v>19.767385000000001</v>
      </c>
      <c r="W117" s="100">
        <v>23.924348999999999</v>
      </c>
      <c r="X117" s="100">
        <v>11.778078000000001</v>
      </c>
      <c r="Y117" s="100">
        <v>9.4248349999999999</v>
      </c>
      <c r="Z117" s="100">
        <v>80.092128000000002</v>
      </c>
      <c r="AA117" s="100">
        <v>84</v>
      </c>
      <c r="AB117" s="100">
        <v>100</v>
      </c>
      <c r="AC117" s="100">
        <v>4.1563673999999997</v>
      </c>
      <c r="AD117" s="100">
        <v>9903</v>
      </c>
      <c r="AE117" s="100">
        <v>0.96499670000000004</v>
      </c>
      <c r="AF117" s="100">
        <v>3.0909589999999998</v>
      </c>
      <c r="AH117" s="124">
        <v>2010</v>
      </c>
      <c r="AI117" s="100">
        <v>5714</v>
      </c>
      <c r="AJ117" s="100">
        <v>25.935298</v>
      </c>
      <c r="AK117" s="100">
        <v>22.852734999999999</v>
      </c>
      <c r="AL117" s="100">
        <v>22.852734999999999</v>
      </c>
      <c r="AM117" s="100">
        <v>27.482343</v>
      </c>
      <c r="AN117" s="100">
        <v>13.918652</v>
      </c>
      <c r="AO117" s="100">
        <v>11.241054999999999</v>
      </c>
      <c r="AP117" s="100">
        <v>77.531152000000006</v>
      </c>
      <c r="AQ117" s="100">
        <v>81</v>
      </c>
      <c r="AR117" s="100">
        <v>100</v>
      </c>
      <c r="AS117" s="100">
        <v>3.9826309000000002</v>
      </c>
      <c r="AT117" s="100">
        <v>25608</v>
      </c>
      <c r="AU117" s="100">
        <v>1.2395948000000001</v>
      </c>
      <c r="AV117" s="100">
        <v>2.909081</v>
      </c>
      <c r="AW117" s="100">
        <v>1.3392979</v>
      </c>
      <c r="AY117" s="124">
        <v>2010</v>
      </c>
    </row>
    <row r="118" spans="2:51">
      <c r="B118" s="124">
        <v>2011</v>
      </c>
      <c r="C118" s="100">
        <v>2995</v>
      </c>
      <c r="D118" s="100">
        <v>26.937730999999999</v>
      </c>
      <c r="E118" s="100">
        <v>27.396182</v>
      </c>
      <c r="F118" s="100">
        <v>27.396182</v>
      </c>
      <c r="G118" s="100">
        <v>32.861499999999999</v>
      </c>
      <c r="H118" s="100">
        <v>16.788964</v>
      </c>
      <c r="I118" s="100">
        <v>13.624093999999999</v>
      </c>
      <c r="J118" s="100">
        <v>75.517863000000006</v>
      </c>
      <c r="K118" s="100">
        <v>79</v>
      </c>
      <c r="L118" s="100">
        <v>100</v>
      </c>
      <c r="M118" s="100">
        <v>3.9758396</v>
      </c>
      <c r="N118" s="100">
        <v>15326</v>
      </c>
      <c r="O118" s="100">
        <v>1.4554355999999999</v>
      </c>
      <c r="P118" s="100">
        <v>2.8188442999999999</v>
      </c>
      <c r="R118" s="124">
        <v>2011</v>
      </c>
      <c r="S118" s="100">
        <v>3085</v>
      </c>
      <c r="T118" s="100">
        <v>27.491157999999999</v>
      </c>
      <c r="U118" s="100">
        <v>20.323408000000001</v>
      </c>
      <c r="V118" s="100">
        <v>20.323408000000001</v>
      </c>
      <c r="W118" s="100">
        <v>24.595949000000001</v>
      </c>
      <c r="X118" s="100">
        <v>12.195283</v>
      </c>
      <c r="Y118" s="100">
        <v>9.8921685999999998</v>
      </c>
      <c r="Z118" s="100">
        <v>80.073582000000002</v>
      </c>
      <c r="AA118" s="100">
        <v>84</v>
      </c>
      <c r="AB118" s="100">
        <v>100</v>
      </c>
      <c r="AC118" s="100">
        <v>4.3085389000000003</v>
      </c>
      <c r="AD118" s="100">
        <v>11286</v>
      </c>
      <c r="AE118" s="100">
        <v>1.0847894</v>
      </c>
      <c r="AF118" s="100">
        <v>3.4516505999999998</v>
      </c>
      <c r="AH118" s="124">
        <v>2011</v>
      </c>
      <c r="AI118" s="100">
        <v>6080</v>
      </c>
      <c r="AJ118" s="100">
        <v>27.215727000000001</v>
      </c>
      <c r="AK118" s="100">
        <v>23.562660000000001</v>
      </c>
      <c r="AL118" s="100">
        <v>23.562660000000001</v>
      </c>
      <c r="AM118" s="100">
        <v>28.360643</v>
      </c>
      <c r="AN118" s="100">
        <v>14.33558</v>
      </c>
      <c r="AO118" s="100">
        <v>11.649991</v>
      </c>
      <c r="AP118" s="100">
        <v>77.829441000000003</v>
      </c>
      <c r="AQ118" s="100">
        <v>81</v>
      </c>
      <c r="AR118" s="100">
        <v>100</v>
      </c>
      <c r="AS118" s="100">
        <v>4.1379685999999998</v>
      </c>
      <c r="AT118" s="100">
        <v>26612</v>
      </c>
      <c r="AU118" s="100">
        <v>1.2712307</v>
      </c>
      <c r="AV118" s="100">
        <v>3.0564897000000002</v>
      </c>
      <c r="AW118" s="100">
        <v>1.3480112</v>
      </c>
      <c r="AY118" s="124">
        <v>2011</v>
      </c>
    </row>
    <row r="119" spans="2:51">
      <c r="B119" s="124">
        <v>2012</v>
      </c>
      <c r="C119" s="100">
        <v>3002</v>
      </c>
      <c r="D119" s="100">
        <v>26.536259000000001</v>
      </c>
      <c r="E119" s="100">
        <v>26.626258</v>
      </c>
      <c r="F119" s="100">
        <v>26.626258</v>
      </c>
      <c r="G119" s="100">
        <v>31.903095</v>
      </c>
      <c r="H119" s="100">
        <v>16.276973999999999</v>
      </c>
      <c r="I119" s="100">
        <v>13.235958</v>
      </c>
      <c r="J119" s="100">
        <v>75.643237999999997</v>
      </c>
      <c r="K119" s="100">
        <v>79</v>
      </c>
      <c r="L119" s="100">
        <v>100</v>
      </c>
      <c r="M119" s="100">
        <v>4.0136909000000003</v>
      </c>
      <c r="N119" s="100">
        <v>15422</v>
      </c>
      <c r="O119" s="100">
        <v>1.4405032</v>
      </c>
      <c r="P119" s="100">
        <v>2.9161774</v>
      </c>
      <c r="R119" s="124">
        <v>2012</v>
      </c>
      <c r="S119" s="100">
        <v>3048</v>
      </c>
      <c r="T119" s="100">
        <v>26.700700000000001</v>
      </c>
      <c r="U119" s="100">
        <v>19.367376</v>
      </c>
      <c r="V119" s="100">
        <v>19.367376</v>
      </c>
      <c r="W119" s="100">
        <v>23.562342000000001</v>
      </c>
      <c r="X119" s="100">
        <v>11.392613000000001</v>
      </c>
      <c r="Y119" s="100">
        <v>9.0690501999999995</v>
      </c>
      <c r="Z119" s="100">
        <v>80.847112999999993</v>
      </c>
      <c r="AA119" s="100">
        <v>84</v>
      </c>
      <c r="AB119" s="100">
        <v>100</v>
      </c>
      <c r="AC119" s="100">
        <v>4.2155344000000001</v>
      </c>
      <c r="AD119" s="100">
        <v>9789</v>
      </c>
      <c r="AE119" s="100">
        <v>0.92494699999999996</v>
      </c>
      <c r="AF119" s="100">
        <v>3.0636771999999999</v>
      </c>
      <c r="AH119" s="124">
        <v>2012</v>
      </c>
      <c r="AI119" s="100">
        <v>6050</v>
      </c>
      <c r="AJ119" s="100">
        <v>26.618850999999999</v>
      </c>
      <c r="AK119" s="100">
        <v>22.750917000000001</v>
      </c>
      <c r="AL119" s="100">
        <v>22.750917000000001</v>
      </c>
      <c r="AM119" s="100">
        <v>27.430733</v>
      </c>
      <c r="AN119" s="100">
        <v>13.704181</v>
      </c>
      <c r="AO119" s="100">
        <v>11.06198</v>
      </c>
      <c r="AP119" s="100">
        <v>78.264959000000005</v>
      </c>
      <c r="AQ119" s="100">
        <v>82</v>
      </c>
      <c r="AR119" s="100">
        <v>100</v>
      </c>
      <c r="AS119" s="100">
        <v>4.1129043000000003</v>
      </c>
      <c r="AT119" s="100">
        <v>25211</v>
      </c>
      <c r="AU119" s="100">
        <v>1.1842105000000001</v>
      </c>
      <c r="AV119" s="100">
        <v>2.9717302000000001</v>
      </c>
      <c r="AW119" s="100">
        <v>1.3747993999999999</v>
      </c>
      <c r="AY119" s="124">
        <v>2012</v>
      </c>
    </row>
    <row r="120" spans="2:51">
      <c r="B120" s="124">
        <v>2013</v>
      </c>
      <c r="C120" s="100">
        <v>3094</v>
      </c>
      <c r="D120" s="100">
        <v>26.891283000000001</v>
      </c>
      <c r="E120" s="100">
        <v>26.407976999999999</v>
      </c>
      <c r="F120" s="100">
        <v>26.407976999999999</v>
      </c>
      <c r="G120" s="100">
        <v>31.599708</v>
      </c>
      <c r="H120" s="100">
        <v>16.343398000000001</v>
      </c>
      <c r="I120" s="100">
        <v>13.350686</v>
      </c>
      <c r="J120" s="100">
        <v>75.145765999999995</v>
      </c>
      <c r="K120" s="100">
        <v>78</v>
      </c>
      <c r="L120" s="100">
        <v>100</v>
      </c>
      <c r="M120" s="100">
        <v>4.0827637000000001</v>
      </c>
      <c r="N120" s="100">
        <v>16715</v>
      </c>
      <c r="O120" s="100">
        <v>1.5365435000000001</v>
      </c>
      <c r="P120" s="100">
        <v>3.1219473999999998</v>
      </c>
      <c r="R120" s="124">
        <v>2013</v>
      </c>
      <c r="S120" s="100">
        <v>3011</v>
      </c>
      <c r="T120" s="100">
        <v>25.930595</v>
      </c>
      <c r="U120" s="100">
        <v>18.909281</v>
      </c>
      <c r="V120" s="100">
        <v>18.909281</v>
      </c>
      <c r="W120" s="100">
        <v>22.908214000000001</v>
      </c>
      <c r="X120" s="100">
        <v>11.311878</v>
      </c>
      <c r="Y120" s="100">
        <v>9.0898050000000001</v>
      </c>
      <c r="Z120" s="100">
        <v>80.165726000000006</v>
      </c>
      <c r="AA120" s="100">
        <v>84</v>
      </c>
      <c r="AB120" s="100">
        <v>100</v>
      </c>
      <c r="AC120" s="100">
        <v>4.1879938000000001</v>
      </c>
      <c r="AD120" s="100">
        <v>10827</v>
      </c>
      <c r="AE120" s="100">
        <v>1.0058351999999999</v>
      </c>
      <c r="AF120" s="100">
        <v>3.3250619000000001</v>
      </c>
      <c r="AH120" s="124">
        <v>2013</v>
      </c>
      <c r="AI120" s="100">
        <v>6105</v>
      </c>
      <c r="AJ120" s="100">
        <v>26.408733000000002</v>
      </c>
      <c r="AK120" s="100">
        <v>22.387516999999999</v>
      </c>
      <c r="AL120" s="100">
        <v>22.387516999999999</v>
      </c>
      <c r="AM120" s="100">
        <v>26.915932000000002</v>
      </c>
      <c r="AN120" s="100">
        <v>13.685207999999999</v>
      </c>
      <c r="AO120" s="100">
        <v>11.118956000000001</v>
      </c>
      <c r="AP120" s="100">
        <v>77.621622000000002</v>
      </c>
      <c r="AQ120" s="100">
        <v>81</v>
      </c>
      <c r="AR120" s="100">
        <v>100</v>
      </c>
      <c r="AS120" s="100">
        <v>4.1339942000000001</v>
      </c>
      <c r="AT120" s="100">
        <v>27542</v>
      </c>
      <c r="AU120" s="100">
        <v>1.2725886</v>
      </c>
      <c r="AV120" s="100">
        <v>3.1987605000000001</v>
      </c>
      <c r="AW120" s="100">
        <v>1.3965616999999999</v>
      </c>
      <c r="AY120" s="124">
        <v>2013</v>
      </c>
    </row>
    <row r="121" spans="2:51">
      <c r="B121" s="124">
        <v>2014</v>
      </c>
      <c r="C121" s="100">
        <v>3108</v>
      </c>
      <c r="D121" s="100">
        <v>26.635909999999999</v>
      </c>
      <c r="E121" s="100">
        <v>25.621797999999998</v>
      </c>
      <c r="F121" s="100">
        <v>25.621797999999998</v>
      </c>
      <c r="G121" s="100">
        <v>30.630108</v>
      </c>
      <c r="H121" s="100">
        <v>15.981139000000001</v>
      </c>
      <c r="I121" s="100">
        <v>13.059989</v>
      </c>
      <c r="J121" s="100">
        <v>74.973294999999993</v>
      </c>
      <c r="K121" s="100">
        <v>78</v>
      </c>
      <c r="L121" s="100">
        <v>100</v>
      </c>
      <c r="M121" s="100">
        <v>3.9672713000000002</v>
      </c>
      <c r="N121" s="100">
        <v>17644</v>
      </c>
      <c r="O121" s="100">
        <v>1.6013021000000001</v>
      </c>
      <c r="P121" s="100">
        <v>3.2242502000000002</v>
      </c>
      <c r="R121" s="124">
        <v>2014</v>
      </c>
      <c r="S121" s="100">
        <v>3096</v>
      </c>
      <c r="T121" s="100">
        <v>26.254563000000001</v>
      </c>
      <c r="U121" s="100">
        <v>18.82555</v>
      </c>
      <c r="V121" s="100">
        <v>18.82555</v>
      </c>
      <c r="W121" s="100">
        <v>22.869765000000001</v>
      </c>
      <c r="X121" s="100">
        <v>11.144231</v>
      </c>
      <c r="Y121" s="100">
        <v>8.8957818999999994</v>
      </c>
      <c r="Z121" s="100">
        <v>80.813569999999999</v>
      </c>
      <c r="AA121" s="100">
        <v>84</v>
      </c>
      <c r="AB121" s="100">
        <v>100</v>
      </c>
      <c r="AC121" s="100">
        <v>4.1148872000000001</v>
      </c>
      <c r="AD121" s="100">
        <v>10169</v>
      </c>
      <c r="AE121" s="100">
        <v>0.93068839999999997</v>
      </c>
      <c r="AF121" s="100">
        <v>3.0518383</v>
      </c>
      <c r="AH121" s="124">
        <v>2014</v>
      </c>
      <c r="AI121" s="100">
        <v>6204</v>
      </c>
      <c r="AJ121" s="100">
        <v>26.444230999999998</v>
      </c>
      <c r="AK121" s="100">
        <v>22.054421999999999</v>
      </c>
      <c r="AL121" s="100">
        <v>22.054421999999999</v>
      </c>
      <c r="AM121" s="100">
        <v>26.544232999999998</v>
      </c>
      <c r="AN121" s="100">
        <v>13.467499999999999</v>
      </c>
      <c r="AO121" s="100">
        <v>10.910318999999999</v>
      </c>
      <c r="AP121" s="100">
        <v>77.887313000000006</v>
      </c>
      <c r="AQ121" s="100">
        <v>82</v>
      </c>
      <c r="AR121" s="100">
        <v>100</v>
      </c>
      <c r="AS121" s="100">
        <v>4.0395884999999998</v>
      </c>
      <c r="AT121" s="100">
        <v>27813</v>
      </c>
      <c r="AU121" s="100">
        <v>1.2674042000000001</v>
      </c>
      <c r="AV121" s="100">
        <v>3.1589995000000002</v>
      </c>
      <c r="AW121" s="100">
        <v>1.3610119000000001</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v>30</v>
      </c>
      <c r="D57" s="100">
        <v>1</v>
      </c>
      <c r="E57" s="100">
        <v>4</v>
      </c>
      <c r="F57" s="100">
        <v>2</v>
      </c>
      <c r="G57" s="100">
        <v>2</v>
      </c>
      <c r="H57" s="100">
        <v>6</v>
      </c>
      <c r="I57" s="100">
        <v>6</v>
      </c>
      <c r="J57" s="100">
        <v>11</v>
      </c>
      <c r="K57" s="100">
        <v>12</v>
      </c>
      <c r="L57" s="100">
        <v>20</v>
      </c>
      <c r="M57" s="100">
        <v>23</v>
      </c>
      <c r="N57" s="100">
        <v>38</v>
      </c>
      <c r="O57" s="100">
        <v>47</v>
      </c>
      <c r="P57" s="100">
        <v>72</v>
      </c>
      <c r="Q57" s="100">
        <v>70</v>
      </c>
      <c r="R57" s="100">
        <v>60</v>
      </c>
      <c r="S57" s="100">
        <v>33</v>
      </c>
      <c r="T57" s="100">
        <v>28</v>
      </c>
      <c r="U57" s="100">
        <v>0</v>
      </c>
      <c r="V57" s="100">
        <v>465</v>
      </c>
      <c r="W57" s="128"/>
      <c r="X57" s="120">
        <v>1950</v>
      </c>
      <c r="Y57" s="100">
        <v>19</v>
      </c>
      <c r="Z57" s="100">
        <v>2</v>
      </c>
      <c r="AA57" s="100">
        <v>5</v>
      </c>
      <c r="AB57" s="100">
        <v>9</v>
      </c>
      <c r="AC57" s="100">
        <v>2</v>
      </c>
      <c r="AD57" s="100">
        <v>5</v>
      </c>
      <c r="AE57" s="100">
        <v>7</v>
      </c>
      <c r="AF57" s="100">
        <v>9</v>
      </c>
      <c r="AG57" s="100">
        <v>11</v>
      </c>
      <c r="AH57" s="100">
        <v>12</v>
      </c>
      <c r="AI57" s="100">
        <v>32</v>
      </c>
      <c r="AJ57" s="100">
        <v>66</v>
      </c>
      <c r="AK57" s="100">
        <v>114</v>
      </c>
      <c r="AL57" s="100">
        <v>138</v>
      </c>
      <c r="AM57" s="100">
        <v>157</v>
      </c>
      <c r="AN57" s="100">
        <v>141</v>
      </c>
      <c r="AO57" s="100">
        <v>91</v>
      </c>
      <c r="AP57" s="100">
        <v>37</v>
      </c>
      <c r="AQ57" s="100">
        <v>1</v>
      </c>
      <c r="AR57" s="100">
        <v>858</v>
      </c>
      <c r="AS57" s="128"/>
      <c r="AT57" s="120">
        <v>1950</v>
      </c>
      <c r="AU57" s="100">
        <v>49</v>
      </c>
      <c r="AV57" s="100">
        <v>3</v>
      </c>
      <c r="AW57" s="100">
        <v>9</v>
      </c>
      <c r="AX57" s="100">
        <v>11</v>
      </c>
      <c r="AY57" s="100">
        <v>4</v>
      </c>
      <c r="AZ57" s="100">
        <v>11</v>
      </c>
      <c r="BA57" s="100">
        <v>13</v>
      </c>
      <c r="BB57" s="100">
        <v>20</v>
      </c>
      <c r="BC57" s="100">
        <v>23</v>
      </c>
      <c r="BD57" s="100">
        <v>32</v>
      </c>
      <c r="BE57" s="100">
        <v>55</v>
      </c>
      <c r="BF57" s="100">
        <v>104</v>
      </c>
      <c r="BG57" s="100">
        <v>161</v>
      </c>
      <c r="BH57" s="100">
        <v>210</v>
      </c>
      <c r="BI57" s="100">
        <v>227</v>
      </c>
      <c r="BJ57" s="100">
        <v>201</v>
      </c>
      <c r="BK57" s="100">
        <v>124</v>
      </c>
      <c r="BL57" s="100">
        <v>65</v>
      </c>
      <c r="BM57" s="100">
        <v>1</v>
      </c>
      <c r="BN57" s="100">
        <v>1323</v>
      </c>
      <c r="BP57" s="120">
        <v>1950</v>
      </c>
    </row>
    <row r="58" spans="2:68">
      <c r="B58" s="120">
        <v>1951</v>
      </c>
      <c r="C58" s="100">
        <v>15</v>
      </c>
      <c r="D58" s="100">
        <v>1</v>
      </c>
      <c r="E58" s="100">
        <v>2</v>
      </c>
      <c r="F58" s="100">
        <v>1</v>
      </c>
      <c r="G58" s="100">
        <v>5</v>
      </c>
      <c r="H58" s="100">
        <v>3</v>
      </c>
      <c r="I58" s="100">
        <v>5</v>
      </c>
      <c r="J58" s="100">
        <v>7</v>
      </c>
      <c r="K58" s="100">
        <v>11</v>
      </c>
      <c r="L58" s="100">
        <v>10</v>
      </c>
      <c r="M58" s="100">
        <v>31</v>
      </c>
      <c r="N58" s="100">
        <v>33</v>
      </c>
      <c r="O58" s="100">
        <v>63</v>
      </c>
      <c r="P58" s="100">
        <v>60</v>
      </c>
      <c r="Q58" s="100">
        <v>81</v>
      </c>
      <c r="R58" s="100">
        <v>63</v>
      </c>
      <c r="S58" s="100">
        <v>36</v>
      </c>
      <c r="T58" s="100">
        <v>18</v>
      </c>
      <c r="U58" s="100">
        <v>0</v>
      </c>
      <c r="V58" s="100">
        <v>445</v>
      </c>
      <c r="W58" s="128"/>
      <c r="X58" s="120">
        <v>1951</v>
      </c>
      <c r="Y58" s="100">
        <v>22</v>
      </c>
      <c r="Z58" s="100">
        <v>1</v>
      </c>
      <c r="AA58" s="100">
        <v>4</v>
      </c>
      <c r="AB58" s="100">
        <v>5</v>
      </c>
      <c r="AC58" s="100">
        <v>9</v>
      </c>
      <c r="AD58" s="100">
        <v>7</v>
      </c>
      <c r="AE58" s="100">
        <v>9</v>
      </c>
      <c r="AF58" s="100">
        <v>18</v>
      </c>
      <c r="AG58" s="100">
        <v>13</v>
      </c>
      <c r="AH58" s="100">
        <v>22</v>
      </c>
      <c r="AI58" s="100">
        <v>39</v>
      </c>
      <c r="AJ58" s="100">
        <v>75</v>
      </c>
      <c r="AK58" s="100">
        <v>99</v>
      </c>
      <c r="AL58" s="100">
        <v>147</v>
      </c>
      <c r="AM58" s="100">
        <v>143</v>
      </c>
      <c r="AN58" s="100">
        <v>120</v>
      </c>
      <c r="AO58" s="100">
        <v>81</v>
      </c>
      <c r="AP58" s="100">
        <v>32</v>
      </c>
      <c r="AQ58" s="100">
        <v>0</v>
      </c>
      <c r="AR58" s="100">
        <v>846</v>
      </c>
      <c r="AS58" s="128"/>
      <c r="AT58" s="120">
        <v>1951</v>
      </c>
      <c r="AU58" s="100">
        <v>37</v>
      </c>
      <c r="AV58" s="100">
        <v>2</v>
      </c>
      <c r="AW58" s="100">
        <v>6</v>
      </c>
      <c r="AX58" s="100">
        <v>6</v>
      </c>
      <c r="AY58" s="100">
        <v>14</v>
      </c>
      <c r="AZ58" s="100">
        <v>10</v>
      </c>
      <c r="BA58" s="100">
        <v>14</v>
      </c>
      <c r="BB58" s="100">
        <v>25</v>
      </c>
      <c r="BC58" s="100">
        <v>24</v>
      </c>
      <c r="BD58" s="100">
        <v>32</v>
      </c>
      <c r="BE58" s="100">
        <v>70</v>
      </c>
      <c r="BF58" s="100">
        <v>108</v>
      </c>
      <c r="BG58" s="100">
        <v>162</v>
      </c>
      <c r="BH58" s="100">
        <v>207</v>
      </c>
      <c r="BI58" s="100">
        <v>224</v>
      </c>
      <c r="BJ58" s="100">
        <v>183</v>
      </c>
      <c r="BK58" s="100">
        <v>117</v>
      </c>
      <c r="BL58" s="100">
        <v>50</v>
      </c>
      <c r="BM58" s="100">
        <v>0</v>
      </c>
      <c r="BN58" s="100">
        <v>1291</v>
      </c>
      <c r="BP58" s="120">
        <v>1951</v>
      </c>
    </row>
    <row r="59" spans="2:68">
      <c r="B59" s="120">
        <v>1952</v>
      </c>
      <c r="C59" s="100">
        <v>27</v>
      </c>
      <c r="D59" s="100">
        <v>0</v>
      </c>
      <c r="E59" s="100">
        <v>3</v>
      </c>
      <c r="F59" s="100">
        <v>3</v>
      </c>
      <c r="G59" s="100">
        <v>3</v>
      </c>
      <c r="H59" s="100">
        <v>6</v>
      </c>
      <c r="I59" s="100">
        <v>3</v>
      </c>
      <c r="J59" s="100">
        <v>10</v>
      </c>
      <c r="K59" s="100">
        <v>9</v>
      </c>
      <c r="L59" s="100">
        <v>8</v>
      </c>
      <c r="M59" s="100">
        <v>28</v>
      </c>
      <c r="N59" s="100">
        <v>39</v>
      </c>
      <c r="O59" s="100">
        <v>68</v>
      </c>
      <c r="P59" s="100">
        <v>83</v>
      </c>
      <c r="Q59" s="100">
        <v>64</v>
      </c>
      <c r="R59" s="100">
        <v>73</v>
      </c>
      <c r="S59" s="100">
        <v>30</v>
      </c>
      <c r="T59" s="100">
        <v>18</v>
      </c>
      <c r="U59" s="100">
        <v>1</v>
      </c>
      <c r="V59" s="100">
        <v>476</v>
      </c>
      <c r="W59" s="128"/>
      <c r="X59" s="120">
        <v>1952</v>
      </c>
      <c r="Y59" s="100">
        <v>19</v>
      </c>
      <c r="Z59" s="100">
        <v>1</v>
      </c>
      <c r="AA59" s="100">
        <v>3</v>
      </c>
      <c r="AB59" s="100">
        <v>4</v>
      </c>
      <c r="AC59" s="100">
        <v>3</v>
      </c>
      <c r="AD59" s="100">
        <v>8</v>
      </c>
      <c r="AE59" s="100">
        <v>10</v>
      </c>
      <c r="AF59" s="100">
        <v>8</v>
      </c>
      <c r="AG59" s="100">
        <v>18</v>
      </c>
      <c r="AH59" s="100">
        <v>23</v>
      </c>
      <c r="AI59" s="100">
        <v>37</v>
      </c>
      <c r="AJ59" s="100">
        <v>73</v>
      </c>
      <c r="AK59" s="100">
        <v>96</v>
      </c>
      <c r="AL59" s="100">
        <v>140</v>
      </c>
      <c r="AM59" s="100">
        <v>163</v>
      </c>
      <c r="AN59" s="100">
        <v>141</v>
      </c>
      <c r="AO59" s="100">
        <v>71</v>
      </c>
      <c r="AP59" s="100">
        <v>29</v>
      </c>
      <c r="AQ59" s="100">
        <v>0</v>
      </c>
      <c r="AR59" s="100">
        <v>847</v>
      </c>
      <c r="AS59" s="128"/>
      <c r="AT59" s="120">
        <v>1952</v>
      </c>
      <c r="AU59" s="100">
        <v>46</v>
      </c>
      <c r="AV59" s="100">
        <v>1</v>
      </c>
      <c r="AW59" s="100">
        <v>6</v>
      </c>
      <c r="AX59" s="100">
        <v>7</v>
      </c>
      <c r="AY59" s="100">
        <v>6</v>
      </c>
      <c r="AZ59" s="100">
        <v>14</v>
      </c>
      <c r="BA59" s="100">
        <v>13</v>
      </c>
      <c r="BB59" s="100">
        <v>18</v>
      </c>
      <c r="BC59" s="100">
        <v>27</v>
      </c>
      <c r="BD59" s="100">
        <v>31</v>
      </c>
      <c r="BE59" s="100">
        <v>65</v>
      </c>
      <c r="BF59" s="100">
        <v>112</v>
      </c>
      <c r="BG59" s="100">
        <v>164</v>
      </c>
      <c r="BH59" s="100">
        <v>223</v>
      </c>
      <c r="BI59" s="100">
        <v>227</v>
      </c>
      <c r="BJ59" s="100">
        <v>214</v>
      </c>
      <c r="BK59" s="100">
        <v>101</v>
      </c>
      <c r="BL59" s="100">
        <v>47</v>
      </c>
      <c r="BM59" s="100">
        <v>1</v>
      </c>
      <c r="BN59" s="100">
        <v>1323</v>
      </c>
      <c r="BP59" s="120">
        <v>1952</v>
      </c>
    </row>
    <row r="60" spans="2:68">
      <c r="B60" s="120">
        <v>1953</v>
      </c>
      <c r="C60" s="100">
        <v>22</v>
      </c>
      <c r="D60" s="100">
        <v>2</v>
      </c>
      <c r="E60" s="100">
        <v>2</v>
      </c>
      <c r="F60" s="100">
        <v>1</v>
      </c>
      <c r="G60" s="100">
        <v>4</v>
      </c>
      <c r="H60" s="100">
        <v>7</v>
      </c>
      <c r="I60" s="100">
        <v>5</v>
      </c>
      <c r="J60" s="100">
        <v>4</v>
      </c>
      <c r="K60" s="100">
        <v>6</v>
      </c>
      <c r="L60" s="100">
        <v>25</v>
      </c>
      <c r="M60" s="100">
        <v>26</v>
      </c>
      <c r="N60" s="100">
        <v>35</v>
      </c>
      <c r="O60" s="100">
        <v>68</v>
      </c>
      <c r="P60" s="100">
        <v>68</v>
      </c>
      <c r="Q60" s="100">
        <v>73</v>
      </c>
      <c r="R60" s="100">
        <v>62</v>
      </c>
      <c r="S60" s="100">
        <v>40</v>
      </c>
      <c r="T60" s="100">
        <v>22</v>
      </c>
      <c r="U60" s="100">
        <v>0</v>
      </c>
      <c r="V60" s="100">
        <v>472</v>
      </c>
      <c r="W60" s="128"/>
      <c r="X60" s="120">
        <v>1953</v>
      </c>
      <c r="Y60" s="100">
        <v>28</v>
      </c>
      <c r="Z60" s="100">
        <v>4</v>
      </c>
      <c r="AA60" s="100">
        <v>2</v>
      </c>
      <c r="AB60" s="100">
        <v>2</v>
      </c>
      <c r="AC60" s="100">
        <v>2</v>
      </c>
      <c r="AD60" s="100">
        <v>7</v>
      </c>
      <c r="AE60" s="100">
        <v>7</v>
      </c>
      <c r="AF60" s="100">
        <v>17</v>
      </c>
      <c r="AG60" s="100">
        <v>14</v>
      </c>
      <c r="AH60" s="100">
        <v>14</v>
      </c>
      <c r="AI60" s="100">
        <v>41</v>
      </c>
      <c r="AJ60" s="100">
        <v>57</v>
      </c>
      <c r="AK60" s="100">
        <v>99</v>
      </c>
      <c r="AL60" s="100">
        <v>155</v>
      </c>
      <c r="AM60" s="100">
        <v>178</v>
      </c>
      <c r="AN60" s="100">
        <v>148</v>
      </c>
      <c r="AO60" s="100">
        <v>83</v>
      </c>
      <c r="AP60" s="100">
        <v>51</v>
      </c>
      <c r="AQ60" s="100">
        <v>0</v>
      </c>
      <c r="AR60" s="100">
        <v>909</v>
      </c>
      <c r="AS60" s="128"/>
      <c r="AT60" s="120">
        <v>1953</v>
      </c>
      <c r="AU60" s="100">
        <v>50</v>
      </c>
      <c r="AV60" s="100">
        <v>6</v>
      </c>
      <c r="AW60" s="100">
        <v>4</v>
      </c>
      <c r="AX60" s="100">
        <v>3</v>
      </c>
      <c r="AY60" s="100">
        <v>6</v>
      </c>
      <c r="AZ60" s="100">
        <v>14</v>
      </c>
      <c r="BA60" s="100">
        <v>12</v>
      </c>
      <c r="BB60" s="100">
        <v>21</v>
      </c>
      <c r="BC60" s="100">
        <v>20</v>
      </c>
      <c r="BD60" s="100">
        <v>39</v>
      </c>
      <c r="BE60" s="100">
        <v>67</v>
      </c>
      <c r="BF60" s="100">
        <v>92</v>
      </c>
      <c r="BG60" s="100">
        <v>167</v>
      </c>
      <c r="BH60" s="100">
        <v>223</v>
      </c>
      <c r="BI60" s="100">
        <v>251</v>
      </c>
      <c r="BJ60" s="100">
        <v>210</v>
      </c>
      <c r="BK60" s="100">
        <v>123</v>
      </c>
      <c r="BL60" s="100">
        <v>73</v>
      </c>
      <c r="BM60" s="100">
        <v>0</v>
      </c>
      <c r="BN60" s="100">
        <v>1381</v>
      </c>
      <c r="BP60" s="120">
        <v>1953</v>
      </c>
    </row>
    <row r="61" spans="2:68">
      <c r="B61" s="120">
        <v>1954</v>
      </c>
      <c r="C61" s="100">
        <v>16</v>
      </c>
      <c r="D61" s="100">
        <v>0</v>
      </c>
      <c r="E61" s="100">
        <v>1</v>
      </c>
      <c r="F61" s="100">
        <v>5</v>
      </c>
      <c r="G61" s="100">
        <v>2</v>
      </c>
      <c r="H61" s="100">
        <v>9</v>
      </c>
      <c r="I61" s="100">
        <v>9</v>
      </c>
      <c r="J61" s="100">
        <v>8</v>
      </c>
      <c r="K61" s="100">
        <v>15</v>
      </c>
      <c r="L61" s="100">
        <v>14</v>
      </c>
      <c r="M61" s="100">
        <v>28</v>
      </c>
      <c r="N61" s="100">
        <v>36</v>
      </c>
      <c r="O61" s="100">
        <v>56</v>
      </c>
      <c r="P61" s="100">
        <v>63</v>
      </c>
      <c r="Q61" s="100">
        <v>89</v>
      </c>
      <c r="R61" s="100">
        <v>73</v>
      </c>
      <c r="S61" s="100">
        <v>33</v>
      </c>
      <c r="T61" s="100">
        <v>24</v>
      </c>
      <c r="U61" s="100">
        <v>0</v>
      </c>
      <c r="V61" s="100">
        <v>481</v>
      </c>
      <c r="W61" s="128"/>
      <c r="X61" s="120">
        <v>1954</v>
      </c>
      <c r="Y61" s="100">
        <v>11</v>
      </c>
      <c r="Z61" s="100">
        <v>1</v>
      </c>
      <c r="AA61" s="100">
        <v>2</v>
      </c>
      <c r="AB61" s="100">
        <v>4</v>
      </c>
      <c r="AC61" s="100">
        <v>6</v>
      </c>
      <c r="AD61" s="100">
        <v>7</v>
      </c>
      <c r="AE61" s="100">
        <v>11</v>
      </c>
      <c r="AF61" s="100">
        <v>7</v>
      </c>
      <c r="AG61" s="100">
        <v>8</v>
      </c>
      <c r="AH61" s="100">
        <v>14</v>
      </c>
      <c r="AI61" s="100">
        <v>42</v>
      </c>
      <c r="AJ61" s="100">
        <v>53</v>
      </c>
      <c r="AK61" s="100">
        <v>111</v>
      </c>
      <c r="AL61" s="100">
        <v>146</v>
      </c>
      <c r="AM61" s="100">
        <v>175</v>
      </c>
      <c r="AN61" s="100">
        <v>145</v>
      </c>
      <c r="AO61" s="100">
        <v>89</v>
      </c>
      <c r="AP61" s="100">
        <v>42</v>
      </c>
      <c r="AQ61" s="100">
        <v>1</v>
      </c>
      <c r="AR61" s="100">
        <v>875</v>
      </c>
      <c r="AS61" s="128"/>
      <c r="AT61" s="120">
        <v>1954</v>
      </c>
      <c r="AU61" s="100">
        <v>27</v>
      </c>
      <c r="AV61" s="100">
        <v>1</v>
      </c>
      <c r="AW61" s="100">
        <v>3</v>
      </c>
      <c r="AX61" s="100">
        <v>9</v>
      </c>
      <c r="AY61" s="100">
        <v>8</v>
      </c>
      <c r="AZ61" s="100">
        <v>16</v>
      </c>
      <c r="BA61" s="100">
        <v>20</v>
      </c>
      <c r="BB61" s="100">
        <v>15</v>
      </c>
      <c r="BC61" s="100">
        <v>23</v>
      </c>
      <c r="BD61" s="100">
        <v>28</v>
      </c>
      <c r="BE61" s="100">
        <v>70</v>
      </c>
      <c r="BF61" s="100">
        <v>89</v>
      </c>
      <c r="BG61" s="100">
        <v>167</v>
      </c>
      <c r="BH61" s="100">
        <v>209</v>
      </c>
      <c r="BI61" s="100">
        <v>264</v>
      </c>
      <c r="BJ61" s="100">
        <v>218</v>
      </c>
      <c r="BK61" s="100">
        <v>122</v>
      </c>
      <c r="BL61" s="100">
        <v>66</v>
      </c>
      <c r="BM61" s="100">
        <v>1</v>
      </c>
      <c r="BN61" s="100">
        <v>1356</v>
      </c>
      <c r="BP61" s="120">
        <v>1954</v>
      </c>
    </row>
    <row r="62" spans="2:68">
      <c r="B62" s="120">
        <v>1955</v>
      </c>
      <c r="C62" s="100">
        <v>24</v>
      </c>
      <c r="D62" s="100">
        <v>2</v>
      </c>
      <c r="E62" s="100">
        <v>3</v>
      </c>
      <c r="F62" s="100">
        <v>3</v>
      </c>
      <c r="G62" s="100">
        <v>3</v>
      </c>
      <c r="H62" s="100">
        <v>7</v>
      </c>
      <c r="I62" s="100">
        <v>6</v>
      </c>
      <c r="J62" s="100">
        <v>9</v>
      </c>
      <c r="K62" s="100">
        <v>9</v>
      </c>
      <c r="L62" s="100">
        <v>14</v>
      </c>
      <c r="M62" s="100">
        <v>28</v>
      </c>
      <c r="N62" s="100">
        <v>42</v>
      </c>
      <c r="O62" s="100">
        <v>50</v>
      </c>
      <c r="P62" s="100">
        <v>80</v>
      </c>
      <c r="Q62" s="100">
        <v>102</v>
      </c>
      <c r="R62" s="100">
        <v>67</v>
      </c>
      <c r="S62" s="100">
        <v>50</v>
      </c>
      <c r="T62" s="100">
        <v>17</v>
      </c>
      <c r="U62" s="100">
        <v>0</v>
      </c>
      <c r="V62" s="100">
        <v>516</v>
      </c>
      <c r="W62" s="128"/>
      <c r="X62" s="120">
        <v>1955</v>
      </c>
      <c r="Y62" s="100">
        <v>21</v>
      </c>
      <c r="Z62" s="100">
        <v>2</v>
      </c>
      <c r="AA62" s="100">
        <v>3</v>
      </c>
      <c r="AB62" s="100">
        <v>5</v>
      </c>
      <c r="AC62" s="100">
        <v>3</v>
      </c>
      <c r="AD62" s="100">
        <v>8</v>
      </c>
      <c r="AE62" s="100">
        <v>12</v>
      </c>
      <c r="AF62" s="100">
        <v>10</v>
      </c>
      <c r="AG62" s="100">
        <v>16</v>
      </c>
      <c r="AH62" s="100">
        <v>18</v>
      </c>
      <c r="AI62" s="100">
        <v>23</v>
      </c>
      <c r="AJ62" s="100">
        <v>55</v>
      </c>
      <c r="AK62" s="100">
        <v>102</v>
      </c>
      <c r="AL62" s="100">
        <v>164</v>
      </c>
      <c r="AM62" s="100">
        <v>166</v>
      </c>
      <c r="AN62" s="100">
        <v>152</v>
      </c>
      <c r="AO62" s="100">
        <v>87</v>
      </c>
      <c r="AP62" s="100">
        <v>57</v>
      </c>
      <c r="AQ62" s="100">
        <v>0</v>
      </c>
      <c r="AR62" s="100">
        <v>904</v>
      </c>
      <c r="AS62" s="128"/>
      <c r="AT62" s="120">
        <v>1955</v>
      </c>
      <c r="AU62" s="100">
        <v>45</v>
      </c>
      <c r="AV62" s="100">
        <v>4</v>
      </c>
      <c r="AW62" s="100">
        <v>6</v>
      </c>
      <c r="AX62" s="100">
        <v>8</v>
      </c>
      <c r="AY62" s="100">
        <v>6</v>
      </c>
      <c r="AZ62" s="100">
        <v>15</v>
      </c>
      <c r="BA62" s="100">
        <v>18</v>
      </c>
      <c r="BB62" s="100">
        <v>19</v>
      </c>
      <c r="BC62" s="100">
        <v>25</v>
      </c>
      <c r="BD62" s="100">
        <v>32</v>
      </c>
      <c r="BE62" s="100">
        <v>51</v>
      </c>
      <c r="BF62" s="100">
        <v>97</v>
      </c>
      <c r="BG62" s="100">
        <v>152</v>
      </c>
      <c r="BH62" s="100">
        <v>244</v>
      </c>
      <c r="BI62" s="100">
        <v>268</v>
      </c>
      <c r="BJ62" s="100">
        <v>219</v>
      </c>
      <c r="BK62" s="100">
        <v>137</v>
      </c>
      <c r="BL62" s="100">
        <v>74</v>
      </c>
      <c r="BM62" s="100">
        <v>0</v>
      </c>
      <c r="BN62" s="100">
        <v>1420</v>
      </c>
      <c r="BP62" s="120">
        <v>1955</v>
      </c>
    </row>
    <row r="63" spans="2:68">
      <c r="B63" s="120">
        <v>1956</v>
      </c>
      <c r="C63" s="100">
        <v>15</v>
      </c>
      <c r="D63" s="100">
        <v>3</v>
      </c>
      <c r="E63" s="100">
        <v>1</v>
      </c>
      <c r="F63" s="100">
        <v>3</v>
      </c>
      <c r="G63" s="100">
        <v>1</v>
      </c>
      <c r="H63" s="100">
        <v>3</v>
      </c>
      <c r="I63" s="100">
        <v>5</v>
      </c>
      <c r="J63" s="100">
        <v>7</v>
      </c>
      <c r="K63" s="100">
        <v>12</v>
      </c>
      <c r="L63" s="100">
        <v>17</v>
      </c>
      <c r="M63" s="100">
        <v>29</v>
      </c>
      <c r="N63" s="100">
        <v>45</v>
      </c>
      <c r="O63" s="100">
        <v>60</v>
      </c>
      <c r="P63" s="100">
        <v>92</v>
      </c>
      <c r="Q63" s="100">
        <v>80</v>
      </c>
      <c r="R63" s="100">
        <v>75</v>
      </c>
      <c r="S63" s="100">
        <v>47</v>
      </c>
      <c r="T63" s="100">
        <v>25</v>
      </c>
      <c r="U63" s="100">
        <v>0</v>
      </c>
      <c r="V63" s="100">
        <v>520</v>
      </c>
      <c r="W63" s="128"/>
      <c r="X63" s="120">
        <v>1956</v>
      </c>
      <c r="Y63" s="100">
        <v>7</v>
      </c>
      <c r="Z63" s="100">
        <v>1</v>
      </c>
      <c r="AA63" s="100">
        <v>2</v>
      </c>
      <c r="AB63" s="100">
        <v>3</v>
      </c>
      <c r="AC63" s="100">
        <v>4</v>
      </c>
      <c r="AD63" s="100">
        <v>5</v>
      </c>
      <c r="AE63" s="100">
        <v>9</v>
      </c>
      <c r="AF63" s="100">
        <v>10</v>
      </c>
      <c r="AG63" s="100">
        <v>11</v>
      </c>
      <c r="AH63" s="100">
        <v>18</v>
      </c>
      <c r="AI63" s="100">
        <v>29</v>
      </c>
      <c r="AJ63" s="100">
        <v>53</v>
      </c>
      <c r="AK63" s="100">
        <v>99</v>
      </c>
      <c r="AL63" s="100">
        <v>159</v>
      </c>
      <c r="AM63" s="100">
        <v>172</v>
      </c>
      <c r="AN63" s="100">
        <v>187</v>
      </c>
      <c r="AO63" s="100">
        <v>111</v>
      </c>
      <c r="AP63" s="100">
        <v>72</v>
      </c>
      <c r="AQ63" s="100">
        <v>0</v>
      </c>
      <c r="AR63" s="100">
        <v>952</v>
      </c>
      <c r="AS63" s="128"/>
      <c r="AT63" s="120">
        <v>1956</v>
      </c>
      <c r="AU63" s="100">
        <v>22</v>
      </c>
      <c r="AV63" s="100">
        <v>4</v>
      </c>
      <c r="AW63" s="100">
        <v>3</v>
      </c>
      <c r="AX63" s="100">
        <v>6</v>
      </c>
      <c r="AY63" s="100">
        <v>5</v>
      </c>
      <c r="AZ63" s="100">
        <v>8</v>
      </c>
      <c r="BA63" s="100">
        <v>14</v>
      </c>
      <c r="BB63" s="100">
        <v>17</v>
      </c>
      <c r="BC63" s="100">
        <v>23</v>
      </c>
      <c r="BD63" s="100">
        <v>35</v>
      </c>
      <c r="BE63" s="100">
        <v>58</v>
      </c>
      <c r="BF63" s="100">
        <v>98</v>
      </c>
      <c r="BG63" s="100">
        <v>159</v>
      </c>
      <c r="BH63" s="100">
        <v>251</v>
      </c>
      <c r="BI63" s="100">
        <v>252</v>
      </c>
      <c r="BJ63" s="100">
        <v>262</v>
      </c>
      <c r="BK63" s="100">
        <v>158</v>
      </c>
      <c r="BL63" s="100">
        <v>97</v>
      </c>
      <c r="BM63" s="100">
        <v>0</v>
      </c>
      <c r="BN63" s="100">
        <v>1472</v>
      </c>
      <c r="BP63" s="120">
        <v>1956</v>
      </c>
    </row>
    <row r="64" spans="2:68">
      <c r="B64" s="120">
        <v>1957</v>
      </c>
      <c r="C64" s="100">
        <v>15</v>
      </c>
      <c r="D64" s="100">
        <v>1</v>
      </c>
      <c r="E64" s="100">
        <v>3</v>
      </c>
      <c r="F64" s="100">
        <v>2</v>
      </c>
      <c r="G64" s="100">
        <v>2</v>
      </c>
      <c r="H64" s="100">
        <v>4</v>
      </c>
      <c r="I64" s="100">
        <v>11</v>
      </c>
      <c r="J64" s="100">
        <v>11</v>
      </c>
      <c r="K64" s="100">
        <v>18</v>
      </c>
      <c r="L64" s="100">
        <v>26</v>
      </c>
      <c r="M64" s="100">
        <v>38</v>
      </c>
      <c r="N64" s="100">
        <v>43</v>
      </c>
      <c r="O64" s="100">
        <v>49</v>
      </c>
      <c r="P64" s="100">
        <v>91</v>
      </c>
      <c r="Q64" s="100">
        <v>90</v>
      </c>
      <c r="R64" s="100">
        <v>83</v>
      </c>
      <c r="S64" s="100">
        <v>53</v>
      </c>
      <c r="T64" s="100">
        <v>28</v>
      </c>
      <c r="U64" s="100">
        <v>0</v>
      </c>
      <c r="V64" s="100">
        <v>568</v>
      </c>
      <c r="W64" s="128"/>
      <c r="X64" s="120">
        <v>1957</v>
      </c>
      <c r="Y64" s="100">
        <v>19</v>
      </c>
      <c r="Z64" s="100">
        <v>3</v>
      </c>
      <c r="AA64" s="100">
        <v>0</v>
      </c>
      <c r="AB64" s="100">
        <v>3</v>
      </c>
      <c r="AC64" s="100">
        <v>6</v>
      </c>
      <c r="AD64" s="100">
        <v>0</v>
      </c>
      <c r="AE64" s="100">
        <v>9</v>
      </c>
      <c r="AF64" s="100">
        <v>8</v>
      </c>
      <c r="AG64" s="100">
        <v>15</v>
      </c>
      <c r="AH64" s="100">
        <v>17</v>
      </c>
      <c r="AI64" s="100">
        <v>26</v>
      </c>
      <c r="AJ64" s="100">
        <v>48</v>
      </c>
      <c r="AK64" s="100">
        <v>80</v>
      </c>
      <c r="AL64" s="100">
        <v>135</v>
      </c>
      <c r="AM64" s="100">
        <v>179</v>
      </c>
      <c r="AN64" s="100">
        <v>139</v>
      </c>
      <c r="AO64" s="100">
        <v>85</v>
      </c>
      <c r="AP64" s="100">
        <v>67</v>
      </c>
      <c r="AQ64" s="100">
        <v>0</v>
      </c>
      <c r="AR64" s="100">
        <v>839</v>
      </c>
      <c r="AS64" s="128"/>
      <c r="AT64" s="120">
        <v>1957</v>
      </c>
      <c r="AU64" s="100">
        <v>34</v>
      </c>
      <c r="AV64" s="100">
        <v>4</v>
      </c>
      <c r="AW64" s="100">
        <v>3</v>
      </c>
      <c r="AX64" s="100">
        <v>5</v>
      </c>
      <c r="AY64" s="100">
        <v>8</v>
      </c>
      <c r="AZ64" s="100">
        <v>4</v>
      </c>
      <c r="BA64" s="100">
        <v>20</v>
      </c>
      <c r="BB64" s="100">
        <v>19</v>
      </c>
      <c r="BC64" s="100">
        <v>33</v>
      </c>
      <c r="BD64" s="100">
        <v>43</v>
      </c>
      <c r="BE64" s="100">
        <v>64</v>
      </c>
      <c r="BF64" s="100">
        <v>91</v>
      </c>
      <c r="BG64" s="100">
        <v>129</v>
      </c>
      <c r="BH64" s="100">
        <v>226</v>
      </c>
      <c r="BI64" s="100">
        <v>269</v>
      </c>
      <c r="BJ64" s="100">
        <v>222</v>
      </c>
      <c r="BK64" s="100">
        <v>138</v>
      </c>
      <c r="BL64" s="100">
        <v>95</v>
      </c>
      <c r="BM64" s="100">
        <v>0</v>
      </c>
      <c r="BN64" s="100">
        <v>1407</v>
      </c>
      <c r="BP64" s="120">
        <v>1957</v>
      </c>
    </row>
    <row r="65" spans="2:68">
      <c r="B65" s="121">
        <v>1958</v>
      </c>
      <c r="C65" s="100">
        <v>16</v>
      </c>
      <c r="D65" s="100">
        <v>2</v>
      </c>
      <c r="E65" s="100">
        <v>2</v>
      </c>
      <c r="F65" s="100">
        <v>0</v>
      </c>
      <c r="G65" s="100">
        <v>4</v>
      </c>
      <c r="H65" s="100">
        <v>4</v>
      </c>
      <c r="I65" s="100">
        <v>5</v>
      </c>
      <c r="J65" s="100">
        <v>8</v>
      </c>
      <c r="K65" s="100">
        <v>14</v>
      </c>
      <c r="L65" s="100">
        <v>21</v>
      </c>
      <c r="M65" s="100">
        <v>28</v>
      </c>
      <c r="N65" s="100">
        <v>58</v>
      </c>
      <c r="O65" s="100">
        <v>66</v>
      </c>
      <c r="P65" s="100">
        <v>80</v>
      </c>
      <c r="Q65" s="100">
        <v>94</v>
      </c>
      <c r="R65" s="100">
        <v>66</v>
      </c>
      <c r="S65" s="100">
        <v>47</v>
      </c>
      <c r="T65" s="100">
        <v>24</v>
      </c>
      <c r="U65" s="100">
        <v>0</v>
      </c>
      <c r="V65" s="100">
        <v>539</v>
      </c>
      <c r="W65" s="128"/>
      <c r="X65" s="121">
        <v>1958</v>
      </c>
      <c r="Y65" s="100">
        <v>16</v>
      </c>
      <c r="Z65" s="100">
        <v>0</v>
      </c>
      <c r="AA65" s="100">
        <v>0</v>
      </c>
      <c r="AB65" s="100">
        <v>2</v>
      </c>
      <c r="AC65" s="100">
        <v>2</v>
      </c>
      <c r="AD65" s="100">
        <v>0</v>
      </c>
      <c r="AE65" s="100">
        <v>6</v>
      </c>
      <c r="AF65" s="100">
        <v>10</v>
      </c>
      <c r="AG65" s="100">
        <v>7</v>
      </c>
      <c r="AH65" s="100">
        <v>18</v>
      </c>
      <c r="AI65" s="100">
        <v>31</v>
      </c>
      <c r="AJ65" s="100">
        <v>45</v>
      </c>
      <c r="AK65" s="100">
        <v>102</v>
      </c>
      <c r="AL65" s="100">
        <v>150</v>
      </c>
      <c r="AM65" s="100">
        <v>189</v>
      </c>
      <c r="AN65" s="100">
        <v>150</v>
      </c>
      <c r="AO65" s="100">
        <v>97</v>
      </c>
      <c r="AP65" s="100">
        <v>40</v>
      </c>
      <c r="AQ65" s="100">
        <v>0</v>
      </c>
      <c r="AR65" s="100">
        <v>865</v>
      </c>
      <c r="AS65" s="128"/>
      <c r="AT65" s="121">
        <v>1958</v>
      </c>
      <c r="AU65" s="100">
        <v>32</v>
      </c>
      <c r="AV65" s="100">
        <v>2</v>
      </c>
      <c r="AW65" s="100">
        <v>2</v>
      </c>
      <c r="AX65" s="100">
        <v>2</v>
      </c>
      <c r="AY65" s="100">
        <v>6</v>
      </c>
      <c r="AZ65" s="100">
        <v>4</v>
      </c>
      <c r="BA65" s="100">
        <v>11</v>
      </c>
      <c r="BB65" s="100">
        <v>18</v>
      </c>
      <c r="BC65" s="100">
        <v>21</v>
      </c>
      <c r="BD65" s="100">
        <v>39</v>
      </c>
      <c r="BE65" s="100">
        <v>59</v>
      </c>
      <c r="BF65" s="100">
        <v>103</v>
      </c>
      <c r="BG65" s="100">
        <v>168</v>
      </c>
      <c r="BH65" s="100">
        <v>230</v>
      </c>
      <c r="BI65" s="100">
        <v>283</v>
      </c>
      <c r="BJ65" s="100">
        <v>216</v>
      </c>
      <c r="BK65" s="100">
        <v>144</v>
      </c>
      <c r="BL65" s="100">
        <v>64</v>
      </c>
      <c r="BM65" s="100">
        <v>0</v>
      </c>
      <c r="BN65" s="100">
        <v>1404</v>
      </c>
      <c r="BP65" s="121">
        <v>1958</v>
      </c>
    </row>
    <row r="66" spans="2:68">
      <c r="B66" s="121">
        <v>1959</v>
      </c>
      <c r="C66" s="100">
        <v>15</v>
      </c>
      <c r="D66" s="100">
        <v>1</v>
      </c>
      <c r="E66" s="100">
        <v>3</v>
      </c>
      <c r="F66" s="100">
        <v>2</v>
      </c>
      <c r="G66" s="100">
        <v>2</v>
      </c>
      <c r="H66" s="100">
        <v>4</v>
      </c>
      <c r="I66" s="100">
        <v>11</v>
      </c>
      <c r="J66" s="100">
        <v>11</v>
      </c>
      <c r="K66" s="100">
        <v>18</v>
      </c>
      <c r="L66" s="100">
        <v>26</v>
      </c>
      <c r="M66" s="100">
        <v>38</v>
      </c>
      <c r="N66" s="100">
        <v>43</v>
      </c>
      <c r="O66" s="100">
        <v>49</v>
      </c>
      <c r="P66" s="100">
        <v>91</v>
      </c>
      <c r="Q66" s="100">
        <v>90</v>
      </c>
      <c r="R66" s="100">
        <v>83</v>
      </c>
      <c r="S66" s="100">
        <v>53</v>
      </c>
      <c r="T66" s="100">
        <v>28</v>
      </c>
      <c r="U66" s="100">
        <v>0</v>
      </c>
      <c r="V66" s="100">
        <v>568</v>
      </c>
      <c r="W66" s="128"/>
      <c r="X66" s="121">
        <v>1959</v>
      </c>
      <c r="Y66" s="100">
        <v>19</v>
      </c>
      <c r="Z66" s="100">
        <v>3</v>
      </c>
      <c r="AA66" s="100">
        <v>0</v>
      </c>
      <c r="AB66" s="100">
        <v>3</v>
      </c>
      <c r="AC66" s="100">
        <v>6</v>
      </c>
      <c r="AD66" s="100">
        <v>0</v>
      </c>
      <c r="AE66" s="100">
        <v>9</v>
      </c>
      <c r="AF66" s="100">
        <v>8</v>
      </c>
      <c r="AG66" s="100">
        <v>15</v>
      </c>
      <c r="AH66" s="100">
        <v>17</v>
      </c>
      <c r="AI66" s="100">
        <v>26</v>
      </c>
      <c r="AJ66" s="100">
        <v>48</v>
      </c>
      <c r="AK66" s="100">
        <v>80</v>
      </c>
      <c r="AL66" s="100">
        <v>135</v>
      </c>
      <c r="AM66" s="100">
        <v>179</v>
      </c>
      <c r="AN66" s="100">
        <v>139</v>
      </c>
      <c r="AO66" s="100">
        <v>85</v>
      </c>
      <c r="AP66" s="100">
        <v>67</v>
      </c>
      <c r="AQ66" s="100">
        <v>0</v>
      </c>
      <c r="AR66" s="100">
        <v>839</v>
      </c>
      <c r="AS66" s="128"/>
      <c r="AT66" s="121">
        <v>1959</v>
      </c>
      <c r="AU66" s="100">
        <v>34</v>
      </c>
      <c r="AV66" s="100">
        <v>4</v>
      </c>
      <c r="AW66" s="100">
        <v>3</v>
      </c>
      <c r="AX66" s="100">
        <v>5</v>
      </c>
      <c r="AY66" s="100">
        <v>8</v>
      </c>
      <c r="AZ66" s="100">
        <v>4</v>
      </c>
      <c r="BA66" s="100">
        <v>20</v>
      </c>
      <c r="BB66" s="100">
        <v>19</v>
      </c>
      <c r="BC66" s="100">
        <v>33</v>
      </c>
      <c r="BD66" s="100">
        <v>43</v>
      </c>
      <c r="BE66" s="100">
        <v>64</v>
      </c>
      <c r="BF66" s="100">
        <v>91</v>
      </c>
      <c r="BG66" s="100">
        <v>129</v>
      </c>
      <c r="BH66" s="100">
        <v>226</v>
      </c>
      <c r="BI66" s="100">
        <v>269</v>
      </c>
      <c r="BJ66" s="100">
        <v>222</v>
      </c>
      <c r="BK66" s="100">
        <v>138</v>
      </c>
      <c r="BL66" s="100">
        <v>95</v>
      </c>
      <c r="BM66" s="100">
        <v>0</v>
      </c>
      <c r="BN66" s="100">
        <v>1407</v>
      </c>
      <c r="BP66" s="121">
        <v>1959</v>
      </c>
    </row>
    <row r="67" spans="2:68">
      <c r="B67" s="121">
        <v>1960</v>
      </c>
      <c r="C67" s="100">
        <v>13</v>
      </c>
      <c r="D67" s="100">
        <v>1</v>
      </c>
      <c r="E67" s="100">
        <v>2</v>
      </c>
      <c r="F67" s="100">
        <v>1</v>
      </c>
      <c r="G67" s="100">
        <v>2</v>
      </c>
      <c r="H67" s="100">
        <v>2</v>
      </c>
      <c r="I67" s="100">
        <v>10</v>
      </c>
      <c r="J67" s="100">
        <v>11</v>
      </c>
      <c r="K67" s="100">
        <v>14</v>
      </c>
      <c r="L67" s="100">
        <v>15</v>
      </c>
      <c r="M67" s="100">
        <v>29</v>
      </c>
      <c r="N67" s="100">
        <v>53</v>
      </c>
      <c r="O67" s="100">
        <v>55</v>
      </c>
      <c r="P67" s="100">
        <v>94</v>
      </c>
      <c r="Q67" s="100">
        <v>107</v>
      </c>
      <c r="R67" s="100">
        <v>78</v>
      </c>
      <c r="S67" s="100">
        <v>59</v>
      </c>
      <c r="T67" s="100">
        <v>35</v>
      </c>
      <c r="U67" s="100">
        <v>0</v>
      </c>
      <c r="V67" s="100">
        <v>581</v>
      </c>
      <c r="W67" s="128"/>
      <c r="X67" s="121">
        <v>1960</v>
      </c>
      <c r="Y67" s="100">
        <v>11</v>
      </c>
      <c r="Z67" s="100">
        <v>2</v>
      </c>
      <c r="AA67" s="100">
        <v>1</v>
      </c>
      <c r="AB67" s="100">
        <v>1</v>
      </c>
      <c r="AC67" s="100">
        <v>2</v>
      </c>
      <c r="AD67" s="100">
        <v>6</v>
      </c>
      <c r="AE67" s="100">
        <v>6</v>
      </c>
      <c r="AF67" s="100">
        <v>10</v>
      </c>
      <c r="AG67" s="100">
        <v>9</v>
      </c>
      <c r="AH67" s="100">
        <v>16</v>
      </c>
      <c r="AI67" s="100">
        <v>29</v>
      </c>
      <c r="AJ67" s="100">
        <v>55</v>
      </c>
      <c r="AK67" s="100">
        <v>64</v>
      </c>
      <c r="AL67" s="100">
        <v>136</v>
      </c>
      <c r="AM67" s="100">
        <v>179</v>
      </c>
      <c r="AN67" s="100">
        <v>158</v>
      </c>
      <c r="AO67" s="100">
        <v>120</v>
      </c>
      <c r="AP67" s="100">
        <v>53</v>
      </c>
      <c r="AQ67" s="100">
        <v>1</v>
      </c>
      <c r="AR67" s="100">
        <v>859</v>
      </c>
      <c r="AS67" s="128"/>
      <c r="AT67" s="121">
        <v>1960</v>
      </c>
      <c r="AU67" s="100">
        <v>24</v>
      </c>
      <c r="AV67" s="100">
        <v>3</v>
      </c>
      <c r="AW67" s="100">
        <v>3</v>
      </c>
      <c r="AX67" s="100">
        <v>2</v>
      </c>
      <c r="AY67" s="100">
        <v>4</v>
      </c>
      <c r="AZ67" s="100">
        <v>8</v>
      </c>
      <c r="BA67" s="100">
        <v>16</v>
      </c>
      <c r="BB67" s="100">
        <v>21</v>
      </c>
      <c r="BC67" s="100">
        <v>23</v>
      </c>
      <c r="BD67" s="100">
        <v>31</v>
      </c>
      <c r="BE67" s="100">
        <v>58</v>
      </c>
      <c r="BF67" s="100">
        <v>108</v>
      </c>
      <c r="BG67" s="100">
        <v>119</v>
      </c>
      <c r="BH67" s="100">
        <v>230</v>
      </c>
      <c r="BI67" s="100">
        <v>286</v>
      </c>
      <c r="BJ67" s="100">
        <v>236</v>
      </c>
      <c r="BK67" s="100">
        <v>179</v>
      </c>
      <c r="BL67" s="100">
        <v>88</v>
      </c>
      <c r="BM67" s="100">
        <v>1</v>
      </c>
      <c r="BN67" s="100">
        <v>1440</v>
      </c>
      <c r="BP67" s="121">
        <v>1960</v>
      </c>
    </row>
    <row r="68" spans="2:68">
      <c r="B68" s="121">
        <v>1961</v>
      </c>
      <c r="C68" s="100">
        <v>8</v>
      </c>
      <c r="D68" s="100">
        <v>2</v>
      </c>
      <c r="E68" s="100">
        <v>0</v>
      </c>
      <c r="F68" s="100">
        <v>2</v>
      </c>
      <c r="G68" s="100">
        <v>3</v>
      </c>
      <c r="H68" s="100">
        <v>1</v>
      </c>
      <c r="I68" s="100">
        <v>4</v>
      </c>
      <c r="J68" s="100">
        <v>7</v>
      </c>
      <c r="K68" s="100">
        <v>11</v>
      </c>
      <c r="L68" s="100">
        <v>22</v>
      </c>
      <c r="M68" s="100">
        <v>23</v>
      </c>
      <c r="N68" s="100">
        <v>59</v>
      </c>
      <c r="O68" s="100">
        <v>77</v>
      </c>
      <c r="P68" s="100">
        <v>95</v>
      </c>
      <c r="Q68" s="100">
        <v>99</v>
      </c>
      <c r="R68" s="100">
        <v>91</v>
      </c>
      <c r="S68" s="100">
        <v>63</v>
      </c>
      <c r="T68" s="100">
        <v>28</v>
      </c>
      <c r="U68" s="100">
        <v>0</v>
      </c>
      <c r="V68" s="100">
        <v>595</v>
      </c>
      <c r="W68" s="128"/>
      <c r="X68" s="121">
        <v>1961</v>
      </c>
      <c r="Y68" s="100">
        <v>10</v>
      </c>
      <c r="Z68" s="100">
        <v>2</v>
      </c>
      <c r="AA68" s="100">
        <v>2</v>
      </c>
      <c r="AB68" s="100">
        <v>1</v>
      </c>
      <c r="AC68" s="100">
        <v>0</v>
      </c>
      <c r="AD68" s="100">
        <v>2</v>
      </c>
      <c r="AE68" s="100">
        <v>10</v>
      </c>
      <c r="AF68" s="100">
        <v>7</v>
      </c>
      <c r="AG68" s="100">
        <v>11</v>
      </c>
      <c r="AH68" s="100">
        <v>13</v>
      </c>
      <c r="AI68" s="100">
        <v>24</v>
      </c>
      <c r="AJ68" s="100">
        <v>47</v>
      </c>
      <c r="AK68" s="100">
        <v>73</v>
      </c>
      <c r="AL68" s="100">
        <v>138</v>
      </c>
      <c r="AM68" s="100">
        <v>213</v>
      </c>
      <c r="AN68" s="100">
        <v>183</v>
      </c>
      <c r="AO68" s="100">
        <v>114</v>
      </c>
      <c r="AP68" s="100">
        <v>66</v>
      </c>
      <c r="AQ68" s="100">
        <v>1</v>
      </c>
      <c r="AR68" s="100">
        <v>917</v>
      </c>
      <c r="AS68" s="128"/>
      <c r="AT68" s="121">
        <v>1961</v>
      </c>
      <c r="AU68" s="100">
        <v>18</v>
      </c>
      <c r="AV68" s="100">
        <v>4</v>
      </c>
      <c r="AW68" s="100">
        <v>2</v>
      </c>
      <c r="AX68" s="100">
        <v>3</v>
      </c>
      <c r="AY68" s="100">
        <v>3</v>
      </c>
      <c r="AZ68" s="100">
        <v>3</v>
      </c>
      <c r="BA68" s="100">
        <v>14</v>
      </c>
      <c r="BB68" s="100">
        <v>14</v>
      </c>
      <c r="BC68" s="100">
        <v>22</v>
      </c>
      <c r="BD68" s="100">
        <v>35</v>
      </c>
      <c r="BE68" s="100">
        <v>47</v>
      </c>
      <c r="BF68" s="100">
        <v>106</v>
      </c>
      <c r="BG68" s="100">
        <v>150</v>
      </c>
      <c r="BH68" s="100">
        <v>233</v>
      </c>
      <c r="BI68" s="100">
        <v>312</v>
      </c>
      <c r="BJ68" s="100">
        <v>274</v>
      </c>
      <c r="BK68" s="100">
        <v>177</v>
      </c>
      <c r="BL68" s="100">
        <v>94</v>
      </c>
      <c r="BM68" s="100">
        <v>1</v>
      </c>
      <c r="BN68" s="100">
        <v>1512</v>
      </c>
      <c r="BP68" s="121">
        <v>1961</v>
      </c>
    </row>
    <row r="69" spans="2:68">
      <c r="B69" s="121">
        <v>1962</v>
      </c>
      <c r="C69" s="100">
        <v>13</v>
      </c>
      <c r="D69" s="100">
        <v>2</v>
      </c>
      <c r="E69" s="100">
        <v>4</v>
      </c>
      <c r="F69" s="100">
        <v>1</v>
      </c>
      <c r="G69" s="100">
        <v>3</v>
      </c>
      <c r="H69" s="100">
        <v>4</v>
      </c>
      <c r="I69" s="100">
        <v>10</v>
      </c>
      <c r="J69" s="100">
        <v>17</v>
      </c>
      <c r="K69" s="100">
        <v>17</v>
      </c>
      <c r="L69" s="100">
        <v>23</v>
      </c>
      <c r="M69" s="100">
        <v>34</v>
      </c>
      <c r="N69" s="100">
        <v>53</v>
      </c>
      <c r="O69" s="100">
        <v>60</v>
      </c>
      <c r="P69" s="100">
        <v>104</v>
      </c>
      <c r="Q69" s="100">
        <v>119</v>
      </c>
      <c r="R69" s="100">
        <v>109</v>
      </c>
      <c r="S69" s="100">
        <v>56</v>
      </c>
      <c r="T69" s="100">
        <v>33</v>
      </c>
      <c r="U69" s="100">
        <v>1</v>
      </c>
      <c r="V69" s="100">
        <v>663</v>
      </c>
      <c r="W69" s="128"/>
      <c r="X69" s="121">
        <v>1962</v>
      </c>
      <c r="Y69" s="100">
        <v>12</v>
      </c>
      <c r="Z69" s="100">
        <v>4</v>
      </c>
      <c r="AA69" s="100">
        <v>0</v>
      </c>
      <c r="AB69" s="100">
        <v>2</v>
      </c>
      <c r="AC69" s="100">
        <v>2</v>
      </c>
      <c r="AD69" s="100">
        <v>5</v>
      </c>
      <c r="AE69" s="100">
        <v>7</v>
      </c>
      <c r="AF69" s="100">
        <v>12</v>
      </c>
      <c r="AG69" s="100">
        <v>13</v>
      </c>
      <c r="AH69" s="100">
        <v>23</v>
      </c>
      <c r="AI69" s="100">
        <v>39</v>
      </c>
      <c r="AJ69" s="100">
        <v>47</v>
      </c>
      <c r="AK69" s="100">
        <v>89</v>
      </c>
      <c r="AL69" s="100">
        <v>131</v>
      </c>
      <c r="AM69" s="100">
        <v>186</v>
      </c>
      <c r="AN69" s="100">
        <v>168</v>
      </c>
      <c r="AO69" s="100">
        <v>112</v>
      </c>
      <c r="AP69" s="100">
        <v>74</v>
      </c>
      <c r="AQ69" s="100">
        <v>1</v>
      </c>
      <c r="AR69" s="100">
        <v>927</v>
      </c>
      <c r="AS69" s="128"/>
      <c r="AT69" s="121">
        <v>1962</v>
      </c>
      <c r="AU69" s="100">
        <v>25</v>
      </c>
      <c r="AV69" s="100">
        <v>6</v>
      </c>
      <c r="AW69" s="100">
        <v>4</v>
      </c>
      <c r="AX69" s="100">
        <v>3</v>
      </c>
      <c r="AY69" s="100">
        <v>5</v>
      </c>
      <c r="AZ69" s="100">
        <v>9</v>
      </c>
      <c r="BA69" s="100">
        <v>17</v>
      </c>
      <c r="BB69" s="100">
        <v>29</v>
      </c>
      <c r="BC69" s="100">
        <v>30</v>
      </c>
      <c r="BD69" s="100">
        <v>46</v>
      </c>
      <c r="BE69" s="100">
        <v>73</v>
      </c>
      <c r="BF69" s="100">
        <v>100</v>
      </c>
      <c r="BG69" s="100">
        <v>149</v>
      </c>
      <c r="BH69" s="100">
        <v>235</v>
      </c>
      <c r="BI69" s="100">
        <v>305</v>
      </c>
      <c r="BJ69" s="100">
        <v>277</v>
      </c>
      <c r="BK69" s="100">
        <v>168</v>
      </c>
      <c r="BL69" s="100">
        <v>107</v>
      </c>
      <c r="BM69" s="100">
        <v>2</v>
      </c>
      <c r="BN69" s="100">
        <v>1590</v>
      </c>
      <c r="BP69" s="121">
        <v>1962</v>
      </c>
    </row>
    <row r="70" spans="2:68">
      <c r="B70" s="121">
        <v>1963</v>
      </c>
      <c r="C70" s="100">
        <v>12</v>
      </c>
      <c r="D70" s="100">
        <v>1</v>
      </c>
      <c r="E70" s="100">
        <v>2</v>
      </c>
      <c r="F70" s="100">
        <v>4</v>
      </c>
      <c r="G70" s="100">
        <v>0</v>
      </c>
      <c r="H70" s="100">
        <v>2</v>
      </c>
      <c r="I70" s="100">
        <v>10</v>
      </c>
      <c r="J70" s="100">
        <v>10</v>
      </c>
      <c r="K70" s="100">
        <v>13</v>
      </c>
      <c r="L70" s="100">
        <v>22</v>
      </c>
      <c r="M70" s="100">
        <v>33</v>
      </c>
      <c r="N70" s="100">
        <v>64</v>
      </c>
      <c r="O70" s="100">
        <v>81</v>
      </c>
      <c r="P70" s="100">
        <v>80</v>
      </c>
      <c r="Q70" s="100">
        <v>113</v>
      </c>
      <c r="R70" s="100">
        <v>107</v>
      </c>
      <c r="S70" s="100">
        <v>65</v>
      </c>
      <c r="T70" s="100">
        <v>34</v>
      </c>
      <c r="U70" s="100">
        <v>0</v>
      </c>
      <c r="V70" s="100">
        <v>653</v>
      </c>
      <c r="W70" s="128"/>
      <c r="X70" s="121">
        <v>1963</v>
      </c>
      <c r="Y70" s="100">
        <v>7</v>
      </c>
      <c r="Z70" s="100">
        <v>1</v>
      </c>
      <c r="AA70" s="100">
        <v>4</v>
      </c>
      <c r="AB70" s="100">
        <v>1</v>
      </c>
      <c r="AC70" s="100">
        <v>1</v>
      </c>
      <c r="AD70" s="100">
        <v>6</v>
      </c>
      <c r="AE70" s="100">
        <v>5</v>
      </c>
      <c r="AF70" s="100">
        <v>6</v>
      </c>
      <c r="AG70" s="100">
        <v>14</v>
      </c>
      <c r="AH70" s="100">
        <v>17</v>
      </c>
      <c r="AI70" s="100">
        <v>23</v>
      </c>
      <c r="AJ70" s="100">
        <v>46</v>
      </c>
      <c r="AK70" s="100">
        <v>97</v>
      </c>
      <c r="AL70" s="100">
        <v>129</v>
      </c>
      <c r="AM70" s="100">
        <v>173</v>
      </c>
      <c r="AN70" s="100">
        <v>187</v>
      </c>
      <c r="AO70" s="100">
        <v>118</v>
      </c>
      <c r="AP70" s="100">
        <v>82</v>
      </c>
      <c r="AQ70" s="100">
        <v>0</v>
      </c>
      <c r="AR70" s="100">
        <v>917</v>
      </c>
      <c r="AS70" s="128"/>
      <c r="AT70" s="121">
        <v>1963</v>
      </c>
      <c r="AU70" s="100">
        <v>19</v>
      </c>
      <c r="AV70" s="100">
        <v>2</v>
      </c>
      <c r="AW70" s="100">
        <v>6</v>
      </c>
      <c r="AX70" s="100">
        <v>5</v>
      </c>
      <c r="AY70" s="100">
        <v>1</v>
      </c>
      <c r="AZ70" s="100">
        <v>8</v>
      </c>
      <c r="BA70" s="100">
        <v>15</v>
      </c>
      <c r="BB70" s="100">
        <v>16</v>
      </c>
      <c r="BC70" s="100">
        <v>27</v>
      </c>
      <c r="BD70" s="100">
        <v>39</v>
      </c>
      <c r="BE70" s="100">
        <v>56</v>
      </c>
      <c r="BF70" s="100">
        <v>110</v>
      </c>
      <c r="BG70" s="100">
        <v>178</v>
      </c>
      <c r="BH70" s="100">
        <v>209</v>
      </c>
      <c r="BI70" s="100">
        <v>286</v>
      </c>
      <c r="BJ70" s="100">
        <v>294</v>
      </c>
      <c r="BK70" s="100">
        <v>183</v>
      </c>
      <c r="BL70" s="100">
        <v>116</v>
      </c>
      <c r="BM70" s="100">
        <v>0</v>
      </c>
      <c r="BN70" s="100">
        <v>1570</v>
      </c>
      <c r="BP70" s="121">
        <v>1963</v>
      </c>
    </row>
    <row r="71" spans="2:68">
      <c r="B71" s="121">
        <v>1964</v>
      </c>
      <c r="C71" s="100">
        <v>13</v>
      </c>
      <c r="D71" s="100">
        <v>4</v>
      </c>
      <c r="E71" s="100">
        <v>3</v>
      </c>
      <c r="F71" s="100">
        <v>3</v>
      </c>
      <c r="G71" s="100">
        <v>2</v>
      </c>
      <c r="H71" s="100">
        <v>5</v>
      </c>
      <c r="I71" s="100">
        <v>5</v>
      </c>
      <c r="J71" s="100">
        <v>12</v>
      </c>
      <c r="K71" s="100">
        <v>18</v>
      </c>
      <c r="L71" s="100">
        <v>25</v>
      </c>
      <c r="M71" s="100">
        <v>36</v>
      </c>
      <c r="N71" s="100">
        <v>70</v>
      </c>
      <c r="O71" s="100">
        <v>82</v>
      </c>
      <c r="P71" s="100">
        <v>103</v>
      </c>
      <c r="Q71" s="100">
        <v>118</v>
      </c>
      <c r="R71" s="100">
        <v>114</v>
      </c>
      <c r="S71" s="100">
        <v>69</v>
      </c>
      <c r="T71" s="100">
        <v>39</v>
      </c>
      <c r="U71" s="100">
        <v>0</v>
      </c>
      <c r="V71" s="100">
        <v>721</v>
      </c>
      <c r="W71" s="128"/>
      <c r="X71" s="121">
        <v>1964</v>
      </c>
      <c r="Y71" s="100">
        <v>10</v>
      </c>
      <c r="Z71" s="100">
        <v>3</v>
      </c>
      <c r="AA71" s="100">
        <v>2</v>
      </c>
      <c r="AB71" s="100">
        <v>3</v>
      </c>
      <c r="AC71" s="100">
        <v>5</v>
      </c>
      <c r="AD71" s="100">
        <v>3</v>
      </c>
      <c r="AE71" s="100">
        <v>2</v>
      </c>
      <c r="AF71" s="100">
        <v>8</v>
      </c>
      <c r="AG71" s="100">
        <v>11</v>
      </c>
      <c r="AH71" s="100">
        <v>21</v>
      </c>
      <c r="AI71" s="100">
        <v>32</v>
      </c>
      <c r="AJ71" s="100">
        <v>70</v>
      </c>
      <c r="AK71" s="100">
        <v>98</v>
      </c>
      <c r="AL71" s="100">
        <v>127</v>
      </c>
      <c r="AM71" s="100">
        <v>196</v>
      </c>
      <c r="AN71" s="100">
        <v>221</v>
      </c>
      <c r="AO71" s="100">
        <v>144</v>
      </c>
      <c r="AP71" s="100">
        <v>83</v>
      </c>
      <c r="AQ71" s="100">
        <v>0</v>
      </c>
      <c r="AR71" s="100">
        <v>1039</v>
      </c>
      <c r="AS71" s="128"/>
      <c r="AT71" s="121">
        <v>1964</v>
      </c>
      <c r="AU71" s="100">
        <v>23</v>
      </c>
      <c r="AV71" s="100">
        <v>7</v>
      </c>
      <c r="AW71" s="100">
        <v>5</v>
      </c>
      <c r="AX71" s="100">
        <v>6</v>
      </c>
      <c r="AY71" s="100">
        <v>7</v>
      </c>
      <c r="AZ71" s="100">
        <v>8</v>
      </c>
      <c r="BA71" s="100">
        <v>7</v>
      </c>
      <c r="BB71" s="100">
        <v>20</v>
      </c>
      <c r="BC71" s="100">
        <v>29</v>
      </c>
      <c r="BD71" s="100">
        <v>46</v>
      </c>
      <c r="BE71" s="100">
        <v>68</v>
      </c>
      <c r="BF71" s="100">
        <v>140</v>
      </c>
      <c r="BG71" s="100">
        <v>180</v>
      </c>
      <c r="BH71" s="100">
        <v>230</v>
      </c>
      <c r="BI71" s="100">
        <v>314</v>
      </c>
      <c r="BJ71" s="100">
        <v>335</v>
      </c>
      <c r="BK71" s="100">
        <v>213</v>
      </c>
      <c r="BL71" s="100">
        <v>122</v>
      </c>
      <c r="BM71" s="100">
        <v>0</v>
      </c>
      <c r="BN71" s="100">
        <v>1760</v>
      </c>
      <c r="BP71" s="121">
        <v>1964</v>
      </c>
    </row>
    <row r="72" spans="2:68">
      <c r="B72" s="121">
        <v>1965</v>
      </c>
      <c r="C72" s="100">
        <v>15</v>
      </c>
      <c r="D72" s="100">
        <v>3</v>
      </c>
      <c r="E72" s="100">
        <v>2</v>
      </c>
      <c r="F72" s="100">
        <v>1</v>
      </c>
      <c r="G72" s="100">
        <v>3</v>
      </c>
      <c r="H72" s="100">
        <v>3</v>
      </c>
      <c r="I72" s="100">
        <v>4</v>
      </c>
      <c r="J72" s="100">
        <v>16</v>
      </c>
      <c r="K72" s="100">
        <v>15</v>
      </c>
      <c r="L72" s="100">
        <v>26</v>
      </c>
      <c r="M72" s="100">
        <v>51</v>
      </c>
      <c r="N72" s="100">
        <v>56</v>
      </c>
      <c r="O72" s="100">
        <v>78</v>
      </c>
      <c r="P72" s="100">
        <v>97</v>
      </c>
      <c r="Q72" s="100">
        <v>118</v>
      </c>
      <c r="R72" s="100">
        <v>113</v>
      </c>
      <c r="S72" s="100">
        <v>71</v>
      </c>
      <c r="T72" s="100">
        <v>40</v>
      </c>
      <c r="U72" s="100">
        <v>0</v>
      </c>
      <c r="V72" s="100">
        <v>712</v>
      </c>
      <c r="W72" s="128"/>
      <c r="X72" s="121">
        <v>1965</v>
      </c>
      <c r="Y72" s="100">
        <v>13</v>
      </c>
      <c r="Z72" s="100">
        <v>3</v>
      </c>
      <c r="AA72" s="100">
        <v>2</v>
      </c>
      <c r="AB72" s="100">
        <v>1</v>
      </c>
      <c r="AC72" s="100">
        <v>3</v>
      </c>
      <c r="AD72" s="100">
        <v>5</v>
      </c>
      <c r="AE72" s="100">
        <v>9</v>
      </c>
      <c r="AF72" s="100">
        <v>9</v>
      </c>
      <c r="AG72" s="100">
        <v>10</v>
      </c>
      <c r="AH72" s="100">
        <v>18</v>
      </c>
      <c r="AI72" s="100">
        <v>29</v>
      </c>
      <c r="AJ72" s="100">
        <v>68</v>
      </c>
      <c r="AK72" s="100">
        <v>99</v>
      </c>
      <c r="AL72" s="100">
        <v>143</v>
      </c>
      <c r="AM72" s="100">
        <v>206</v>
      </c>
      <c r="AN72" s="100">
        <v>196</v>
      </c>
      <c r="AO72" s="100">
        <v>141</v>
      </c>
      <c r="AP72" s="100">
        <v>79</v>
      </c>
      <c r="AQ72" s="100">
        <v>0</v>
      </c>
      <c r="AR72" s="100">
        <v>1034</v>
      </c>
      <c r="AS72" s="128"/>
      <c r="AT72" s="121">
        <v>1965</v>
      </c>
      <c r="AU72" s="100">
        <v>28</v>
      </c>
      <c r="AV72" s="100">
        <v>6</v>
      </c>
      <c r="AW72" s="100">
        <v>4</v>
      </c>
      <c r="AX72" s="100">
        <v>2</v>
      </c>
      <c r="AY72" s="100">
        <v>6</v>
      </c>
      <c r="AZ72" s="100">
        <v>8</v>
      </c>
      <c r="BA72" s="100">
        <v>13</v>
      </c>
      <c r="BB72" s="100">
        <v>25</v>
      </c>
      <c r="BC72" s="100">
        <v>25</v>
      </c>
      <c r="BD72" s="100">
        <v>44</v>
      </c>
      <c r="BE72" s="100">
        <v>80</v>
      </c>
      <c r="BF72" s="100">
        <v>124</v>
      </c>
      <c r="BG72" s="100">
        <v>177</v>
      </c>
      <c r="BH72" s="100">
        <v>240</v>
      </c>
      <c r="BI72" s="100">
        <v>324</v>
      </c>
      <c r="BJ72" s="100">
        <v>309</v>
      </c>
      <c r="BK72" s="100">
        <v>212</v>
      </c>
      <c r="BL72" s="100">
        <v>119</v>
      </c>
      <c r="BM72" s="100">
        <v>0</v>
      </c>
      <c r="BN72" s="100">
        <v>1746</v>
      </c>
      <c r="BP72" s="121">
        <v>1965</v>
      </c>
    </row>
    <row r="73" spans="2:68">
      <c r="B73" s="121">
        <v>1966</v>
      </c>
      <c r="C73" s="100">
        <v>14</v>
      </c>
      <c r="D73" s="100">
        <v>1</v>
      </c>
      <c r="E73" s="100">
        <v>3</v>
      </c>
      <c r="F73" s="100">
        <v>4</v>
      </c>
      <c r="G73" s="100">
        <v>3</v>
      </c>
      <c r="H73" s="100">
        <v>6</v>
      </c>
      <c r="I73" s="100">
        <v>5</v>
      </c>
      <c r="J73" s="100">
        <v>12</v>
      </c>
      <c r="K73" s="100">
        <v>17</v>
      </c>
      <c r="L73" s="100">
        <v>24</v>
      </c>
      <c r="M73" s="100">
        <v>37</v>
      </c>
      <c r="N73" s="100">
        <v>62</v>
      </c>
      <c r="O73" s="100">
        <v>80</v>
      </c>
      <c r="P73" s="100">
        <v>110</v>
      </c>
      <c r="Q73" s="100">
        <v>131</v>
      </c>
      <c r="R73" s="100">
        <v>142</v>
      </c>
      <c r="S73" s="100">
        <v>94</v>
      </c>
      <c r="T73" s="100">
        <v>57</v>
      </c>
      <c r="U73" s="100">
        <v>0</v>
      </c>
      <c r="V73" s="100">
        <v>802</v>
      </c>
      <c r="W73" s="128"/>
      <c r="X73" s="121">
        <v>1966</v>
      </c>
      <c r="Y73" s="100">
        <v>8</v>
      </c>
      <c r="Z73" s="100">
        <v>1</v>
      </c>
      <c r="AA73" s="100">
        <v>0</v>
      </c>
      <c r="AB73" s="100">
        <v>3</v>
      </c>
      <c r="AC73" s="100">
        <v>4</v>
      </c>
      <c r="AD73" s="100">
        <v>8</v>
      </c>
      <c r="AE73" s="100">
        <v>5</v>
      </c>
      <c r="AF73" s="100">
        <v>7</v>
      </c>
      <c r="AG73" s="100">
        <v>13</v>
      </c>
      <c r="AH73" s="100">
        <v>14</v>
      </c>
      <c r="AI73" s="100">
        <v>34</v>
      </c>
      <c r="AJ73" s="100">
        <v>63</v>
      </c>
      <c r="AK73" s="100">
        <v>93</v>
      </c>
      <c r="AL73" s="100">
        <v>144</v>
      </c>
      <c r="AM73" s="100">
        <v>213</v>
      </c>
      <c r="AN73" s="100">
        <v>242</v>
      </c>
      <c r="AO73" s="100">
        <v>170</v>
      </c>
      <c r="AP73" s="100">
        <v>112</v>
      </c>
      <c r="AQ73" s="100">
        <v>0</v>
      </c>
      <c r="AR73" s="100">
        <v>1134</v>
      </c>
      <c r="AS73" s="128"/>
      <c r="AT73" s="121">
        <v>1966</v>
      </c>
      <c r="AU73" s="100">
        <v>22</v>
      </c>
      <c r="AV73" s="100">
        <v>2</v>
      </c>
      <c r="AW73" s="100">
        <v>3</v>
      </c>
      <c r="AX73" s="100">
        <v>7</v>
      </c>
      <c r="AY73" s="100">
        <v>7</v>
      </c>
      <c r="AZ73" s="100">
        <v>14</v>
      </c>
      <c r="BA73" s="100">
        <v>10</v>
      </c>
      <c r="BB73" s="100">
        <v>19</v>
      </c>
      <c r="BC73" s="100">
        <v>30</v>
      </c>
      <c r="BD73" s="100">
        <v>38</v>
      </c>
      <c r="BE73" s="100">
        <v>71</v>
      </c>
      <c r="BF73" s="100">
        <v>125</v>
      </c>
      <c r="BG73" s="100">
        <v>173</v>
      </c>
      <c r="BH73" s="100">
        <v>254</v>
      </c>
      <c r="BI73" s="100">
        <v>344</v>
      </c>
      <c r="BJ73" s="100">
        <v>384</v>
      </c>
      <c r="BK73" s="100">
        <v>264</v>
      </c>
      <c r="BL73" s="100">
        <v>169</v>
      </c>
      <c r="BM73" s="100">
        <v>0</v>
      </c>
      <c r="BN73" s="100">
        <v>1936</v>
      </c>
      <c r="BP73" s="121">
        <v>1966</v>
      </c>
    </row>
    <row r="74" spans="2:68">
      <c r="B74" s="121">
        <v>1967</v>
      </c>
      <c r="C74" s="100">
        <v>14</v>
      </c>
      <c r="D74" s="100">
        <v>3</v>
      </c>
      <c r="E74" s="100">
        <v>0</v>
      </c>
      <c r="F74" s="100">
        <v>1</v>
      </c>
      <c r="G74" s="100">
        <v>1</v>
      </c>
      <c r="H74" s="100">
        <v>3</v>
      </c>
      <c r="I74" s="100">
        <v>9</v>
      </c>
      <c r="J74" s="100">
        <v>12</v>
      </c>
      <c r="K74" s="100">
        <v>20</v>
      </c>
      <c r="L74" s="100">
        <v>31</v>
      </c>
      <c r="M74" s="100">
        <v>49</v>
      </c>
      <c r="N74" s="100">
        <v>75</v>
      </c>
      <c r="O74" s="100">
        <v>95</v>
      </c>
      <c r="P74" s="100">
        <v>127</v>
      </c>
      <c r="Q74" s="100">
        <v>144</v>
      </c>
      <c r="R74" s="100">
        <v>133</v>
      </c>
      <c r="S74" s="100">
        <v>76</v>
      </c>
      <c r="T74" s="100">
        <v>42</v>
      </c>
      <c r="U74" s="100">
        <v>0</v>
      </c>
      <c r="V74" s="100">
        <v>835</v>
      </c>
      <c r="W74" s="128"/>
      <c r="X74" s="121">
        <v>1967</v>
      </c>
      <c r="Y74" s="100">
        <v>10</v>
      </c>
      <c r="Z74" s="100">
        <v>1</v>
      </c>
      <c r="AA74" s="100">
        <v>5</v>
      </c>
      <c r="AB74" s="100">
        <v>2</v>
      </c>
      <c r="AC74" s="100">
        <v>5</v>
      </c>
      <c r="AD74" s="100">
        <v>3</v>
      </c>
      <c r="AE74" s="100">
        <v>2</v>
      </c>
      <c r="AF74" s="100">
        <v>7</v>
      </c>
      <c r="AG74" s="100">
        <v>15</v>
      </c>
      <c r="AH74" s="100">
        <v>22</v>
      </c>
      <c r="AI74" s="100">
        <v>28</v>
      </c>
      <c r="AJ74" s="100">
        <v>62</v>
      </c>
      <c r="AK74" s="100">
        <v>97</v>
      </c>
      <c r="AL74" s="100">
        <v>144</v>
      </c>
      <c r="AM74" s="100">
        <v>181</v>
      </c>
      <c r="AN74" s="100">
        <v>250</v>
      </c>
      <c r="AO74" s="100">
        <v>170</v>
      </c>
      <c r="AP74" s="100">
        <v>99</v>
      </c>
      <c r="AQ74" s="100">
        <v>0</v>
      </c>
      <c r="AR74" s="100">
        <v>1103</v>
      </c>
      <c r="AS74" s="128"/>
      <c r="AT74" s="121">
        <v>1967</v>
      </c>
      <c r="AU74" s="100">
        <v>24</v>
      </c>
      <c r="AV74" s="100">
        <v>4</v>
      </c>
      <c r="AW74" s="100">
        <v>5</v>
      </c>
      <c r="AX74" s="100">
        <v>3</v>
      </c>
      <c r="AY74" s="100">
        <v>6</v>
      </c>
      <c r="AZ74" s="100">
        <v>6</v>
      </c>
      <c r="BA74" s="100">
        <v>11</v>
      </c>
      <c r="BB74" s="100">
        <v>19</v>
      </c>
      <c r="BC74" s="100">
        <v>35</v>
      </c>
      <c r="BD74" s="100">
        <v>53</v>
      </c>
      <c r="BE74" s="100">
        <v>77</v>
      </c>
      <c r="BF74" s="100">
        <v>137</v>
      </c>
      <c r="BG74" s="100">
        <v>192</v>
      </c>
      <c r="BH74" s="100">
        <v>271</v>
      </c>
      <c r="BI74" s="100">
        <v>325</v>
      </c>
      <c r="BJ74" s="100">
        <v>383</v>
      </c>
      <c r="BK74" s="100">
        <v>246</v>
      </c>
      <c r="BL74" s="100">
        <v>141</v>
      </c>
      <c r="BM74" s="100">
        <v>0</v>
      </c>
      <c r="BN74" s="100">
        <v>1938</v>
      </c>
      <c r="BP74" s="121">
        <v>1967</v>
      </c>
    </row>
    <row r="75" spans="2:68">
      <c r="B75" s="122">
        <v>1968</v>
      </c>
      <c r="C75" s="100">
        <v>33</v>
      </c>
      <c r="D75" s="100">
        <v>11</v>
      </c>
      <c r="E75" s="100">
        <v>12</v>
      </c>
      <c r="F75" s="100">
        <v>6</v>
      </c>
      <c r="G75" s="100">
        <v>5</v>
      </c>
      <c r="H75" s="100">
        <v>5</v>
      </c>
      <c r="I75" s="100">
        <v>9</v>
      </c>
      <c r="J75" s="100">
        <v>18</v>
      </c>
      <c r="K75" s="100">
        <v>23</v>
      </c>
      <c r="L75" s="100">
        <v>33</v>
      </c>
      <c r="M75" s="100">
        <v>61</v>
      </c>
      <c r="N75" s="100">
        <v>81</v>
      </c>
      <c r="O75" s="100">
        <v>107</v>
      </c>
      <c r="P75" s="100">
        <v>169</v>
      </c>
      <c r="Q75" s="100">
        <v>161</v>
      </c>
      <c r="R75" s="100">
        <v>169</v>
      </c>
      <c r="S75" s="100">
        <v>114</v>
      </c>
      <c r="T75" s="100">
        <v>66</v>
      </c>
      <c r="U75" s="100">
        <v>0</v>
      </c>
      <c r="V75" s="100">
        <v>1083</v>
      </c>
      <c r="W75" s="128"/>
      <c r="X75" s="122">
        <v>1968</v>
      </c>
      <c r="Y75" s="100">
        <v>31</v>
      </c>
      <c r="Z75" s="100">
        <v>11</v>
      </c>
      <c r="AA75" s="100">
        <v>4</v>
      </c>
      <c r="AB75" s="100">
        <v>5</v>
      </c>
      <c r="AC75" s="100">
        <v>4</v>
      </c>
      <c r="AD75" s="100">
        <v>4</v>
      </c>
      <c r="AE75" s="100">
        <v>1</v>
      </c>
      <c r="AF75" s="100">
        <v>14</v>
      </c>
      <c r="AG75" s="100">
        <v>17</v>
      </c>
      <c r="AH75" s="100">
        <v>21</v>
      </c>
      <c r="AI75" s="100">
        <v>34</v>
      </c>
      <c r="AJ75" s="100">
        <v>52</v>
      </c>
      <c r="AK75" s="100">
        <v>110</v>
      </c>
      <c r="AL75" s="100">
        <v>162</v>
      </c>
      <c r="AM75" s="100">
        <v>229</v>
      </c>
      <c r="AN75" s="100">
        <v>280</v>
      </c>
      <c r="AO75" s="100">
        <v>189</v>
      </c>
      <c r="AP75" s="100">
        <v>129</v>
      </c>
      <c r="AQ75" s="100">
        <v>0</v>
      </c>
      <c r="AR75" s="100">
        <v>1297</v>
      </c>
      <c r="AS75" s="128"/>
      <c r="AT75" s="122">
        <v>1968</v>
      </c>
      <c r="AU75" s="100">
        <v>64</v>
      </c>
      <c r="AV75" s="100">
        <v>22</v>
      </c>
      <c r="AW75" s="100">
        <v>16</v>
      </c>
      <c r="AX75" s="100">
        <v>11</v>
      </c>
      <c r="AY75" s="100">
        <v>9</v>
      </c>
      <c r="AZ75" s="100">
        <v>9</v>
      </c>
      <c r="BA75" s="100">
        <v>10</v>
      </c>
      <c r="BB75" s="100">
        <v>32</v>
      </c>
      <c r="BC75" s="100">
        <v>40</v>
      </c>
      <c r="BD75" s="100">
        <v>54</v>
      </c>
      <c r="BE75" s="100">
        <v>95</v>
      </c>
      <c r="BF75" s="100">
        <v>133</v>
      </c>
      <c r="BG75" s="100">
        <v>217</v>
      </c>
      <c r="BH75" s="100">
        <v>331</v>
      </c>
      <c r="BI75" s="100">
        <v>390</v>
      </c>
      <c r="BJ75" s="100">
        <v>449</v>
      </c>
      <c r="BK75" s="100">
        <v>303</v>
      </c>
      <c r="BL75" s="100">
        <v>195</v>
      </c>
      <c r="BM75" s="100">
        <v>0</v>
      </c>
      <c r="BN75" s="100">
        <v>2380</v>
      </c>
      <c r="BP75" s="122">
        <v>1968</v>
      </c>
    </row>
    <row r="76" spans="2:68">
      <c r="B76" s="122">
        <v>1969</v>
      </c>
      <c r="C76" s="100">
        <v>21</v>
      </c>
      <c r="D76" s="100">
        <v>7</v>
      </c>
      <c r="E76" s="100">
        <v>6</v>
      </c>
      <c r="F76" s="100">
        <v>8</v>
      </c>
      <c r="G76" s="100">
        <v>3</v>
      </c>
      <c r="H76" s="100">
        <v>5</v>
      </c>
      <c r="I76" s="100">
        <v>5</v>
      </c>
      <c r="J76" s="100">
        <v>15</v>
      </c>
      <c r="K76" s="100">
        <v>27</v>
      </c>
      <c r="L76" s="100">
        <v>30</v>
      </c>
      <c r="M76" s="100">
        <v>47</v>
      </c>
      <c r="N76" s="100">
        <v>63</v>
      </c>
      <c r="O76" s="100">
        <v>112</v>
      </c>
      <c r="P76" s="100">
        <v>144</v>
      </c>
      <c r="Q76" s="100">
        <v>156</v>
      </c>
      <c r="R76" s="100">
        <v>148</v>
      </c>
      <c r="S76" s="100">
        <v>91</v>
      </c>
      <c r="T76" s="100">
        <v>72</v>
      </c>
      <c r="U76" s="100">
        <v>0</v>
      </c>
      <c r="V76" s="100">
        <v>960</v>
      </c>
      <c r="W76" s="128"/>
      <c r="X76" s="122">
        <v>1969</v>
      </c>
      <c r="Y76" s="100">
        <v>30</v>
      </c>
      <c r="Z76" s="100">
        <v>10</v>
      </c>
      <c r="AA76" s="100">
        <v>6</v>
      </c>
      <c r="AB76" s="100">
        <v>5</v>
      </c>
      <c r="AC76" s="100">
        <v>5</v>
      </c>
      <c r="AD76" s="100">
        <v>4</v>
      </c>
      <c r="AE76" s="100">
        <v>3</v>
      </c>
      <c r="AF76" s="100">
        <v>7</v>
      </c>
      <c r="AG76" s="100">
        <v>21</v>
      </c>
      <c r="AH76" s="100">
        <v>26</v>
      </c>
      <c r="AI76" s="100">
        <v>41</v>
      </c>
      <c r="AJ76" s="100">
        <v>69</v>
      </c>
      <c r="AK76" s="100">
        <v>92</v>
      </c>
      <c r="AL76" s="100">
        <v>167</v>
      </c>
      <c r="AM76" s="100">
        <v>186</v>
      </c>
      <c r="AN76" s="100">
        <v>255</v>
      </c>
      <c r="AO76" s="100">
        <v>189</v>
      </c>
      <c r="AP76" s="100">
        <v>110</v>
      </c>
      <c r="AQ76" s="100">
        <v>0</v>
      </c>
      <c r="AR76" s="100">
        <v>1226</v>
      </c>
      <c r="AS76" s="128"/>
      <c r="AT76" s="122">
        <v>1969</v>
      </c>
      <c r="AU76" s="100">
        <v>51</v>
      </c>
      <c r="AV76" s="100">
        <v>17</v>
      </c>
      <c r="AW76" s="100">
        <v>12</v>
      </c>
      <c r="AX76" s="100">
        <v>13</v>
      </c>
      <c r="AY76" s="100">
        <v>8</v>
      </c>
      <c r="AZ76" s="100">
        <v>9</v>
      </c>
      <c r="BA76" s="100">
        <v>8</v>
      </c>
      <c r="BB76" s="100">
        <v>22</v>
      </c>
      <c r="BC76" s="100">
        <v>48</v>
      </c>
      <c r="BD76" s="100">
        <v>56</v>
      </c>
      <c r="BE76" s="100">
        <v>88</v>
      </c>
      <c r="BF76" s="100">
        <v>132</v>
      </c>
      <c r="BG76" s="100">
        <v>204</v>
      </c>
      <c r="BH76" s="100">
        <v>311</v>
      </c>
      <c r="BI76" s="100">
        <v>342</v>
      </c>
      <c r="BJ76" s="100">
        <v>403</v>
      </c>
      <c r="BK76" s="100">
        <v>280</v>
      </c>
      <c r="BL76" s="100">
        <v>182</v>
      </c>
      <c r="BM76" s="100">
        <v>0</v>
      </c>
      <c r="BN76" s="100">
        <v>2186</v>
      </c>
      <c r="BP76" s="122">
        <v>1969</v>
      </c>
    </row>
    <row r="77" spans="2:68">
      <c r="B77" s="122">
        <v>1970</v>
      </c>
      <c r="C77" s="100">
        <v>18</v>
      </c>
      <c r="D77" s="100">
        <v>7</v>
      </c>
      <c r="E77" s="100">
        <v>3</v>
      </c>
      <c r="F77" s="100">
        <v>5</v>
      </c>
      <c r="G77" s="100">
        <v>7</v>
      </c>
      <c r="H77" s="100">
        <v>2</v>
      </c>
      <c r="I77" s="100">
        <v>7</v>
      </c>
      <c r="J77" s="100">
        <v>15</v>
      </c>
      <c r="K77" s="100">
        <v>25</v>
      </c>
      <c r="L77" s="100">
        <v>31</v>
      </c>
      <c r="M77" s="100">
        <v>52</v>
      </c>
      <c r="N77" s="100">
        <v>73</v>
      </c>
      <c r="O77" s="100">
        <v>113</v>
      </c>
      <c r="P77" s="100">
        <v>140</v>
      </c>
      <c r="Q77" s="100">
        <v>153</v>
      </c>
      <c r="R77" s="100">
        <v>142</v>
      </c>
      <c r="S77" s="100">
        <v>103</v>
      </c>
      <c r="T77" s="100">
        <v>69</v>
      </c>
      <c r="U77" s="100">
        <v>0</v>
      </c>
      <c r="V77" s="100">
        <v>965</v>
      </c>
      <c r="W77" s="128"/>
      <c r="X77" s="122">
        <v>1970</v>
      </c>
      <c r="Y77" s="100">
        <v>30</v>
      </c>
      <c r="Z77" s="100">
        <v>7</v>
      </c>
      <c r="AA77" s="100">
        <v>7</v>
      </c>
      <c r="AB77" s="100">
        <v>7</v>
      </c>
      <c r="AC77" s="100">
        <v>4</v>
      </c>
      <c r="AD77" s="100">
        <v>9</v>
      </c>
      <c r="AE77" s="100">
        <v>12</v>
      </c>
      <c r="AF77" s="100">
        <v>14</v>
      </c>
      <c r="AG77" s="100">
        <v>9</v>
      </c>
      <c r="AH77" s="100">
        <v>32</v>
      </c>
      <c r="AI77" s="100">
        <v>36</v>
      </c>
      <c r="AJ77" s="100">
        <v>64</v>
      </c>
      <c r="AK77" s="100">
        <v>94</v>
      </c>
      <c r="AL77" s="100">
        <v>165</v>
      </c>
      <c r="AM77" s="100">
        <v>231</v>
      </c>
      <c r="AN77" s="100">
        <v>260</v>
      </c>
      <c r="AO77" s="100">
        <v>211</v>
      </c>
      <c r="AP77" s="100">
        <v>144</v>
      </c>
      <c r="AQ77" s="100">
        <v>1</v>
      </c>
      <c r="AR77" s="100">
        <v>1337</v>
      </c>
      <c r="AS77" s="128"/>
      <c r="AT77" s="122">
        <v>1970</v>
      </c>
      <c r="AU77" s="100">
        <v>48</v>
      </c>
      <c r="AV77" s="100">
        <v>14</v>
      </c>
      <c r="AW77" s="100">
        <v>10</v>
      </c>
      <c r="AX77" s="100">
        <v>12</v>
      </c>
      <c r="AY77" s="100">
        <v>11</v>
      </c>
      <c r="AZ77" s="100">
        <v>11</v>
      </c>
      <c r="BA77" s="100">
        <v>19</v>
      </c>
      <c r="BB77" s="100">
        <v>29</v>
      </c>
      <c r="BC77" s="100">
        <v>34</v>
      </c>
      <c r="BD77" s="100">
        <v>63</v>
      </c>
      <c r="BE77" s="100">
        <v>88</v>
      </c>
      <c r="BF77" s="100">
        <v>137</v>
      </c>
      <c r="BG77" s="100">
        <v>207</v>
      </c>
      <c r="BH77" s="100">
        <v>305</v>
      </c>
      <c r="BI77" s="100">
        <v>384</v>
      </c>
      <c r="BJ77" s="100">
        <v>402</v>
      </c>
      <c r="BK77" s="100">
        <v>314</v>
      </c>
      <c r="BL77" s="100">
        <v>213</v>
      </c>
      <c r="BM77" s="100">
        <v>1</v>
      </c>
      <c r="BN77" s="100">
        <v>2302</v>
      </c>
      <c r="BP77" s="122">
        <v>1970</v>
      </c>
    </row>
    <row r="78" spans="2:68">
      <c r="B78" s="122">
        <v>1971</v>
      </c>
      <c r="C78" s="100">
        <v>41</v>
      </c>
      <c r="D78" s="100">
        <v>12</v>
      </c>
      <c r="E78" s="100">
        <v>7</v>
      </c>
      <c r="F78" s="100">
        <v>5</v>
      </c>
      <c r="G78" s="100">
        <v>9</v>
      </c>
      <c r="H78" s="100">
        <v>6</v>
      </c>
      <c r="I78" s="100">
        <v>4</v>
      </c>
      <c r="J78" s="100">
        <v>6</v>
      </c>
      <c r="K78" s="100">
        <v>21</v>
      </c>
      <c r="L78" s="100">
        <v>32</v>
      </c>
      <c r="M78" s="100">
        <v>34</v>
      </c>
      <c r="N78" s="100">
        <v>90</v>
      </c>
      <c r="O78" s="100">
        <v>107</v>
      </c>
      <c r="P78" s="100">
        <v>135</v>
      </c>
      <c r="Q78" s="100">
        <v>177</v>
      </c>
      <c r="R78" s="100">
        <v>135</v>
      </c>
      <c r="S78" s="100">
        <v>124</v>
      </c>
      <c r="T78" s="100">
        <v>58</v>
      </c>
      <c r="U78" s="100">
        <v>0</v>
      </c>
      <c r="V78" s="100">
        <v>1003</v>
      </c>
      <c r="W78" s="128"/>
      <c r="X78" s="122">
        <v>1971</v>
      </c>
      <c r="Y78" s="100">
        <v>34</v>
      </c>
      <c r="Z78" s="100">
        <v>7</v>
      </c>
      <c r="AA78" s="100">
        <v>7</v>
      </c>
      <c r="AB78" s="100">
        <v>4</v>
      </c>
      <c r="AC78" s="100">
        <v>6</v>
      </c>
      <c r="AD78" s="100">
        <v>6</v>
      </c>
      <c r="AE78" s="100">
        <v>2</v>
      </c>
      <c r="AF78" s="100">
        <v>8</v>
      </c>
      <c r="AG78" s="100">
        <v>24</v>
      </c>
      <c r="AH78" s="100">
        <v>23</v>
      </c>
      <c r="AI78" s="100">
        <v>31</v>
      </c>
      <c r="AJ78" s="100">
        <v>75</v>
      </c>
      <c r="AK78" s="100">
        <v>106</v>
      </c>
      <c r="AL78" s="100">
        <v>152</v>
      </c>
      <c r="AM78" s="100">
        <v>209</v>
      </c>
      <c r="AN78" s="100">
        <v>253</v>
      </c>
      <c r="AO78" s="100">
        <v>186</v>
      </c>
      <c r="AP78" s="100">
        <v>148</v>
      </c>
      <c r="AQ78" s="100">
        <v>0</v>
      </c>
      <c r="AR78" s="100">
        <v>1281</v>
      </c>
      <c r="AS78" s="128"/>
      <c r="AT78" s="122">
        <v>1971</v>
      </c>
      <c r="AU78" s="100">
        <v>75</v>
      </c>
      <c r="AV78" s="100">
        <v>19</v>
      </c>
      <c r="AW78" s="100">
        <v>14</v>
      </c>
      <c r="AX78" s="100">
        <v>9</v>
      </c>
      <c r="AY78" s="100">
        <v>15</v>
      </c>
      <c r="AZ78" s="100">
        <v>12</v>
      </c>
      <c r="BA78" s="100">
        <v>6</v>
      </c>
      <c r="BB78" s="100">
        <v>14</v>
      </c>
      <c r="BC78" s="100">
        <v>45</v>
      </c>
      <c r="BD78" s="100">
        <v>55</v>
      </c>
      <c r="BE78" s="100">
        <v>65</v>
      </c>
      <c r="BF78" s="100">
        <v>165</v>
      </c>
      <c r="BG78" s="100">
        <v>213</v>
      </c>
      <c r="BH78" s="100">
        <v>287</v>
      </c>
      <c r="BI78" s="100">
        <v>386</v>
      </c>
      <c r="BJ78" s="100">
        <v>388</v>
      </c>
      <c r="BK78" s="100">
        <v>310</v>
      </c>
      <c r="BL78" s="100">
        <v>206</v>
      </c>
      <c r="BM78" s="100">
        <v>0</v>
      </c>
      <c r="BN78" s="100">
        <v>2284</v>
      </c>
      <c r="BP78" s="122">
        <v>1971</v>
      </c>
    </row>
    <row r="79" spans="2:68">
      <c r="B79" s="122">
        <v>1972</v>
      </c>
      <c r="C79" s="100">
        <v>30</v>
      </c>
      <c r="D79" s="100">
        <v>3</v>
      </c>
      <c r="E79" s="100">
        <v>4</v>
      </c>
      <c r="F79" s="100">
        <v>7</v>
      </c>
      <c r="G79" s="100">
        <v>1</v>
      </c>
      <c r="H79" s="100">
        <v>8</v>
      </c>
      <c r="I79" s="100">
        <v>5</v>
      </c>
      <c r="J79" s="100">
        <v>6</v>
      </c>
      <c r="K79" s="100">
        <v>23</v>
      </c>
      <c r="L79" s="100">
        <v>43</v>
      </c>
      <c r="M79" s="100">
        <v>66</v>
      </c>
      <c r="N79" s="100">
        <v>83</v>
      </c>
      <c r="O79" s="100">
        <v>132</v>
      </c>
      <c r="P79" s="100">
        <v>131</v>
      </c>
      <c r="Q79" s="100">
        <v>161</v>
      </c>
      <c r="R79" s="100">
        <v>144</v>
      </c>
      <c r="S79" s="100">
        <v>115</v>
      </c>
      <c r="T79" s="100">
        <v>61</v>
      </c>
      <c r="U79" s="100">
        <v>1</v>
      </c>
      <c r="V79" s="100">
        <v>1024</v>
      </c>
      <c r="W79" s="128"/>
      <c r="X79" s="122">
        <v>1972</v>
      </c>
      <c r="Y79" s="100">
        <v>15</v>
      </c>
      <c r="Z79" s="100">
        <v>6</v>
      </c>
      <c r="AA79" s="100">
        <v>5</v>
      </c>
      <c r="AB79" s="100">
        <v>5</v>
      </c>
      <c r="AC79" s="100">
        <v>3</v>
      </c>
      <c r="AD79" s="100">
        <v>12</v>
      </c>
      <c r="AE79" s="100">
        <v>8</v>
      </c>
      <c r="AF79" s="100">
        <v>7</v>
      </c>
      <c r="AG79" s="100">
        <v>13</v>
      </c>
      <c r="AH79" s="100">
        <v>35</v>
      </c>
      <c r="AI79" s="100">
        <v>37</v>
      </c>
      <c r="AJ79" s="100">
        <v>60</v>
      </c>
      <c r="AK79" s="100">
        <v>114</v>
      </c>
      <c r="AL79" s="100">
        <v>145</v>
      </c>
      <c r="AM79" s="100">
        <v>224</v>
      </c>
      <c r="AN79" s="100">
        <v>243</v>
      </c>
      <c r="AO79" s="100">
        <v>203</v>
      </c>
      <c r="AP79" s="100">
        <v>126</v>
      </c>
      <c r="AQ79" s="100">
        <v>0</v>
      </c>
      <c r="AR79" s="100">
        <v>1261</v>
      </c>
      <c r="AS79" s="128"/>
      <c r="AT79" s="122">
        <v>1972</v>
      </c>
      <c r="AU79" s="100">
        <v>45</v>
      </c>
      <c r="AV79" s="100">
        <v>9</v>
      </c>
      <c r="AW79" s="100">
        <v>9</v>
      </c>
      <c r="AX79" s="100">
        <v>12</v>
      </c>
      <c r="AY79" s="100">
        <v>4</v>
      </c>
      <c r="AZ79" s="100">
        <v>20</v>
      </c>
      <c r="BA79" s="100">
        <v>13</v>
      </c>
      <c r="BB79" s="100">
        <v>13</v>
      </c>
      <c r="BC79" s="100">
        <v>36</v>
      </c>
      <c r="BD79" s="100">
        <v>78</v>
      </c>
      <c r="BE79" s="100">
        <v>103</v>
      </c>
      <c r="BF79" s="100">
        <v>143</v>
      </c>
      <c r="BG79" s="100">
        <v>246</v>
      </c>
      <c r="BH79" s="100">
        <v>276</v>
      </c>
      <c r="BI79" s="100">
        <v>385</v>
      </c>
      <c r="BJ79" s="100">
        <v>387</v>
      </c>
      <c r="BK79" s="100">
        <v>318</v>
      </c>
      <c r="BL79" s="100">
        <v>187</v>
      </c>
      <c r="BM79" s="100">
        <v>1</v>
      </c>
      <c r="BN79" s="100">
        <v>2285</v>
      </c>
      <c r="BP79" s="122">
        <v>1972</v>
      </c>
    </row>
    <row r="80" spans="2:68">
      <c r="B80" s="122">
        <v>1973</v>
      </c>
      <c r="C80" s="100">
        <v>20</v>
      </c>
      <c r="D80" s="100">
        <v>6</v>
      </c>
      <c r="E80" s="100">
        <v>7</v>
      </c>
      <c r="F80" s="100">
        <v>4</v>
      </c>
      <c r="G80" s="100">
        <v>3</v>
      </c>
      <c r="H80" s="100">
        <v>4</v>
      </c>
      <c r="I80" s="100">
        <v>10</v>
      </c>
      <c r="J80" s="100">
        <v>5</v>
      </c>
      <c r="K80" s="100">
        <v>24</v>
      </c>
      <c r="L80" s="100">
        <v>26</v>
      </c>
      <c r="M80" s="100">
        <v>41</v>
      </c>
      <c r="N80" s="100">
        <v>78</v>
      </c>
      <c r="O80" s="100">
        <v>112</v>
      </c>
      <c r="P80" s="100">
        <v>149</v>
      </c>
      <c r="Q80" s="100">
        <v>178</v>
      </c>
      <c r="R80" s="100">
        <v>162</v>
      </c>
      <c r="S80" s="100">
        <v>110</v>
      </c>
      <c r="T80" s="100">
        <v>68</v>
      </c>
      <c r="U80" s="100">
        <v>0</v>
      </c>
      <c r="V80" s="100">
        <v>1007</v>
      </c>
      <c r="W80" s="128"/>
      <c r="X80" s="122">
        <v>1973</v>
      </c>
      <c r="Y80" s="100">
        <v>14</v>
      </c>
      <c r="Z80" s="100">
        <v>9</v>
      </c>
      <c r="AA80" s="100">
        <v>4</v>
      </c>
      <c r="AB80" s="100">
        <v>4</v>
      </c>
      <c r="AC80" s="100">
        <v>3</v>
      </c>
      <c r="AD80" s="100">
        <v>10</v>
      </c>
      <c r="AE80" s="100">
        <v>11</v>
      </c>
      <c r="AF80" s="100">
        <v>11</v>
      </c>
      <c r="AG80" s="100">
        <v>12</v>
      </c>
      <c r="AH80" s="100">
        <v>20</v>
      </c>
      <c r="AI80" s="100">
        <v>37</v>
      </c>
      <c r="AJ80" s="100">
        <v>63</v>
      </c>
      <c r="AK80" s="100">
        <v>86</v>
      </c>
      <c r="AL80" s="100">
        <v>142</v>
      </c>
      <c r="AM80" s="100">
        <v>198</v>
      </c>
      <c r="AN80" s="100">
        <v>224</v>
      </c>
      <c r="AO80" s="100">
        <v>180</v>
      </c>
      <c r="AP80" s="100">
        <v>146</v>
      </c>
      <c r="AQ80" s="100">
        <v>0</v>
      </c>
      <c r="AR80" s="100">
        <v>1174</v>
      </c>
      <c r="AS80" s="128"/>
      <c r="AT80" s="122">
        <v>1973</v>
      </c>
      <c r="AU80" s="100">
        <v>34</v>
      </c>
      <c r="AV80" s="100">
        <v>15</v>
      </c>
      <c r="AW80" s="100">
        <v>11</v>
      </c>
      <c r="AX80" s="100">
        <v>8</v>
      </c>
      <c r="AY80" s="100">
        <v>6</v>
      </c>
      <c r="AZ80" s="100">
        <v>14</v>
      </c>
      <c r="BA80" s="100">
        <v>21</v>
      </c>
      <c r="BB80" s="100">
        <v>16</v>
      </c>
      <c r="BC80" s="100">
        <v>36</v>
      </c>
      <c r="BD80" s="100">
        <v>46</v>
      </c>
      <c r="BE80" s="100">
        <v>78</v>
      </c>
      <c r="BF80" s="100">
        <v>141</v>
      </c>
      <c r="BG80" s="100">
        <v>198</v>
      </c>
      <c r="BH80" s="100">
        <v>291</v>
      </c>
      <c r="BI80" s="100">
        <v>376</v>
      </c>
      <c r="BJ80" s="100">
        <v>386</v>
      </c>
      <c r="BK80" s="100">
        <v>290</v>
      </c>
      <c r="BL80" s="100">
        <v>214</v>
      </c>
      <c r="BM80" s="100">
        <v>0</v>
      </c>
      <c r="BN80" s="100">
        <v>2181</v>
      </c>
      <c r="BP80" s="122">
        <v>1973</v>
      </c>
    </row>
    <row r="81" spans="2:68">
      <c r="B81" s="122">
        <v>1974</v>
      </c>
      <c r="C81" s="100">
        <v>25</v>
      </c>
      <c r="D81" s="100">
        <v>11</v>
      </c>
      <c r="E81" s="100">
        <v>10</v>
      </c>
      <c r="F81" s="100">
        <v>5</v>
      </c>
      <c r="G81" s="100">
        <v>1</v>
      </c>
      <c r="H81" s="100">
        <v>9</v>
      </c>
      <c r="I81" s="100">
        <v>7</v>
      </c>
      <c r="J81" s="100">
        <v>20</v>
      </c>
      <c r="K81" s="100">
        <v>17</v>
      </c>
      <c r="L81" s="100">
        <v>36</v>
      </c>
      <c r="M81" s="100">
        <v>68</v>
      </c>
      <c r="N81" s="100">
        <v>74</v>
      </c>
      <c r="O81" s="100">
        <v>114</v>
      </c>
      <c r="P81" s="100">
        <v>140</v>
      </c>
      <c r="Q81" s="100">
        <v>173</v>
      </c>
      <c r="R81" s="100">
        <v>160</v>
      </c>
      <c r="S81" s="100">
        <v>115</v>
      </c>
      <c r="T81" s="100">
        <v>77</v>
      </c>
      <c r="U81" s="100">
        <v>0</v>
      </c>
      <c r="V81" s="100">
        <v>1062</v>
      </c>
      <c r="W81" s="128"/>
      <c r="X81" s="122">
        <v>1974</v>
      </c>
      <c r="Y81" s="100">
        <v>19</v>
      </c>
      <c r="Z81" s="100">
        <v>6</v>
      </c>
      <c r="AA81" s="100">
        <v>6</v>
      </c>
      <c r="AB81" s="100">
        <v>4</v>
      </c>
      <c r="AC81" s="100">
        <v>7</v>
      </c>
      <c r="AD81" s="100">
        <v>11</v>
      </c>
      <c r="AE81" s="100">
        <v>3</v>
      </c>
      <c r="AF81" s="100">
        <v>5</v>
      </c>
      <c r="AG81" s="100">
        <v>18</v>
      </c>
      <c r="AH81" s="100">
        <v>27</v>
      </c>
      <c r="AI81" s="100">
        <v>39</v>
      </c>
      <c r="AJ81" s="100">
        <v>69</v>
      </c>
      <c r="AK81" s="100">
        <v>102</v>
      </c>
      <c r="AL81" s="100">
        <v>161</v>
      </c>
      <c r="AM81" s="100">
        <v>222</v>
      </c>
      <c r="AN81" s="100">
        <v>250</v>
      </c>
      <c r="AO81" s="100">
        <v>218</v>
      </c>
      <c r="AP81" s="100">
        <v>156</v>
      </c>
      <c r="AQ81" s="100">
        <v>0</v>
      </c>
      <c r="AR81" s="100">
        <v>1323</v>
      </c>
      <c r="AS81" s="128"/>
      <c r="AT81" s="122">
        <v>1974</v>
      </c>
      <c r="AU81" s="100">
        <v>44</v>
      </c>
      <c r="AV81" s="100">
        <v>17</v>
      </c>
      <c r="AW81" s="100">
        <v>16</v>
      </c>
      <c r="AX81" s="100">
        <v>9</v>
      </c>
      <c r="AY81" s="100">
        <v>8</v>
      </c>
      <c r="AZ81" s="100">
        <v>20</v>
      </c>
      <c r="BA81" s="100">
        <v>10</v>
      </c>
      <c r="BB81" s="100">
        <v>25</v>
      </c>
      <c r="BC81" s="100">
        <v>35</v>
      </c>
      <c r="BD81" s="100">
        <v>63</v>
      </c>
      <c r="BE81" s="100">
        <v>107</v>
      </c>
      <c r="BF81" s="100">
        <v>143</v>
      </c>
      <c r="BG81" s="100">
        <v>216</v>
      </c>
      <c r="BH81" s="100">
        <v>301</v>
      </c>
      <c r="BI81" s="100">
        <v>395</v>
      </c>
      <c r="BJ81" s="100">
        <v>410</v>
      </c>
      <c r="BK81" s="100">
        <v>333</v>
      </c>
      <c r="BL81" s="100">
        <v>233</v>
      </c>
      <c r="BM81" s="100">
        <v>0</v>
      </c>
      <c r="BN81" s="100">
        <v>2385</v>
      </c>
      <c r="BP81" s="122">
        <v>1974</v>
      </c>
    </row>
    <row r="82" spans="2:68">
      <c r="B82" s="122">
        <v>1975</v>
      </c>
      <c r="C82" s="100">
        <v>25</v>
      </c>
      <c r="D82" s="100">
        <v>8</v>
      </c>
      <c r="E82" s="100">
        <v>8</v>
      </c>
      <c r="F82" s="100">
        <v>1</v>
      </c>
      <c r="G82" s="100">
        <v>6</v>
      </c>
      <c r="H82" s="100">
        <v>5</v>
      </c>
      <c r="I82" s="100">
        <v>14</v>
      </c>
      <c r="J82" s="100">
        <v>12</v>
      </c>
      <c r="K82" s="100">
        <v>23</v>
      </c>
      <c r="L82" s="100">
        <v>18</v>
      </c>
      <c r="M82" s="100">
        <v>46</v>
      </c>
      <c r="N82" s="100">
        <v>69</v>
      </c>
      <c r="O82" s="100">
        <v>119</v>
      </c>
      <c r="P82" s="100">
        <v>156</v>
      </c>
      <c r="Q82" s="100">
        <v>161</v>
      </c>
      <c r="R82" s="100">
        <v>121</v>
      </c>
      <c r="S82" s="100">
        <v>104</v>
      </c>
      <c r="T82" s="100">
        <v>79</v>
      </c>
      <c r="U82" s="100">
        <v>0</v>
      </c>
      <c r="V82" s="100">
        <v>975</v>
      </c>
      <c r="W82" s="128"/>
      <c r="X82" s="122">
        <v>1975</v>
      </c>
      <c r="Y82" s="100">
        <v>26</v>
      </c>
      <c r="Z82" s="100">
        <v>7</v>
      </c>
      <c r="AA82" s="100">
        <v>6</v>
      </c>
      <c r="AB82" s="100">
        <v>6</v>
      </c>
      <c r="AC82" s="100">
        <v>5</v>
      </c>
      <c r="AD82" s="100">
        <v>4</v>
      </c>
      <c r="AE82" s="100">
        <v>9</v>
      </c>
      <c r="AF82" s="100">
        <v>13</v>
      </c>
      <c r="AG82" s="100">
        <v>11</v>
      </c>
      <c r="AH82" s="100">
        <v>33</v>
      </c>
      <c r="AI82" s="100">
        <v>30</v>
      </c>
      <c r="AJ82" s="100">
        <v>67</v>
      </c>
      <c r="AK82" s="100">
        <v>80</v>
      </c>
      <c r="AL82" s="100">
        <v>118</v>
      </c>
      <c r="AM82" s="100">
        <v>196</v>
      </c>
      <c r="AN82" s="100">
        <v>188</v>
      </c>
      <c r="AO82" s="100">
        <v>160</v>
      </c>
      <c r="AP82" s="100">
        <v>174</v>
      </c>
      <c r="AQ82" s="100">
        <v>0</v>
      </c>
      <c r="AR82" s="100">
        <v>1133</v>
      </c>
      <c r="AS82" s="128"/>
      <c r="AT82" s="122">
        <v>1975</v>
      </c>
      <c r="AU82" s="100">
        <v>51</v>
      </c>
      <c r="AV82" s="100">
        <v>15</v>
      </c>
      <c r="AW82" s="100">
        <v>14</v>
      </c>
      <c r="AX82" s="100">
        <v>7</v>
      </c>
      <c r="AY82" s="100">
        <v>11</v>
      </c>
      <c r="AZ82" s="100">
        <v>9</v>
      </c>
      <c r="BA82" s="100">
        <v>23</v>
      </c>
      <c r="BB82" s="100">
        <v>25</v>
      </c>
      <c r="BC82" s="100">
        <v>34</v>
      </c>
      <c r="BD82" s="100">
        <v>51</v>
      </c>
      <c r="BE82" s="100">
        <v>76</v>
      </c>
      <c r="BF82" s="100">
        <v>136</v>
      </c>
      <c r="BG82" s="100">
        <v>199</v>
      </c>
      <c r="BH82" s="100">
        <v>274</v>
      </c>
      <c r="BI82" s="100">
        <v>357</v>
      </c>
      <c r="BJ82" s="100">
        <v>309</v>
      </c>
      <c r="BK82" s="100">
        <v>264</v>
      </c>
      <c r="BL82" s="100">
        <v>253</v>
      </c>
      <c r="BM82" s="100">
        <v>0</v>
      </c>
      <c r="BN82" s="100">
        <v>2108</v>
      </c>
      <c r="BP82" s="122">
        <v>1975</v>
      </c>
    </row>
    <row r="83" spans="2:68">
      <c r="B83" s="122">
        <v>1976</v>
      </c>
      <c r="C83" s="100">
        <v>10</v>
      </c>
      <c r="D83" s="100">
        <v>7</v>
      </c>
      <c r="E83" s="100">
        <v>8</v>
      </c>
      <c r="F83" s="100">
        <v>8</v>
      </c>
      <c r="G83" s="100">
        <v>4</v>
      </c>
      <c r="H83" s="100">
        <v>5</v>
      </c>
      <c r="I83" s="100">
        <v>5</v>
      </c>
      <c r="J83" s="100">
        <v>11</v>
      </c>
      <c r="K83" s="100">
        <v>16</v>
      </c>
      <c r="L83" s="100">
        <v>19</v>
      </c>
      <c r="M83" s="100">
        <v>41</v>
      </c>
      <c r="N83" s="100">
        <v>69</v>
      </c>
      <c r="O83" s="100">
        <v>112</v>
      </c>
      <c r="P83" s="100">
        <v>142</v>
      </c>
      <c r="Q83" s="100">
        <v>167</v>
      </c>
      <c r="R83" s="100">
        <v>141</v>
      </c>
      <c r="S83" s="100">
        <v>97</v>
      </c>
      <c r="T83" s="100">
        <v>79</v>
      </c>
      <c r="U83" s="100">
        <v>0</v>
      </c>
      <c r="V83" s="100">
        <v>941</v>
      </c>
      <c r="W83" s="128"/>
      <c r="X83" s="122">
        <v>1976</v>
      </c>
      <c r="Y83" s="100">
        <v>14</v>
      </c>
      <c r="Z83" s="100">
        <v>5</v>
      </c>
      <c r="AA83" s="100">
        <v>8</v>
      </c>
      <c r="AB83" s="100">
        <v>7</v>
      </c>
      <c r="AC83" s="100">
        <v>2</v>
      </c>
      <c r="AD83" s="100">
        <v>4</v>
      </c>
      <c r="AE83" s="100">
        <v>6</v>
      </c>
      <c r="AF83" s="100">
        <v>10</v>
      </c>
      <c r="AG83" s="100">
        <v>16</v>
      </c>
      <c r="AH83" s="100">
        <v>17</v>
      </c>
      <c r="AI83" s="100">
        <v>35</v>
      </c>
      <c r="AJ83" s="100">
        <v>57</v>
      </c>
      <c r="AK83" s="100">
        <v>76</v>
      </c>
      <c r="AL83" s="100">
        <v>159</v>
      </c>
      <c r="AM83" s="100">
        <v>208</v>
      </c>
      <c r="AN83" s="100">
        <v>236</v>
      </c>
      <c r="AO83" s="100">
        <v>184</v>
      </c>
      <c r="AP83" s="100">
        <v>118</v>
      </c>
      <c r="AQ83" s="100">
        <v>0</v>
      </c>
      <c r="AR83" s="100">
        <v>1162</v>
      </c>
      <c r="AS83" s="128"/>
      <c r="AT83" s="122">
        <v>1976</v>
      </c>
      <c r="AU83" s="100">
        <v>24</v>
      </c>
      <c r="AV83" s="100">
        <v>12</v>
      </c>
      <c r="AW83" s="100">
        <v>16</v>
      </c>
      <c r="AX83" s="100">
        <v>15</v>
      </c>
      <c r="AY83" s="100">
        <v>6</v>
      </c>
      <c r="AZ83" s="100">
        <v>9</v>
      </c>
      <c r="BA83" s="100">
        <v>11</v>
      </c>
      <c r="BB83" s="100">
        <v>21</v>
      </c>
      <c r="BC83" s="100">
        <v>32</v>
      </c>
      <c r="BD83" s="100">
        <v>36</v>
      </c>
      <c r="BE83" s="100">
        <v>76</v>
      </c>
      <c r="BF83" s="100">
        <v>126</v>
      </c>
      <c r="BG83" s="100">
        <v>188</v>
      </c>
      <c r="BH83" s="100">
        <v>301</v>
      </c>
      <c r="BI83" s="100">
        <v>375</v>
      </c>
      <c r="BJ83" s="100">
        <v>377</v>
      </c>
      <c r="BK83" s="100">
        <v>281</v>
      </c>
      <c r="BL83" s="100">
        <v>197</v>
      </c>
      <c r="BM83" s="100">
        <v>0</v>
      </c>
      <c r="BN83" s="100">
        <v>2103</v>
      </c>
      <c r="BP83" s="122">
        <v>1976</v>
      </c>
    </row>
    <row r="84" spans="2:68">
      <c r="B84" s="122">
        <v>1977</v>
      </c>
      <c r="C84" s="100">
        <v>18</v>
      </c>
      <c r="D84" s="100">
        <v>4</v>
      </c>
      <c r="E84" s="100">
        <v>13</v>
      </c>
      <c r="F84" s="100">
        <v>7</v>
      </c>
      <c r="G84" s="100">
        <v>6</v>
      </c>
      <c r="H84" s="100">
        <v>4</v>
      </c>
      <c r="I84" s="100">
        <v>6</v>
      </c>
      <c r="J84" s="100">
        <v>12</v>
      </c>
      <c r="K84" s="100">
        <v>14</v>
      </c>
      <c r="L84" s="100">
        <v>25</v>
      </c>
      <c r="M84" s="100">
        <v>47</v>
      </c>
      <c r="N84" s="100">
        <v>68</v>
      </c>
      <c r="O84" s="100">
        <v>98</v>
      </c>
      <c r="P84" s="100">
        <v>125</v>
      </c>
      <c r="Q84" s="100">
        <v>155</v>
      </c>
      <c r="R84" s="100">
        <v>122</v>
      </c>
      <c r="S84" s="100">
        <v>107</v>
      </c>
      <c r="T84" s="100">
        <v>72</v>
      </c>
      <c r="U84" s="100">
        <v>0</v>
      </c>
      <c r="V84" s="100">
        <v>903</v>
      </c>
      <c r="W84" s="128"/>
      <c r="X84" s="122">
        <v>1977</v>
      </c>
      <c r="Y84" s="100">
        <v>24</v>
      </c>
      <c r="Z84" s="100">
        <v>9</v>
      </c>
      <c r="AA84" s="100">
        <v>6</v>
      </c>
      <c r="AB84" s="100">
        <v>3</v>
      </c>
      <c r="AC84" s="100">
        <v>4</v>
      </c>
      <c r="AD84" s="100">
        <v>6</v>
      </c>
      <c r="AE84" s="100">
        <v>9</v>
      </c>
      <c r="AF84" s="100">
        <v>12</v>
      </c>
      <c r="AG84" s="100">
        <v>16</v>
      </c>
      <c r="AH84" s="100">
        <v>14</v>
      </c>
      <c r="AI84" s="100">
        <v>26</v>
      </c>
      <c r="AJ84" s="100">
        <v>46</v>
      </c>
      <c r="AK84" s="100">
        <v>61</v>
      </c>
      <c r="AL84" s="100">
        <v>128</v>
      </c>
      <c r="AM84" s="100">
        <v>152</v>
      </c>
      <c r="AN84" s="100">
        <v>217</v>
      </c>
      <c r="AO84" s="100">
        <v>169</v>
      </c>
      <c r="AP84" s="100">
        <v>166</v>
      </c>
      <c r="AQ84" s="100">
        <v>0</v>
      </c>
      <c r="AR84" s="100">
        <v>1068</v>
      </c>
      <c r="AS84" s="128"/>
      <c r="AT84" s="122">
        <v>1977</v>
      </c>
      <c r="AU84" s="100">
        <v>42</v>
      </c>
      <c r="AV84" s="100">
        <v>13</v>
      </c>
      <c r="AW84" s="100">
        <v>19</v>
      </c>
      <c r="AX84" s="100">
        <v>10</v>
      </c>
      <c r="AY84" s="100">
        <v>10</v>
      </c>
      <c r="AZ84" s="100">
        <v>10</v>
      </c>
      <c r="BA84" s="100">
        <v>15</v>
      </c>
      <c r="BB84" s="100">
        <v>24</v>
      </c>
      <c r="BC84" s="100">
        <v>30</v>
      </c>
      <c r="BD84" s="100">
        <v>39</v>
      </c>
      <c r="BE84" s="100">
        <v>73</v>
      </c>
      <c r="BF84" s="100">
        <v>114</v>
      </c>
      <c r="BG84" s="100">
        <v>159</v>
      </c>
      <c r="BH84" s="100">
        <v>253</v>
      </c>
      <c r="BI84" s="100">
        <v>307</v>
      </c>
      <c r="BJ84" s="100">
        <v>339</v>
      </c>
      <c r="BK84" s="100">
        <v>276</v>
      </c>
      <c r="BL84" s="100">
        <v>238</v>
      </c>
      <c r="BM84" s="100">
        <v>0</v>
      </c>
      <c r="BN84" s="100">
        <v>1971</v>
      </c>
      <c r="BP84" s="122">
        <v>1977</v>
      </c>
    </row>
    <row r="85" spans="2:68">
      <c r="B85" s="122">
        <v>1978</v>
      </c>
      <c r="C85" s="100">
        <v>15</v>
      </c>
      <c r="D85" s="100">
        <v>3</v>
      </c>
      <c r="E85" s="100">
        <v>13</v>
      </c>
      <c r="F85" s="100">
        <v>6</v>
      </c>
      <c r="G85" s="100">
        <v>7</v>
      </c>
      <c r="H85" s="100">
        <v>1</v>
      </c>
      <c r="I85" s="100">
        <v>5</v>
      </c>
      <c r="J85" s="100">
        <v>17</v>
      </c>
      <c r="K85" s="100">
        <v>16</v>
      </c>
      <c r="L85" s="100">
        <v>30</v>
      </c>
      <c r="M85" s="100">
        <v>40</v>
      </c>
      <c r="N85" s="100">
        <v>80</v>
      </c>
      <c r="O85" s="100">
        <v>90</v>
      </c>
      <c r="P85" s="100">
        <v>128</v>
      </c>
      <c r="Q85" s="100">
        <v>189</v>
      </c>
      <c r="R85" s="100">
        <v>151</v>
      </c>
      <c r="S85" s="100">
        <v>103</v>
      </c>
      <c r="T85" s="100">
        <v>82</v>
      </c>
      <c r="U85" s="100">
        <v>0</v>
      </c>
      <c r="V85" s="100">
        <v>976</v>
      </c>
      <c r="W85" s="128"/>
      <c r="X85" s="122">
        <v>1978</v>
      </c>
      <c r="Y85" s="100">
        <v>13</v>
      </c>
      <c r="Z85" s="100">
        <v>4</v>
      </c>
      <c r="AA85" s="100">
        <v>5</v>
      </c>
      <c r="AB85" s="100">
        <v>8</v>
      </c>
      <c r="AC85" s="100">
        <v>5</v>
      </c>
      <c r="AD85" s="100">
        <v>7</v>
      </c>
      <c r="AE85" s="100">
        <v>12</v>
      </c>
      <c r="AF85" s="100">
        <v>8</v>
      </c>
      <c r="AG85" s="100">
        <v>10</v>
      </c>
      <c r="AH85" s="100">
        <v>16</v>
      </c>
      <c r="AI85" s="100">
        <v>30</v>
      </c>
      <c r="AJ85" s="100">
        <v>49</v>
      </c>
      <c r="AK85" s="100">
        <v>93</v>
      </c>
      <c r="AL85" s="100">
        <v>128</v>
      </c>
      <c r="AM85" s="100">
        <v>184</v>
      </c>
      <c r="AN85" s="100">
        <v>204</v>
      </c>
      <c r="AO85" s="100">
        <v>179</v>
      </c>
      <c r="AP85" s="100">
        <v>169</v>
      </c>
      <c r="AQ85" s="100">
        <v>0</v>
      </c>
      <c r="AR85" s="100">
        <v>1124</v>
      </c>
      <c r="AS85" s="128"/>
      <c r="AT85" s="122">
        <v>1978</v>
      </c>
      <c r="AU85" s="100">
        <v>28</v>
      </c>
      <c r="AV85" s="100">
        <v>7</v>
      </c>
      <c r="AW85" s="100">
        <v>18</v>
      </c>
      <c r="AX85" s="100">
        <v>14</v>
      </c>
      <c r="AY85" s="100">
        <v>12</v>
      </c>
      <c r="AZ85" s="100">
        <v>8</v>
      </c>
      <c r="BA85" s="100">
        <v>17</v>
      </c>
      <c r="BB85" s="100">
        <v>25</v>
      </c>
      <c r="BC85" s="100">
        <v>26</v>
      </c>
      <c r="BD85" s="100">
        <v>46</v>
      </c>
      <c r="BE85" s="100">
        <v>70</v>
      </c>
      <c r="BF85" s="100">
        <v>129</v>
      </c>
      <c r="BG85" s="100">
        <v>183</v>
      </c>
      <c r="BH85" s="100">
        <v>256</v>
      </c>
      <c r="BI85" s="100">
        <v>373</v>
      </c>
      <c r="BJ85" s="100">
        <v>355</v>
      </c>
      <c r="BK85" s="100">
        <v>282</v>
      </c>
      <c r="BL85" s="100">
        <v>251</v>
      </c>
      <c r="BM85" s="100">
        <v>0</v>
      </c>
      <c r="BN85" s="100">
        <v>2100</v>
      </c>
      <c r="BP85" s="122">
        <v>1978</v>
      </c>
    </row>
    <row r="86" spans="2:68">
      <c r="B86" s="123">
        <v>1979</v>
      </c>
      <c r="C86" s="100">
        <v>25</v>
      </c>
      <c r="D86" s="100">
        <v>8</v>
      </c>
      <c r="E86" s="100">
        <v>7</v>
      </c>
      <c r="F86" s="100">
        <v>5</v>
      </c>
      <c r="G86" s="100">
        <v>4</v>
      </c>
      <c r="H86" s="100">
        <v>5</v>
      </c>
      <c r="I86" s="100">
        <v>11</v>
      </c>
      <c r="J86" s="100">
        <v>12</v>
      </c>
      <c r="K86" s="100">
        <v>20</v>
      </c>
      <c r="L86" s="100">
        <v>22</v>
      </c>
      <c r="M86" s="100">
        <v>44</v>
      </c>
      <c r="N86" s="100">
        <v>60</v>
      </c>
      <c r="O86" s="100">
        <v>80</v>
      </c>
      <c r="P86" s="100">
        <v>137</v>
      </c>
      <c r="Q86" s="100">
        <v>147</v>
      </c>
      <c r="R86" s="100">
        <v>137</v>
      </c>
      <c r="S86" s="100">
        <v>93</v>
      </c>
      <c r="T86" s="100">
        <v>80</v>
      </c>
      <c r="U86" s="100">
        <v>0</v>
      </c>
      <c r="V86" s="100">
        <v>897</v>
      </c>
      <c r="W86" s="128"/>
      <c r="X86" s="123">
        <v>1979</v>
      </c>
      <c r="Y86" s="100">
        <v>19</v>
      </c>
      <c r="Z86" s="100">
        <v>5</v>
      </c>
      <c r="AA86" s="100">
        <v>6</v>
      </c>
      <c r="AB86" s="100">
        <v>6</v>
      </c>
      <c r="AC86" s="100">
        <v>8</v>
      </c>
      <c r="AD86" s="100">
        <v>5</v>
      </c>
      <c r="AE86" s="100">
        <v>10</v>
      </c>
      <c r="AF86" s="100">
        <v>10</v>
      </c>
      <c r="AG86" s="100">
        <v>6</v>
      </c>
      <c r="AH86" s="100">
        <v>17</v>
      </c>
      <c r="AI86" s="100">
        <v>28</v>
      </c>
      <c r="AJ86" s="100">
        <v>42</v>
      </c>
      <c r="AK86" s="100">
        <v>68</v>
      </c>
      <c r="AL86" s="100">
        <v>119</v>
      </c>
      <c r="AM86" s="100">
        <v>155</v>
      </c>
      <c r="AN86" s="100">
        <v>163</v>
      </c>
      <c r="AO86" s="100">
        <v>182</v>
      </c>
      <c r="AP86" s="100">
        <v>178</v>
      </c>
      <c r="AQ86" s="100">
        <v>0</v>
      </c>
      <c r="AR86" s="100">
        <v>1027</v>
      </c>
      <c r="AS86" s="128"/>
      <c r="AT86" s="123">
        <v>1979</v>
      </c>
      <c r="AU86" s="100">
        <v>44</v>
      </c>
      <c r="AV86" s="100">
        <v>13</v>
      </c>
      <c r="AW86" s="100">
        <v>13</v>
      </c>
      <c r="AX86" s="100">
        <v>11</v>
      </c>
      <c r="AY86" s="100">
        <v>12</v>
      </c>
      <c r="AZ86" s="100">
        <v>10</v>
      </c>
      <c r="BA86" s="100">
        <v>21</v>
      </c>
      <c r="BB86" s="100">
        <v>22</v>
      </c>
      <c r="BC86" s="100">
        <v>26</v>
      </c>
      <c r="BD86" s="100">
        <v>39</v>
      </c>
      <c r="BE86" s="100">
        <v>72</v>
      </c>
      <c r="BF86" s="100">
        <v>102</v>
      </c>
      <c r="BG86" s="100">
        <v>148</v>
      </c>
      <c r="BH86" s="100">
        <v>256</v>
      </c>
      <c r="BI86" s="100">
        <v>302</v>
      </c>
      <c r="BJ86" s="100">
        <v>300</v>
      </c>
      <c r="BK86" s="100">
        <v>275</v>
      </c>
      <c r="BL86" s="100">
        <v>258</v>
      </c>
      <c r="BM86" s="100">
        <v>0</v>
      </c>
      <c r="BN86" s="100">
        <v>1924</v>
      </c>
      <c r="BP86" s="123">
        <v>1979</v>
      </c>
    </row>
    <row r="87" spans="2:68">
      <c r="B87" s="123">
        <v>1980</v>
      </c>
      <c r="C87" s="100">
        <v>11</v>
      </c>
      <c r="D87" s="100">
        <v>3</v>
      </c>
      <c r="E87" s="100">
        <v>2</v>
      </c>
      <c r="F87" s="100">
        <v>7</v>
      </c>
      <c r="G87" s="100">
        <v>8</v>
      </c>
      <c r="H87" s="100">
        <v>6</v>
      </c>
      <c r="I87" s="100">
        <v>10</v>
      </c>
      <c r="J87" s="100">
        <v>19</v>
      </c>
      <c r="K87" s="100">
        <v>20</v>
      </c>
      <c r="L87" s="100">
        <v>26</v>
      </c>
      <c r="M87" s="100">
        <v>59</v>
      </c>
      <c r="N87" s="100">
        <v>71</v>
      </c>
      <c r="O87" s="100">
        <v>95</v>
      </c>
      <c r="P87" s="100">
        <v>134</v>
      </c>
      <c r="Q87" s="100">
        <v>162</v>
      </c>
      <c r="R87" s="100">
        <v>133</v>
      </c>
      <c r="S87" s="100">
        <v>95</v>
      </c>
      <c r="T87" s="100">
        <v>80</v>
      </c>
      <c r="U87" s="100">
        <v>0</v>
      </c>
      <c r="V87" s="100">
        <v>941</v>
      </c>
      <c r="W87" s="128"/>
      <c r="X87" s="123">
        <v>1980</v>
      </c>
      <c r="Y87" s="100">
        <v>8</v>
      </c>
      <c r="Z87" s="100">
        <v>8</v>
      </c>
      <c r="AA87" s="100">
        <v>8</v>
      </c>
      <c r="AB87" s="100">
        <v>3</v>
      </c>
      <c r="AC87" s="100">
        <v>7</v>
      </c>
      <c r="AD87" s="100">
        <v>5</v>
      </c>
      <c r="AE87" s="100">
        <v>9</v>
      </c>
      <c r="AF87" s="100">
        <v>5</v>
      </c>
      <c r="AG87" s="100">
        <v>11</v>
      </c>
      <c r="AH87" s="100">
        <v>12</v>
      </c>
      <c r="AI87" s="100">
        <v>26</v>
      </c>
      <c r="AJ87" s="100">
        <v>58</v>
      </c>
      <c r="AK87" s="100">
        <v>67</v>
      </c>
      <c r="AL87" s="100">
        <v>128</v>
      </c>
      <c r="AM87" s="100">
        <v>185</v>
      </c>
      <c r="AN87" s="100">
        <v>200</v>
      </c>
      <c r="AO87" s="100">
        <v>195</v>
      </c>
      <c r="AP87" s="100">
        <v>221</v>
      </c>
      <c r="AQ87" s="100">
        <v>0</v>
      </c>
      <c r="AR87" s="100">
        <v>1156</v>
      </c>
      <c r="AS87" s="128"/>
      <c r="AT87" s="123">
        <v>1980</v>
      </c>
      <c r="AU87" s="100">
        <v>19</v>
      </c>
      <c r="AV87" s="100">
        <v>11</v>
      </c>
      <c r="AW87" s="100">
        <v>10</v>
      </c>
      <c r="AX87" s="100">
        <v>10</v>
      </c>
      <c r="AY87" s="100">
        <v>15</v>
      </c>
      <c r="AZ87" s="100">
        <v>11</v>
      </c>
      <c r="BA87" s="100">
        <v>19</v>
      </c>
      <c r="BB87" s="100">
        <v>24</v>
      </c>
      <c r="BC87" s="100">
        <v>31</v>
      </c>
      <c r="BD87" s="100">
        <v>38</v>
      </c>
      <c r="BE87" s="100">
        <v>85</v>
      </c>
      <c r="BF87" s="100">
        <v>129</v>
      </c>
      <c r="BG87" s="100">
        <v>162</v>
      </c>
      <c r="BH87" s="100">
        <v>262</v>
      </c>
      <c r="BI87" s="100">
        <v>347</v>
      </c>
      <c r="BJ87" s="100">
        <v>333</v>
      </c>
      <c r="BK87" s="100">
        <v>290</v>
      </c>
      <c r="BL87" s="100">
        <v>301</v>
      </c>
      <c r="BM87" s="100">
        <v>0</v>
      </c>
      <c r="BN87" s="100">
        <v>2097</v>
      </c>
      <c r="BP87" s="123">
        <v>1980</v>
      </c>
    </row>
    <row r="88" spans="2:68">
      <c r="B88" s="123">
        <v>1981</v>
      </c>
      <c r="C88" s="100">
        <v>12</v>
      </c>
      <c r="D88" s="100">
        <v>6</v>
      </c>
      <c r="E88" s="100">
        <v>4</v>
      </c>
      <c r="F88" s="100">
        <v>4</v>
      </c>
      <c r="G88" s="100">
        <v>8</v>
      </c>
      <c r="H88" s="100">
        <v>10</v>
      </c>
      <c r="I88" s="100">
        <v>9</v>
      </c>
      <c r="J88" s="100">
        <v>10</v>
      </c>
      <c r="K88" s="100">
        <v>6</v>
      </c>
      <c r="L88" s="100">
        <v>15</v>
      </c>
      <c r="M88" s="100">
        <v>46</v>
      </c>
      <c r="N88" s="100">
        <v>67</v>
      </c>
      <c r="O88" s="100">
        <v>111</v>
      </c>
      <c r="P88" s="100">
        <v>133</v>
      </c>
      <c r="Q88" s="100">
        <v>165</v>
      </c>
      <c r="R88" s="100">
        <v>161</v>
      </c>
      <c r="S88" s="100">
        <v>124</v>
      </c>
      <c r="T88" s="100">
        <v>80</v>
      </c>
      <c r="U88" s="100">
        <v>0</v>
      </c>
      <c r="V88" s="100">
        <v>971</v>
      </c>
      <c r="W88" s="128"/>
      <c r="X88" s="123">
        <v>1981</v>
      </c>
      <c r="Y88" s="100">
        <v>13</v>
      </c>
      <c r="Z88" s="100">
        <v>3</v>
      </c>
      <c r="AA88" s="100">
        <v>4</v>
      </c>
      <c r="AB88" s="100">
        <v>7</v>
      </c>
      <c r="AC88" s="100">
        <v>4</v>
      </c>
      <c r="AD88" s="100">
        <v>4</v>
      </c>
      <c r="AE88" s="100">
        <v>10</v>
      </c>
      <c r="AF88" s="100">
        <v>8</v>
      </c>
      <c r="AG88" s="100">
        <v>10</v>
      </c>
      <c r="AH88" s="100">
        <v>14</v>
      </c>
      <c r="AI88" s="100">
        <v>25</v>
      </c>
      <c r="AJ88" s="100">
        <v>40</v>
      </c>
      <c r="AK88" s="100">
        <v>81</v>
      </c>
      <c r="AL88" s="100">
        <v>154</v>
      </c>
      <c r="AM88" s="100">
        <v>174</v>
      </c>
      <c r="AN88" s="100">
        <v>172</v>
      </c>
      <c r="AO88" s="100">
        <v>199</v>
      </c>
      <c r="AP88" s="100">
        <v>256</v>
      </c>
      <c r="AQ88" s="100">
        <v>0</v>
      </c>
      <c r="AR88" s="100">
        <v>1178</v>
      </c>
      <c r="AS88" s="128"/>
      <c r="AT88" s="123">
        <v>1981</v>
      </c>
      <c r="AU88" s="100">
        <v>25</v>
      </c>
      <c r="AV88" s="100">
        <v>9</v>
      </c>
      <c r="AW88" s="100">
        <v>8</v>
      </c>
      <c r="AX88" s="100">
        <v>11</v>
      </c>
      <c r="AY88" s="100">
        <v>12</v>
      </c>
      <c r="AZ88" s="100">
        <v>14</v>
      </c>
      <c r="BA88" s="100">
        <v>19</v>
      </c>
      <c r="BB88" s="100">
        <v>18</v>
      </c>
      <c r="BC88" s="100">
        <v>16</v>
      </c>
      <c r="BD88" s="100">
        <v>29</v>
      </c>
      <c r="BE88" s="100">
        <v>71</v>
      </c>
      <c r="BF88" s="100">
        <v>107</v>
      </c>
      <c r="BG88" s="100">
        <v>192</v>
      </c>
      <c r="BH88" s="100">
        <v>287</v>
      </c>
      <c r="BI88" s="100">
        <v>339</v>
      </c>
      <c r="BJ88" s="100">
        <v>333</v>
      </c>
      <c r="BK88" s="100">
        <v>323</v>
      </c>
      <c r="BL88" s="100">
        <v>336</v>
      </c>
      <c r="BM88" s="100">
        <v>0</v>
      </c>
      <c r="BN88" s="100">
        <v>2149</v>
      </c>
      <c r="BP88" s="123">
        <v>1981</v>
      </c>
    </row>
    <row r="89" spans="2:68">
      <c r="B89" s="123">
        <v>1982</v>
      </c>
      <c r="C89" s="100">
        <v>15</v>
      </c>
      <c r="D89" s="100">
        <v>7</v>
      </c>
      <c r="E89" s="100">
        <v>8</v>
      </c>
      <c r="F89" s="100">
        <v>4</v>
      </c>
      <c r="G89" s="100">
        <v>7</v>
      </c>
      <c r="H89" s="100">
        <v>11</v>
      </c>
      <c r="I89" s="100">
        <v>11</v>
      </c>
      <c r="J89" s="100">
        <v>10</v>
      </c>
      <c r="K89" s="100">
        <v>17</v>
      </c>
      <c r="L89" s="100">
        <v>23</v>
      </c>
      <c r="M89" s="100">
        <v>40</v>
      </c>
      <c r="N89" s="100">
        <v>63</v>
      </c>
      <c r="O89" s="100">
        <v>105</v>
      </c>
      <c r="P89" s="100">
        <v>126</v>
      </c>
      <c r="Q89" s="100">
        <v>161</v>
      </c>
      <c r="R89" s="100">
        <v>155</v>
      </c>
      <c r="S89" s="100">
        <v>104</v>
      </c>
      <c r="T89" s="100">
        <v>112</v>
      </c>
      <c r="U89" s="100">
        <v>0</v>
      </c>
      <c r="V89" s="100">
        <v>979</v>
      </c>
      <c r="W89" s="128"/>
      <c r="X89" s="123">
        <v>1982</v>
      </c>
      <c r="Y89" s="100">
        <v>13</v>
      </c>
      <c r="Z89" s="100">
        <v>6</v>
      </c>
      <c r="AA89" s="100">
        <v>3</v>
      </c>
      <c r="AB89" s="100">
        <v>10</v>
      </c>
      <c r="AC89" s="100">
        <v>6</v>
      </c>
      <c r="AD89" s="100">
        <v>4</v>
      </c>
      <c r="AE89" s="100">
        <v>2</v>
      </c>
      <c r="AF89" s="100">
        <v>8</v>
      </c>
      <c r="AG89" s="100">
        <v>9</v>
      </c>
      <c r="AH89" s="100">
        <v>16</v>
      </c>
      <c r="AI89" s="100">
        <v>28</v>
      </c>
      <c r="AJ89" s="100">
        <v>50</v>
      </c>
      <c r="AK89" s="100">
        <v>67</v>
      </c>
      <c r="AL89" s="100">
        <v>120</v>
      </c>
      <c r="AM89" s="100">
        <v>154</v>
      </c>
      <c r="AN89" s="100">
        <v>210</v>
      </c>
      <c r="AO89" s="100">
        <v>201</v>
      </c>
      <c r="AP89" s="100">
        <v>225</v>
      </c>
      <c r="AQ89" s="100">
        <v>0</v>
      </c>
      <c r="AR89" s="100">
        <v>1132</v>
      </c>
      <c r="AS89" s="128"/>
      <c r="AT89" s="123">
        <v>1982</v>
      </c>
      <c r="AU89" s="100">
        <v>28</v>
      </c>
      <c r="AV89" s="100">
        <v>13</v>
      </c>
      <c r="AW89" s="100">
        <v>11</v>
      </c>
      <c r="AX89" s="100">
        <v>14</v>
      </c>
      <c r="AY89" s="100">
        <v>13</v>
      </c>
      <c r="AZ89" s="100">
        <v>15</v>
      </c>
      <c r="BA89" s="100">
        <v>13</v>
      </c>
      <c r="BB89" s="100">
        <v>18</v>
      </c>
      <c r="BC89" s="100">
        <v>26</v>
      </c>
      <c r="BD89" s="100">
        <v>39</v>
      </c>
      <c r="BE89" s="100">
        <v>68</v>
      </c>
      <c r="BF89" s="100">
        <v>113</v>
      </c>
      <c r="BG89" s="100">
        <v>172</v>
      </c>
      <c r="BH89" s="100">
        <v>246</v>
      </c>
      <c r="BI89" s="100">
        <v>315</v>
      </c>
      <c r="BJ89" s="100">
        <v>365</v>
      </c>
      <c r="BK89" s="100">
        <v>305</v>
      </c>
      <c r="BL89" s="100">
        <v>337</v>
      </c>
      <c r="BM89" s="100">
        <v>0</v>
      </c>
      <c r="BN89" s="100">
        <v>2111</v>
      </c>
      <c r="BP89" s="123">
        <v>1982</v>
      </c>
    </row>
    <row r="90" spans="2:68">
      <c r="B90" s="123">
        <v>1983</v>
      </c>
      <c r="C90" s="100">
        <v>13</v>
      </c>
      <c r="D90" s="100">
        <v>8</v>
      </c>
      <c r="E90" s="100">
        <v>5</v>
      </c>
      <c r="F90" s="100">
        <v>3</v>
      </c>
      <c r="G90" s="100">
        <v>9</v>
      </c>
      <c r="H90" s="100">
        <v>8</v>
      </c>
      <c r="I90" s="100">
        <v>6</v>
      </c>
      <c r="J90" s="100">
        <v>15</v>
      </c>
      <c r="K90" s="100">
        <v>15</v>
      </c>
      <c r="L90" s="100">
        <v>31</v>
      </c>
      <c r="M90" s="100">
        <v>58</v>
      </c>
      <c r="N90" s="100">
        <v>77</v>
      </c>
      <c r="O90" s="100">
        <v>102</v>
      </c>
      <c r="P90" s="100">
        <v>128</v>
      </c>
      <c r="Q90" s="100">
        <v>174</v>
      </c>
      <c r="R90" s="100">
        <v>167</v>
      </c>
      <c r="S90" s="100">
        <v>121</v>
      </c>
      <c r="T90" s="100">
        <v>102</v>
      </c>
      <c r="U90" s="100">
        <v>0</v>
      </c>
      <c r="V90" s="100">
        <v>1042</v>
      </c>
      <c r="W90" s="128"/>
      <c r="X90" s="123">
        <v>1983</v>
      </c>
      <c r="Y90" s="100">
        <v>13</v>
      </c>
      <c r="Z90" s="100">
        <v>5</v>
      </c>
      <c r="AA90" s="100">
        <v>11</v>
      </c>
      <c r="AB90" s="100">
        <v>5</v>
      </c>
      <c r="AC90" s="100">
        <v>8</v>
      </c>
      <c r="AD90" s="100">
        <v>2</v>
      </c>
      <c r="AE90" s="100">
        <v>7</v>
      </c>
      <c r="AF90" s="100">
        <v>8</v>
      </c>
      <c r="AG90" s="100">
        <v>10</v>
      </c>
      <c r="AH90" s="100">
        <v>14</v>
      </c>
      <c r="AI90" s="100">
        <v>33</v>
      </c>
      <c r="AJ90" s="100">
        <v>43</v>
      </c>
      <c r="AK90" s="100">
        <v>69</v>
      </c>
      <c r="AL90" s="100">
        <v>120</v>
      </c>
      <c r="AM90" s="100">
        <v>171</v>
      </c>
      <c r="AN90" s="100">
        <v>182</v>
      </c>
      <c r="AO90" s="100">
        <v>205</v>
      </c>
      <c r="AP90" s="100">
        <v>210</v>
      </c>
      <c r="AQ90" s="100">
        <v>0</v>
      </c>
      <c r="AR90" s="100">
        <v>1116</v>
      </c>
      <c r="AS90" s="128"/>
      <c r="AT90" s="123">
        <v>1983</v>
      </c>
      <c r="AU90" s="100">
        <v>26</v>
      </c>
      <c r="AV90" s="100">
        <v>13</v>
      </c>
      <c r="AW90" s="100">
        <v>16</v>
      </c>
      <c r="AX90" s="100">
        <v>8</v>
      </c>
      <c r="AY90" s="100">
        <v>17</v>
      </c>
      <c r="AZ90" s="100">
        <v>10</v>
      </c>
      <c r="BA90" s="100">
        <v>13</v>
      </c>
      <c r="BB90" s="100">
        <v>23</v>
      </c>
      <c r="BC90" s="100">
        <v>25</v>
      </c>
      <c r="BD90" s="100">
        <v>45</v>
      </c>
      <c r="BE90" s="100">
        <v>91</v>
      </c>
      <c r="BF90" s="100">
        <v>120</v>
      </c>
      <c r="BG90" s="100">
        <v>171</v>
      </c>
      <c r="BH90" s="100">
        <v>248</v>
      </c>
      <c r="BI90" s="100">
        <v>345</v>
      </c>
      <c r="BJ90" s="100">
        <v>349</v>
      </c>
      <c r="BK90" s="100">
        <v>326</v>
      </c>
      <c r="BL90" s="100">
        <v>312</v>
      </c>
      <c r="BM90" s="100">
        <v>0</v>
      </c>
      <c r="BN90" s="100">
        <v>2158</v>
      </c>
      <c r="BP90" s="123">
        <v>1983</v>
      </c>
    </row>
    <row r="91" spans="2:68">
      <c r="B91" s="123">
        <v>1984</v>
      </c>
      <c r="C91" s="100">
        <v>11</v>
      </c>
      <c r="D91" s="100">
        <v>3</v>
      </c>
      <c r="E91" s="100">
        <v>11</v>
      </c>
      <c r="F91" s="100">
        <v>6</v>
      </c>
      <c r="G91" s="100">
        <v>7</v>
      </c>
      <c r="H91" s="100">
        <v>7</v>
      </c>
      <c r="I91" s="100">
        <v>10</v>
      </c>
      <c r="J91" s="100">
        <v>12</v>
      </c>
      <c r="K91" s="100">
        <v>11</v>
      </c>
      <c r="L91" s="100">
        <v>24</v>
      </c>
      <c r="M91" s="100">
        <v>34</v>
      </c>
      <c r="N91" s="100">
        <v>78</v>
      </c>
      <c r="O91" s="100">
        <v>127</v>
      </c>
      <c r="P91" s="100">
        <v>138</v>
      </c>
      <c r="Q91" s="100">
        <v>204</v>
      </c>
      <c r="R91" s="100">
        <v>174</v>
      </c>
      <c r="S91" s="100">
        <v>139</v>
      </c>
      <c r="T91" s="100">
        <v>132</v>
      </c>
      <c r="U91" s="100">
        <v>0</v>
      </c>
      <c r="V91" s="100">
        <v>1128</v>
      </c>
      <c r="W91" s="128"/>
      <c r="X91" s="123">
        <v>1984</v>
      </c>
      <c r="Y91" s="100">
        <v>11</v>
      </c>
      <c r="Z91" s="100">
        <v>4</v>
      </c>
      <c r="AA91" s="100">
        <v>3</v>
      </c>
      <c r="AB91" s="100">
        <v>9</v>
      </c>
      <c r="AC91" s="100">
        <v>10</v>
      </c>
      <c r="AD91" s="100">
        <v>4</v>
      </c>
      <c r="AE91" s="100">
        <v>6</v>
      </c>
      <c r="AF91" s="100">
        <v>8</v>
      </c>
      <c r="AG91" s="100">
        <v>12</v>
      </c>
      <c r="AH91" s="100">
        <v>15</v>
      </c>
      <c r="AI91" s="100">
        <v>29</v>
      </c>
      <c r="AJ91" s="100">
        <v>49</v>
      </c>
      <c r="AK91" s="100">
        <v>80</v>
      </c>
      <c r="AL91" s="100">
        <v>133</v>
      </c>
      <c r="AM91" s="100">
        <v>184</v>
      </c>
      <c r="AN91" s="100">
        <v>215</v>
      </c>
      <c r="AO91" s="100">
        <v>191</v>
      </c>
      <c r="AP91" s="100">
        <v>246</v>
      </c>
      <c r="AQ91" s="100">
        <v>0</v>
      </c>
      <c r="AR91" s="100">
        <v>1209</v>
      </c>
      <c r="AS91" s="128"/>
      <c r="AT91" s="123">
        <v>1984</v>
      </c>
      <c r="AU91" s="100">
        <v>22</v>
      </c>
      <c r="AV91" s="100">
        <v>7</v>
      </c>
      <c r="AW91" s="100">
        <v>14</v>
      </c>
      <c r="AX91" s="100">
        <v>15</v>
      </c>
      <c r="AY91" s="100">
        <v>17</v>
      </c>
      <c r="AZ91" s="100">
        <v>11</v>
      </c>
      <c r="BA91" s="100">
        <v>16</v>
      </c>
      <c r="BB91" s="100">
        <v>20</v>
      </c>
      <c r="BC91" s="100">
        <v>23</v>
      </c>
      <c r="BD91" s="100">
        <v>39</v>
      </c>
      <c r="BE91" s="100">
        <v>63</v>
      </c>
      <c r="BF91" s="100">
        <v>127</v>
      </c>
      <c r="BG91" s="100">
        <v>207</v>
      </c>
      <c r="BH91" s="100">
        <v>271</v>
      </c>
      <c r="BI91" s="100">
        <v>388</v>
      </c>
      <c r="BJ91" s="100">
        <v>389</v>
      </c>
      <c r="BK91" s="100">
        <v>330</v>
      </c>
      <c r="BL91" s="100">
        <v>378</v>
      </c>
      <c r="BM91" s="100">
        <v>0</v>
      </c>
      <c r="BN91" s="100">
        <v>2337</v>
      </c>
      <c r="BP91" s="123">
        <v>1984</v>
      </c>
    </row>
    <row r="92" spans="2:68">
      <c r="B92" s="123">
        <v>1985</v>
      </c>
      <c r="C92" s="100">
        <v>13</v>
      </c>
      <c r="D92" s="100">
        <v>8</v>
      </c>
      <c r="E92" s="100">
        <v>6</v>
      </c>
      <c r="F92" s="100">
        <v>9</v>
      </c>
      <c r="G92" s="100">
        <v>7</v>
      </c>
      <c r="H92" s="100">
        <v>9</v>
      </c>
      <c r="I92" s="100">
        <v>6</v>
      </c>
      <c r="J92" s="100">
        <v>12</v>
      </c>
      <c r="K92" s="100">
        <v>20</v>
      </c>
      <c r="L92" s="100">
        <v>27</v>
      </c>
      <c r="M92" s="100">
        <v>26</v>
      </c>
      <c r="N92" s="100">
        <v>85</v>
      </c>
      <c r="O92" s="100">
        <v>118</v>
      </c>
      <c r="P92" s="100">
        <v>132</v>
      </c>
      <c r="Q92" s="100">
        <v>178</v>
      </c>
      <c r="R92" s="100">
        <v>189</v>
      </c>
      <c r="S92" s="100">
        <v>129</v>
      </c>
      <c r="T92" s="100">
        <v>124</v>
      </c>
      <c r="U92" s="100">
        <v>0</v>
      </c>
      <c r="V92" s="100">
        <v>1098</v>
      </c>
      <c r="W92" s="128"/>
      <c r="X92" s="123">
        <v>1985</v>
      </c>
      <c r="Y92" s="100">
        <v>7</v>
      </c>
      <c r="Z92" s="100">
        <v>5</v>
      </c>
      <c r="AA92" s="100">
        <v>9</v>
      </c>
      <c r="AB92" s="100">
        <v>12</v>
      </c>
      <c r="AC92" s="100">
        <v>7</v>
      </c>
      <c r="AD92" s="100">
        <v>6</v>
      </c>
      <c r="AE92" s="100">
        <v>5</v>
      </c>
      <c r="AF92" s="100">
        <v>1</v>
      </c>
      <c r="AG92" s="100">
        <v>9</v>
      </c>
      <c r="AH92" s="100">
        <v>11</v>
      </c>
      <c r="AI92" s="100">
        <v>25</v>
      </c>
      <c r="AJ92" s="100">
        <v>66</v>
      </c>
      <c r="AK92" s="100">
        <v>94</v>
      </c>
      <c r="AL92" s="100">
        <v>121</v>
      </c>
      <c r="AM92" s="100">
        <v>199</v>
      </c>
      <c r="AN92" s="100">
        <v>236</v>
      </c>
      <c r="AO92" s="100">
        <v>233</v>
      </c>
      <c r="AP92" s="100">
        <v>310</v>
      </c>
      <c r="AQ92" s="100">
        <v>1</v>
      </c>
      <c r="AR92" s="100">
        <v>1357</v>
      </c>
      <c r="AS92" s="128"/>
      <c r="AT92" s="123">
        <v>1985</v>
      </c>
      <c r="AU92" s="100">
        <v>20</v>
      </c>
      <c r="AV92" s="100">
        <v>13</v>
      </c>
      <c r="AW92" s="100">
        <v>15</v>
      </c>
      <c r="AX92" s="100">
        <v>21</v>
      </c>
      <c r="AY92" s="100">
        <v>14</v>
      </c>
      <c r="AZ92" s="100">
        <v>15</v>
      </c>
      <c r="BA92" s="100">
        <v>11</v>
      </c>
      <c r="BB92" s="100">
        <v>13</v>
      </c>
      <c r="BC92" s="100">
        <v>29</v>
      </c>
      <c r="BD92" s="100">
        <v>38</v>
      </c>
      <c r="BE92" s="100">
        <v>51</v>
      </c>
      <c r="BF92" s="100">
        <v>151</v>
      </c>
      <c r="BG92" s="100">
        <v>212</v>
      </c>
      <c r="BH92" s="100">
        <v>253</v>
      </c>
      <c r="BI92" s="100">
        <v>377</v>
      </c>
      <c r="BJ92" s="100">
        <v>425</v>
      </c>
      <c r="BK92" s="100">
        <v>362</v>
      </c>
      <c r="BL92" s="100">
        <v>434</v>
      </c>
      <c r="BM92" s="100">
        <v>1</v>
      </c>
      <c r="BN92" s="100">
        <v>2455</v>
      </c>
      <c r="BP92" s="123">
        <v>1985</v>
      </c>
    </row>
    <row r="93" spans="2:68">
      <c r="B93" s="123">
        <v>1986</v>
      </c>
      <c r="C93" s="100">
        <v>11</v>
      </c>
      <c r="D93" s="100">
        <v>3</v>
      </c>
      <c r="E93" s="100">
        <v>9</v>
      </c>
      <c r="F93" s="100">
        <v>10</v>
      </c>
      <c r="G93" s="100">
        <v>6</v>
      </c>
      <c r="H93" s="100">
        <v>6</v>
      </c>
      <c r="I93" s="100">
        <v>5</v>
      </c>
      <c r="J93" s="100">
        <v>14</v>
      </c>
      <c r="K93" s="100">
        <v>20</v>
      </c>
      <c r="L93" s="100">
        <v>24</v>
      </c>
      <c r="M93" s="100">
        <v>51</v>
      </c>
      <c r="N93" s="100">
        <v>78</v>
      </c>
      <c r="O93" s="100">
        <v>122</v>
      </c>
      <c r="P93" s="100">
        <v>139</v>
      </c>
      <c r="Q93" s="100">
        <v>190</v>
      </c>
      <c r="R93" s="100">
        <v>192</v>
      </c>
      <c r="S93" s="100">
        <v>136</v>
      </c>
      <c r="T93" s="100">
        <v>140</v>
      </c>
      <c r="U93" s="100">
        <v>0</v>
      </c>
      <c r="V93" s="100">
        <v>1156</v>
      </c>
      <c r="W93" s="128"/>
      <c r="X93" s="123">
        <v>1986</v>
      </c>
      <c r="Y93" s="100">
        <v>7</v>
      </c>
      <c r="Z93" s="100">
        <v>6</v>
      </c>
      <c r="AA93" s="100">
        <v>7</v>
      </c>
      <c r="AB93" s="100">
        <v>6</v>
      </c>
      <c r="AC93" s="100">
        <v>6</v>
      </c>
      <c r="AD93" s="100">
        <v>3</v>
      </c>
      <c r="AE93" s="100">
        <v>5</v>
      </c>
      <c r="AF93" s="100">
        <v>10</v>
      </c>
      <c r="AG93" s="100">
        <v>10</v>
      </c>
      <c r="AH93" s="100">
        <v>9</v>
      </c>
      <c r="AI93" s="100">
        <v>24</v>
      </c>
      <c r="AJ93" s="100">
        <v>57</v>
      </c>
      <c r="AK93" s="100">
        <v>73</v>
      </c>
      <c r="AL93" s="100">
        <v>137</v>
      </c>
      <c r="AM93" s="100">
        <v>192</v>
      </c>
      <c r="AN93" s="100">
        <v>223</v>
      </c>
      <c r="AO93" s="100">
        <v>246</v>
      </c>
      <c r="AP93" s="100">
        <v>279</v>
      </c>
      <c r="AQ93" s="100">
        <v>0</v>
      </c>
      <c r="AR93" s="100">
        <v>1300</v>
      </c>
      <c r="AS93" s="128"/>
      <c r="AT93" s="123">
        <v>1986</v>
      </c>
      <c r="AU93" s="100">
        <v>18</v>
      </c>
      <c r="AV93" s="100">
        <v>9</v>
      </c>
      <c r="AW93" s="100">
        <v>16</v>
      </c>
      <c r="AX93" s="100">
        <v>16</v>
      </c>
      <c r="AY93" s="100">
        <v>12</v>
      </c>
      <c r="AZ93" s="100">
        <v>9</v>
      </c>
      <c r="BA93" s="100">
        <v>10</v>
      </c>
      <c r="BB93" s="100">
        <v>24</v>
      </c>
      <c r="BC93" s="100">
        <v>30</v>
      </c>
      <c r="BD93" s="100">
        <v>33</v>
      </c>
      <c r="BE93" s="100">
        <v>75</v>
      </c>
      <c r="BF93" s="100">
        <v>135</v>
      </c>
      <c r="BG93" s="100">
        <v>195</v>
      </c>
      <c r="BH93" s="100">
        <v>276</v>
      </c>
      <c r="BI93" s="100">
        <v>382</v>
      </c>
      <c r="BJ93" s="100">
        <v>415</v>
      </c>
      <c r="BK93" s="100">
        <v>382</v>
      </c>
      <c r="BL93" s="100">
        <v>419</v>
      </c>
      <c r="BM93" s="100">
        <v>0</v>
      </c>
      <c r="BN93" s="100">
        <v>2456</v>
      </c>
      <c r="BP93" s="123">
        <v>1986</v>
      </c>
    </row>
    <row r="94" spans="2:68">
      <c r="B94" s="123">
        <v>1987</v>
      </c>
      <c r="C94" s="100">
        <v>13</v>
      </c>
      <c r="D94" s="100">
        <v>5</v>
      </c>
      <c r="E94" s="100">
        <v>9</v>
      </c>
      <c r="F94" s="100">
        <v>5</v>
      </c>
      <c r="G94" s="100">
        <v>8</v>
      </c>
      <c r="H94" s="100">
        <v>7</v>
      </c>
      <c r="I94" s="100">
        <v>10</v>
      </c>
      <c r="J94" s="100">
        <v>20</v>
      </c>
      <c r="K94" s="100">
        <v>27</v>
      </c>
      <c r="L94" s="100">
        <v>27</v>
      </c>
      <c r="M94" s="100">
        <v>51</v>
      </c>
      <c r="N94" s="100">
        <v>71</v>
      </c>
      <c r="O94" s="100">
        <v>121</v>
      </c>
      <c r="P94" s="100">
        <v>161</v>
      </c>
      <c r="Q94" s="100">
        <v>192</v>
      </c>
      <c r="R94" s="100">
        <v>220</v>
      </c>
      <c r="S94" s="100">
        <v>188</v>
      </c>
      <c r="T94" s="100">
        <v>153</v>
      </c>
      <c r="U94" s="100">
        <v>0</v>
      </c>
      <c r="V94" s="100">
        <v>1288</v>
      </c>
      <c r="W94" s="128"/>
      <c r="X94" s="123">
        <v>1987</v>
      </c>
      <c r="Y94" s="100">
        <v>11</v>
      </c>
      <c r="Z94" s="100">
        <v>3</v>
      </c>
      <c r="AA94" s="100">
        <v>6</v>
      </c>
      <c r="AB94" s="100">
        <v>6</v>
      </c>
      <c r="AC94" s="100">
        <v>7</v>
      </c>
      <c r="AD94" s="100">
        <v>6</v>
      </c>
      <c r="AE94" s="100">
        <v>6</v>
      </c>
      <c r="AF94" s="100">
        <v>14</v>
      </c>
      <c r="AG94" s="100">
        <v>21</v>
      </c>
      <c r="AH94" s="100">
        <v>22</v>
      </c>
      <c r="AI94" s="100">
        <v>33</v>
      </c>
      <c r="AJ94" s="100">
        <v>47</v>
      </c>
      <c r="AK94" s="100">
        <v>99</v>
      </c>
      <c r="AL94" s="100">
        <v>118</v>
      </c>
      <c r="AM94" s="100">
        <v>183</v>
      </c>
      <c r="AN94" s="100">
        <v>260</v>
      </c>
      <c r="AO94" s="100">
        <v>232</v>
      </c>
      <c r="AP94" s="100">
        <v>304</v>
      </c>
      <c r="AQ94" s="100">
        <v>0</v>
      </c>
      <c r="AR94" s="100">
        <v>1378</v>
      </c>
      <c r="AS94" s="128"/>
      <c r="AT94" s="123">
        <v>1987</v>
      </c>
      <c r="AU94" s="100">
        <v>24</v>
      </c>
      <c r="AV94" s="100">
        <v>8</v>
      </c>
      <c r="AW94" s="100">
        <v>15</v>
      </c>
      <c r="AX94" s="100">
        <v>11</v>
      </c>
      <c r="AY94" s="100">
        <v>15</v>
      </c>
      <c r="AZ94" s="100">
        <v>13</v>
      </c>
      <c r="BA94" s="100">
        <v>16</v>
      </c>
      <c r="BB94" s="100">
        <v>34</v>
      </c>
      <c r="BC94" s="100">
        <v>48</v>
      </c>
      <c r="BD94" s="100">
        <v>49</v>
      </c>
      <c r="BE94" s="100">
        <v>84</v>
      </c>
      <c r="BF94" s="100">
        <v>118</v>
      </c>
      <c r="BG94" s="100">
        <v>220</v>
      </c>
      <c r="BH94" s="100">
        <v>279</v>
      </c>
      <c r="BI94" s="100">
        <v>375</v>
      </c>
      <c r="BJ94" s="100">
        <v>480</v>
      </c>
      <c r="BK94" s="100">
        <v>420</v>
      </c>
      <c r="BL94" s="100">
        <v>457</v>
      </c>
      <c r="BM94" s="100">
        <v>0</v>
      </c>
      <c r="BN94" s="100">
        <v>2666</v>
      </c>
      <c r="BP94" s="123">
        <v>1987</v>
      </c>
    </row>
    <row r="95" spans="2:68">
      <c r="B95" s="123">
        <v>1988</v>
      </c>
      <c r="C95" s="100">
        <v>17</v>
      </c>
      <c r="D95" s="100">
        <v>1</v>
      </c>
      <c r="E95" s="100">
        <v>3</v>
      </c>
      <c r="F95" s="100">
        <v>3</v>
      </c>
      <c r="G95" s="100">
        <v>5</v>
      </c>
      <c r="H95" s="100">
        <v>5</v>
      </c>
      <c r="I95" s="100">
        <v>18</v>
      </c>
      <c r="J95" s="100">
        <v>14</v>
      </c>
      <c r="K95" s="100">
        <v>14</v>
      </c>
      <c r="L95" s="100">
        <v>29</v>
      </c>
      <c r="M95" s="100">
        <v>53</v>
      </c>
      <c r="N95" s="100">
        <v>90</v>
      </c>
      <c r="O95" s="100">
        <v>126</v>
      </c>
      <c r="P95" s="100">
        <v>152</v>
      </c>
      <c r="Q95" s="100">
        <v>178</v>
      </c>
      <c r="R95" s="100">
        <v>205</v>
      </c>
      <c r="S95" s="100">
        <v>177</v>
      </c>
      <c r="T95" s="100">
        <v>129</v>
      </c>
      <c r="U95" s="100">
        <v>0</v>
      </c>
      <c r="V95" s="100">
        <v>1219</v>
      </c>
      <c r="W95" s="128"/>
      <c r="X95" s="123">
        <v>1988</v>
      </c>
      <c r="Y95" s="100">
        <v>18</v>
      </c>
      <c r="Z95" s="100">
        <v>4</v>
      </c>
      <c r="AA95" s="100">
        <v>6</v>
      </c>
      <c r="AB95" s="100">
        <v>10</v>
      </c>
      <c r="AC95" s="100">
        <v>5</v>
      </c>
      <c r="AD95" s="100">
        <v>5</v>
      </c>
      <c r="AE95" s="100">
        <v>8</v>
      </c>
      <c r="AF95" s="100">
        <v>9</v>
      </c>
      <c r="AG95" s="100">
        <v>15</v>
      </c>
      <c r="AH95" s="100">
        <v>13</v>
      </c>
      <c r="AI95" s="100">
        <v>23</v>
      </c>
      <c r="AJ95" s="100">
        <v>61</v>
      </c>
      <c r="AK95" s="100">
        <v>91</v>
      </c>
      <c r="AL95" s="100">
        <v>137</v>
      </c>
      <c r="AM95" s="100">
        <v>190</v>
      </c>
      <c r="AN95" s="100">
        <v>244</v>
      </c>
      <c r="AO95" s="100">
        <v>245</v>
      </c>
      <c r="AP95" s="100">
        <v>311</v>
      </c>
      <c r="AQ95" s="100">
        <v>0</v>
      </c>
      <c r="AR95" s="100">
        <v>1395</v>
      </c>
      <c r="AS95" s="128"/>
      <c r="AT95" s="123">
        <v>1988</v>
      </c>
      <c r="AU95" s="100">
        <v>35</v>
      </c>
      <c r="AV95" s="100">
        <v>5</v>
      </c>
      <c r="AW95" s="100">
        <v>9</v>
      </c>
      <c r="AX95" s="100">
        <v>13</v>
      </c>
      <c r="AY95" s="100">
        <v>10</v>
      </c>
      <c r="AZ95" s="100">
        <v>10</v>
      </c>
      <c r="BA95" s="100">
        <v>26</v>
      </c>
      <c r="BB95" s="100">
        <v>23</v>
      </c>
      <c r="BC95" s="100">
        <v>29</v>
      </c>
      <c r="BD95" s="100">
        <v>42</v>
      </c>
      <c r="BE95" s="100">
        <v>76</v>
      </c>
      <c r="BF95" s="100">
        <v>151</v>
      </c>
      <c r="BG95" s="100">
        <v>217</v>
      </c>
      <c r="BH95" s="100">
        <v>289</v>
      </c>
      <c r="BI95" s="100">
        <v>368</v>
      </c>
      <c r="BJ95" s="100">
        <v>449</v>
      </c>
      <c r="BK95" s="100">
        <v>422</v>
      </c>
      <c r="BL95" s="100">
        <v>440</v>
      </c>
      <c r="BM95" s="100">
        <v>0</v>
      </c>
      <c r="BN95" s="100">
        <v>2614</v>
      </c>
      <c r="BP95" s="123">
        <v>1988</v>
      </c>
    </row>
    <row r="96" spans="2:68">
      <c r="B96" s="123">
        <v>1989</v>
      </c>
      <c r="C96" s="100">
        <v>6</v>
      </c>
      <c r="D96" s="100">
        <v>2</v>
      </c>
      <c r="E96" s="100">
        <v>5</v>
      </c>
      <c r="F96" s="100">
        <v>5</v>
      </c>
      <c r="G96" s="100">
        <v>7</v>
      </c>
      <c r="H96" s="100">
        <v>8</v>
      </c>
      <c r="I96" s="100">
        <v>11</v>
      </c>
      <c r="J96" s="100">
        <v>12</v>
      </c>
      <c r="K96" s="100">
        <v>31</v>
      </c>
      <c r="L96" s="100">
        <v>27</v>
      </c>
      <c r="M96" s="100">
        <v>44</v>
      </c>
      <c r="N96" s="100">
        <v>84</v>
      </c>
      <c r="O96" s="100">
        <v>126</v>
      </c>
      <c r="P96" s="100">
        <v>181</v>
      </c>
      <c r="Q96" s="100">
        <v>199</v>
      </c>
      <c r="R96" s="100">
        <v>222</v>
      </c>
      <c r="S96" s="100">
        <v>186</v>
      </c>
      <c r="T96" s="100">
        <v>144</v>
      </c>
      <c r="U96" s="100">
        <v>0</v>
      </c>
      <c r="V96" s="100">
        <v>1300</v>
      </c>
      <c r="W96" s="128"/>
      <c r="X96" s="123">
        <v>1989</v>
      </c>
      <c r="Y96" s="100">
        <v>7</v>
      </c>
      <c r="Z96" s="100">
        <v>6</v>
      </c>
      <c r="AA96" s="100">
        <v>6</v>
      </c>
      <c r="AB96" s="100">
        <v>4</v>
      </c>
      <c r="AC96" s="100">
        <v>4</v>
      </c>
      <c r="AD96" s="100">
        <v>7</v>
      </c>
      <c r="AE96" s="100">
        <v>7</v>
      </c>
      <c r="AF96" s="100">
        <v>5</v>
      </c>
      <c r="AG96" s="100">
        <v>9</v>
      </c>
      <c r="AH96" s="100">
        <v>23</v>
      </c>
      <c r="AI96" s="100">
        <v>22</v>
      </c>
      <c r="AJ96" s="100">
        <v>45</v>
      </c>
      <c r="AK96" s="100">
        <v>97</v>
      </c>
      <c r="AL96" s="100">
        <v>135</v>
      </c>
      <c r="AM96" s="100">
        <v>175</v>
      </c>
      <c r="AN96" s="100">
        <v>231</v>
      </c>
      <c r="AO96" s="100">
        <v>292</v>
      </c>
      <c r="AP96" s="100">
        <v>345</v>
      </c>
      <c r="AQ96" s="100">
        <v>0</v>
      </c>
      <c r="AR96" s="100">
        <v>1420</v>
      </c>
      <c r="AS96" s="128"/>
      <c r="AT96" s="123">
        <v>1989</v>
      </c>
      <c r="AU96" s="100">
        <v>13</v>
      </c>
      <c r="AV96" s="100">
        <v>8</v>
      </c>
      <c r="AW96" s="100">
        <v>11</v>
      </c>
      <c r="AX96" s="100">
        <v>9</v>
      </c>
      <c r="AY96" s="100">
        <v>11</v>
      </c>
      <c r="AZ96" s="100">
        <v>15</v>
      </c>
      <c r="BA96" s="100">
        <v>18</v>
      </c>
      <c r="BB96" s="100">
        <v>17</v>
      </c>
      <c r="BC96" s="100">
        <v>40</v>
      </c>
      <c r="BD96" s="100">
        <v>50</v>
      </c>
      <c r="BE96" s="100">
        <v>66</v>
      </c>
      <c r="BF96" s="100">
        <v>129</v>
      </c>
      <c r="BG96" s="100">
        <v>223</v>
      </c>
      <c r="BH96" s="100">
        <v>316</v>
      </c>
      <c r="BI96" s="100">
        <v>374</v>
      </c>
      <c r="BJ96" s="100">
        <v>453</v>
      </c>
      <c r="BK96" s="100">
        <v>478</v>
      </c>
      <c r="BL96" s="100">
        <v>489</v>
      </c>
      <c r="BM96" s="100">
        <v>0</v>
      </c>
      <c r="BN96" s="100">
        <v>2720</v>
      </c>
      <c r="BP96" s="123">
        <v>1989</v>
      </c>
    </row>
    <row r="97" spans="2:68">
      <c r="B97" s="123">
        <v>1990</v>
      </c>
      <c r="C97" s="100">
        <v>14</v>
      </c>
      <c r="D97" s="100">
        <v>2</v>
      </c>
      <c r="E97" s="100">
        <v>2</v>
      </c>
      <c r="F97" s="100">
        <v>8</v>
      </c>
      <c r="G97" s="100">
        <v>8</v>
      </c>
      <c r="H97" s="100">
        <v>5</v>
      </c>
      <c r="I97" s="100">
        <v>14</v>
      </c>
      <c r="J97" s="100">
        <v>9</v>
      </c>
      <c r="K97" s="100">
        <v>25</v>
      </c>
      <c r="L97" s="100">
        <v>23</v>
      </c>
      <c r="M97" s="100">
        <v>48</v>
      </c>
      <c r="N97" s="100">
        <v>75</v>
      </c>
      <c r="O97" s="100">
        <v>149</v>
      </c>
      <c r="P97" s="100">
        <v>208</v>
      </c>
      <c r="Q97" s="100">
        <v>224</v>
      </c>
      <c r="R97" s="100">
        <v>242</v>
      </c>
      <c r="S97" s="100">
        <v>178</v>
      </c>
      <c r="T97" s="100">
        <v>163</v>
      </c>
      <c r="U97" s="100">
        <v>0</v>
      </c>
      <c r="V97" s="100">
        <v>1397</v>
      </c>
      <c r="W97" s="128"/>
      <c r="X97" s="123">
        <v>1990</v>
      </c>
      <c r="Y97" s="100">
        <v>8</v>
      </c>
      <c r="Z97" s="100">
        <v>1</v>
      </c>
      <c r="AA97" s="100">
        <v>6</v>
      </c>
      <c r="AB97" s="100">
        <v>8</v>
      </c>
      <c r="AC97" s="100">
        <v>9</v>
      </c>
      <c r="AD97" s="100">
        <v>6</v>
      </c>
      <c r="AE97" s="100">
        <v>6</v>
      </c>
      <c r="AF97" s="100">
        <v>8</v>
      </c>
      <c r="AG97" s="100">
        <v>11</v>
      </c>
      <c r="AH97" s="100">
        <v>11</v>
      </c>
      <c r="AI97" s="100">
        <v>27</v>
      </c>
      <c r="AJ97" s="100">
        <v>60</v>
      </c>
      <c r="AK97" s="100">
        <v>75</v>
      </c>
      <c r="AL97" s="100">
        <v>139</v>
      </c>
      <c r="AM97" s="100">
        <v>178</v>
      </c>
      <c r="AN97" s="100">
        <v>248</v>
      </c>
      <c r="AO97" s="100">
        <v>263</v>
      </c>
      <c r="AP97" s="100">
        <v>336</v>
      </c>
      <c r="AQ97" s="100">
        <v>0</v>
      </c>
      <c r="AR97" s="100">
        <v>1400</v>
      </c>
      <c r="AS97" s="128"/>
      <c r="AT97" s="123">
        <v>1990</v>
      </c>
      <c r="AU97" s="100">
        <v>22</v>
      </c>
      <c r="AV97" s="100">
        <v>3</v>
      </c>
      <c r="AW97" s="100">
        <v>8</v>
      </c>
      <c r="AX97" s="100">
        <v>16</v>
      </c>
      <c r="AY97" s="100">
        <v>17</v>
      </c>
      <c r="AZ97" s="100">
        <v>11</v>
      </c>
      <c r="BA97" s="100">
        <v>20</v>
      </c>
      <c r="BB97" s="100">
        <v>17</v>
      </c>
      <c r="BC97" s="100">
        <v>36</v>
      </c>
      <c r="BD97" s="100">
        <v>34</v>
      </c>
      <c r="BE97" s="100">
        <v>75</v>
      </c>
      <c r="BF97" s="100">
        <v>135</v>
      </c>
      <c r="BG97" s="100">
        <v>224</v>
      </c>
      <c r="BH97" s="100">
        <v>347</v>
      </c>
      <c r="BI97" s="100">
        <v>402</v>
      </c>
      <c r="BJ97" s="100">
        <v>490</v>
      </c>
      <c r="BK97" s="100">
        <v>441</v>
      </c>
      <c r="BL97" s="100">
        <v>499</v>
      </c>
      <c r="BM97" s="100">
        <v>0</v>
      </c>
      <c r="BN97" s="100">
        <v>2797</v>
      </c>
      <c r="BP97" s="123">
        <v>1990</v>
      </c>
    </row>
    <row r="98" spans="2:68">
      <c r="B98" s="123">
        <v>1991</v>
      </c>
      <c r="C98" s="100">
        <v>7</v>
      </c>
      <c r="D98" s="100">
        <v>5</v>
      </c>
      <c r="E98" s="100">
        <v>4</v>
      </c>
      <c r="F98" s="100">
        <v>2</v>
      </c>
      <c r="G98" s="100">
        <v>6</v>
      </c>
      <c r="H98" s="100">
        <v>13</v>
      </c>
      <c r="I98" s="100">
        <v>10</v>
      </c>
      <c r="J98" s="100">
        <v>16</v>
      </c>
      <c r="K98" s="100">
        <v>23</v>
      </c>
      <c r="L98" s="100">
        <v>42</v>
      </c>
      <c r="M98" s="100">
        <v>50</v>
      </c>
      <c r="N98" s="100">
        <v>77</v>
      </c>
      <c r="O98" s="100">
        <v>144</v>
      </c>
      <c r="P98" s="100">
        <v>194</v>
      </c>
      <c r="Q98" s="100">
        <v>207</v>
      </c>
      <c r="R98" s="100">
        <v>244</v>
      </c>
      <c r="S98" s="100">
        <v>191</v>
      </c>
      <c r="T98" s="100">
        <v>192</v>
      </c>
      <c r="U98" s="100">
        <v>0</v>
      </c>
      <c r="V98" s="100">
        <v>1427</v>
      </c>
      <c r="W98" s="128"/>
      <c r="X98" s="123">
        <v>1991</v>
      </c>
      <c r="Y98" s="100">
        <v>10</v>
      </c>
      <c r="Z98" s="100">
        <v>4</v>
      </c>
      <c r="AA98" s="100">
        <v>5</v>
      </c>
      <c r="AB98" s="100">
        <v>5</v>
      </c>
      <c r="AC98" s="100">
        <v>6</v>
      </c>
      <c r="AD98" s="100">
        <v>7</v>
      </c>
      <c r="AE98" s="100">
        <v>5</v>
      </c>
      <c r="AF98" s="100">
        <v>12</v>
      </c>
      <c r="AG98" s="100">
        <v>11</v>
      </c>
      <c r="AH98" s="100">
        <v>22</v>
      </c>
      <c r="AI98" s="100">
        <v>30</v>
      </c>
      <c r="AJ98" s="100">
        <v>52</v>
      </c>
      <c r="AK98" s="100">
        <v>95</v>
      </c>
      <c r="AL98" s="100">
        <v>167</v>
      </c>
      <c r="AM98" s="100">
        <v>203</v>
      </c>
      <c r="AN98" s="100">
        <v>286</v>
      </c>
      <c r="AO98" s="100">
        <v>267</v>
      </c>
      <c r="AP98" s="100">
        <v>325</v>
      </c>
      <c r="AQ98" s="100">
        <v>0</v>
      </c>
      <c r="AR98" s="100">
        <v>1512</v>
      </c>
      <c r="AS98" s="128"/>
      <c r="AT98" s="123">
        <v>1991</v>
      </c>
      <c r="AU98" s="100">
        <v>17</v>
      </c>
      <c r="AV98" s="100">
        <v>9</v>
      </c>
      <c r="AW98" s="100">
        <v>9</v>
      </c>
      <c r="AX98" s="100">
        <v>7</v>
      </c>
      <c r="AY98" s="100">
        <v>12</v>
      </c>
      <c r="AZ98" s="100">
        <v>20</v>
      </c>
      <c r="BA98" s="100">
        <v>15</v>
      </c>
      <c r="BB98" s="100">
        <v>28</v>
      </c>
      <c r="BC98" s="100">
        <v>34</v>
      </c>
      <c r="BD98" s="100">
        <v>64</v>
      </c>
      <c r="BE98" s="100">
        <v>80</v>
      </c>
      <c r="BF98" s="100">
        <v>129</v>
      </c>
      <c r="BG98" s="100">
        <v>239</v>
      </c>
      <c r="BH98" s="100">
        <v>361</v>
      </c>
      <c r="BI98" s="100">
        <v>410</v>
      </c>
      <c r="BJ98" s="100">
        <v>530</v>
      </c>
      <c r="BK98" s="100">
        <v>458</v>
      </c>
      <c r="BL98" s="100">
        <v>517</v>
      </c>
      <c r="BM98" s="100">
        <v>0</v>
      </c>
      <c r="BN98" s="100">
        <v>2939</v>
      </c>
      <c r="BP98" s="123">
        <v>1991</v>
      </c>
    </row>
    <row r="99" spans="2:68">
      <c r="B99" s="123">
        <v>1992</v>
      </c>
      <c r="C99" s="100">
        <v>14</v>
      </c>
      <c r="D99" s="100">
        <v>3</v>
      </c>
      <c r="E99" s="100">
        <v>4</v>
      </c>
      <c r="F99" s="100">
        <v>5</v>
      </c>
      <c r="G99" s="100">
        <v>11</v>
      </c>
      <c r="H99" s="100">
        <v>11</v>
      </c>
      <c r="I99" s="100">
        <v>10</v>
      </c>
      <c r="J99" s="100">
        <v>16</v>
      </c>
      <c r="K99" s="100">
        <v>28</v>
      </c>
      <c r="L99" s="100">
        <v>36</v>
      </c>
      <c r="M99" s="100">
        <v>41</v>
      </c>
      <c r="N99" s="100">
        <v>77</v>
      </c>
      <c r="O99" s="100">
        <v>124</v>
      </c>
      <c r="P99" s="100">
        <v>206</v>
      </c>
      <c r="Q99" s="100">
        <v>222</v>
      </c>
      <c r="R99" s="100">
        <v>269</v>
      </c>
      <c r="S99" s="100">
        <v>196</v>
      </c>
      <c r="T99" s="100">
        <v>200</v>
      </c>
      <c r="U99" s="100">
        <v>0</v>
      </c>
      <c r="V99" s="100">
        <v>1473</v>
      </c>
      <c r="W99" s="128"/>
      <c r="X99" s="123">
        <v>1992</v>
      </c>
      <c r="Y99" s="100">
        <v>19</v>
      </c>
      <c r="Z99" s="100">
        <v>2</v>
      </c>
      <c r="AA99" s="100">
        <v>5</v>
      </c>
      <c r="AB99" s="100">
        <v>11</v>
      </c>
      <c r="AC99" s="100">
        <v>3</v>
      </c>
      <c r="AD99" s="100">
        <v>3</v>
      </c>
      <c r="AE99" s="100">
        <v>5</v>
      </c>
      <c r="AF99" s="100">
        <v>11</v>
      </c>
      <c r="AG99" s="100">
        <v>15</v>
      </c>
      <c r="AH99" s="100">
        <v>15</v>
      </c>
      <c r="AI99" s="100">
        <v>24</v>
      </c>
      <c r="AJ99" s="100">
        <v>53</v>
      </c>
      <c r="AK99" s="100">
        <v>92</v>
      </c>
      <c r="AL99" s="100">
        <v>168</v>
      </c>
      <c r="AM99" s="100">
        <v>206</v>
      </c>
      <c r="AN99" s="100">
        <v>294</v>
      </c>
      <c r="AO99" s="100">
        <v>295</v>
      </c>
      <c r="AP99" s="100">
        <v>395</v>
      </c>
      <c r="AQ99" s="100">
        <v>0</v>
      </c>
      <c r="AR99" s="100">
        <v>1616</v>
      </c>
      <c r="AS99" s="128"/>
      <c r="AT99" s="123">
        <v>1992</v>
      </c>
      <c r="AU99" s="100">
        <v>33</v>
      </c>
      <c r="AV99" s="100">
        <v>5</v>
      </c>
      <c r="AW99" s="100">
        <v>9</v>
      </c>
      <c r="AX99" s="100">
        <v>16</v>
      </c>
      <c r="AY99" s="100">
        <v>14</v>
      </c>
      <c r="AZ99" s="100">
        <v>14</v>
      </c>
      <c r="BA99" s="100">
        <v>15</v>
      </c>
      <c r="BB99" s="100">
        <v>27</v>
      </c>
      <c r="BC99" s="100">
        <v>43</v>
      </c>
      <c r="BD99" s="100">
        <v>51</v>
      </c>
      <c r="BE99" s="100">
        <v>65</v>
      </c>
      <c r="BF99" s="100">
        <v>130</v>
      </c>
      <c r="BG99" s="100">
        <v>216</v>
      </c>
      <c r="BH99" s="100">
        <v>374</v>
      </c>
      <c r="BI99" s="100">
        <v>428</v>
      </c>
      <c r="BJ99" s="100">
        <v>563</v>
      </c>
      <c r="BK99" s="100">
        <v>491</v>
      </c>
      <c r="BL99" s="100">
        <v>595</v>
      </c>
      <c r="BM99" s="100">
        <v>0</v>
      </c>
      <c r="BN99" s="100">
        <v>3089</v>
      </c>
      <c r="BP99" s="123">
        <v>1992</v>
      </c>
    </row>
    <row r="100" spans="2:68">
      <c r="B100" s="123">
        <v>1993</v>
      </c>
      <c r="C100" s="100">
        <v>18</v>
      </c>
      <c r="D100" s="100">
        <v>2</v>
      </c>
      <c r="E100" s="100">
        <v>3</v>
      </c>
      <c r="F100" s="100">
        <v>8</v>
      </c>
      <c r="G100" s="100">
        <v>11</v>
      </c>
      <c r="H100" s="100">
        <v>11</v>
      </c>
      <c r="I100" s="100">
        <v>20</v>
      </c>
      <c r="J100" s="100">
        <v>15</v>
      </c>
      <c r="K100" s="100">
        <v>32</v>
      </c>
      <c r="L100" s="100">
        <v>36</v>
      </c>
      <c r="M100" s="100">
        <v>51</v>
      </c>
      <c r="N100" s="100">
        <v>101</v>
      </c>
      <c r="O100" s="100">
        <v>143</v>
      </c>
      <c r="P100" s="100">
        <v>204</v>
      </c>
      <c r="Q100" s="100">
        <v>261</v>
      </c>
      <c r="R100" s="100">
        <v>252</v>
      </c>
      <c r="S100" s="100">
        <v>241</v>
      </c>
      <c r="T100" s="100">
        <v>223</v>
      </c>
      <c r="U100" s="100">
        <v>0</v>
      </c>
      <c r="V100" s="100">
        <v>1632</v>
      </c>
      <c r="W100" s="128"/>
      <c r="X100" s="123">
        <v>1993</v>
      </c>
      <c r="Y100" s="100">
        <v>18</v>
      </c>
      <c r="Z100" s="100">
        <v>2</v>
      </c>
      <c r="AA100" s="100">
        <v>8</v>
      </c>
      <c r="AB100" s="100">
        <v>13</v>
      </c>
      <c r="AC100" s="100">
        <v>10</v>
      </c>
      <c r="AD100" s="100">
        <v>8</v>
      </c>
      <c r="AE100" s="100">
        <v>9</v>
      </c>
      <c r="AF100" s="100">
        <v>13</v>
      </c>
      <c r="AG100" s="100">
        <v>10</v>
      </c>
      <c r="AH100" s="100">
        <v>32</v>
      </c>
      <c r="AI100" s="100">
        <v>35</v>
      </c>
      <c r="AJ100" s="100">
        <v>59</v>
      </c>
      <c r="AK100" s="100">
        <v>94</v>
      </c>
      <c r="AL100" s="100">
        <v>173</v>
      </c>
      <c r="AM100" s="100">
        <v>211</v>
      </c>
      <c r="AN100" s="100">
        <v>227</v>
      </c>
      <c r="AO100" s="100">
        <v>332</v>
      </c>
      <c r="AP100" s="100">
        <v>410</v>
      </c>
      <c r="AQ100" s="100">
        <v>0</v>
      </c>
      <c r="AR100" s="100">
        <v>1664</v>
      </c>
      <c r="AS100" s="128"/>
      <c r="AT100" s="123">
        <v>1993</v>
      </c>
      <c r="AU100" s="100">
        <v>36</v>
      </c>
      <c r="AV100" s="100">
        <v>4</v>
      </c>
      <c r="AW100" s="100">
        <v>11</v>
      </c>
      <c r="AX100" s="100">
        <v>21</v>
      </c>
      <c r="AY100" s="100">
        <v>21</v>
      </c>
      <c r="AZ100" s="100">
        <v>19</v>
      </c>
      <c r="BA100" s="100">
        <v>29</v>
      </c>
      <c r="BB100" s="100">
        <v>28</v>
      </c>
      <c r="BC100" s="100">
        <v>42</v>
      </c>
      <c r="BD100" s="100">
        <v>68</v>
      </c>
      <c r="BE100" s="100">
        <v>86</v>
      </c>
      <c r="BF100" s="100">
        <v>160</v>
      </c>
      <c r="BG100" s="100">
        <v>237</v>
      </c>
      <c r="BH100" s="100">
        <v>377</v>
      </c>
      <c r="BI100" s="100">
        <v>472</v>
      </c>
      <c r="BJ100" s="100">
        <v>479</v>
      </c>
      <c r="BK100" s="100">
        <v>573</v>
      </c>
      <c r="BL100" s="100">
        <v>633</v>
      </c>
      <c r="BM100" s="100">
        <v>0</v>
      </c>
      <c r="BN100" s="100">
        <v>3296</v>
      </c>
      <c r="BP100" s="123">
        <v>1993</v>
      </c>
    </row>
    <row r="101" spans="2:68">
      <c r="B101" s="123">
        <v>1994</v>
      </c>
      <c r="C101" s="100">
        <v>12</v>
      </c>
      <c r="D101" s="100">
        <v>1</v>
      </c>
      <c r="E101" s="100">
        <v>6</v>
      </c>
      <c r="F101" s="100">
        <v>6</v>
      </c>
      <c r="G101" s="100">
        <v>5</v>
      </c>
      <c r="H101" s="100">
        <v>8</v>
      </c>
      <c r="I101" s="100">
        <v>9</v>
      </c>
      <c r="J101" s="100">
        <v>17</v>
      </c>
      <c r="K101" s="100">
        <v>19</v>
      </c>
      <c r="L101" s="100">
        <v>54</v>
      </c>
      <c r="M101" s="100">
        <v>54</v>
      </c>
      <c r="N101" s="100">
        <v>97</v>
      </c>
      <c r="O101" s="100">
        <v>159</v>
      </c>
      <c r="P101" s="100">
        <v>219</v>
      </c>
      <c r="Q101" s="100">
        <v>272</v>
      </c>
      <c r="R101" s="100">
        <v>297</v>
      </c>
      <c r="S101" s="100">
        <v>279</v>
      </c>
      <c r="T101" s="100">
        <v>244</v>
      </c>
      <c r="U101" s="100">
        <v>0</v>
      </c>
      <c r="V101" s="100">
        <v>1758</v>
      </c>
      <c r="W101" s="128"/>
      <c r="X101" s="123">
        <v>1994</v>
      </c>
      <c r="Y101" s="100">
        <v>15</v>
      </c>
      <c r="Z101" s="100">
        <v>2</v>
      </c>
      <c r="AA101" s="100">
        <v>9</v>
      </c>
      <c r="AB101" s="100">
        <v>9</v>
      </c>
      <c r="AC101" s="100">
        <v>4</v>
      </c>
      <c r="AD101" s="100">
        <v>7</v>
      </c>
      <c r="AE101" s="100">
        <v>14</v>
      </c>
      <c r="AF101" s="100">
        <v>16</v>
      </c>
      <c r="AG101" s="100">
        <v>19</v>
      </c>
      <c r="AH101" s="100">
        <v>27</v>
      </c>
      <c r="AI101" s="100">
        <v>37</v>
      </c>
      <c r="AJ101" s="100">
        <v>41</v>
      </c>
      <c r="AK101" s="100">
        <v>99</v>
      </c>
      <c r="AL101" s="100">
        <v>181</v>
      </c>
      <c r="AM101" s="100">
        <v>257</v>
      </c>
      <c r="AN101" s="100">
        <v>261</v>
      </c>
      <c r="AO101" s="100">
        <v>327</v>
      </c>
      <c r="AP101" s="100">
        <v>491</v>
      </c>
      <c r="AQ101" s="100">
        <v>0</v>
      </c>
      <c r="AR101" s="100">
        <v>1816</v>
      </c>
      <c r="AS101" s="128"/>
      <c r="AT101" s="123">
        <v>1994</v>
      </c>
      <c r="AU101" s="100">
        <v>27</v>
      </c>
      <c r="AV101" s="100">
        <v>3</v>
      </c>
      <c r="AW101" s="100">
        <v>15</v>
      </c>
      <c r="AX101" s="100">
        <v>15</v>
      </c>
      <c r="AY101" s="100">
        <v>9</v>
      </c>
      <c r="AZ101" s="100">
        <v>15</v>
      </c>
      <c r="BA101" s="100">
        <v>23</v>
      </c>
      <c r="BB101" s="100">
        <v>33</v>
      </c>
      <c r="BC101" s="100">
        <v>38</v>
      </c>
      <c r="BD101" s="100">
        <v>81</v>
      </c>
      <c r="BE101" s="100">
        <v>91</v>
      </c>
      <c r="BF101" s="100">
        <v>138</v>
      </c>
      <c r="BG101" s="100">
        <v>258</v>
      </c>
      <c r="BH101" s="100">
        <v>400</v>
      </c>
      <c r="BI101" s="100">
        <v>529</v>
      </c>
      <c r="BJ101" s="100">
        <v>558</v>
      </c>
      <c r="BK101" s="100">
        <v>606</v>
      </c>
      <c r="BL101" s="100">
        <v>735</v>
      </c>
      <c r="BM101" s="100">
        <v>0</v>
      </c>
      <c r="BN101" s="100">
        <v>3574</v>
      </c>
      <c r="BP101" s="123">
        <v>1994</v>
      </c>
    </row>
    <row r="102" spans="2:68">
      <c r="B102" s="123">
        <v>1995</v>
      </c>
      <c r="C102" s="100">
        <v>15</v>
      </c>
      <c r="D102" s="100">
        <v>1</v>
      </c>
      <c r="E102" s="100">
        <v>7</v>
      </c>
      <c r="F102" s="100">
        <v>4</v>
      </c>
      <c r="G102" s="100">
        <v>10</v>
      </c>
      <c r="H102" s="100">
        <v>12</v>
      </c>
      <c r="I102" s="100">
        <v>18</v>
      </c>
      <c r="J102" s="100">
        <v>14</v>
      </c>
      <c r="K102" s="100">
        <v>18</v>
      </c>
      <c r="L102" s="100">
        <v>52</v>
      </c>
      <c r="M102" s="100">
        <v>49</v>
      </c>
      <c r="N102" s="100">
        <v>104</v>
      </c>
      <c r="O102" s="100">
        <v>155</v>
      </c>
      <c r="P102" s="100">
        <v>239</v>
      </c>
      <c r="Q102" s="100">
        <v>305</v>
      </c>
      <c r="R102" s="100">
        <v>251</v>
      </c>
      <c r="S102" s="100">
        <v>269</v>
      </c>
      <c r="T102" s="100">
        <v>247</v>
      </c>
      <c r="U102" s="100">
        <v>0</v>
      </c>
      <c r="V102" s="100">
        <v>1770</v>
      </c>
      <c r="W102" s="128"/>
      <c r="X102" s="123">
        <v>1995</v>
      </c>
      <c r="Y102" s="100">
        <v>8</v>
      </c>
      <c r="Z102" s="100">
        <v>4</v>
      </c>
      <c r="AA102" s="100">
        <v>10</v>
      </c>
      <c r="AB102" s="100">
        <v>8</v>
      </c>
      <c r="AC102" s="100">
        <v>6</v>
      </c>
      <c r="AD102" s="100">
        <v>7</v>
      </c>
      <c r="AE102" s="100">
        <v>9</v>
      </c>
      <c r="AF102" s="100">
        <v>8</v>
      </c>
      <c r="AG102" s="100">
        <v>20</v>
      </c>
      <c r="AH102" s="100">
        <v>23</v>
      </c>
      <c r="AI102" s="100">
        <v>28</v>
      </c>
      <c r="AJ102" s="100">
        <v>65</v>
      </c>
      <c r="AK102" s="100">
        <v>92</v>
      </c>
      <c r="AL102" s="100">
        <v>161</v>
      </c>
      <c r="AM102" s="100">
        <v>235</v>
      </c>
      <c r="AN102" s="100">
        <v>283</v>
      </c>
      <c r="AO102" s="100">
        <v>358</v>
      </c>
      <c r="AP102" s="100">
        <v>482</v>
      </c>
      <c r="AQ102" s="100">
        <v>0</v>
      </c>
      <c r="AR102" s="100">
        <v>1807</v>
      </c>
      <c r="AS102" s="128"/>
      <c r="AT102" s="123">
        <v>1995</v>
      </c>
      <c r="AU102" s="100">
        <v>23</v>
      </c>
      <c r="AV102" s="100">
        <v>5</v>
      </c>
      <c r="AW102" s="100">
        <v>17</v>
      </c>
      <c r="AX102" s="100">
        <v>12</v>
      </c>
      <c r="AY102" s="100">
        <v>16</v>
      </c>
      <c r="AZ102" s="100">
        <v>19</v>
      </c>
      <c r="BA102" s="100">
        <v>27</v>
      </c>
      <c r="BB102" s="100">
        <v>22</v>
      </c>
      <c r="BC102" s="100">
        <v>38</v>
      </c>
      <c r="BD102" s="100">
        <v>75</v>
      </c>
      <c r="BE102" s="100">
        <v>77</v>
      </c>
      <c r="BF102" s="100">
        <v>169</v>
      </c>
      <c r="BG102" s="100">
        <v>247</v>
      </c>
      <c r="BH102" s="100">
        <v>400</v>
      </c>
      <c r="BI102" s="100">
        <v>540</v>
      </c>
      <c r="BJ102" s="100">
        <v>534</v>
      </c>
      <c r="BK102" s="100">
        <v>627</v>
      </c>
      <c r="BL102" s="100">
        <v>729</v>
      </c>
      <c r="BM102" s="100">
        <v>0</v>
      </c>
      <c r="BN102" s="100">
        <v>3577</v>
      </c>
      <c r="BP102" s="123">
        <v>1995</v>
      </c>
    </row>
    <row r="103" spans="2:68">
      <c r="B103" s="123">
        <v>1996</v>
      </c>
      <c r="C103" s="100">
        <v>12</v>
      </c>
      <c r="D103" s="100">
        <v>1</v>
      </c>
      <c r="E103" s="100">
        <v>2</v>
      </c>
      <c r="F103" s="100">
        <v>9</v>
      </c>
      <c r="G103" s="100">
        <v>6</v>
      </c>
      <c r="H103" s="100">
        <v>10</v>
      </c>
      <c r="I103" s="100">
        <v>5</v>
      </c>
      <c r="J103" s="100">
        <v>16</v>
      </c>
      <c r="K103" s="100">
        <v>27</v>
      </c>
      <c r="L103" s="100">
        <v>49</v>
      </c>
      <c r="M103" s="100">
        <v>83</v>
      </c>
      <c r="N103" s="100">
        <v>93</v>
      </c>
      <c r="O103" s="100">
        <v>157</v>
      </c>
      <c r="P103" s="100">
        <v>250</v>
      </c>
      <c r="Q103" s="100">
        <v>321</v>
      </c>
      <c r="R103" s="100">
        <v>337</v>
      </c>
      <c r="S103" s="100">
        <v>288</v>
      </c>
      <c r="T103" s="100">
        <v>289</v>
      </c>
      <c r="U103" s="100">
        <v>0</v>
      </c>
      <c r="V103" s="100">
        <v>1955</v>
      </c>
      <c r="W103" s="128"/>
      <c r="X103" s="123">
        <v>1996</v>
      </c>
      <c r="Y103" s="100">
        <v>12</v>
      </c>
      <c r="Z103" s="100">
        <v>5</v>
      </c>
      <c r="AA103" s="100">
        <v>5</v>
      </c>
      <c r="AB103" s="100">
        <v>6</v>
      </c>
      <c r="AC103" s="100">
        <v>8</v>
      </c>
      <c r="AD103" s="100">
        <v>7</v>
      </c>
      <c r="AE103" s="100">
        <v>10</v>
      </c>
      <c r="AF103" s="100">
        <v>13</v>
      </c>
      <c r="AG103" s="100">
        <v>18</v>
      </c>
      <c r="AH103" s="100">
        <v>35</v>
      </c>
      <c r="AI103" s="100">
        <v>42</v>
      </c>
      <c r="AJ103" s="100">
        <v>65</v>
      </c>
      <c r="AK103" s="100">
        <v>84</v>
      </c>
      <c r="AL103" s="100">
        <v>149</v>
      </c>
      <c r="AM103" s="100">
        <v>260</v>
      </c>
      <c r="AN103" s="100">
        <v>306</v>
      </c>
      <c r="AO103" s="100">
        <v>376</v>
      </c>
      <c r="AP103" s="100">
        <v>534</v>
      </c>
      <c r="AQ103" s="100">
        <v>0</v>
      </c>
      <c r="AR103" s="100">
        <v>1935</v>
      </c>
      <c r="AS103" s="128"/>
      <c r="AT103" s="123">
        <v>1996</v>
      </c>
      <c r="AU103" s="100">
        <v>24</v>
      </c>
      <c r="AV103" s="100">
        <v>6</v>
      </c>
      <c r="AW103" s="100">
        <v>7</v>
      </c>
      <c r="AX103" s="100">
        <v>15</v>
      </c>
      <c r="AY103" s="100">
        <v>14</v>
      </c>
      <c r="AZ103" s="100">
        <v>17</v>
      </c>
      <c r="BA103" s="100">
        <v>15</v>
      </c>
      <c r="BB103" s="100">
        <v>29</v>
      </c>
      <c r="BC103" s="100">
        <v>45</v>
      </c>
      <c r="BD103" s="100">
        <v>84</v>
      </c>
      <c r="BE103" s="100">
        <v>125</v>
      </c>
      <c r="BF103" s="100">
        <v>158</v>
      </c>
      <c r="BG103" s="100">
        <v>241</v>
      </c>
      <c r="BH103" s="100">
        <v>399</v>
      </c>
      <c r="BI103" s="100">
        <v>581</v>
      </c>
      <c r="BJ103" s="100">
        <v>643</v>
      </c>
      <c r="BK103" s="100">
        <v>664</v>
      </c>
      <c r="BL103" s="100">
        <v>823</v>
      </c>
      <c r="BM103" s="100">
        <v>0</v>
      </c>
      <c r="BN103" s="100">
        <v>3890</v>
      </c>
      <c r="BP103" s="123">
        <v>1996</v>
      </c>
    </row>
    <row r="104" spans="2:68">
      <c r="B104" s="124">
        <v>1997</v>
      </c>
      <c r="C104" s="100">
        <v>11</v>
      </c>
      <c r="D104" s="100">
        <v>3</v>
      </c>
      <c r="E104" s="100">
        <v>5</v>
      </c>
      <c r="F104" s="100">
        <v>12</v>
      </c>
      <c r="G104" s="100">
        <v>9</v>
      </c>
      <c r="H104" s="100">
        <v>15</v>
      </c>
      <c r="I104" s="100">
        <v>13</v>
      </c>
      <c r="J104" s="100">
        <v>31</v>
      </c>
      <c r="K104" s="100">
        <v>34</v>
      </c>
      <c r="L104" s="100">
        <v>48</v>
      </c>
      <c r="M104" s="100">
        <v>81</v>
      </c>
      <c r="N104" s="100">
        <v>103</v>
      </c>
      <c r="O104" s="100">
        <v>141</v>
      </c>
      <c r="P104" s="100">
        <v>248</v>
      </c>
      <c r="Q104" s="100">
        <v>316</v>
      </c>
      <c r="R104" s="100">
        <v>330</v>
      </c>
      <c r="S104" s="100">
        <v>314</v>
      </c>
      <c r="T104" s="100">
        <v>294</v>
      </c>
      <c r="U104" s="100">
        <v>0</v>
      </c>
      <c r="V104" s="100">
        <v>2008</v>
      </c>
      <c r="W104" s="128"/>
      <c r="X104" s="124">
        <v>1997</v>
      </c>
      <c r="Y104" s="100">
        <v>15</v>
      </c>
      <c r="Z104" s="100">
        <v>6</v>
      </c>
      <c r="AA104" s="100">
        <v>10</v>
      </c>
      <c r="AB104" s="100">
        <v>5</v>
      </c>
      <c r="AC104" s="100">
        <v>13</v>
      </c>
      <c r="AD104" s="100">
        <v>5</v>
      </c>
      <c r="AE104" s="100">
        <v>10</v>
      </c>
      <c r="AF104" s="100">
        <v>14</v>
      </c>
      <c r="AG104" s="100">
        <v>15</v>
      </c>
      <c r="AH104" s="100">
        <v>22</v>
      </c>
      <c r="AI104" s="100">
        <v>41</v>
      </c>
      <c r="AJ104" s="100">
        <v>57</v>
      </c>
      <c r="AK104" s="100">
        <v>97</v>
      </c>
      <c r="AL104" s="100">
        <v>161</v>
      </c>
      <c r="AM104" s="100">
        <v>267</v>
      </c>
      <c r="AN104" s="100">
        <v>333</v>
      </c>
      <c r="AO104" s="100">
        <v>403</v>
      </c>
      <c r="AP104" s="100">
        <v>613</v>
      </c>
      <c r="AQ104" s="100">
        <v>1</v>
      </c>
      <c r="AR104" s="100">
        <v>2088</v>
      </c>
      <c r="AS104" s="128"/>
      <c r="AT104" s="124">
        <v>1997</v>
      </c>
      <c r="AU104" s="100">
        <v>26</v>
      </c>
      <c r="AV104" s="100">
        <v>9</v>
      </c>
      <c r="AW104" s="100">
        <v>15</v>
      </c>
      <c r="AX104" s="100">
        <v>17</v>
      </c>
      <c r="AY104" s="100">
        <v>22</v>
      </c>
      <c r="AZ104" s="100">
        <v>20</v>
      </c>
      <c r="BA104" s="100">
        <v>23</v>
      </c>
      <c r="BB104" s="100">
        <v>45</v>
      </c>
      <c r="BC104" s="100">
        <v>49</v>
      </c>
      <c r="BD104" s="100">
        <v>70</v>
      </c>
      <c r="BE104" s="100">
        <v>122</v>
      </c>
      <c r="BF104" s="100">
        <v>160</v>
      </c>
      <c r="BG104" s="100">
        <v>238</v>
      </c>
      <c r="BH104" s="100">
        <v>409</v>
      </c>
      <c r="BI104" s="100">
        <v>583</v>
      </c>
      <c r="BJ104" s="100">
        <v>663</v>
      </c>
      <c r="BK104" s="100">
        <v>717</v>
      </c>
      <c r="BL104" s="100">
        <v>907</v>
      </c>
      <c r="BM104" s="100">
        <v>1</v>
      </c>
      <c r="BN104" s="100">
        <v>4096</v>
      </c>
      <c r="BP104" s="124">
        <v>1997</v>
      </c>
    </row>
    <row r="105" spans="2:68">
      <c r="B105" s="124">
        <v>1998</v>
      </c>
      <c r="C105" s="100">
        <v>15</v>
      </c>
      <c r="D105" s="100">
        <v>3</v>
      </c>
      <c r="E105" s="100">
        <v>5</v>
      </c>
      <c r="F105" s="100">
        <v>9</v>
      </c>
      <c r="G105" s="100">
        <v>10</v>
      </c>
      <c r="H105" s="100">
        <v>12</v>
      </c>
      <c r="I105" s="100">
        <v>16</v>
      </c>
      <c r="J105" s="100">
        <v>25</v>
      </c>
      <c r="K105" s="100">
        <v>33</v>
      </c>
      <c r="L105" s="100">
        <v>44</v>
      </c>
      <c r="M105" s="100">
        <v>79</v>
      </c>
      <c r="N105" s="100">
        <v>115</v>
      </c>
      <c r="O105" s="100">
        <v>137</v>
      </c>
      <c r="P105" s="100">
        <v>244</v>
      </c>
      <c r="Q105" s="100">
        <v>319</v>
      </c>
      <c r="R105" s="100">
        <v>339</v>
      </c>
      <c r="S105" s="100">
        <v>310</v>
      </c>
      <c r="T105" s="100">
        <v>288</v>
      </c>
      <c r="U105" s="100">
        <v>0</v>
      </c>
      <c r="V105" s="100">
        <v>2003</v>
      </c>
      <c r="W105" s="128"/>
      <c r="X105" s="124">
        <v>1998</v>
      </c>
      <c r="Y105" s="100">
        <v>20</v>
      </c>
      <c r="Z105" s="100">
        <v>4</v>
      </c>
      <c r="AA105" s="100">
        <v>10</v>
      </c>
      <c r="AB105" s="100">
        <v>13</v>
      </c>
      <c r="AC105" s="100">
        <v>8</v>
      </c>
      <c r="AD105" s="100">
        <v>8</v>
      </c>
      <c r="AE105" s="100">
        <v>8</v>
      </c>
      <c r="AF105" s="100">
        <v>16</v>
      </c>
      <c r="AG105" s="100">
        <v>26</v>
      </c>
      <c r="AH105" s="100">
        <v>27</v>
      </c>
      <c r="AI105" s="100">
        <v>54</v>
      </c>
      <c r="AJ105" s="100">
        <v>59</v>
      </c>
      <c r="AK105" s="100">
        <v>98</v>
      </c>
      <c r="AL105" s="100">
        <v>136</v>
      </c>
      <c r="AM105" s="100">
        <v>254</v>
      </c>
      <c r="AN105" s="100">
        <v>332</v>
      </c>
      <c r="AO105" s="100">
        <v>332</v>
      </c>
      <c r="AP105" s="100">
        <v>557</v>
      </c>
      <c r="AQ105" s="100">
        <v>0</v>
      </c>
      <c r="AR105" s="100">
        <v>1962</v>
      </c>
      <c r="AS105" s="128"/>
      <c r="AT105" s="124">
        <v>1998</v>
      </c>
      <c r="AU105" s="100">
        <v>35</v>
      </c>
      <c r="AV105" s="100">
        <v>7</v>
      </c>
      <c r="AW105" s="100">
        <v>15</v>
      </c>
      <c r="AX105" s="100">
        <v>22</v>
      </c>
      <c r="AY105" s="100">
        <v>18</v>
      </c>
      <c r="AZ105" s="100">
        <v>20</v>
      </c>
      <c r="BA105" s="100">
        <v>24</v>
      </c>
      <c r="BB105" s="100">
        <v>41</v>
      </c>
      <c r="BC105" s="100">
        <v>59</v>
      </c>
      <c r="BD105" s="100">
        <v>71</v>
      </c>
      <c r="BE105" s="100">
        <v>133</v>
      </c>
      <c r="BF105" s="100">
        <v>174</v>
      </c>
      <c r="BG105" s="100">
        <v>235</v>
      </c>
      <c r="BH105" s="100">
        <v>380</v>
      </c>
      <c r="BI105" s="100">
        <v>573</v>
      </c>
      <c r="BJ105" s="100">
        <v>671</v>
      </c>
      <c r="BK105" s="100">
        <v>642</v>
      </c>
      <c r="BL105" s="100">
        <v>845</v>
      </c>
      <c r="BM105" s="100">
        <v>0</v>
      </c>
      <c r="BN105" s="100">
        <v>3965</v>
      </c>
      <c r="BP105" s="124">
        <v>1998</v>
      </c>
    </row>
    <row r="106" spans="2:68">
      <c r="B106" s="124">
        <v>1999</v>
      </c>
      <c r="C106" s="100">
        <v>15</v>
      </c>
      <c r="D106" s="100">
        <v>3</v>
      </c>
      <c r="E106" s="100">
        <v>6</v>
      </c>
      <c r="F106" s="100">
        <v>13</v>
      </c>
      <c r="G106" s="100">
        <v>9</v>
      </c>
      <c r="H106" s="100">
        <v>10</v>
      </c>
      <c r="I106" s="100">
        <v>13</v>
      </c>
      <c r="J106" s="100">
        <v>12</v>
      </c>
      <c r="K106" s="100">
        <v>22</v>
      </c>
      <c r="L106" s="100">
        <v>64</v>
      </c>
      <c r="M106" s="100">
        <v>71</v>
      </c>
      <c r="N106" s="100">
        <v>125</v>
      </c>
      <c r="O106" s="100">
        <v>169</v>
      </c>
      <c r="P106" s="100">
        <v>208</v>
      </c>
      <c r="Q106" s="100">
        <v>334</v>
      </c>
      <c r="R106" s="100">
        <v>359</v>
      </c>
      <c r="S106" s="100">
        <v>279</v>
      </c>
      <c r="T106" s="100">
        <v>289</v>
      </c>
      <c r="U106" s="100">
        <v>0</v>
      </c>
      <c r="V106" s="100">
        <v>2001</v>
      </c>
      <c r="W106" s="128"/>
      <c r="X106" s="124">
        <v>1999</v>
      </c>
      <c r="Y106" s="100">
        <v>14</v>
      </c>
      <c r="Z106" s="100">
        <v>4</v>
      </c>
      <c r="AA106" s="100">
        <v>7</v>
      </c>
      <c r="AB106" s="100">
        <v>6</v>
      </c>
      <c r="AC106" s="100">
        <v>9</v>
      </c>
      <c r="AD106" s="100">
        <v>7</v>
      </c>
      <c r="AE106" s="100">
        <v>9</v>
      </c>
      <c r="AF106" s="100">
        <v>15</v>
      </c>
      <c r="AG106" s="100">
        <v>19</v>
      </c>
      <c r="AH106" s="100">
        <v>27</v>
      </c>
      <c r="AI106" s="100">
        <v>38</v>
      </c>
      <c r="AJ106" s="100">
        <v>48</v>
      </c>
      <c r="AK106" s="100">
        <v>118</v>
      </c>
      <c r="AL106" s="100">
        <v>154</v>
      </c>
      <c r="AM106" s="100">
        <v>229</v>
      </c>
      <c r="AN106" s="100">
        <v>332</v>
      </c>
      <c r="AO106" s="100">
        <v>398</v>
      </c>
      <c r="AP106" s="100">
        <v>665</v>
      </c>
      <c r="AQ106" s="100">
        <v>0</v>
      </c>
      <c r="AR106" s="100">
        <v>2099</v>
      </c>
      <c r="AS106" s="128"/>
      <c r="AT106" s="124">
        <v>1999</v>
      </c>
      <c r="AU106" s="100">
        <v>29</v>
      </c>
      <c r="AV106" s="100">
        <v>7</v>
      </c>
      <c r="AW106" s="100">
        <v>13</v>
      </c>
      <c r="AX106" s="100">
        <v>19</v>
      </c>
      <c r="AY106" s="100">
        <v>18</v>
      </c>
      <c r="AZ106" s="100">
        <v>17</v>
      </c>
      <c r="BA106" s="100">
        <v>22</v>
      </c>
      <c r="BB106" s="100">
        <v>27</v>
      </c>
      <c r="BC106" s="100">
        <v>41</v>
      </c>
      <c r="BD106" s="100">
        <v>91</v>
      </c>
      <c r="BE106" s="100">
        <v>109</v>
      </c>
      <c r="BF106" s="100">
        <v>173</v>
      </c>
      <c r="BG106" s="100">
        <v>287</v>
      </c>
      <c r="BH106" s="100">
        <v>362</v>
      </c>
      <c r="BI106" s="100">
        <v>563</v>
      </c>
      <c r="BJ106" s="100">
        <v>691</v>
      </c>
      <c r="BK106" s="100">
        <v>677</v>
      </c>
      <c r="BL106" s="100">
        <v>954</v>
      </c>
      <c r="BM106" s="100">
        <v>0</v>
      </c>
      <c r="BN106" s="100">
        <v>4100</v>
      </c>
      <c r="BP106" s="124">
        <v>1999</v>
      </c>
    </row>
    <row r="107" spans="2:68" s="92" customFormat="1">
      <c r="B107" s="125">
        <v>2000</v>
      </c>
      <c r="C107" s="100">
        <v>13</v>
      </c>
      <c r="D107" s="100">
        <v>1</v>
      </c>
      <c r="E107" s="100">
        <v>6</v>
      </c>
      <c r="F107" s="100">
        <v>8</v>
      </c>
      <c r="G107" s="100">
        <v>13</v>
      </c>
      <c r="H107" s="100">
        <v>8</v>
      </c>
      <c r="I107" s="100">
        <v>12</v>
      </c>
      <c r="J107" s="100">
        <v>21</v>
      </c>
      <c r="K107" s="100">
        <v>19</v>
      </c>
      <c r="L107" s="100">
        <v>49</v>
      </c>
      <c r="M107" s="100">
        <v>121</v>
      </c>
      <c r="N107" s="100">
        <v>108</v>
      </c>
      <c r="O107" s="100">
        <v>146</v>
      </c>
      <c r="P107" s="100">
        <v>223</v>
      </c>
      <c r="Q107" s="100">
        <v>358</v>
      </c>
      <c r="R107" s="100">
        <v>360</v>
      </c>
      <c r="S107" s="100">
        <v>307</v>
      </c>
      <c r="T107" s="100">
        <v>368</v>
      </c>
      <c r="U107" s="100">
        <v>0</v>
      </c>
      <c r="V107" s="100">
        <v>2141</v>
      </c>
      <c r="W107" s="126"/>
      <c r="X107" s="125">
        <v>2000</v>
      </c>
      <c r="Y107" s="100">
        <v>10</v>
      </c>
      <c r="Z107" s="100">
        <v>5</v>
      </c>
      <c r="AA107" s="100">
        <v>6</v>
      </c>
      <c r="AB107" s="100">
        <v>9</v>
      </c>
      <c r="AC107" s="100">
        <v>10</v>
      </c>
      <c r="AD107" s="100">
        <v>4</v>
      </c>
      <c r="AE107" s="100">
        <v>8</v>
      </c>
      <c r="AF107" s="100">
        <v>14</v>
      </c>
      <c r="AG107" s="100">
        <v>14</v>
      </c>
      <c r="AH107" s="100">
        <v>30</v>
      </c>
      <c r="AI107" s="100">
        <v>52</v>
      </c>
      <c r="AJ107" s="100">
        <v>53</v>
      </c>
      <c r="AK107" s="100">
        <v>94</v>
      </c>
      <c r="AL107" s="100">
        <v>161</v>
      </c>
      <c r="AM107" s="100">
        <v>247</v>
      </c>
      <c r="AN107" s="100">
        <v>337</v>
      </c>
      <c r="AO107" s="100">
        <v>327</v>
      </c>
      <c r="AP107" s="100">
        <v>635</v>
      </c>
      <c r="AQ107" s="100">
        <v>0</v>
      </c>
      <c r="AR107" s="100">
        <v>2016</v>
      </c>
      <c r="AS107" s="126"/>
      <c r="AT107" s="125">
        <v>2000</v>
      </c>
      <c r="AU107" s="100">
        <v>23</v>
      </c>
      <c r="AV107" s="100">
        <v>6</v>
      </c>
      <c r="AW107" s="100">
        <v>12</v>
      </c>
      <c r="AX107" s="100">
        <v>17</v>
      </c>
      <c r="AY107" s="100">
        <v>23</v>
      </c>
      <c r="AZ107" s="100">
        <v>12</v>
      </c>
      <c r="BA107" s="100">
        <v>20</v>
      </c>
      <c r="BB107" s="100">
        <v>35</v>
      </c>
      <c r="BC107" s="100">
        <v>33</v>
      </c>
      <c r="BD107" s="100">
        <v>79</v>
      </c>
      <c r="BE107" s="100">
        <v>173</v>
      </c>
      <c r="BF107" s="100">
        <v>161</v>
      </c>
      <c r="BG107" s="100">
        <v>240</v>
      </c>
      <c r="BH107" s="100">
        <v>384</v>
      </c>
      <c r="BI107" s="100">
        <v>605</v>
      </c>
      <c r="BJ107" s="100">
        <v>697</v>
      </c>
      <c r="BK107" s="100">
        <v>634</v>
      </c>
      <c r="BL107" s="100">
        <v>1003</v>
      </c>
      <c r="BM107" s="100">
        <v>0</v>
      </c>
      <c r="BN107" s="100">
        <v>4157</v>
      </c>
      <c r="BP107" s="125">
        <v>2000</v>
      </c>
    </row>
    <row r="108" spans="2:68">
      <c r="B108" s="124">
        <v>2001</v>
      </c>
      <c r="C108" s="100">
        <v>14</v>
      </c>
      <c r="D108" s="100">
        <v>6</v>
      </c>
      <c r="E108" s="100">
        <v>6</v>
      </c>
      <c r="F108" s="100">
        <v>6</v>
      </c>
      <c r="G108" s="100">
        <v>8</v>
      </c>
      <c r="H108" s="100">
        <v>13</v>
      </c>
      <c r="I108" s="100">
        <v>14</v>
      </c>
      <c r="J108" s="100">
        <v>17</v>
      </c>
      <c r="K108" s="100">
        <v>31</v>
      </c>
      <c r="L108" s="100">
        <v>53</v>
      </c>
      <c r="M108" s="100">
        <v>93</v>
      </c>
      <c r="N108" s="100">
        <v>112</v>
      </c>
      <c r="O108" s="100">
        <v>166</v>
      </c>
      <c r="P108" s="100">
        <v>213</v>
      </c>
      <c r="Q108" s="100">
        <v>358</v>
      </c>
      <c r="R108" s="100">
        <v>371</v>
      </c>
      <c r="S108" s="100">
        <v>342</v>
      </c>
      <c r="T108" s="100">
        <v>400</v>
      </c>
      <c r="U108" s="100">
        <v>0</v>
      </c>
      <c r="V108" s="100">
        <v>2223</v>
      </c>
      <c r="W108" s="128"/>
      <c r="X108" s="124">
        <v>2001</v>
      </c>
      <c r="Y108" s="100">
        <v>12</v>
      </c>
      <c r="Z108" s="100">
        <v>1</v>
      </c>
      <c r="AA108" s="100">
        <v>5</v>
      </c>
      <c r="AB108" s="100">
        <v>7</v>
      </c>
      <c r="AC108" s="100">
        <v>8</v>
      </c>
      <c r="AD108" s="100">
        <v>9</v>
      </c>
      <c r="AE108" s="100">
        <v>3</v>
      </c>
      <c r="AF108" s="100">
        <v>13</v>
      </c>
      <c r="AG108" s="100">
        <v>18</v>
      </c>
      <c r="AH108" s="100">
        <v>23</v>
      </c>
      <c r="AI108" s="100">
        <v>48</v>
      </c>
      <c r="AJ108" s="100">
        <v>61</v>
      </c>
      <c r="AK108" s="100">
        <v>80</v>
      </c>
      <c r="AL108" s="100">
        <v>126</v>
      </c>
      <c r="AM108" s="100">
        <v>242</v>
      </c>
      <c r="AN108" s="100">
        <v>335</v>
      </c>
      <c r="AO108" s="100">
        <v>402</v>
      </c>
      <c r="AP108" s="100">
        <v>698</v>
      </c>
      <c r="AQ108" s="100">
        <v>0</v>
      </c>
      <c r="AR108" s="100">
        <v>2091</v>
      </c>
      <c r="AS108" s="128"/>
      <c r="AT108" s="124">
        <v>2001</v>
      </c>
      <c r="AU108" s="100">
        <v>26</v>
      </c>
      <c r="AV108" s="100">
        <v>7</v>
      </c>
      <c r="AW108" s="100">
        <v>11</v>
      </c>
      <c r="AX108" s="100">
        <v>13</v>
      </c>
      <c r="AY108" s="100">
        <v>16</v>
      </c>
      <c r="AZ108" s="100">
        <v>22</v>
      </c>
      <c r="BA108" s="100">
        <v>17</v>
      </c>
      <c r="BB108" s="100">
        <v>30</v>
      </c>
      <c r="BC108" s="100">
        <v>49</v>
      </c>
      <c r="BD108" s="100">
        <v>76</v>
      </c>
      <c r="BE108" s="100">
        <v>141</v>
      </c>
      <c r="BF108" s="100">
        <v>173</v>
      </c>
      <c r="BG108" s="100">
        <v>246</v>
      </c>
      <c r="BH108" s="100">
        <v>339</v>
      </c>
      <c r="BI108" s="100">
        <v>600</v>
      </c>
      <c r="BJ108" s="100">
        <v>706</v>
      </c>
      <c r="BK108" s="100">
        <v>744</v>
      </c>
      <c r="BL108" s="100">
        <v>1098</v>
      </c>
      <c r="BM108" s="100">
        <v>0</v>
      </c>
      <c r="BN108" s="100">
        <v>4314</v>
      </c>
      <c r="BP108" s="124">
        <v>2001</v>
      </c>
    </row>
    <row r="109" spans="2:68">
      <c r="B109" s="125">
        <v>2002</v>
      </c>
      <c r="C109" s="100">
        <v>16</v>
      </c>
      <c r="D109" s="100">
        <v>7</v>
      </c>
      <c r="E109" s="100">
        <v>5</v>
      </c>
      <c r="F109" s="100">
        <v>3</v>
      </c>
      <c r="G109" s="100">
        <v>9</v>
      </c>
      <c r="H109" s="100">
        <v>4</v>
      </c>
      <c r="I109" s="100">
        <v>14</v>
      </c>
      <c r="J109" s="100">
        <v>25</v>
      </c>
      <c r="K109" s="100">
        <v>38</v>
      </c>
      <c r="L109" s="100">
        <v>57</v>
      </c>
      <c r="M109" s="100">
        <v>94</v>
      </c>
      <c r="N109" s="100">
        <v>101</v>
      </c>
      <c r="O109" s="100">
        <v>193</v>
      </c>
      <c r="P109" s="100">
        <v>202</v>
      </c>
      <c r="Q109" s="100">
        <v>346</v>
      </c>
      <c r="R109" s="100">
        <v>414</v>
      </c>
      <c r="S109" s="100">
        <v>397</v>
      </c>
      <c r="T109" s="100">
        <v>455</v>
      </c>
      <c r="U109" s="100">
        <v>3</v>
      </c>
      <c r="V109" s="100">
        <v>2383</v>
      </c>
      <c r="W109" s="128"/>
      <c r="X109" s="125">
        <v>2002</v>
      </c>
      <c r="Y109" s="100">
        <v>10</v>
      </c>
      <c r="Z109" s="100">
        <v>2</v>
      </c>
      <c r="AA109" s="100">
        <v>2</v>
      </c>
      <c r="AB109" s="100">
        <v>7</v>
      </c>
      <c r="AC109" s="100">
        <v>9</v>
      </c>
      <c r="AD109" s="100">
        <v>12</v>
      </c>
      <c r="AE109" s="100">
        <v>9</v>
      </c>
      <c r="AF109" s="100">
        <v>9</v>
      </c>
      <c r="AG109" s="100">
        <v>25</v>
      </c>
      <c r="AH109" s="100">
        <v>32</v>
      </c>
      <c r="AI109" s="100">
        <v>49</v>
      </c>
      <c r="AJ109" s="100">
        <v>48</v>
      </c>
      <c r="AK109" s="100">
        <v>94</v>
      </c>
      <c r="AL109" s="100">
        <v>139</v>
      </c>
      <c r="AM109" s="100">
        <v>230</v>
      </c>
      <c r="AN109" s="100">
        <v>329</v>
      </c>
      <c r="AO109" s="100">
        <v>471</v>
      </c>
      <c r="AP109" s="100">
        <v>804</v>
      </c>
      <c r="AQ109" s="100">
        <v>2</v>
      </c>
      <c r="AR109" s="100">
        <v>2283</v>
      </c>
      <c r="AS109" s="128"/>
      <c r="AT109" s="125">
        <v>2002</v>
      </c>
      <c r="AU109" s="100">
        <v>26</v>
      </c>
      <c r="AV109" s="100">
        <v>9</v>
      </c>
      <c r="AW109" s="100">
        <v>7</v>
      </c>
      <c r="AX109" s="100">
        <v>10</v>
      </c>
      <c r="AY109" s="100">
        <v>18</v>
      </c>
      <c r="AZ109" s="100">
        <v>16</v>
      </c>
      <c r="BA109" s="100">
        <v>23</v>
      </c>
      <c r="BB109" s="100">
        <v>34</v>
      </c>
      <c r="BC109" s="100">
        <v>63</v>
      </c>
      <c r="BD109" s="100">
        <v>89</v>
      </c>
      <c r="BE109" s="100">
        <v>143</v>
      </c>
      <c r="BF109" s="100">
        <v>149</v>
      </c>
      <c r="BG109" s="100">
        <v>287</v>
      </c>
      <c r="BH109" s="100">
        <v>341</v>
      </c>
      <c r="BI109" s="100">
        <v>576</v>
      </c>
      <c r="BJ109" s="100">
        <v>743</v>
      </c>
      <c r="BK109" s="100">
        <v>868</v>
      </c>
      <c r="BL109" s="100">
        <v>1259</v>
      </c>
      <c r="BM109" s="100">
        <v>5</v>
      </c>
      <c r="BN109" s="100">
        <v>4666</v>
      </c>
      <c r="BP109" s="125">
        <v>2002</v>
      </c>
    </row>
    <row r="110" spans="2:68">
      <c r="B110" s="124">
        <v>2003</v>
      </c>
      <c r="C110" s="100">
        <v>12</v>
      </c>
      <c r="D110" s="100">
        <v>4</v>
      </c>
      <c r="E110" s="100">
        <v>5</v>
      </c>
      <c r="F110" s="100">
        <v>6</v>
      </c>
      <c r="G110" s="100">
        <v>6</v>
      </c>
      <c r="H110" s="100">
        <v>11</v>
      </c>
      <c r="I110" s="100">
        <v>14</v>
      </c>
      <c r="J110" s="100">
        <v>22</v>
      </c>
      <c r="K110" s="100">
        <v>41</v>
      </c>
      <c r="L110" s="100">
        <v>36</v>
      </c>
      <c r="M110" s="100">
        <v>77</v>
      </c>
      <c r="N110" s="100">
        <v>124</v>
      </c>
      <c r="O110" s="100">
        <v>170</v>
      </c>
      <c r="P110" s="100">
        <v>259</v>
      </c>
      <c r="Q110" s="100">
        <v>365</v>
      </c>
      <c r="R110" s="100">
        <v>403</v>
      </c>
      <c r="S110" s="100">
        <v>402</v>
      </c>
      <c r="T110" s="100">
        <v>492</v>
      </c>
      <c r="U110" s="100">
        <v>0</v>
      </c>
      <c r="V110" s="100">
        <v>2449</v>
      </c>
      <c r="W110" s="128"/>
      <c r="X110" s="124">
        <v>2003</v>
      </c>
      <c r="Y110" s="100">
        <v>9</v>
      </c>
      <c r="Z110" s="100">
        <v>1</v>
      </c>
      <c r="AA110" s="100">
        <v>4</v>
      </c>
      <c r="AB110" s="100">
        <v>9</v>
      </c>
      <c r="AC110" s="100">
        <v>8</v>
      </c>
      <c r="AD110" s="100">
        <v>9</v>
      </c>
      <c r="AE110" s="100">
        <v>7</v>
      </c>
      <c r="AF110" s="100">
        <v>14</v>
      </c>
      <c r="AG110" s="100">
        <v>19</v>
      </c>
      <c r="AH110" s="100">
        <v>33</v>
      </c>
      <c r="AI110" s="100">
        <v>34</v>
      </c>
      <c r="AJ110" s="100">
        <v>53</v>
      </c>
      <c r="AK110" s="100">
        <v>79</v>
      </c>
      <c r="AL110" s="100">
        <v>145</v>
      </c>
      <c r="AM110" s="100">
        <v>206</v>
      </c>
      <c r="AN110" s="100">
        <v>370</v>
      </c>
      <c r="AO110" s="100">
        <v>427</v>
      </c>
      <c r="AP110" s="100">
        <v>845</v>
      </c>
      <c r="AQ110" s="100">
        <v>0</v>
      </c>
      <c r="AR110" s="100">
        <v>2272</v>
      </c>
      <c r="AS110" s="128"/>
      <c r="AT110" s="124">
        <v>2003</v>
      </c>
      <c r="AU110" s="100">
        <v>21</v>
      </c>
      <c r="AV110" s="100">
        <v>5</v>
      </c>
      <c r="AW110" s="100">
        <v>9</v>
      </c>
      <c r="AX110" s="100">
        <v>15</v>
      </c>
      <c r="AY110" s="100">
        <v>14</v>
      </c>
      <c r="AZ110" s="100">
        <v>20</v>
      </c>
      <c r="BA110" s="100">
        <v>21</v>
      </c>
      <c r="BB110" s="100">
        <v>36</v>
      </c>
      <c r="BC110" s="100">
        <v>60</v>
      </c>
      <c r="BD110" s="100">
        <v>69</v>
      </c>
      <c r="BE110" s="100">
        <v>111</v>
      </c>
      <c r="BF110" s="100">
        <v>177</v>
      </c>
      <c r="BG110" s="100">
        <v>249</v>
      </c>
      <c r="BH110" s="100">
        <v>404</v>
      </c>
      <c r="BI110" s="100">
        <v>571</v>
      </c>
      <c r="BJ110" s="100">
        <v>773</v>
      </c>
      <c r="BK110" s="100">
        <v>829</v>
      </c>
      <c r="BL110" s="100">
        <v>1337</v>
      </c>
      <c r="BM110" s="100">
        <v>0</v>
      </c>
      <c r="BN110" s="100">
        <v>4721</v>
      </c>
      <c r="BP110" s="124">
        <v>2003</v>
      </c>
    </row>
    <row r="111" spans="2:68">
      <c r="B111" s="125">
        <v>2004</v>
      </c>
      <c r="C111" s="100">
        <v>8</v>
      </c>
      <c r="D111" s="100">
        <v>2</v>
      </c>
      <c r="E111" s="100">
        <v>4</v>
      </c>
      <c r="F111" s="100">
        <v>3</v>
      </c>
      <c r="G111" s="100">
        <v>9</v>
      </c>
      <c r="H111" s="100">
        <v>9</v>
      </c>
      <c r="I111" s="100">
        <v>14</v>
      </c>
      <c r="J111" s="100">
        <v>15</v>
      </c>
      <c r="K111" s="100">
        <v>38</v>
      </c>
      <c r="L111" s="100">
        <v>53</v>
      </c>
      <c r="M111" s="100">
        <v>87</v>
      </c>
      <c r="N111" s="100">
        <v>106</v>
      </c>
      <c r="O111" s="100">
        <v>154</v>
      </c>
      <c r="P111" s="100">
        <v>248</v>
      </c>
      <c r="Q111" s="100">
        <v>395</v>
      </c>
      <c r="R111" s="100">
        <v>428</v>
      </c>
      <c r="S111" s="100">
        <v>470</v>
      </c>
      <c r="T111" s="100">
        <v>510</v>
      </c>
      <c r="U111" s="100">
        <v>0</v>
      </c>
      <c r="V111" s="100">
        <v>2553</v>
      </c>
      <c r="W111" s="128"/>
      <c r="X111" s="125">
        <v>2004</v>
      </c>
      <c r="Y111" s="100">
        <v>8</v>
      </c>
      <c r="Z111" s="100">
        <v>5</v>
      </c>
      <c r="AA111" s="100">
        <v>2</v>
      </c>
      <c r="AB111" s="100">
        <v>3</v>
      </c>
      <c r="AC111" s="100">
        <v>5</v>
      </c>
      <c r="AD111" s="100">
        <v>4</v>
      </c>
      <c r="AE111" s="100">
        <v>11</v>
      </c>
      <c r="AF111" s="100">
        <v>14</v>
      </c>
      <c r="AG111" s="100">
        <v>21</v>
      </c>
      <c r="AH111" s="100">
        <v>37</v>
      </c>
      <c r="AI111" s="100">
        <v>36</v>
      </c>
      <c r="AJ111" s="100">
        <v>66</v>
      </c>
      <c r="AK111" s="100">
        <v>92</v>
      </c>
      <c r="AL111" s="100">
        <v>171</v>
      </c>
      <c r="AM111" s="100">
        <v>206</v>
      </c>
      <c r="AN111" s="100">
        <v>400</v>
      </c>
      <c r="AO111" s="100">
        <v>531</v>
      </c>
      <c r="AP111" s="100">
        <v>903</v>
      </c>
      <c r="AQ111" s="100">
        <v>0</v>
      </c>
      <c r="AR111" s="100">
        <v>2515</v>
      </c>
      <c r="AS111" s="128"/>
      <c r="AT111" s="125">
        <v>2004</v>
      </c>
      <c r="AU111" s="100">
        <v>16</v>
      </c>
      <c r="AV111" s="100">
        <v>7</v>
      </c>
      <c r="AW111" s="100">
        <v>6</v>
      </c>
      <c r="AX111" s="100">
        <v>6</v>
      </c>
      <c r="AY111" s="100">
        <v>14</v>
      </c>
      <c r="AZ111" s="100">
        <v>13</v>
      </c>
      <c r="BA111" s="100">
        <v>25</v>
      </c>
      <c r="BB111" s="100">
        <v>29</v>
      </c>
      <c r="BC111" s="100">
        <v>59</v>
      </c>
      <c r="BD111" s="100">
        <v>90</v>
      </c>
      <c r="BE111" s="100">
        <v>123</v>
      </c>
      <c r="BF111" s="100">
        <v>172</v>
      </c>
      <c r="BG111" s="100">
        <v>246</v>
      </c>
      <c r="BH111" s="100">
        <v>419</v>
      </c>
      <c r="BI111" s="100">
        <v>601</v>
      </c>
      <c r="BJ111" s="100">
        <v>828</v>
      </c>
      <c r="BK111" s="100">
        <v>1001</v>
      </c>
      <c r="BL111" s="100">
        <v>1413</v>
      </c>
      <c r="BM111" s="100">
        <v>0</v>
      </c>
      <c r="BN111" s="100">
        <v>5068</v>
      </c>
      <c r="BP111" s="125">
        <v>2004</v>
      </c>
    </row>
    <row r="112" spans="2:68">
      <c r="B112" s="124">
        <v>2005</v>
      </c>
      <c r="C112" s="100">
        <v>11</v>
      </c>
      <c r="D112" s="100">
        <v>5</v>
      </c>
      <c r="E112" s="100">
        <v>8</v>
      </c>
      <c r="F112" s="100">
        <v>3</v>
      </c>
      <c r="G112" s="100">
        <v>6</v>
      </c>
      <c r="H112" s="100">
        <v>11</v>
      </c>
      <c r="I112" s="100">
        <v>14</v>
      </c>
      <c r="J112" s="100">
        <v>18</v>
      </c>
      <c r="K112" s="100">
        <v>31</v>
      </c>
      <c r="L112" s="100">
        <v>56</v>
      </c>
      <c r="M112" s="100">
        <v>70</v>
      </c>
      <c r="N112" s="100">
        <v>120</v>
      </c>
      <c r="O112" s="100">
        <v>156</v>
      </c>
      <c r="P112" s="100">
        <v>235</v>
      </c>
      <c r="Q112" s="100">
        <v>303</v>
      </c>
      <c r="R112" s="100">
        <v>410</v>
      </c>
      <c r="S112" s="100">
        <v>466</v>
      </c>
      <c r="T112" s="100">
        <v>501</v>
      </c>
      <c r="U112" s="100">
        <v>0</v>
      </c>
      <c r="V112" s="100">
        <v>2424</v>
      </c>
      <c r="W112" s="128"/>
      <c r="X112" s="124">
        <v>2005</v>
      </c>
      <c r="Y112" s="100">
        <v>15</v>
      </c>
      <c r="Z112" s="100">
        <v>5</v>
      </c>
      <c r="AA112" s="100">
        <v>2</v>
      </c>
      <c r="AB112" s="100">
        <v>3</v>
      </c>
      <c r="AC112" s="100">
        <v>8</v>
      </c>
      <c r="AD112" s="100">
        <v>4</v>
      </c>
      <c r="AE112" s="100">
        <v>10</v>
      </c>
      <c r="AF112" s="100">
        <v>11</v>
      </c>
      <c r="AG112" s="100">
        <v>23</v>
      </c>
      <c r="AH112" s="100">
        <v>21</v>
      </c>
      <c r="AI112" s="100">
        <v>32</v>
      </c>
      <c r="AJ112" s="100">
        <v>75</v>
      </c>
      <c r="AK112" s="100">
        <v>83</v>
      </c>
      <c r="AL112" s="100">
        <v>138</v>
      </c>
      <c r="AM112" s="100">
        <v>202</v>
      </c>
      <c r="AN112" s="100">
        <v>359</v>
      </c>
      <c r="AO112" s="100">
        <v>557</v>
      </c>
      <c r="AP112" s="100">
        <v>1017</v>
      </c>
      <c r="AQ112" s="100">
        <v>0</v>
      </c>
      <c r="AR112" s="100">
        <v>2565</v>
      </c>
      <c r="AS112" s="128"/>
      <c r="AT112" s="124">
        <v>2005</v>
      </c>
      <c r="AU112" s="100">
        <v>26</v>
      </c>
      <c r="AV112" s="100">
        <v>10</v>
      </c>
      <c r="AW112" s="100">
        <v>10</v>
      </c>
      <c r="AX112" s="100">
        <v>6</v>
      </c>
      <c r="AY112" s="100">
        <v>14</v>
      </c>
      <c r="AZ112" s="100">
        <v>15</v>
      </c>
      <c r="BA112" s="100">
        <v>24</v>
      </c>
      <c r="BB112" s="100">
        <v>29</v>
      </c>
      <c r="BC112" s="100">
        <v>54</v>
      </c>
      <c r="BD112" s="100">
        <v>77</v>
      </c>
      <c r="BE112" s="100">
        <v>102</v>
      </c>
      <c r="BF112" s="100">
        <v>195</v>
      </c>
      <c r="BG112" s="100">
        <v>239</v>
      </c>
      <c r="BH112" s="100">
        <v>373</v>
      </c>
      <c r="BI112" s="100">
        <v>505</v>
      </c>
      <c r="BJ112" s="100">
        <v>769</v>
      </c>
      <c r="BK112" s="100">
        <v>1023</v>
      </c>
      <c r="BL112" s="100">
        <v>1518</v>
      </c>
      <c r="BM112" s="100">
        <v>0</v>
      </c>
      <c r="BN112" s="100">
        <v>4989</v>
      </c>
      <c r="BP112" s="124">
        <v>2005</v>
      </c>
    </row>
    <row r="113" spans="2:68">
      <c r="B113" s="124">
        <v>2006</v>
      </c>
      <c r="C113" s="100">
        <v>11</v>
      </c>
      <c r="D113" s="100">
        <v>4</v>
      </c>
      <c r="E113" s="100">
        <v>3</v>
      </c>
      <c r="F113" s="100">
        <v>6</v>
      </c>
      <c r="G113" s="100">
        <v>6</v>
      </c>
      <c r="H113" s="100">
        <v>8</v>
      </c>
      <c r="I113" s="100">
        <v>7</v>
      </c>
      <c r="J113" s="100">
        <v>22</v>
      </c>
      <c r="K113" s="100">
        <v>28</v>
      </c>
      <c r="L113" s="100">
        <v>52</v>
      </c>
      <c r="M113" s="100">
        <v>73</v>
      </c>
      <c r="N113" s="100">
        <v>129</v>
      </c>
      <c r="O113" s="100">
        <v>160</v>
      </c>
      <c r="P113" s="100">
        <v>224</v>
      </c>
      <c r="Q113" s="100">
        <v>310</v>
      </c>
      <c r="R113" s="100">
        <v>423</v>
      </c>
      <c r="S113" s="100">
        <v>502</v>
      </c>
      <c r="T113" s="100">
        <v>563</v>
      </c>
      <c r="U113" s="100">
        <v>0</v>
      </c>
      <c r="V113" s="100">
        <v>2531</v>
      </c>
      <c r="X113" s="124">
        <v>2006</v>
      </c>
      <c r="Y113" s="100">
        <v>5</v>
      </c>
      <c r="Z113" s="100">
        <v>3</v>
      </c>
      <c r="AA113" s="100">
        <v>1</v>
      </c>
      <c r="AB113" s="100">
        <v>7</v>
      </c>
      <c r="AC113" s="100">
        <v>5</v>
      </c>
      <c r="AD113" s="100">
        <v>7</v>
      </c>
      <c r="AE113" s="100">
        <v>9</v>
      </c>
      <c r="AF113" s="100">
        <v>15</v>
      </c>
      <c r="AG113" s="100">
        <v>21</v>
      </c>
      <c r="AH113" s="100">
        <v>36</v>
      </c>
      <c r="AI113" s="100">
        <v>26</v>
      </c>
      <c r="AJ113" s="100">
        <v>55</v>
      </c>
      <c r="AK113" s="100">
        <v>103</v>
      </c>
      <c r="AL113" s="100">
        <v>137</v>
      </c>
      <c r="AM113" s="100">
        <v>229</v>
      </c>
      <c r="AN113" s="100">
        <v>364</v>
      </c>
      <c r="AO113" s="100">
        <v>555</v>
      </c>
      <c r="AP113" s="100">
        <v>1049</v>
      </c>
      <c r="AQ113" s="100">
        <v>0</v>
      </c>
      <c r="AR113" s="100">
        <v>2627</v>
      </c>
      <c r="AT113" s="124">
        <v>2006</v>
      </c>
      <c r="AU113" s="100">
        <v>16</v>
      </c>
      <c r="AV113" s="100">
        <v>7</v>
      </c>
      <c r="AW113" s="100">
        <v>4</v>
      </c>
      <c r="AX113" s="100">
        <v>13</v>
      </c>
      <c r="AY113" s="100">
        <v>11</v>
      </c>
      <c r="AZ113" s="100">
        <v>15</v>
      </c>
      <c r="BA113" s="100">
        <v>16</v>
      </c>
      <c r="BB113" s="100">
        <v>37</v>
      </c>
      <c r="BC113" s="100">
        <v>49</v>
      </c>
      <c r="BD113" s="100">
        <v>88</v>
      </c>
      <c r="BE113" s="100">
        <v>99</v>
      </c>
      <c r="BF113" s="100">
        <v>184</v>
      </c>
      <c r="BG113" s="100">
        <v>263</v>
      </c>
      <c r="BH113" s="100">
        <v>361</v>
      </c>
      <c r="BI113" s="100">
        <v>539</v>
      </c>
      <c r="BJ113" s="100">
        <v>787</v>
      </c>
      <c r="BK113" s="100">
        <v>1057</v>
      </c>
      <c r="BL113" s="100">
        <v>1612</v>
      </c>
      <c r="BM113" s="100">
        <v>0</v>
      </c>
      <c r="BN113" s="100">
        <v>5158</v>
      </c>
      <c r="BP113" s="124">
        <v>2006</v>
      </c>
    </row>
    <row r="114" spans="2:68">
      <c r="B114" s="124">
        <v>2007</v>
      </c>
      <c r="C114" s="100">
        <v>19</v>
      </c>
      <c r="D114" s="100">
        <v>4</v>
      </c>
      <c r="E114" s="100">
        <v>0</v>
      </c>
      <c r="F114" s="100">
        <v>2</v>
      </c>
      <c r="G114" s="100">
        <v>6</v>
      </c>
      <c r="H114" s="100">
        <v>13</v>
      </c>
      <c r="I114" s="100">
        <v>12</v>
      </c>
      <c r="J114" s="100">
        <v>23</v>
      </c>
      <c r="K114" s="100">
        <v>30</v>
      </c>
      <c r="L114" s="100">
        <v>48</v>
      </c>
      <c r="M114" s="100">
        <v>66</v>
      </c>
      <c r="N114" s="100">
        <v>117</v>
      </c>
      <c r="O114" s="100">
        <v>184</v>
      </c>
      <c r="P114" s="100">
        <v>219</v>
      </c>
      <c r="Q114" s="100">
        <v>304</v>
      </c>
      <c r="R114" s="100">
        <v>438</v>
      </c>
      <c r="S114" s="100">
        <v>529</v>
      </c>
      <c r="T114" s="100">
        <v>630</v>
      </c>
      <c r="U114" s="100">
        <v>0</v>
      </c>
      <c r="V114" s="100">
        <v>2644</v>
      </c>
      <c r="X114" s="124">
        <v>2007</v>
      </c>
      <c r="Y114" s="100">
        <v>12</v>
      </c>
      <c r="Z114" s="100">
        <v>1</v>
      </c>
      <c r="AA114" s="100">
        <v>4</v>
      </c>
      <c r="AB114" s="100">
        <v>2</v>
      </c>
      <c r="AC114" s="100">
        <v>7</v>
      </c>
      <c r="AD114" s="100">
        <v>5</v>
      </c>
      <c r="AE114" s="100">
        <v>13</v>
      </c>
      <c r="AF114" s="100">
        <v>13</v>
      </c>
      <c r="AG114" s="100">
        <v>20</v>
      </c>
      <c r="AH114" s="100">
        <v>39</v>
      </c>
      <c r="AI114" s="100">
        <v>38</v>
      </c>
      <c r="AJ114" s="100">
        <v>68</v>
      </c>
      <c r="AK114" s="100">
        <v>90</v>
      </c>
      <c r="AL114" s="100">
        <v>130</v>
      </c>
      <c r="AM114" s="100">
        <v>217</v>
      </c>
      <c r="AN114" s="100">
        <v>382</v>
      </c>
      <c r="AO114" s="100">
        <v>579</v>
      </c>
      <c r="AP114" s="100">
        <v>1116</v>
      </c>
      <c r="AQ114" s="100">
        <v>0</v>
      </c>
      <c r="AR114" s="100">
        <v>2736</v>
      </c>
      <c r="AT114" s="124">
        <v>2007</v>
      </c>
      <c r="AU114" s="100">
        <v>31</v>
      </c>
      <c r="AV114" s="100">
        <v>5</v>
      </c>
      <c r="AW114" s="100">
        <v>4</v>
      </c>
      <c r="AX114" s="100">
        <v>4</v>
      </c>
      <c r="AY114" s="100">
        <v>13</v>
      </c>
      <c r="AZ114" s="100">
        <v>18</v>
      </c>
      <c r="BA114" s="100">
        <v>25</v>
      </c>
      <c r="BB114" s="100">
        <v>36</v>
      </c>
      <c r="BC114" s="100">
        <v>50</v>
      </c>
      <c r="BD114" s="100">
        <v>87</v>
      </c>
      <c r="BE114" s="100">
        <v>104</v>
      </c>
      <c r="BF114" s="100">
        <v>185</v>
      </c>
      <c r="BG114" s="100">
        <v>274</v>
      </c>
      <c r="BH114" s="100">
        <v>349</v>
      </c>
      <c r="BI114" s="100">
        <v>521</v>
      </c>
      <c r="BJ114" s="100">
        <v>820</v>
      </c>
      <c r="BK114" s="100">
        <v>1108</v>
      </c>
      <c r="BL114" s="100">
        <v>1746</v>
      </c>
      <c r="BM114" s="100">
        <v>0</v>
      </c>
      <c r="BN114" s="100">
        <v>5380</v>
      </c>
      <c r="BP114" s="124">
        <v>2007</v>
      </c>
    </row>
    <row r="115" spans="2:68">
      <c r="B115" s="124">
        <v>2008</v>
      </c>
      <c r="C115" s="100">
        <v>21</v>
      </c>
      <c r="D115" s="100">
        <v>6</v>
      </c>
      <c r="E115" s="100">
        <v>5</v>
      </c>
      <c r="F115" s="100">
        <v>12</v>
      </c>
      <c r="G115" s="100">
        <v>3</v>
      </c>
      <c r="H115" s="100">
        <v>4</v>
      </c>
      <c r="I115" s="100">
        <v>13</v>
      </c>
      <c r="J115" s="100">
        <v>29</v>
      </c>
      <c r="K115" s="100">
        <v>29</v>
      </c>
      <c r="L115" s="100">
        <v>50</v>
      </c>
      <c r="M115" s="100">
        <v>90</v>
      </c>
      <c r="N115" s="100">
        <v>115</v>
      </c>
      <c r="O115" s="100">
        <v>164</v>
      </c>
      <c r="P115" s="100">
        <v>252</v>
      </c>
      <c r="Q115" s="100">
        <v>341</v>
      </c>
      <c r="R115" s="100">
        <v>490</v>
      </c>
      <c r="S115" s="100">
        <v>596</v>
      </c>
      <c r="T115" s="100">
        <v>683</v>
      </c>
      <c r="U115" s="100">
        <v>0</v>
      </c>
      <c r="V115" s="100">
        <v>2903</v>
      </c>
      <c r="X115" s="124">
        <v>2008</v>
      </c>
      <c r="Y115" s="100">
        <v>12</v>
      </c>
      <c r="Z115" s="100">
        <v>2</v>
      </c>
      <c r="AA115" s="100">
        <v>3</v>
      </c>
      <c r="AB115" s="100">
        <v>6</v>
      </c>
      <c r="AC115" s="100">
        <v>3</v>
      </c>
      <c r="AD115" s="100">
        <v>4</v>
      </c>
      <c r="AE115" s="100">
        <v>12</v>
      </c>
      <c r="AF115" s="100">
        <v>18</v>
      </c>
      <c r="AG115" s="100">
        <v>16</v>
      </c>
      <c r="AH115" s="100">
        <v>39</v>
      </c>
      <c r="AI115" s="100">
        <v>41</v>
      </c>
      <c r="AJ115" s="100">
        <v>77</v>
      </c>
      <c r="AK115" s="100">
        <v>90</v>
      </c>
      <c r="AL115" s="100">
        <v>144</v>
      </c>
      <c r="AM115" s="100">
        <v>206</v>
      </c>
      <c r="AN115" s="100">
        <v>381</v>
      </c>
      <c r="AO115" s="100">
        <v>597</v>
      </c>
      <c r="AP115" s="100">
        <v>1333</v>
      </c>
      <c r="AQ115" s="100">
        <v>0</v>
      </c>
      <c r="AR115" s="100">
        <v>2984</v>
      </c>
      <c r="AT115" s="124">
        <v>2008</v>
      </c>
      <c r="AU115" s="100">
        <v>33</v>
      </c>
      <c r="AV115" s="100">
        <v>8</v>
      </c>
      <c r="AW115" s="100">
        <v>8</v>
      </c>
      <c r="AX115" s="100">
        <v>18</v>
      </c>
      <c r="AY115" s="100">
        <v>6</v>
      </c>
      <c r="AZ115" s="100">
        <v>8</v>
      </c>
      <c r="BA115" s="100">
        <v>25</v>
      </c>
      <c r="BB115" s="100">
        <v>47</v>
      </c>
      <c r="BC115" s="100">
        <v>45</v>
      </c>
      <c r="BD115" s="100">
        <v>89</v>
      </c>
      <c r="BE115" s="100">
        <v>131</v>
      </c>
      <c r="BF115" s="100">
        <v>192</v>
      </c>
      <c r="BG115" s="100">
        <v>254</v>
      </c>
      <c r="BH115" s="100">
        <v>396</v>
      </c>
      <c r="BI115" s="100">
        <v>547</v>
      </c>
      <c r="BJ115" s="100">
        <v>871</v>
      </c>
      <c r="BK115" s="100">
        <v>1193</v>
      </c>
      <c r="BL115" s="100">
        <v>2016</v>
      </c>
      <c r="BM115" s="100">
        <v>0</v>
      </c>
      <c r="BN115" s="100">
        <v>5887</v>
      </c>
      <c r="BP115" s="124">
        <v>2008</v>
      </c>
    </row>
    <row r="116" spans="2:68">
      <c r="B116" s="124">
        <v>2009</v>
      </c>
      <c r="C116" s="100">
        <v>14</v>
      </c>
      <c r="D116" s="100">
        <v>3</v>
      </c>
      <c r="E116" s="100">
        <v>3</v>
      </c>
      <c r="F116" s="100">
        <v>8</v>
      </c>
      <c r="G116" s="100">
        <v>9</v>
      </c>
      <c r="H116" s="100">
        <v>13</v>
      </c>
      <c r="I116" s="100">
        <v>23</v>
      </c>
      <c r="J116" s="100">
        <v>32</v>
      </c>
      <c r="K116" s="100">
        <v>32</v>
      </c>
      <c r="L116" s="100">
        <v>55</v>
      </c>
      <c r="M116" s="100">
        <v>80</v>
      </c>
      <c r="N116" s="100">
        <v>123</v>
      </c>
      <c r="O116" s="100">
        <v>182</v>
      </c>
      <c r="P116" s="100">
        <v>245</v>
      </c>
      <c r="Q116" s="100">
        <v>319</v>
      </c>
      <c r="R116" s="100">
        <v>494</v>
      </c>
      <c r="S116" s="100">
        <v>564</v>
      </c>
      <c r="T116" s="100">
        <v>689</v>
      </c>
      <c r="U116" s="100">
        <v>0</v>
      </c>
      <c r="V116" s="100">
        <v>2888</v>
      </c>
      <c r="X116" s="124">
        <v>2009</v>
      </c>
      <c r="Y116" s="100">
        <v>13</v>
      </c>
      <c r="Z116" s="100">
        <v>3</v>
      </c>
      <c r="AA116" s="100">
        <v>4</v>
      </c>
      <c r="AB116" s="100">
        <v>9</v>
      </c>
      <c r="AC116" s="100">
        <v>9</v>
      </c>
      <c r="AD116" s="100">
        <v>9</v>
      </c>
      <c r="AE116" s="100">
        <v>7</v>
      </c>
      <c r="AF116" s="100">
        <v>16</v>
      </c>
      <c r="AG116" s="100">
        <v>15</v>
      </c>
      <c r="AH116" s="100">
        <v>44</v>
      </c>
      <c r="AI116" s="100">
        <v>48</v>
      </c>
      <c r="AJ116" s="100">
        <v>67</v>
      </c>
      <c r="AK116" s="100">
        <v>104</v>
      </c>
      <c r="AL116" s="100">
        <v>155</v>
      </c>
      <c r="AM116" s="100">
        <v>218</v>
      </c>
      <c r="AN116" s="100">
        <v>374</v>
      </c>
      <c r="AO116" s="100">
        <v>613</v>
      </c>
      <c r="AP116" s="100">
        <v>1287</v>
      </c>
      <c r="AQ116" s="100">
        <v>0</v>
      </c>
      <c r="AR116" s="100">
        <v>2995</v>
      </c>
      <c r="AT116" s="124">
        <v>2009</v>
      </c>
      <c r="AU116" s="100">
        <v>27</v>
      </c>
      <c r="AV116" s="100">
        <v>6</v>
      </c>
      <c r="AW116" s="100">
        <v>7</v>
      </c>
      <c r="AX116" s="100">
        <v>17</v>
      </c>
      <c r="AY116" s="100">
        <v>18</v>
      </c>
      <c r="AZ116" s="100">
        <v>22</v>
      </c>
      <c r="BA116" s="100">
        <v>30</v>
      </c>
      <c r="BB116" s="100">
        <v>48</v>
      </c>
      <c r="BC116" s="100">
        <v>47</v>
      </c>
      <c r="BD116" s="100">
        <v>99</v>
      </c>
      <c r="BE116" s="100">
        <v>128</v>
      </c>
      <c r="BF116" s="100">
        <v>190</v>
      </c>
      <c r="BG116" s="100">
        <v>286</v>
      </c>
      <c r="BH116" s="100">
        <v>400</v>
      </c>
      <c r="BI116" s="100">
        <v>537</v>
      </c>
      <c r="BJ116" s="100">
        <v>868</v>
      </c>
      <c r="BK116" s="100">
        <v>1177</v>
      </c>
      <c r="BL116" s="100">
        <v>1976</v>
      </c>
      <c r="BM116" s="100">
        <v>0</v>
      </c>
      <c r="BN116" s="100">
        <v>5883</v>
      </c>
      <c r="BP116" s="124">
        <v>2009</v>
      </c>
    </row>
    <row r="117" spans="2:68">
      <c r="B117" s="124">
        <v>2010</v>
      </c>
      <c r="C117" s="100">
        <v>8</v>
      </c>
      <c r="D117" s="100">
        <v>2</v>
      </c>
      <c r="E117" s="100">
        <v>4</v>
      </c>
      <c r="F117" s="100">
        <v>8</v>
      </c>
      <c r="G117" s="100">
        <v>5</v>
      </c>
      <c r="H117" s="100">
        <v>10</v>
      </c>
      <c r="I117" s="100">
        <v>14</v>
      </c>
      <c r="J117" s="100">
        <v>24</v>
      </c>
      <c r="K117" s="100">
        <v>33</v>
      </c>
      <c r="L117" s="100">
        <v>59</v>
      </c>
      <c r="M117" s="100">
        <v>91</v>
      </c>
      <c r="N117" s="100">
        <v>120</v>
      </c>
      <c r="O117" s="100">
        <v>198</v>
      </c>
      <c r="P117" s="100">
        <v>214</v>
      </c>
      <c r="Q117" s="100">
        <v>295</v>
      </c>
      <c r="R117" s="100">
        <v>409</v>
      </c>
      <c r="S117" s="100">
        <v>569</v>
      </c>
      <c r="T117" s="100">
        <v>742</v>
      </c>
      <c r="U117" s="100">
        <v>0</v>
      </c>
      <c r="V117" s="100">
        <v>2805</v>
      </c>
      <c r="X117" s="124">
        <v>2010</v>
      </c>
      <c r="Y117" s="100">
        <v>12</v>
      </c>
      <c r="Z117" s="100">
        <v>2</v>
      </c>
      <c r="AA117" s="100">
        <v>1</v>
      </c>
      <c r="AB117" s="100">
        <v>6</v>
      </c>
      <c r="AC117" s="100">
        <v>7</v>
      </c>
      <c r="AD117" s="100">
        <v>6</v>
      </c>
      <c r="AE117" s="100">
        <v>6</v>
      </c>
      <c r="AF117" s="100">
        <v>13</v>
      </c>
      <c r="AG117" s="100">
        <v>19</v>
      </c>
      <c r="AH117" s="100">
        <v>35</v>
      </c>
      <c r="AI117" s="100">
        <v>55</v>
      </c>
      <c r="AJ117" s="100">
        <v>73</v>
      </c>
      <c r="AK117" s="100">
        <v>101</v>
      </c>
      <c r="AL117" s="100">
        <v>133</v>
      </c>
      <c r="AM117" s="100">
        <v>209</v>
      </c>
      <c r="AN117" s="100">
        <v>348</v>
      </c>
      <c r="AO117" s="100">
        <v>572</v>
      </c>
      <c r="AP117" s="100">
        <v>1311</v>
      </c>
      <c r="AQ117" s="100">
        <v>0</v>
      </c>
      <c r="AR117" s="100">
        <v>2909</v>
      </c>
      <c r="AT117" s="124">
        <v>2010</v>
      </c>
      <c r="AU117" s="100">
        <v>20</v>
      </c>
      <c r="AV117" s="100">
        <v>4</v>
      </c>
      <c r="AW117" s="100">
        <v>5</v>
      </c>
      <c r="AX117" s="100">
        <v>14</v>
      </c>
      <c r="AY117" s="100">
        <v>12</v>
      </c>
      <c r="AZ117" s="100">
        <v>16</v>
      </c>
      <c r="BA117" s="100">
        <v>20</v>
      </c>
      <c r="BB117" s="100">
        <v>37</v>
      </c>
      <c r="BC117" s="100">
        <v>52</v>
      </c>
      <c r="BD117" s="100">
        <v>94</v>
      </c>
      <c r="BE117" s="100">
        <v>146</v>
      </c>
      <c r="BF117" s="100">
        <v>193</v>
      </c>
      <c r="BG117" s="100">
        <v>299</v>
      </c>
      <c r="BH117" s="100">
        <v>347</v>
      </c>
      <c r="BI117" s="100">
        <v>504</v>
      </c>
      <c r="BJ117" s="100">
        <v>757</v>
      </c>
      <c r="BK117" s="100">
        <v>1141</v>
      </c>
      <c r="BL117" s="100">
        <v>2053</v>
      </c>
      <c r="BM117" s="100">
        <v>0</v>
      </c>
      <c r="BN117" s="100">
        <v>5714</v>
      </c>
      <c r="BP117" s="124">
        <v>2010</v>
      </c>
    </row>
    <row r="118" spans="2:68">
      <c r="B118" s="124">
        <v>2011</v>
      </c>
      <c r="C118" s="100">
        <v>5</v>
      </c>
      <c r="D118" s="100">
        <v>5</v>
      </c>
      <c r="E118" s="100">
        <v>4</v>
      </c>
      <c r="F118" s="100">
        <v>8</v>
      </c>
      <c r="G118" s="100">
        <v>6</v>
      </c>
      <c r="H118" s="100">
        <v>10</v>
      </c>
      <c r="I118" s="100">
        <v>12</v>
      </c>
      <c r="J118" s="100">
        <v>18</v>
      </c>
      <c r="K118" s="100">
        <v>24</v>
      </c>
      <c r="L118" s="100">
        <v>56</v>
      </c>
      <c r="M118" s="100">
        <v>94</v>
      </c>
      <c r="N118" s="100">
        <v>109</v>
      </c>
      <c r="O118" s="100">
        <v>182</v>
      </c>
      <c r="P118" s="100">
        <v>272</v>
      </c>
      <c r="Q118" s="100">
        <v>334</v>
      </c>
      <c r="R118" s="100">
        <v>443</v>
      </c>
      <c r="S118" s="100">
        <v>567</v>
      </c>
      <c r="T118" s="100">
        <v>846</v>
      </c>
      <c r="U118" s="100">
        <v>0</v>
      </c>
      <c r="V118" s="100">
        <v>2995</v>
      </c>
      <c r="X118" s="124">
        <v>2011</v>
      </c>
      <c r="Y118" s="100">
        <v>14</v>
      </c>
      <c r="Z118" s="100">
        <v>2</v>
      </c>
      <c r="AA118" s="100">
        <v>1</v>
      </c>
      <c r="AB118" s="100">
        <v>7</v>
      </c>
      <c r="AC118" s="100">
        <v>9</v>
      </c>
      <c r="AD118" s="100">
        <v>7</v>
      </c>
      <c r="AE118" s="100">
        <v>11</v>
      </c>
      <c r="AF118" s="100">
        <v>19</v>
      </c>
      <c r="AG118" s="100">
        <v>25</v>
      </c>
      <c r="AH118" s="100">
        <v>45</v>
      </c>
      <c r="AI118" s="100">
        <v>52</v>
      </c>
      <c r="AJ118" s="100">
        <v>63</v>
      </c>
      <c r="AK118" s="100">
        <v>109</v>
      </c>
      <c r="AL118" s="100">
        <v>160</v>
      </c>
      <c r="AM118" s="100">
        <v>230</v>
      </c>
      <c r="AN118" s="100">
        <v>332</v>
      </c>
      <c r="AO118" s="100">
        <v>532</v>
      </c>
      <c r="AP118" s="100">
        <v>1467</v>
      </c>
      <c r="AQ118" s="100">
        <v>0</v>
      </c>
      <c r="AR118" s="100">
        <v>3085</v>
      </c>
      <c r="AT118" s="124">
        <v>2011</v>
      </c>
      <c r="AU118" s="100">
        <v>19</v>
      </c>
      <c r="AV118" s="100">
        <v>7</v>
      </c>
      <c r="AW118" s="100">
        <v>5</v>
      </c>
      <c r="AX118" s="100">
        <v>15</v>
      </c>
      <c r="AY118" s="100">
        <v>15</v>
      </c>
      <c r="AZ118" s="100">
        <v>17</v>
      </c>
      <c r="BA118" s="100">
        <v>23</v>
      </c>
      <c r="BB118" s="100">
        <v>37</v>
      </c>
      <c r="BC118" s="100">
        <v>49</v>
      </c>
      <c r="BD118" s="100">
        <v>101</v>
      </c>
      <c r="BE118" s="100">
        <v>146</v>
      </c>
      <c r="BF118" s="100">
        <v>172</v>
      </c>
      <c r="BG118" s="100">
        <v>291</v>
      </c>
      <c r="BH118" s="100">
        <v>432</v>
      </c>
      <c r="BI118" s="100">
        <v>564</v>
      </c>
      <c r="BJ118" s="100">
        <v>775</v>
      </c>
      <c r="BK118" s="100">
        <v>1099</v>
      </c>
      <c r="BL118" s="100">
        <v>2313</v>
      </c>
      <c r="BM118" s="100">
        <v>0</v>
      </c>
      <c r="BN118" s="100">
        <v>6080</v>
      </c>
      <c r="BP118" s="124">
        <v>2011</v>
      </c>
    </row>
    <row r="119" spans="2:68">
      <c r="B119" s="124">
        <v>2012</v>
      </c>
      <c r="C119" s="100">
        <v>21</v>
      </c>
      <c r="D119" s="100">
        <v>1</v>
      </c>
      <c r="E119" s="100">
        <v>4</v>
      </c>
      <c r="F119" s="100">
        <v>2</v>
      </c>
      <c r="G119" s="100">
        <v>7</v>
      </c>
      <c r="H119" s="100">
        <v>13</v>
      </c>
      <c r="I119" s="100">
        <v>8</v>
      </c>
      <c r="J119" s="100">
        <v>19</v>
      </c>
      <c r="K119" s="100">
        <v>49</v>
      </c>
      <c r="L119" s="100">
        <v>46</v>
      </c>
      <c r="M119" s="100">
        <v>73</v>
      </c>
      <c r="N119" s="100">
        <v>84</v>
      </c>
      <c r="O119" s="100">
        <v>179</v>
      </c>
      <c r="P119" s="100">
        <v>251</v>
      </c>
      <c r="Q119" s="100">
        <v>356</v>
      </c>
      <c r="R119" s="100">
        <v>458</v>
      </c>
      <c r="S119" s="100">
        <v>554</v>
      </c>
      <c r="T119" s="100">
        <v>877</v>
      </c>
      <c r="U119" s="100">
        <v>0</v>
      </c>
      <c r="V119" s="100">
        <v>3002</v>
      </c>
      <c r="X119" s="124">
        <v>2012</v>
      </c>
      <c r="Y119" s="100">
        <v>8</v>
      </c>
      <c r="Z119" s="100">
        <v>3</v>
      </c>
      <c r="AA119" s="100">
        <v>3</v>
      </c>
      <c r="AB119" s="100">
        <v>4</v>
      </c>
      <c r="AC119" s="100">
        <v>10</v>
      </c>
      <c r="AD119" s="100">
        <v>6</v>
      </c>
      <c r="AE119" s="100">
        <v>11</v>
      </c>
      <c r="AF119" s="100">
        <v>12</v>
      </c>
      <c r="AG119" s="100">
        <v>24</v>
      </c>
      <c r="AH119" s="100">
        <v>33</v>
      </c>
      <c r="AI119" s="100">
        <v>50</v>
      </c>
      <c r="AJ119" s="100">
        <v>65</v>
      </c>
      <c r="AK119" s="100">
        <v>94</v>
      </c>
      <c r="AL119" s="100">
        <v>131</v>
      </c>
      <c r="AM119" s="100">
        <v>198</v>
      </c>
      <c r="AN119" s="100">
        <v>326</v>
      </c>
      <c r="AO119" s="100">
        <v>557</v>
      </c>
      <c r="AP119" s="100">
        <v>1513</v>
      </c>
      <c r="AQ119" s="100">
        <v>0</v>
      </c>
      <c r="AR119" s="100">
        <v>3048</v>
      </c>
      <c r="AT119" s="124">
        <v>2012</v>
      </c>
      <c r="AU119" s="100">
        <v>29</v>
      </c>
      <c r="AV119" s="100">
        <v>4</v>
      </c>
      <c r="AW119" s="100">
        <v>7</v>
      </c>
      <c r="AX119" s="100">
        <v>6</v>
      </c>
      <c r="AY119" s="100">
        <v>17</v>
      </c>
      <c r="AZ119" s="100">
        <v>19</v>
      </c>
      <c r="BA119" s="100">
        <v>19</v>
      </c>
      <c r="BB119" s="100">
        <v>31</v>
      </c>
      <c r="BC119" s="100">
        <v>73</v>
      </c>
      <c r="BD119" s="100">
        <v>79</v>
      </c>
      <c r="BE119" s="100">
        <v>123</v>
      </c>
      <c r="BF119" s="100">
        <v>149</v>
      </c>
      <c r="BG119" s="100">
        <v>273</v>
      </c>
      <c r="BH119" s="100">
        <v>382</v>
      </c>
      <c r="BI119" s="100">
        <v>554</v>
      </c>
      <c r="BJ119" s="100">
        <v>784</v>
      </c>
      <c r="BK119" s="100">
        <v>1111</v>
      </c>
      <c r="BL119" s="100">
        <v>2390</v>
      </c>
      <c r="BM119" s="100">
        <v>0</v>
      </c>
      <c r="BN119" s="100">
        <v>6050</v>
      </c>
      <c r="BP119" s="124">
        <v>2012</v>
      </c>
    </row>
    <row r="120" spans="2:68">
      <c r="B120" s="124">
        <v>2013</v>
      </c>
      <c r="C120" s="100">
        <v>17</v>
      </c>
      <c r="D120" s="100">
        <v>2</v>
      </c>
      <c r="E120" s="100">
        <v>0</v>
      </c>
      <c r="F120" s="100">
        <v>5</v>
      </c>
      <c r="G120" s="100">
        <v>8</v>
      </c>
      <c r="H120" s="100">
        <v>21</v>
      </c>
      <c r="I120" s="100">
        <v>13</v>
      </c>
      <c r="J120" s="100">
        <v>17</v>
      </c>
      <c r="K120" s="100">
        <v>26</v>
      </c>
      <c r="L120" s="100">
        <v>68</v>
      </c>
      <c r="M120" s="100">
        <v>86</v>
      </c>
      <c r="N120" s="100">
        <v>122</v>
      </c>
      <c r="O120" s="100">
        <v>176</v>
      </c>
      <c r="P120" s="100">
        <v>275</v>
      </c>
      <c r="Q120" s="100">
        <v>381</v>
      </c>
      <c r="R120" s="100">
        <v>430</v>
      </c>
      <c r="S120" s="100">
        <v>575</v>
      </c>
      <c r="T120" s="100">
        <v>872</v>
      </c>
      <c r="U120" s="100">
        <v>0</v>
      </c>
      <c r="V120" s="100">
        <v>3094</v>
      </c>
      <c r="X120" s="124">
        <v>2013</v>
      </c>
      <c r="Y120" s="100">
        <v>12</v>
      </c>
      <c r="Z120" s="100">
        <v>2</v>
      </c>
      <c r="AA120" s="100">
        <v>2</v>
      </c>
      <c r="AB120" s="100">
        <v>6</v>
      </c>
      <c r="AC120" s="100">
        <v>3</v>
      </c>
      <c r="AD120" s="100">
        <v>7</v>
      </c>
      <c r="AE120" s="100">
        <v>15</v>
      </c>
      <c r="AF120" s="100">
        <v>12</v>
      </c>
      <c r="AG120" s="100">
        <v>32</v>
      </c>
      <c r="AH120" s="100">
        <v>36</v>
      </c>
      <c r="AI120" s="100">
        <v>51</v>
      </c>
      <c r="AJ120" s="100">
        <v>71</v>
      </c>
      <c r="AK120" s="100">
        <v>113</v>
      </c>
      <c r="AL120" s="100">
        <v>143</v>
      </c>
      <c r="AM120" s="100">
        <v>223</v>
      </c>
      <c r="AN120" s="100">
        <v>309</v>
      </c>
      <c r="AO120" s="100">
        <v>561</v>
      </c>
      <c r="AP120" s="100">
        <v>1413</v>
      </c>
      <c r="AQ120" s="100">
        <v>0</v>
      </c>
      <c r="AR120" s="100">
        <v>3011</v>
      </c>
      <c r="AT120" s="124">
        <v>2013</v>
      </c>
      <c r="AU120" s="100">
        <v>29</v>
      </c>
      <c r="AV120" s="100">
        <v>4</v>
      </c>
      <c r="AW120" s="100">
        <v>2</v>
      </c>
      <c r="AX120" s="100">
        <v>11</v>
      </c>
      <c r="AY120" s="100">
        <v>11</v>
      </c>
      <c r="AZ120" s="100">
        <v>28</v>
      </c>
      <c r="BA120" s="100">
        <v>28</v>
      </c>
      <c r="BB120" s="100">
        <v>29</v>
      </c>
      <c r="BC120" s="100">
        <v>58</v>
      </c>
      <c r="BD120" s="100">
        <v>104</v>
      </c>
      <c r="BE120" s="100">
        <v>137</v>
      </c>
      <c r="BF120" s="100">
        <v>193</v>
      </c>
      <c r="BG120" s="100">
        <v>289</v>
      </c>
      <c r="BH120" s="100">
        <v>418</v>
      </c>
      <c r="BI120" s="100">
        <v>604</v>
      </c>
      <c r="BJ120" s="100">
        <v>739</v>
      </c>
      <c r="BK120" s="100">
        <v>1136</v>
      </c>
      <c r="BL120" s="100">
        <v>2285</v>
      </c>
      <c r="BM120" s="100">
        <v>0</v>
      </c>
      <c r="BN120" s="100">
        <v>6105</v>
      </c>
      <c r="BP120" s="124">
        <v>2013</v>
      </c>
    </row>
    <row r="121" spans="2:68">
      <c r="B121" s="124">
        <v>2014</v>
      </c>
      <c r="C121" s="100">
        <v>8</v>
      </c>
      <c r="D121" s="100">
        <v>4</v>
      </c>
      <c r="E121" s="100">
        <v>1</v>
      </c>
      <c r="F121" s="100">
        <v>7</v>
      </c>
      <c r="G121" s="100">
        <v>7</v>
      </c>
      <c r="H121" s="100">
        <v>14</v>
      </c>
      <c r="I121" s="100">
        <v>19</v>
      </c>
      <c r="J121" s="100">
        <v>29</v>
      </c>
      <c r="K121" s="100">
        <v>36</v>
      </c>
      <c r="L121" s="100">
        <v>53</v>
      </c>
      <c r="M121" s="100">
        <v>97</v>
      </c>
      <c r="N121" s="100">
        <v>147</v>
      </c>
      <c r="O121" s="100">
        <v>211</v>
      </c>
      <c r="P121" s="100">
        <v>277</v>
      </c>
      <c r="Q121" s="100">
        <v>316</v>
      </c>
      <c r="R121" s="100">
        <v>458</v>
      </c>
      <c r="S121" s="100">
        <v>536</v>
      </c>
      <c r="T121" s="100">
        <v>888</v>
      </c>
      <c r="U121" s="100">
        <v>0</v>
      </c>
      <c r="V121" s="100">
        <v>3108</v>
      </c>
      <c r="X121" s="124">
        <v>2014</v>
      </c>
      <c r="Y121" s="100">
        <v>8</v>
      </c>
      <c r="Z121" s="100">
        <v>2</v>
      </c>
      <c r="AA121" s="100">
        <v>1</v>
      </c>
      <c r="AB121" s="100">
        <v>4</v>
      </c>
      <c r="AC121" s="100">
        <v>6</v>
      </c>
      <c r="AD121" s="100">
        <v>7</v>
      </c>
      <c r="AE121" s="100">
        <v>11</v>
      </c>
      <c r="AF121" s="100">
        <v>16</v>
      </c>
      <c r="AG121" s="100">
        <v>22</v>
      </c>
      <c r="AH121" s="100">
        <v>41</v>
      </c>
      <c r="AI121" s="100">
        <v>42</v>
      </c>
      <c r="AJ121" s="100">
        <v>78</v>
      </c>
      <c r="AK121" s="100">
        <v>102</v>
      </c>
      <c r="AL121" s="100">
        <v>154</v>
      </c>
      <c r="AM121" s="100">
        <v>208</v>
      </c>
      <c r="AN121" s="100">
        <v>343</v>
      </c>
      <c r="AO121" s="100">
        <v>535</v>
      </c>
      <c r="AP121" s="100">
        <v>1515</v>
      </c>
      <c r="AQ121" s="100">
        <v>1</v>
      </c>
      <c r="AR121" s="100">
        <v>3096</v>
      </c>
      <c r="AT121" s="124">
        <v>2014</v>
      </c>
      <c r="AU121" s="100">
        <v>16</v>
      </c>
      <c r="AV121" s="100">
        <v>6</v>
      </c>
      <c r="AW121" s="100">
        <v>2</v>
      </c>
      <c r="AX121" s="100">
        <v>11</v>
      </c>
      <c r="AY121" s="100">
        <v>13</v>
      </c>
      <c r="AZ121" s="100">
        <v>21</v>
      </c>
      <c r="BA121" s="100">
        <v>30</v>
      </c>
      <c r="BB121" s="100">
        <v>45</v>
      </c>
      <c r="BC121" s="100">
        <v>58</v>
      </c>
      <c r="BD121" s="100">
        <v>94</v>
      </c>
      <c r="BE121" s="100">
        <v>139</v>
      </c>
      <c r="BF121" s="100">
        <v>225</v>
      </c>
      <c r="BG121" s="100">
        <v>313</v>
      </c>
      <c r="BH121" s="100">
        <v>431</v>
      </c>
      <c r="BI121" s="100">
        <v>524</v>
      </c>
      <c r="BJ121" s="100">
        <v>801</v>
      </c>
      <c r="BK121" s="100">
        <v>1071</v>
      </c>
      <c r="BL121" s="100">
        <v>2403</v>
      </c>
      <c r="BM121" s="100">
        <v>1</v>
      </c>
      <c r="BN121" s="100">
        <v>6204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v>6.5934065999999998</v>
      </c>
      <c r="D57" s="100">
        <v>0.27894000000000002</v>
      </c>
      <c r="E57" s="100">
        <v>1.3486176999999999</v>
      </c>
      <c r="F57" s="100">
        <v>0.70997520000000003</v>
      </c>
      <c r="G57" s="100">
        <v>0.60808759999999995</v>
      </c>
      <c r="H57" s="100">
        <v>1.7331023000000001</v>
      </c>
      <c r="I57" s="100">
        <v>1.9486846</v>
      </c>
      <c r="J57" s="100">
        <v>3.4700315000000002</v>
      </c>
      <c r="K57" s="100">
        <v>4.1855598000000001</v>
      </c>
      <c r="L57" s="100">
        <v>7.9744817000000001</v>
      </c>
      <c r="M57" s="100">
        <v>10.555301</v>
      </c>
      <c r="N57" s="100">
        <v>19.201616999999999</v>
      </c>
      <c r="O57" s="100">
        <v>26.903262999999999</v>
      </c>
      <c r="P57" s="100">
        <v>56.603774000000001</v>
      </c>
      <c r="Q57" s="100">
        <v>83.135391999999996</v>
      </c>
      <c r="R57" s="100">
        <v>116.95905999999999</v>
      </c>
      <c r="S57" s="100">
        <v>120</v>
      </c>
      <c r="T57" s="100">
        <v>217.05426</v>
      </c>
      <c r="U57" s="100">
        <v>11.278468999999999</v>
      </c>
      <c r="V57" s="100">
        <v>17.758497999999999</v>
      </c>
      <c r="W57" s="128"/>
      <c r="X57" s="120">
        <v>1950</v>
      </c>
      <c r="Y57" s="100">
        <v>4.3768716999999997</v>
      </c>
      <c r="Z57" s="100">
        <v>0.57937430000000001</v>
      </c>
      <c r="AA57" s="100">
        <v>1.7452007</v>
      </c>
      <c r="AB57" s="100">
        <v>3.3333333000000001</v>
      </c>
      <c r="AC57" s="100">
        <v>0.64082019999999995</v>
      </c>
      <c r="AD57" s="100">
        <v>1.5096617999999999</v>
      </c>
      <c r="AE57" s="100">
        <v>2.3125206</v>
      </c>
      <c r="AF57" s="100">
        <v>2.9392554</v>
      </c>
      <c r="AG57" s="100">
        <v>4.1888804000000004</v>
      </c>
      <c r="AH57" s="100">
        <v>5.1701853</v>
      </c>
      <c r="AI57" s="100">
        <v>14.473089</v>
      </c>
      <c r="AJ57" s="100">
        <v>31.48855</v>
      </c>
      <c r="AK57" s="100">
        <v>62.637363000000001</v>
      </c>
      <c r="AL57" s="100">
        <v>98.783107000000001</v>
      </c>
      <c r="AM57" s="100">
        <v>156.21890999999999</v>
      </c>
      <c r="AN57" s="100">
        <v>221.00313</v>
      </c>
      <c r="AO57" s="100">
        <v>243.96782999999999</v>
      </c>
      <c r="AP57" s="100">
        <v>193.71727999999999</v>
      </c>
      <c r="AQ57" s="100">
        <v>21.154889000000001</v>
      </c>
      <c r="AR57" s="100">
        <v>28.492621</v>
      </c>
      <c r="AS57" s="128"/>
      <c r="AT57" s="120">
        <v>1950</v>
      </c>
      <c r="AU57" s="100">
        <v>5.5111910999999996</v>
      </c>
      <c r="AV57" s="100">
        <v>0.42631799999999997</v>
      </c>
      <c r="AW57" s="100">
        <v>1.5434745000000001</v>
      </c>
      <c r="AX57" s="100">
        <v>1.9938372</v>
      </c>
      <c r="AY57" s="100">
        <v>0.62402500000000005</v>
      </c>
      <c r="AZ57" s="100">
        <v>1.6238558999999999</v>
      </c>
      <c r="BA57" s="100">
        <v>2.1290534000000001</v>
      </c>
      <c r="BB57" s="100">
        <v>3.2092426000000001</v>
      </c>
      <c r="BC57" s="100">
        <v>4.1871473000000003</v>
      </c>
      <c r="BD57" s="100">
        <v>6.6266308</v>
      </c>
      <c r="BE57" s="100">
        <v>12.528473999999999</v>
      </c>
      <c r="BF57" s="100">
        <v>25.521471999999999</v>
      </c>
      <c r="BG57" s="100">
        <v>45.135969000000003</v>
      </c>
      <c r="BH57" s="100">
        <v>78.681154000000006</v>
      </c>
      <c r="BI57" s="100">
        <v>122.902</v>
      </c>
      <c r="BJ57" s="100">
        <v>174.63076000000001</v>
      </c>
      <c r="BK57" s="100">
        <v>191.35802000000001</v>
      </c>
      <c r="BL57" s="100">
        <v>203.125</v>
      </c>
      <c r="BM57" s="100">
        <v>16.176165000000001</v>
      </c>
      <c r="BN57" s="100">
        <v>23.575089999999999</v>
      </c>
      <c r="BO57" s="128"/>
      <c r="BP57" s="120">
        <v>1950</v>
      </c>
    </row>
    <row r="58" spans="1:68">
      <c r="A58" s="128"/>
      <c r="B58" s="120">
        <v>1951</v>
      </c>
      <c r="C58" s="100">
        <v>3.137419</v>
      </c>
      <c r="D58" s="100">
        <v>0.26260499999999998</v>
      </c>
      <c r="E58" s="100">
        <v>0.6493506</v>
      </c>
      <c r="F58" s="100">
        <v>0.35663339999999999</v>
      </c>
      <c r="G58" s="100">
        <v>1.5124017000000001</v>
      </c>
      <c r="H58" s="100">
        <v>0.83752090000000001</v>
      </c>
      <c r="I58" s="100">
        <v>1.5422579000000001</v>
      </c>
      <c r="J58" s="100">
        <v>2.1452651</v>
      </c>
      <c r="K58" s="100">
        <v>3.6987223</v>
      </c>
      <c r="L58" s="100">
        <v>3.8624952000000001</v>
      </c>
      <c r="M58" s="100">
        <v>13.83311</v>
      </c>
      <c r="N58" s="100">
        <v>16.708860999999999</v>
      </c>
      <c r="O58" s="100">
        <v>35.333706999999997</v>
      </c>
      <c r="P58" s="100">
        <v>45.941806999999997</v>
      </c>
      <c r="Q58" s="100">
        <v>92.465753000000007</v>
      </c>
      <c r="R58" s="100">
        <v>122.80701999999999</v>
      </c>
      <c r="S58" s="100">
        <v>127.20847999999999</v>
      </c>
      <c r="T58" s="100">
        <v>137.40458000000001</v>
      </c>
      <c r="U58" s="100">
        <v>10.461480999999999</v>
      </c>
      <c r="V58" s="100">
        <v>16.563891999999999</v>
      </c>
      <c r="W58" s="128"/>
      <c r="X58" s="120">
        <v>1951</v>
      </c>
      <c r="Y58" s="100">
        <v>4.8203329999999998</v>
      </c>
      <c r="Z58" s="100">
        <v>0.27389760000000002</v>
      </c>
      <c r="AA58" s="100">
        <v>1.3436345000000001</v>
      </c>
      <c r="AB58" s="100">
        <v>1.8656716</v>
      </c>
      <c r="AC58" s="100">
        <v>2.8892456000000002</v>
      </c>
      <c r="AD58" s="100">
        <v>2.0765351999999999</v>
      </c>
      <c r="AE58" s="100">
        <v>2.8644175999999999</v>
      </c>
      <c r="AF58" s="100">
        <v>5.7197331</v>
      </c>
      <c r="AG58" s="100">
        <v>4.7619047999999999</v>
      </c>
      <c r="AH58" s="100">
        <v>9.3418258999999999</v>
      </c>
      <c r="AI58" s="100">
        <v>17.434062999999998</v>
      </c>
      <c r="AJ58" s="100">
        <v>35.444234000000002</v>
      </c>
      <c r="AK58" s="100">
        <v>53.026245000000003</v>
      </c>
      <c r="AL58" s="100">
        <v>102.01249</v>
      </c>
      <c r="AM58" s="100">
        <v>136.06089</v>
      </c>
      <c r="AN58" s="100">
        <v>183.20611</v>
      </c>
      <c r="AO58" s="100">
        <v>210.38961</v>
      </c>
      <c r="AP58" s="100">
        <v>163.26531</v>
      </c>
      <c r="AQ58" s="100">
        <v>20.297505000000001</v>
      </c>
      <c r="AR58" s="100">
        <v>26.602895</v>
      </c>
      <c r="AS58" s="128"/>
      <c r="AT58" s="120">
        <v>1951</v>
      </c>
      <c r="AU58" s="100">
        <v>3.9593365</v>
      </c>
      <c r="AV58" s="100">
        <v>0.2681325</v>
      </c>
      <c r="AW58" s="100">
        <v>0.99058939999999995</v>
      </c>
      <c r="AX58" s="100">
        <v>1.0940919</v>
      </c>
      <c r="AY58" s="100">
        <v>2.1803457000000002</v>
      </c>
      <c r="AZ58" s="100">
        <v>1.4382280999999999</v>
      </c>
      <c r="BA58" s="100">
        <v>2.1929824999999998</v>
      </c>
      <c r="BB58" s="100">
        <v>3.900156</v>
      </c>
      <c r="BC58" s="100">
        <v>4.2075735999999999</v>
      </c>
      <c r="BD58" s="100">
        <v>6.4724918999999996</v>
      </c>
      <c r="BE58" s="100">
        <v>15.631978999999999</v>
      </c>
      <c r="BF58" s="100">
        <v>26.399412999999999</v>
      </c>
      <c r="BG58" s="100">
        <v>44.383561999999998</v>
      </c>
      <c r="BH58" s="100">
        <v>75.354933000000003</v>
      </c>
      <c r="BI58" s="100">
        <v>116.24285999999999</v>
      </c>
      <c r="BJ58" s="100">
        <v>156.67807999999999</v>
      </c>
      <c r="BK58" s="100">
        <v>175.1497</v>
      </c>
      <c r="BL58" s="100">
        <v>152.90520000000001</v>
      </c>
      <c r="BM58" s="100">
        <v>15.329447</v>
      </c>
      <c r="BN58" s="100">
        <v>21.943814</v>
      </c>
      <c r="BO58" s="128"/>
      <c r="BP58" s="120">
        <v>1951</v>
      </c>
    </row>
    <row r="59" spans="1:68">
      <c r="A59" s="128"/>
      <c r="B59" s="120">
        <v>1952</v>
      </c>
      <c r="C59" s="100">
        <v>5.6379201999999999</v>
      </c>
      <c r="D59" s="100">
        <v>0</v>
      </c>
      <c r="E59" s="100">
        <v>0.93023259999999997</v>
      </c>
      <c r="F59" s="100">
        <v>1.0460251</v>
      </c>
      <c r="G59" s="100">
        <v>0.9088155</v>
      </c>
      <c r="H59" s="100">
        <v>1.6397923000000001</v>
      </c>
      <c r="I59" s="100">
        <v>0.88183420000000001</v>
      </c>
      <c r="J59" s="100">
        <v>3.0220609999999999</v>
      </c>
      <c r="K59" s="100">
        <v>2.9192345</v>
      </c>
      <c r="L59" s="100">
        <v>2.9906541999999998</v>
      </c>
      <c r="M59" s="100">
        <v>12.163335999999999</v>
      </c>
      <c r="N59" s="100">
        <v>19.887812</v>
      </c>
      <c r="O59" s="100">
        <v>37.569060999999998</v>
      </c>
      <c r="P59" s="100">
        <v>61.894109</v>
      </c>
      <c r="Q59" s="100">
        <v>70.718232</v>
      </c>
      <c r="R59" s="100">
        <v>140.65511000000001</v>
      </c>
      <c r="S59" s="100">
        <v>105.63379999999999</v>
      </c>
      <c r="T59" s="100">
        <v>137.40458000000001</v>
      </c>
      <c r="U59" s="100">
        <v>10.885972000000001</v>
      </c>
      <c r="V59" s="100">
        <v>16.797491000000001</v>
      </c>
      <c r="W59" s="128"/>
      <c r="X59" s="120">
        <v>1952</v>
      </c>
      <c r="Y59" s="100">
        <v>4.1539134000000004</v>
      </c>
      <c r="Z59" s="100">
        <v>0.251004</v>
      </c>
      <c r="AA59" s="100">
        <v>0.96649479999999999</v>
      </c>
      <c r="AB59" s="100">
        <v>1.4614541000000001</v>
      </c>
      <c r="AC59" s="100">
        <v>0.98749180000000003</v>
      </c>
      <c r="AD59" s="100">
        <v>2.3682652000000002</v>
      </c>
      <c r="AE59" s="100">
        <v>3.0864197999999998</v>
      </c>
      <c r="AF59" s="100">
        <v>2.5023458999999999</v>
      </c>
      <c r="AG59" s="100">
        <v>6.3447303000000002</v>
      </c>
      <c r="AH59" s="100">
        <v>9.5356550999999996</v>
      </c>
      <c r="AI59" s="100">
        <v>16.400708999999999</v>
      </c>
      <c r="AJ59" s="100">
        <v>34.564394</v>
      </c>
      <c r="AK59" s="100">
        <v>49.896050000000002</v>
      </c>
      <c r="AL59" s="100">
        <v>93.708166000000006</v>
      </c>
      <c r="AM59" s="100">
        <v>149.67859999999999</v>
      </c>
      <c r="AN59" s="100">
        <v>209.82142999999999</v>
      </c>
      <c r="AO59" s="100">
        <v>181.58568</v>
      </c>
      <c r="AP59" s="100">
        <v>145</v>
      </c>
      <c r="AQ59" s="100">
        <v>19.864443000000001</v>
      </c>
      <c r="AR59" s="100">
        <v>26.181141</v>
      </c>
      <c r="AS59" s="128"/>
      <c r="AT59" s="120">
        <v>1952</v>
      </c>
      <c r="AU59" s="100">
        <v>4.9129551999999999</v>
      </c>
      <c r="AV59" s="100">
        <v>0.1227596</v>
      </c>
      <c r="AW59" s="100">
        <v>0.94801709999999995</v>
      </c>
      <c r="AX59" s="100">
        <v>1.2488849</v>
      </c>
      <c r="AY59" s="100">
        <v>0.94652150000000002</v>
      </c>
      <c r="AZ59" s="100">
        <v>1.9894841999999999</v>
      </c>
      <c r="BA59" s="100">
        <v>1.9572418</v>
      </c>
      <c r="BB59" s="100">
        <v>2.7666769000000002</v>
      </c>
      <c r="BC59" s="100">
        <v>4.5608107999999996</v>
      </c>
      <c r="BD59" s="100">
        <v>6.0939649999999999</v>
      </c>
      <c r="BE59" s="100">
        <v>14.260641</v>
      </c>
      <c r="BF59" s="100">
        <v>27.498159000000001</v>
      </c>
      <c r="BG59" s="100">
        <v>43.920727999999997</v>
      </c>
      <c r="BH59" s="100">
        <v>78.659611999999996</v>
      </c>
      <c r="BI59" s="100">
        <v>113.84152</v>
      </c>
      <c r="BJ59" s="100">
        <v>179.68093999999999</v>
      </c>
      <c r="BK59" s="100">
        <v>149.62962999999999</v>
      </c>
      <c r="BL59" s="100">
        <v>141.99395999999999</v>
      </c>
      <c r="BM59" s="100">
        <v>15.318705</v>
      </c>
      <c r="BN59" s="100">
        <v>21.872441999999999</v>
      </c>
      <c r="BO59" s="128"/>
      <c r="BP59" s="120">
        <v>1952</v>
      </c>
    </row>
    <row r="60" spans="1:68">
      <c r="A60" s="128"/>
      <c r="B60" s="120">
        <v>1953</v>
      </c>
      <c r="C60" s="100">
        <v>4.5054270000000001</v>
      </c>
      <c r="D60" s="100">
        <v>0.4501463</v>
      </c>
      <c r="E60" s="100">
        <v>0.59916119999999995</v>
      </c>
      <c r="F60" s="100">
        <v>0.3411805</v>
      </c>
      <c r="G60" s="100">
        <v>1.2488292000000001</v>
      </c>
      <c r="H60" s="100">
        <v>1.9052803</v>
      </c>
      <c r="I60" s="100">
        <v>1.4128285</v>
      </c>
      <c r="J60" s="100">
        <v>1.2180268000000001</v>
      </c>
      <c r="K60" s="100">
        <v>1.8957345999999999</v>
      </c>
      <c r="L60" s="100">
        <v>9.0579710000000002</v>
      </c>
      <c r="M60" s="100">
        <v>11.08742</v>
      </c>
      <c r="N60" s="100">
        <v>17.685700000000001</v>
      </c>
      <c r="O60" s="100">
        <v>37.486218000000001</v>
      </c>
      <c r="P60" s="100">
        <v>48.885694000000001</v>
      </c>
      <c r="Q60" s="100">
        <v>78.833692999999997</v>
      </c>
      <c r="R60" s="100">
        <v>116.10487000000001</v>
      </c>
      <c r="S60" s="100">
        <v>141.84397000000001</v>
      </c>
      <c r="T60" s="100">
        <v>162.96296000000001</v>
      </c>
      <c r="U60" s="100">
        <v>10.576794</v>
      </c>
      <c r="V60" s="100">
        <v>16.899480000000001</v>
      </c>
      <c r="W60" s="128"/>
      <c r="X60" s="120">
        <v>1953</v>
      </c>
      <c r="Y60" s="100">
        <v>5.9893048000000002</v>
      </c>
      <c r="Z60" s="100">
        <v>0.94206310000000004</v>
      </c>
      <c r="AA60" s="100">
        <v>0.62383029999999995</v>
      </c>
      <c r="AB60" s="100">
        <v>0.71352119999999997</v>
      </c>
      <c r="AC60" s="100">
        <v>0.67865629999999999</v>
      </c>
      <c r="AD60" s="100">
        <v>2.0790020999999999</v>
      </c>
      <c r="AE60" s="100">
        <v>2.0914252000000002</v>
      </c>
      <c r="AF60" s="100">
        <v>5.3158224000000001</v>
      </c>
      <c r="AG60" s="100">
        <v>4.7895997000000001</v>
      </c>
      <c r="AH60" s="100">
        <v>5.6202328000000001</v>
      </c>
      <c r="AI60" s="100">
        <v>18.093557000000001</v>
      </c>
      <c r="AJ60" s="100">
        <v>26.886792</v>
      </c>
      <c r="AK60" s="100">
        <v>50.717213000000001</v>
      </c>
      <c r="AL60" s="100">
        <v>99.422707000000003</v>
      </c>
      <c r="AM60" s="100">
        <v>159.07060000000001</v>
      </c>
      <c r="AN60" s="100">
        <v>211.12696</v>
      </c>
      <c r="AO60" s="100">
        <v>210.65989999999999</v>
      </c>
      <c r="AP60" s="100">
        <v>239.43662</v>
      </c>
      <c r="AQ60" s="100">
        <v>20.883589000000001</v>
      </c>
      <c r="AR60" s="100">
        <v>28.059847000000001</v>
      </c>
      <c r="AS60" s="128"/>
      <c r="AT60" s="120">
        <v>1953</v>
      </c>
      <c r="AU60" s="100">
        <v>5.2312199000000001</v>
      </c>
      <c r="AV60" s="100">
        <v>0.69052829999999998</v>
      </c>
      <c r="AW60" s="100">
        <v>0.61124690000000004</v>
      </c>
      <c r="AX60" s="100">
        <v>0.52319499999999997</v>
      </c>
      <c r="AY60" s="100">
        <v>0.97560979999999997</v>
      </c>
      <c r="AZ60" s="100">
        <v>1.9883538999999999</v>
      </c>
      <c r="BA60" s="100">
        <v>1.7426663</v>
      </c>
      <c r="BB60" s="100">
        <v>3.2397407999999999</v>
      </c>
      <c r="BC60" s="100">
        <v>3.2851511000000002</v>
      </c>
      <c r="BD60" s="100">
        <v>7.4271567000000003</v>
      </c>
      <c r="BE60" s="100">
        <v>14.530471</v>
      </c>
      <c r="BF60" s="100">
        <v>22.444499</v>
      </c>
      <c r="BG60" s="100">
        <v>44.344132000000002</v>
      </c>
      <c r="BH60" s="100">
        <v>75.593220000000002</v>
      </c>
      <c r="BI60" s="100">
        <v>122.73839</v>
      </c>
      <c r="BJ60" s="100">
        <v>170.04049000000001</v>
      </c>
      <c r="BK60" s="100">
        <v>181.95266000000001</v>
      </c>
      <c r="BL60" s="100">
        <v>209.77010999999999</v>
      </c>
      <c r="BM60" s="100">
        <v>15.665944</v>
      </c>
      <c r="BN60" s="100">
        <v>23.052849999999999</v>
      </c>
      <c r="BO60" s="128"/>
      <c r="BP60" s="120">
        <v>1953</v>
      </c>
    </row>
    <row r="61" spans="1:68">
      <c r="A61" s="128"/>
      <c r="B61" s="120">
        <v>1954</v>
      </c>
      <c r="C61" s="100">
        <v>3.2128513999999999</v>
      </c>
      <c r="D61" s="100">
        <v>0</v>
      </c>
      <c r="E61" s="100">
        <v>0.28272550000000002</v>
      </c>
      <c r="F61" s="100">
        <v>1.6567263000000001</v>
      </c>
      <c r="G61" s="100">
        <v>0.64205460000000003</v>
      </c>
      <c r="H61" s="100">
        <v>2.4563318999999999</v>
      </c>
      <c r="I61" s="100">
        <v>2.4610335999999999</v>
      </c>
      <c r="J61" s="100">
        <v>2.4737168</v>
      </c>
      <c r="K61" s="100">
        <v>4.6210721000000001</v>
      </c>
      <c r="L61" s="100">
        <v>4.9243756999999997</v>
      </c>
      <c r="M61" s="100">
        <v>11.666667</v>
      </c>
      <c r="N61" s="100">
        <v>18.009004999999998</v>
      </c>
      <c r="O61" s="100">
        <v>31.163049999999998</v>
      </c>
      <c r="P61" s="100">
        <v>43.871865999999997</v>
      </c>
      <c r="Q61" s="100">
        <v>93.193717000000007</v>
      </c>
      <c r="R61" s="100">
        <v>133.69963000000001</v>
      </c>
      <c r="S61" s="100">
        <v>116.60777</v>
      </c>
      <c r="T61" s="100">
        <v>171.42857000000001</v>
      </c>
      <c r="U61" s="100">
        <v>10.580498</v>
      </c>
      <c r="V61" s="100">
        <v>17.186823</v>
      </c>
      <c r="W61" s="128"/>
      <c r="X61" s="120">
        <v>1954</v>
      </c>
      <c r="Y61" s="100">
        <v>2.3036648999999998</v>
      </c>
      <c r="Z61" s="100">
        <v>0.2273761</v>
      </c>
      <c r="AA61" s="100">
        <v>0.5896226</v>
      </c>
      <c r="AB61" s="100">
        <v>1.3797861</v>
      </c>
      <c r="AC61" s="100">
        <v>2.0869564999999999</v>
      </c>
      <c r="AD61" s="100">
        <v>2.0876826999999998</v>
      </c>
      <c r="AE61" s="100">
        <v>3.1911806999999999</v>
      </c>
      <c r="AF61" s="100">
        <v>2.2137886999999998</v>
      </c>
      <c r="AG61" s="100">
        <v>2.6298488</v>
      </c>
      <c r="AH61" s="100">
        <v>5.4453519999999997</v>
      </c>
      <c r="AI61" s="100">
        <v>18.445322999999998</v>
      </c>
      <c r="AJ61" s="100">
        <v>25</v>
      </c>
      <c r="AK61" s="100">
        <v>56.231003000000001</v>
      </c>
      <c r="AL61" s="100">
        <v>90.458488000000003</v>
      </c>
      <c r="AM61" s="100">
        <v>152.43902</v>
      </c>
      <c r="AN61" s="100">
        <v>197.81719000000001</v>
      </c>
      <c r="AO61" s="100">
        <v>222.5</v>
      </c>
      <c r="AP61" s="100">
        <v>187.5</v>
      </c>
      <c r="AQ61" s="100">
        <v>19.705431999999998</v>
      </c>
      <c r="AR61" s="100">
        <v>26.335024000000001</v>
      </c>
      <c r="AS61" s="128"/>
      <c r="AT61" s="120">
        <v>1954</v>
      </c>
      <c r="AU61" s="100">
        <v>2.7678113999999998</v>
      </c>
      <c r="AV61" s="100">
        <v>0.1110001</v>
      </c>
      <c r="AW61" s="100">
        <v>0.43296289999999998</v>
      </c>
      <c r="AX61" s="100">
        <v>1.5210410999999999</v>
      </c>
      <c r="AY61" s="100">
        <v>1.3355592999999999</v>
      </c>
      <c r="AZ61" s="100">
        <v>2.2801767000000002</v>
      </c>
      <c r="BA61" s="100">
        <v>2.8153153</v>
      </c>
      <c r="BB61" s="100">
        <v>2.3452158000000001</v>
      </c>
      <c r="BC61" s="100">
        <v>3.6577608000000001</v>
      </c>
      <c r="BD61" s="100">
        <v>5.1717769000000002</v>
      </c>
      <c r="BE61" s="100">
        <v>14.966858999999999</v>
      </c>
      <c r="BF61" s="100">
        <v>21.607185999999999</v>
      </c>
      <c r="BG61" s="100">
        <v>44.285335000000003</v>
      </c>
      <c r="BH61" s="100">
        <v>68.524590000000003</v>
      </c>
      <c r="BI61" s="100">
        <v>125.53494999999999</v>
      </c>
      <c r="BJ61" s="100">
        <v>170.44566</v>
      </c>
      <c r="BK61" s="100">
        <v>178.62371999999999</v>
      </c>
      <c r="BL61" s="100">
        <v>181.31868</v>
      </c>
      <c r="BM61" s="100">
        <v>15.089301000000001</v>
      </c>
      <c r="BN61" s="100">
        <v>22.227226000000002</v>
      </c>
      <c r="BO61" s="128"/>
      <c r="BP61" s="120">
        <v>1954</v>
      </c>
    </row>
    <row r="62" spans="1:68">
      <c r="A62" s="128"/>
      <c r="B62" s="120">
        <v>1955</v>
      </c>
      <c r="C62" s="100">
        <v>4.7355958999999999</v>
      </c>
      <c r="D62" s="100">
        <v>0.41562759999999999</v>
      </c>
      <c r="E62" s="100">
        <v>0.79533399999999999</v>
      </c>
      <c r="F62" s="100">
        <v>0.95571839999999997</v>
      </c>
      <c r="G62" s="100">
        <v>0.97150259999999999</v>
      </c>
      <c r="H62" s="100">
        <v>1.9037259</v>
      </c>
      <c r="I62" s="100">
        <v>1.5940489</v>
      </c>
      <c r="J62" s="100">
        <v>2.7607362000000002</v>
      </c>
      <c r="K62" s="100">
        <v>2.7075811999999999</v>
      </c>
      <c r="L62" s="100">
        <v>4.7912388999999997</v>
      </c>
      <c r="M62" s="100">
        <v>11.409943</v>
      </c>
      <c r="N62" s="100">
        <v>20.447907000000001</v>
      </c>
      <c r="O62" s="100">
        <v>28.121485</v>
      </c>
      <c r="P62" s="100">
        <v>54.163845999999999</v>
      </c>
      <c r="Q62" s="100">
        <v>104.08163</v>
      </c>
      <c r="R62" s="100">
        <v>118.16578</v>
      </c>
      <c r="S62" s="100">
        <v>176.05634000000001</v>
      </c>
      <c r="T62" s="100">
        <v>118.88112</v>
      </c>
      <c r="U62" s="100">
        <v>11.081759999999999</v>
      </c>
      <c r="V62" s="100">
        <v>17.664532999999999</v>
      </c>
      <c r="W62" s="128"/>
      <c r="X62" s="120">
        <v>1955</v>
      </c>
      <c r="Y62" s="100">
        <v>4.3200987</v>
      </c>
      <c r="Z62" s="100">
        <v>0.43601479999999998</v>
      </c>
      <c r="AA62" s="100">
        <v>0.82987549999999999</v>
      </c>
      <c r="AB62" s="100">
        <v>1.6694491</v>
      </c>
      <c r="AC62" s="100">
        <v>1.0559662000000001</v>
      </c>
      <c r="AD62" s="100">
        <v>2.4052916</v>
      </c>
      <c r="AE62" s="100">
        <v>3.3888731999999999</v>
      </c>
      <c r="AF62" s="100">
        <v>3.1585597000000001</v>
      </c>
      <c r="AG62" s="100">
        <v>5.0697085</v>
      </c>
      <c r="AH62" s="100">
        <v>6.7847720000000002</v>
      </c>
      <c r="AI62" s="100">
        <v>10.039284</v>
      </c>
      <c r="AJ62" s="100">
        <v>25.569503000000001</v>
      </c>
      <c r="AK62" s="100">
        <v>51.256281000000001</v>
      </c>
      <c r="AL62" s="100">
        <v>98.795180999999999</v>
      </c>
      <c r="AM62" s="100">
        <v>139.73063999999999</v>
      </c>
      <c r="AN62" s="100">
        <v>197.14655999999999</v>
      </c>
      <c r="AO62" s="100">
        <v>212.71394000000001</v>
      </c>
      <c r="AP62" s="100">
        <v>244.63518999999999</v>
      </c>
      <c r="AQ62" s="100">
        <v>19.896992999999998</v>
      </c>
      <c r="AR62" s="100">
        <v>26.567931999999999</v>
      </c>
      <c r="AS62" s="128"/>
      <c r="AT62" s="120">
        <v>1955</v>
      </c>
      <c r="AU62" s="100">
        <v>4.5321784999999997</v>
      </c>
      <c r="AV62" s="100">
        <v>0.42557719999999999</v>
      </c>
      <c r="AW62" s="100">
        <v>0.81223769999999995</v>
      </c>
      <c r="AX62" s="100">
        <v>1.3042061</v>
      </c>
      <c r="AY62" s="100">
        <v>1.0119750000000001</v>
      </c>
      <c r="AZ62" s="100">
        <v>2.1419391999999999</v>
      </c>
      <c r="BA62" s="100">
        <v>2.4640656999999999</v>
      </c>
      <c r="BB62" s="100">
        <v>2.9567383</v>
      </c>
      <c r="BC62" s="100">
        <v>3.8580247000000001</v>
      </c>
      <c r="BD62" s="100">
        <v>5.7399103</v>
      </c>
      <c r="BE62" s="100">
        <v>10.748156</v>
      </c>
      <c r="BF62" s="100">
        <v>23.067775999999999</v>
      </c>
      <c r="BG62" s="100">
        <v>40.339703</v>
      </c>
      <c r="BH62" s="100">
        <v>77.781319999999994</v>
      </c>
      <c r="BI62" s="100">
        <v>123.61624</v>
      </c>
      <c r="BJ62" s="100">
        <v>163.67713000000001</v>
      </c>
      <c r="BK62" s="100">
        <v>197.69120000000001</v>
      </c>
      <c r="BL62" s="100">
        <v>196.80851000000001</v>
      </c>
      <c r="BM62" s="100">
        <v>15.435286</v>
      </c>
      <c r="BN62" s="100">
        <v>22.663989000000001</v>
      </c>
      <c r="BO62" s="128"/>
      <c r="BP62" s="120">
        <v>1955</v>
      </c>
    </row>
    <row r="63" spans="1:68">
      <c r="A63" s="128"/>
      <c r="B63" s="120">
        <v>1956</v>
      </c>
      <c r="C63" s="100">
        <v>2.9024768000000001</v>
      </c>
      <c r="D63" s="100">
        <v>0.59916119999999995</v>
      </c>
      <c r="E63" s="100">
        <v>0.2505638</v>
      </c>
      <c r="F63" s="100">
        <v>0.92052780000000001</v>
      </c>
      <c r="G63" s="100">
        <v>0.32071840000000001</v>
      </c>
      <c r="H63" s="100">
        <v>0.8125677</v>
      </c>
      <c r="I63" s="100">
        <v>1.3044613</v>
      </c>
      <c r="J63" s="100">
        <v>2.0655060000000001</v>
      </c>
      <c r="K63" s="100">
        <v>3.5671819</v>
      </c>
      <c r="L63" s="100">
        <v>5.6666667000000004</v>
      </c>
      <c r="M63" s="100">
        <v>11.503372000000001</v>
      </c>
      <c r="N63" s="100">
        <v>21.337126999999999</v>
      </c>
      <c r="O63" s="100">
        <v>33.860045</v>
      </c>
      <c r="P63" s="100">
        <v>61.170212999999997</v>
      </c>
      <c r="Q63" s="100">
        <v>79.207920999999999</v>
      </c>
      <c r="R63" s="100">
        <v>127.11864</v>
      </c>
      <c r="S63" s="100">
        <v>164.33565999999999</v>
      </c>
      <c r="T63" s="100">
        <v>170.06802999999999</v>
      </c>
      <c r="U63" s="100">
        <v>10.887772</v>
      </c>
      <c r="V63" s="100">
        <v>17.907933</v>
      </c>
      <c r="W63" s="128"/>
      <c r="X63" s="120">
        <v>1956</v>
      </c>
      <c r="Y63" s="100">
        <v>1.4167173</v>
      </c>
      <c r="Z63" s="100">
        <v>0.209205</v>
      </c>
      <c r="AA63" s="100">
        <v>0.52465899999999999</v>
      </c>
      <c r="AB63" s="100">
        <v>0.96587250000000002</v>
      </c>
      <c r="AC63" s="100">
        <v>1.4099401</v>
      </c>
      <c r="AD63" s="100">
        <v>1.5114873</v>
      </c>
      <c r="AE63" s="100">
        <v>2.5259613000000001</v>
      </c>
      <c r="AF63" s="100">
        <v>3.0599755000000002</v>
      </c>
      <c r="AG63" s="100">
        <v>3.4119107</v>
      </c>
      <c r="AH63" s="100">
        <v>6.5478356</v>
      </c>
      <c r="AI63" s="100">
        <v>12.494614</v>
      </c>
      <c r="AJ63" s="100">
        <v>24.345428999999999</v>
      </c>
      <c r="AK63" s="100">
        <v>49.327354</v>
      </c>
      <c r="AL63" s="100">
        <v>93.364650999999995</v>
      </c>
      <c r="AM63" s="100">
        <v>139.95117999999999</v>
      </c>
      <c r="AN63" s="100">
        <v>231.43564000000001</v>
      </c>
      <c r="AO63" s="100">
        <v>263.03318000000002</v>
      </c>
      <c r="AP63" s="100">
        <v>300</v>
      </c>
      <c r="AQ63" s="100">
        <v>20.47532</v>
      </c>
      <c r="AR63" s="100">
        <v>28.398153000000001</v>
      </c>
      <c r="AS63" s="128"/>
      <c r="AT63" s="120">
        <v>1956</v>
      </c>
      <c r="AU63" s="100">
        <v>2.1762785999999998</v>
      </c>
      <c r="AV63" s="100">
        <v>0.4087054</v>
      </c>
      <c r="AW63" s="100">
        <v>0.38446750000000002</v>
      </c>
      <c r="AX63" s="100">
        <v>0.94265509999999997</v>
      </c>
      <c r="AY63" s="100">
        <v>0.8396306</v>
      </c>
      <c r="AZ63" s="100">
        <v>1.1428571000000001</v>
      </c>
      <c r="BA63" s="100">
        <v>1.8929151</v>
      </c>
      <c r="BB63" s="100">
        <v>2.5537029000000002</v>
      </c>
      <c r="BC63" s="100">
        <v>3.4911960999999998</v>
      </c>
      <c r="BD63" s="100">
        <v>6.0880153000000004</v>
      </c>
      <c r="BE63" s="100">
        <v>11.978521000000001</v>
      </c>
      <c r="BF63" s="100">
        <v>22.865141999999999</v>
      </c>
      <c r="BG63" s="100">
        <v>42.074623000000003</v>
      </c>
      <c r="BH63" s="100">
        <v>78.266292000000007</v>
      </c>
      <c r="BI63" s="100">
        <v>112.55025000000001</v>
      </c>
      <c r="BJ63" s="100">
        <v>187.41059000000001</v>
      </c>
      <c r="BK63" s="100">
        <v>223.16383999999999</v>
      </c>
      <c r="BL63" s="100">
        <v>250.64599000000001</v>
      </c>
      <c r="BM63" s="100">
        <v>15.617209000000001</v>
      </c>
      <c r="BN63" s="100">
        <v>23.892579999999999</v>
      </c>
      <c r="BO63" s="128"/>
      <c r="BP63" s="120">
        <v>1956</v>
      </c>
    </row>
    <row r="64" spans="1:68">
      <c r="A64" s="128"/>
      <c r="B64" s="120">
        <v>1957</v>
      </c>
      <c r="C64" s="100">
        <v>2.8511690000000001</v>
      </c>
      <c r="D64" s="100">
        <v>0.1998801</v>
      </c>
      <c r="E64" s="100">
        <v>0.68949669999999996</v>
      </c>
      <c r="F64" s="100">
        <v>0.58771669999999998</v>
      </c>
      <c r="G64" s="100">
        <v>0.62893080000000001</v>
      </c>
      <c r="H64" s="100">
        <v>1.1004126999999999</v>
      </c>
      <c r="I64" s="100">
        <v>2.8467908999999998</v>
      </c>
      <c r="J64" s="100">
        <v>3.1232253999999999</v>
      </c>
      <c r="K64" s="100">
        <v>5.3412462999999999</v>
      </c>
      <c r="L64" s="100">
        <v>8.4169634000000002</v>
      </c>
      <c r="M64" s="100">
        <v>14.621008</v>
      </c>
      <c r="N64" s="100">
        <v>19.870609999999999</v>
      </c>
      <c r="O64" s="100">
        <v>27.777778000000001</v>
      </c>
      <c r="P64" s="100">
        <v>59.438276000000002</v>
      </c>
      <c r="Q64" s="100">
        <v>86.372360999999998</v>
      </c>
      <c r="R64" s="100">
        <v>136.28899999999999</v>
      </c>
      <c r="S64" s="100">
        <v>182.13058000000001</v>
      </c>
      <c r="T64" s="100">
        <v>193.10345000000001</v>
      </c>
      <c r="U64" s="100">
        <v>11.633861</v>
      </c>
      <c r="V64" s="100">
        <v>19.363603000000001</v>
      </c>
      <c r="W64" s="128"/>
      <c r="X64" s="120">
        <v>1957</v>
      </c>
      <c r="Y64" s="100">
        <v>3.7826</v>
      </c>
      <c r="Z64" s="100">
        <v>0.62761509999999998</v>
      </c>
      <c r="AA64" s="100">
        <v>0</v>
      </c>
      <c r="AB64" s="100">
        <v>0.92649780000000004</v>
      </c>
      <c r="AC64" s="100">
        <v>2.0498804000000002</v>
      </c>
      <c r="AD64" s="100">
        <v>0</v>
      </c>
      <c r="AE64" s="100">
        <v>2.5203023999999998</v>
      </c>
      <c r="AF64" s="100">
        <v>2.3717758999999998</v>
      </c>
      <c r="AG64" s="100">
        <v>4.5984059000000004</v>
      </c>
      <c r="AH64" s="100">
        <v>5.9586399999999999</v>
      </c>
      <c r="AI64" s="100">
        <v>10.933558</v>
      </c>
      <c r="AJ64" s="100">
        <v>21.847975000000002</v>
      </c>
      <c r="AK64" s="100">
        <v>39.781202999999998</v>
      </c>
      <c r="AL64" s="100">
        <v>76.791809000000001</v>
      </c>
      <c r="AM64" s="100">
        <v>140.0626</v>
      </c>
      <c r="AN64" s="100">
        <v>166.0693</v>
      </c>
      <c r="AO64" s="100">
        <v>196.30484999999999</v>
      </c>
      <c r="AP64" s="100">
        <v>274.59016000000003</v>
      </c>
      <c r="AQ64" s="100">
        <v>17.63383</v>
      </c>
      <c r="AR64" s="100">
        <v>24.025541</v>
      </c>
      <c r="AS64" s="128"/>
      <c r="AT64" s="120">
        <v>1957</v>
      </c>
      <c r="AU64" s="100">
        <v>3.3061066000000001</v>
      </c>
      <c r="AV64" s="100">
        <v>0.40887250000000003</v>
      </c>
      <c r="AW64" s="100">
        <v>0.35265079999999999</v>
      </c>
      <c r="AX64" s="100">
        <v>0.75289870000000003</v>
      </c>
      <c r="AY64" s="100">
        <v>1.3099722</v>
      </c>
      <c r="AZ64" s="100">
        <v>0.58013049999999999</v>
      </c>
      <c r="BA64" s="100">
        <v>2.6899798000000001</v>
      </c>
      <c r="BB64" s="100">
        <v>2.75562</v>
      </c>
      <c r="BC64" s="100">
        <v>4.9758744999999998</v>
      </c>
      <c r="BD64" s="100">
        <v>7.2366206999999996</v>
      </c>
      <c r="BE64" s="100">
        <v>12.859152</v>
      </c>
      <c r="BF64" s="100">
        <v>20.866773999999999</v>
      </c>
      <c r="BG64" s="100">
        <v>34.172184999999999</v>
      </c>
      <c r="BH64" s="100">
        <v>68.713894999999994</v>
      </c>
      <c r="BI64" s="100">
        <v>115.94828</v>
      </c>
      <c r="BJ64" s="100">
        <v>153.52697000000001</v>
      </c>
      <c r="BK64" s="100">
        <v>190.60773</v>
      </c>
      <c r="BL64" s="100">
        <v>244.21593999999999</v>
      </c>
      <c r="BM64" s="100">
        <v>14.595133000000001</v>
      </c>
      <c r="BN64" s="100">
        <v>22.060427000000001</v>
      </c>
      <c r="BO64" s="128"/>
      <c r="BP64" s="120">
        <v>1957</v>
      </c>
    </row>
    <row r="65" spans="1:68">
      <c r="A65" s="128"/>
      <c r="B65" s="121">
        <v>1958</v>
      </c>
      <c r="C65" s="100">
        <v>2.9889781000000002</v>
      </c>
      <c r="D65" s="100">
        <v>0.3924647</v>
      </c>
      <c r="E65" s="100">
        <v>0.43038520000000002</v>
      </c>
      <c r="F65" s="100">
        <v>0</v>
      </c>
      <c r="G65" s="100">
        <v>1.2399256000000001</v>
      </c>
      <c r="H65" s="100">
        <v>1.1341083000000001</v>
      </c>
      <c r="I65" s="100">
        <v>1.2876642</v>
      </c>
      <c r="J65" s="100">
        <v>2.1810250999999998</v>
      </c>
      <c r="K65" s="100">
        <v>4.1953851000000002</v>
      </c>
      <c r="L65" s="100">
        <v>6.6266961000000002</v>
      </c>
      <c r="M65" s="100">
        <v>10.439970000000001</v>
      </c>
      <c r="N65" s="100">
        <v>26.303854999999999</v>
      </c>
      <c r="O65" s="100">
        <v>37.016264999999997</v>
      </c>
      <c r="P65" s="100">
        <v>52.151238999999997</v>
      </c>
      <c r="Q65" s="100">
        <v>86.795936999999995</v>
      </c>
      <c r="R65" s="100">
        <v>106.10932</v>
      </c>
      <c r="S65" s="100">
        <v>155.11551</v>
      </c>
      <c r="T65" s="100">
        <v>167.83216999999999</v>
      </c>
      <c r="U65" s="100">
        <v>10.830688</v>
      </c>
      <c r="V65" s="100">
        <v>17.558854</v>
      </c>
      <c r="W65" s="128"/>
      <c r="X65" s="121">
        <v>1958</v>
      </c>
      <c r="Y65" s="100">
        <v>3.1366399</v>
      </c>
      <c r="Z65" s="100">
        <v>0</v>
      </c>
      <c r="AA65" s="100">
        <v>0</v>
      </c>
      <c r="AB65" s="100">
        <v>0.59808609999999995</v>
      </c>
      <c r="AC65" s="100">
        <v>0.66137570000000001</v>
      </c>
      <c r="AD65" s="100">
        <v>0</v>
      </c>
      <c r="AE65" s="100">
        <v>1.6787913000000001</v>
      </c>
      <c r="AF65" s="100">
        <v>2.8571428999999999</v>
      </c>
      <c r="AG65" s="100">
        <v>2.1465808000000002</v>
      </c>
      <c r="AH65" s="100">
        <v>6.1141303999999996</v>
      </c>
      <c r="AI65" s="100">
        <v>12.596505000000001</v>
      </c>
      <c r="AJ65" s="100">
        <v>20.361991</v>
      </c>
      <c r="AK65" s="100">
        <v>50.345508000000002</v>
      </c>
      <c r="AL65" s="100">
        <v>83.986562000000006</v>
      </c>
      <c r="AM65" s="100">
        <v>140.93960000000001</v>
      </c>
      <c r="AN65" s="100">
        <v>174.21602999999999</v>
      </c>
      <c r="AO65" s="100">
        <v>212.7193</v>
      </c>
      <c r="AP65" s="100">
        <v>159.36255</v>
      </c>
      <c r="AQ65" s="100">
        <v>17.777138000000001</v>
      </c>
      <c r="AR65" s="100">
        <v>23.306954999999999</v>
      </c>
      <c r="AS65" s="128"/>
      <c r="AT65" s="121">
        <v>1958</v>
      </c>
      <c r="AU65" s="100">
        <v>3.0610293</v>
      </c>
      <c r="AV65" s="100">
        <v>0.2004812</v>
      </c>
      <c r="AW65" s="100">
        <v>0.22016730000000001</v>
      </c>
      <c r="AX65" s="100">
        <v>0.29201339999999998</v>
      </c>
      <c r="AY65" s="100">
        <v>0.96</v>
      </c>
      <c r="AZ65" s="100">
        <v>0.59453029999999996</v>
      </c>
      <c r="BA65" s="100">
        <v>1.4751240000000001</v>
      </c>
      <c r="BB65" s="100">
        <v>2.5111607</v>
      </c>
      <c r="BC65" s="100">
        <v>3.1827827000000002</v>
      </c>
      <c r="BD65" s="100">
        <v>6.3798462000000002</v>
      </c>
      <c r="BE65" s="100">
        <v>11.471904</v>
      </c>
      <c r="BF65" s="100">
        <v>23.329557999999999</v>
      </c>
      <c r="BG65" s="100">
        <v>44.106065000000001</v>
      </c>
      <c r="BH65" s="100">
        <v>69.277107999999998</v>
      </c>
      <c r="BI65" s="100">
        <v>116.74917000000001</v>
      </c>
      <c r="BJ65" s="100">
        <v>145.65071</v>
      </c>
      <c r="BK65" s="100">
        <v>189.72332</v>
      </c>
      <c r="BL65" s="100">
        <v>162.43655000000001</v>
      </c>
      <c r="BM65" s="100">
        <v>14.264813</v>
      </c>
      <c r="BN65" s="100">
        <v>20.817516999999999</v>
      </c>
      <c r="BO65" s="128"/>
      <c r="BP65" s="121">
        <v>1958</v>
      </c>
    </row>
    <row r="66" spans="1:68">
      <c r="A66" s="128"/>
      <c r="B66" s="121">
        <v>1959</v>
      </c>
      <c r="C66" s="100">
        <v>2.7402264999999999</v>
      </c>
      <c r="D66" s="100">
        <v>0.19256690000000001</v>
      </c>
      <c r="E66" s="100">
        <v>0.62111799999999995</v>
      </c>
      <c r="F66" s="100">
        <v>0.54010259999999999</v>
      </c>
      <c r="G66" s="100">
        <v>0.6027728</v>
      </c>
      <c r="H66" s="100">
        <v>1.1577424000000001</v>
      </c>
      <c r="I66" s="100">
        <v>2.8205127999999999</v>
      </c>
      <c r="J66" s="100">
        <v>2.8916930000000001</v>
      </c>
      <c r="K66" s="100">
        <v>5.4578531999999997</v>
      </c>
      <c r="L66" s="100">
        <v>7.985258</v>
      </c>
      <c r="M66" s="100">
        <v>13.723366</v>
      </c>
      <c r="N66" s="100">
        <v>19.018134</v>
      </c>
      <c r="O66" s="100">
        <v>27.131782999999999</v>
      </c>
      <c r="P66" s="100">
        <v>60.026384999999998</v>
      </c>
      <c r="Q66" s="100">
        <v>80.142476000000002</v>
      </c>
      <c r="R66" s="100">
        <v>129.08242999999999</v>
      </c>
      <c r="S66" s="100">
        <v>173.20260999999999</v>
      </c>
      <c r="T66" s="100">
        <v>190.47619</v>
      </c>
      <c r="U66" s="100">
        <v>11.180662</v>
      </c>
      <c r="V66" s="100">
        <v>18.612511999999999</v>
      </c>
      <c r="W66" s="128"/>
      <c r="X66" s="121">
        <v>1959</v>
      </c>
      <c r="Y66" s="100">
        <v>3.6412418999999998</v>
      </c>
      <c r="Z66" s="100">
        <v>0.60289389999999998</v>
      </c>
      <c r="AA66" s="100">
        <v>0</v>
      </c>
      <c r="AB66" s="100">
        <v>0.84817640000000005</v>
      </c>
      <c r="AC66" s="100">
        <v>1.905972</v>
      </c>
      <c r="AD66" s="100">
        <v>0</v>
      </c>
      <c r="AE66" s="100">
        <v>2.5181868999999999</v>
      </c>
      <c r="AF66" s="100">
        <v>2.2130014</v>
      </c>
      <c r="AG66" s="100">
        <v>4.6454010999999999</v>
      </c>
      <c r="AH66" s="100">
        <v>5.5410690999999996</v>
      </c>
      <c r="AI66" s="100">
        <v>10.196078</v>
      </c>
      <c r="AJ66" s="100">
        <v>21.553660000000001</v>
      </c>
      <c r="AK66" s="100">
        <v>39.350712999999999</v>
      </c>
      <c r="AL66" s="100">
        <v>74.339207000000002</v>
      </c>
      <c r="AM66" s="100">
        <v>128.49964</v>
      </c>
      <c r="AN66" s="100">
        <v>156.88488000000001</v>
      </c>
      <c r="AO66" s="100">
        <v>177.82427000000001</v>
      </c>
      <c r="AP66" s="100">
        <v>260.70039000000003</v>
      </c>
      <c r="AQ66" s="100">
        <v>16.860254999999999</v>
      </c>
      <c r="AR66" s="100">
        <v>22.662296000000001</v>
      </c>
      <c r="AS66" s="128"/>
      <c r="AT66" s="121">
        <v>1959</v>
      </c>
      <c r="AU66" s="100">
        <v>3.1799476000000002</v>
      </c>
      <c r="AV66" s="100">
        <v>0.39335229999999999</v>
      </c>
      <c r="AW66" s="100">
        <v>0.31809989999999999</v>
      </c>
      <c r="AX66" s="100">
        <v>0.69060770000000005</v>
      </c>
      <c r="AY66" s="100">
        <v>1.237241</v>
      </c>
      <c r="AZ66" s="100">
        <v>0.60505220000000004</v>
      </c>
      <c r="BA66" s="100">
        <v>2.6759433000000001</v>
      </c>
      <c r="BB66" s="100">
        <v>2.5609920000000002</v>
      </c>
      <c r="BC66" s="100">
        <v>5.0559215999999996</v>
      </c>
      <c r="BD66" s="100">
        <v>6.7994940000000001</v>
      </c>
      <c r="BE66" s="100">
        <v>12.032337</v>
      </c>
      <c r="BF66" s="100">
        <v>20.276292000000002</v>
      </c>
      <c r="BG66" s="100">
        <v>33.602500999999997</v>
      </c>
      <c r="BH66" s="100">
        <v>67.827130999999994</v>
      </c>
      <c r="BI66" s="100">
        <v>106.91574</v>
      </c>
      <c r="BJ66" s="100">
        <v>145.19293999999999</v>
      </c>
      <c r="BK66" s="100">
        <v>176.02041</v>
      </c>
      <c r="BL66" s="100">
        <v>235.14850999999999</v>
      </c>
      <c r="BM66" s="100">
        <v>13.99109</v>
      </c>
      <c r="BN66" s="100">
        <v>20.967426</v>
      </c>
      <c r="BO66" s="128"/>
      <c r="BP66" s="121">
        <v>1959</v>
      </c>
    </row>
    <row r="67" spans="1:68">
      <c r="A67" s="128"/>
      <c r="B67" s="121">
        <v>1960</v>
      </c>
      <c r="C67" s="100">
        <v>2.3214286</v>
      </c>
      <c r="D67" s="100">
        <v>0.1900057</v>
      </c>
      <c r="E67" s="100">
        <v>0.39808919999999998</v>
      </c>
      <c r="F67" s="100">
        <v>0.25406499999999999</v>
      </c>
      <c r="G67" s="100">
        <v>0.57903879999999996</v>
      </c>
      <c r="H67" s="100">
        <v>0.58565149999999999</v>
      </c>
      <c r="I67" s="100">
        <v>2.5700333999999998</v>
      </c>
      <c r="J67" s="100">
        <v>2.8234086</v>
      </c>
      <c r="K67" s="100">
        <v>4.2143287000000003</v>
      </c>
      <c r="L67" s="100">
        <v>4.5112781999999996</v>
      </c>
      <c r="M67" s="100">
        <v>10.186161</v>
      </c>
      <c r="N67" s="100">
        <v>22.913965000000001</v>
      </c>
      <c r="O67" s="100">
        <v>29.665588</v>
      </c>
      <c r="P67" s="100">
        <v>62.876254000000003</v>
      </c>
      <c r="Q67" s="100">
        <v>92.881944000000004</v>
      </c>
      <c r="R67" s="100">
        <v>117.46988</v>
      </c>
      <c r="S67" s="100">
        <v>184.95298</v>
      </c>
      <c r="T67" s="100">
        <v>228.75817000000001</v>
      </c>
      <c r="U67" s="100">
        <v>11.189646</v>
      </c>
      <c r="V67" s="100">
        <v>19.148064999999999</v>
      </c>
      <c r="W67" s="128"/>
      <c r="X67" s="121">
        <v>1960</v>
      </c>
      <c r="Y67" s="100">
        <v>2.0649521000000002</v>
      </c>
      <c r="Z67" s="100">
        <v>0.39666800000000002</v>
      </c>
      <c r="AA67" s="100">
        <v>0.209205</v>
      </c>
      <c r="AB67" s="100">
        <v>0.26638250000000002</v>
      </c>
      <c r="AC67" s="100">
        <v>0.61652280000000004</v>
      </c>
      <c r="AD67" s="100">
        <v>1.9181585999999999</v>
      </c>
      <c r="AE67" s="100">
        <v>1.6934800999999999</v>
      </c>
      <c r="AF67" s="100">
        <v>2.7012426</v>
      </c>
      <c r="AG67" s="100">
        <v>2.7820711</v>
      </c>
      <c r="AH67" s="100">
        <v>5.0393701000000002</v>
      </c>
      <c r="AI67" s="100">
        <v>11.030810000000001</v>
      </c>
      <c r="AJ67" s="100">
        <v>24.564537999999999</v>
      </c>
      <c r="AK67" s="100">
        <v>31.022781999999999</v>
      </c>
      <c r="AL67" s="100">
        <v>74.114440999999999</v>
      </c>
      <c r="AM67" s="100">
        <v>124.73868</v>
      </c>
      <c r="AN67" s="100">
        <v>171.73912999999999</v>
      </c>
      <c r="AO67" s="100">
        <v>235.75639000000001</v>
      </c>
      <c r="AP67" s="100">
        <v>198.50187</v>
      </c>
      <c r="AQ67" s="100">
        <v>16.900466000000002</v>
      </c>
      <c r="AR67" s="100">
        <v>22.629207000000001</v>
      </c>
      <c r="AS67" s="128"/>
      <c r="AT67" s="121">
        <v>1960</v>
      </c>
      <c r="AU67" s="100">
        <v>2.1963943000000001</v>
      </c>
      <c r="AV67" s="100">
        <v>0.29112080000000001</v>
      </c>
      <c r="AW67" s="100">
        <v>0.30599759999999998</v>
      </c>
      <c r="AX67" s="100">
        <v>0.26007799999999998</v>
      </c>
      <c r="AY67" s="100">
        <v>0.59719319999999998</v>
      </c>
      <c r="AZ67" s="100">
        <v>1.2226807</v>
      </c>
      <c r="BA67" s="100">
        <v>2.1522733000000001</v>
      </c>
      <c r="BB67" s="100">
        <v>2.7638851999999998</v>
      </c>
      <c r="BC67" s="100">
        <v>3.5077017000000001</v>
      </c>
      <c r="BD67" s="100">
        <v>4.7692307999999999</v>
      </c>
      <c r="BE67" s="100">
        <v>10.591673</v>
      </c>
      <c r="BF67" s="100">
        <v>23.725835</v>
      </c>
      <c r="BG67" s="100">
        <v>30.380393000000002</v>
      </c>
      <c r="BH67" s="100">
        <v>69.069068999999999</v>
      </c>
      <c r="BI67" s="100">
        <v>110.55276000000001</v>
      </c>
      <c r="BJ67" s="100">
        <v>148.98990000000001</v>
      </c>
      <c r="BK67" s="100">
        <v>216.18357</v>
      </c>
      <c r="BL67" s="100">
        <v>209.52381</v>
      </c>
      <c r="BM67" s="100">
        <v>14.014599</v>
      </c>
      <c r="BN67" s="100">
        <v>21.126152999999999</v>
      </c>
      <c r="BO67" s="128"/>
      <c r="BP67" s="121">
        <v>1960</v>
      </c>
    </row>
    <row r="68" spans="1:68">
      <c r="A68" s="128"/>
      <c r="B68" s="121">
        <v>1961</v>
      </c>
      <c r="C68" s="100">
        <v>1.3944570000000001</v>
      </c>
      <c r="D68" s="100">
        <v>0.37341299999999999</v>
      </c>
      <c r="E68" s="100">
        <v>0</v>
      </c>
      <c r="F68" s="100">
        <v>0.48076920000000001</v>
      </c>
      <c r="G68" s="100">
        <v>0.83310189999999995</v>
      </c>
      <c r="H68" s="100">
        <v>0.29316920000000002</v>
      </c>
      <c r="I68" s="100">
        <v>1.0338589</v>
      </c>
      <c r="J68" s="100">
        <v>1.7761989</v>
      </c>
      <c r="K68" s="100">
        <v>3.1995345999999998</v>
      </c>
      <c r="L68" s="100">
        <v>6.5554230999999996</v>
      </c>
      <c r="M68" s="100">
        <v>7.871321</v>
      </c>
      <c r="N68" s="100">
        <v>24.810765</v>
      </c>
      <c r="O68" s="100">
        <v>40.526316000000001</v>
      </c>
      <c r="P68" s="100">
        <v>63.630274999999997</v>
      </c>
      <c r="Q68" s="100">
        <v>84.615385000000003</v>
      </c>
      <c r="R68" s="100">
        <v>131.88406000000001</v>
      </c>
      <c r="S68" s="100">
        <v>189.18919</v>
      </c>
      <c r="T68" s="100">
        <v>177.21519000000001</v>
      </c>
      <c r="U68" s="100">
        <v>11.200422</v>
      </c>
      <c r="V68" s="100">
        <v>18.864124</v>
      </c>
      <c r="W68" s="128"/>
      <c r="X68" s="121">
        <v>1961</v>
      </c>
      <c r="Y68" s="100">
        <v>1.8301611</v>
      </c>
      <c r="Z68" s="100">
        <v>0.39093040000000001</v>
      </c>
      <c r="AA68" s="100">
        <v>0.4026575</v>
      </c>
      <c r="AB68" s="100">
        <v>0.25361400000000001</v>
      </c>
      <c r="AC68" s="100">
        <v>0</v>
      </c>
      <c r="AD68" s="100">
        <v>0.64082019999999995</v>
      </c>
      <c r="AE68" s="100">
        <v>2.8384898999999999</v>
      </c>
      <c r="AF68" s="100">
        <v>1.8832392</v>
      </c>
      <c r="AG68" s="100">
        <v>3.2894736999999998</v>
      </c>
      <c r="AH68" s="100">
        <v>4.0173053000000003</v>
      </c>
      <c r="AI68" s="100">
        <v>8.8202867000000005</v>
      </c>
      <c r="AJ68" s="100">
        <v>20.704846</v>
      </c>
      <c r="AK68" s="100">
        <v>35.011989999999997</v>
      </c>
      <c r="AL68" s="100">
        <v>74.353448</v>
      </c>
      <c r="AM68" s="100">
        <v>144.40678</v>
      </c>
      <c r="AN68" s="100">
        <v>191.22256999999999</v>
      </c>
      <c r="AO68" s="100">
        <v>213.08411000000001</v>
      </c>
      <c r="AP68" s="100">
        <v>236.55914000000001</v>
      </c>
      <c r="AQ68" s="100">
        <v>17.648530999999998</v>
      </c>
      <c r="AR68" s="100">
        <v>23.613847</v>
      </c>
      <c r="AS68" s="128"/>
      <c r="AT68" s="121">
        <v>1961</v>
      </c>
      <c r="AU68" s="100">
        <v>1.6069994000000001</v>
      </c>
      <c r="AV68" s="100">
        <v>0.381971</v>
      </c>
      <c r="AW68" s="100">
        <v>0.19652159999999999</v>
      </c>
      <c r="AX68" s="100">
        <v>0.37023319999999998</v>
      </c>
      <c r="AY68" s="100">
        <v>0.43159259999999999</v>
      </c>
      <c r="AZ68" s="100">
        <v>0.4592774</v>
      </c>
      <c r="BA68" s="100">
        <v>1.8939394000000001</v>
      </c>
      <c r="BB68" s="100">
        <v>1.8281536</v>
      </c>
      <c r="BC68" s="100">
        <v>3.2438809000000002</v>
      </c>
      <c r="BD68" s="100">
        <v>5.3094659999999996</v>
      </c>
      <c r="BE68" s="100">
        <v>8.3289030999999998</v>
      </c>
      <c r="BF68" s="100">
        <v>22.805508</v>
      </c>
      <c r="BG68" s="100">
        <v>37.641154</v>
      </c>
      <c r="BH68" s="100">
        <v>69.573007000000004</v>
      </c>
      <c r="BI68" s="100">
        <v>117.95841</v>
      </c>
      <c r="BJ68" s="100">
        <v>166.36308</v>
      </c>
      <c r="BK68" s="100">
        <v>203.91704999999999</v>
      </c>
      <c r="BL68" s="100">
        <v>215.10297</v>
      </c>
      <c r="BM68" s="100">
        <v>14.388763000000001</v>
      </c>
      <c r="BN68" s="100">
        <v>21.655118000000002</v>
      </c>
      <c r="BO68" s="128"/>
      <c r="BP68" s="121">
        <v>1961</v>
      </c>
    </row>
    <row r="69" spans="1:68">
      <c r="A69" s="128"/>
      <c r="B69" s="121">
        <v>1962</v>
      </c>
      <c r="C69" s="100">
        <v>2.2267899999999998</v>
      </c>
      <c r="D69" s="100">
        <v>0.36805300000000002</v>
      </c>
      <c r="E69" s="100">
        <v>0.77190270000000005</v>
      </c>
      <c r="F69" s="100">
        <v>0.2220249</v>
      </c>
      <c r="G69" s="100">
        <v>0.81344899999999998</v>
      </c>
      <c r="H69" s="100">
        <v>1.1661808</v>
      </c>
      <c r="I69" s="100">
        <v>2.6455025999999999</v>
      </c>
      <c r="J69" s="100">
        <v>4.3191056999999997</v>
      </c>
      <c r="K69" s="100">
        <v>4.7779651000000003</v>
      </c>
      <c r="L69" s="100">
        <v>6.8718254999999999</v>
      </c>
      <c r="M69" s="100">
        <v>11.333333</v>
      </c>
      <c r="N69" s="100">
        <v>21.632653000000001</v>
      </c>
      <c r="O69" s="100">
        <v>30.816641000000001</v>
      </c>
      <c r="P69" s="100">
        <v>69.845534000000001</v>
      </c>
      <c r="Q69" s="100">
        <v>99.916037000000003</v>
      </c>
      <c r="R69" s="100">
        <v>153.08989</v>
      </c>
      <c r="S69" s="100">
        <v>163.26531</v>
      </c>
      <c r="T69" s="100">
        <v>202.45399</v>
      </c>
      <c r="U69" s="100">
        <v>12.279597000000001</v>
      </c>
      <c r="V69" s="100">
        <v>20.324831</v>
      </c>
      <c r="W69" s="128"/>
      <c r="X69" s="121">
        <v>1962</v>
      </c>
      <c r="Y69" s="100">
        <v>2.1543985999999999</v>
      </c>
      <c r="Z69" s="100">
        <v>0.77175380000000005</v>
      </c>
      <c r="AA69" s="100">
        <v>0</v>
      </c>
      <c r="AB69" s="100">
        <v>0.4664179</v>
      </c>
      <c r="AC69" s="100">
        <v>0.57570520000000003</v>
      </c>
      <c r="AD69" s="100">
        <v>1.5644556000000001</v>
      </c>
      <c r="AE69" s="100">
        <v>2.0254629999999998</v>
      </c>
      <c r="AF69" s="100">
        <v>3.2388664</v>
      </c>
      <c r="AG69" s="100">
        <v>3.7746805999999999</v>
      </c>
      <c r="AH69" s="100">
        <v>7.0465685999999996</v>
      </c>
      <c r="AI69" s="100">
        <v>13.829787</v>
      </c>
      <c r="AJ69" s="100">
        <v>20.215053999999999</v>
      </c>
      <c r="AK69" s="100">
        <v>42.320495000000001</v>
      </c>
      <c r="AL69" s="100">
        <v>70.505920000000003</v>
      </c>
      <c r="AM69" s="100">
        <v>121.56863</v>
      </c>
      <c r="AN69" s="100">
        <v>168.33667</v>
      </c>
      <c r="AO69" s="100">
        <v>201.43885</v>
      </c>
      <c r="AP69" s="100">
        <v>250</v>
      </c>
      <c r="AQ69" s="100">
        <v>17.486277000000001</v>
      </c>
      <c r="AR69" s="100">
        <v>23.152654999999999</v>
      </c>
      <c r="AS69" s="128"/>
      <c r="AT69" s="121">
        <v>1962</v>
      </c>
      <c r="AU69" s="100">
        <v>2.1914446000000001</v>
      </c>
      <c r="AV69" s="100">
        <v>0.56513139999999995</v>
      </c>
      <c r="AW69" s="100">
        <v>0.39490570000000003</v>
      </c>
      <c r="AX69" s="100">
        <v>0.3412193</v>
      </c>
      <c r="AY69" s="100">
        <v>0.698129</v>
      </c>
      <c r="AZ69" s="100">
        <v>1.3582855</v>
      </c>
      <c r="BA69" s="100">
        <v>2.3493643</v>
      </c>
      <c r="BB69" s="100">
        <v>3.7953147</v>
      </c>
      <c r="BC69" s="100">
        <v>4.2844901000000002</v>
      </c>
      <c r="BD69" s="100">
        <v>6.9581001000000002</v>
      </c>
      <c r="BE69" s="100">
        <v>12.542954999999999</v>
      </c>
      <c r="BF69" s="100">
        <v>20.942408</v>
      </c>
      <c r="BG69" s="100">
        <v>36.790123000000001</v>
      </c>
      <c r="BH69" s="100">
        <v>70.212130000000002</v>
      </c>
      <c r="BI69" s="100">
        <v>112.09114</v>
      </c>
      <c r="BJ69" s="100">
        <v>161.98830000000001</v>
      </c>
      <c r="BK69" s="100">
        <v>186.87430000000001</v>
      </c>
      <c r="BL69" s="100">
        <v>233.11546999999999</v>
      </c>
      <c r="BM69" s="100">
        <v>14.859119</v>
      </c>
      <c r="BN69" s="100">
        <v>21.999960999999999</v>
      </c>
      <c r="BO69" s="128"/>
      <c r="BP69" s="121">
        <v>1962</v>
      </c>
    </row>
    <row r="70" spans="1:68">
      <c r="A70" s="128"/>
      <c r="B70" s="121">
        <v>1963</v>
      </c>
      <c r="C70" s="100">
        <v>2.0290835</v>
      </c>
      <c r="D70" s="100">
        <v>0.181061</v>
      </c>
      <c r="E70" s="100">
        <v>0.38008360000000002</v>
      </c>
      <c r="F70" s="100">
        <v>0.83246620000000005</v>
      </c>
      <c r="G70" s="100">
        <v>0</v>
      </c>
      <c r="H70" s="100">
        <v>0.57191879999999995</v>
      </c>
      <c r="I70" s="100">
        <v>2.7070926000000002</v>
      </c>
      <c r="J70" s="100">
        <v>2.5239777999999999</v>
      </c>
      <c r="K70" s="100">
        <v>3.5087719000000002</v>
      </c>
      <c r="L70" s="100">
        <v>6.6525552000000001</v>
      </c>
      <c r="M70" s="100">
        <v>10.728218</v>
      </c>
      <c r="N70" s="100">
        <v>25.256511</v>
      </c>
      <c r="O70" s="100">
        <v>40.826613000000002</v>
      </c>
      <c r="P70" s="100">
        <v>52.875082999999997</v>
      </c>
      <c r="Q70" s="100">
        <v>94.878253999999998</v>
      </c>
      <c r="R70" s="100">
        <v>144.98644999999999</v>
      </c>
      <c r="S70" s="100">
        <v>187.31988000000001</v>
      </c>
      <c r="T70" s="100">
        <v>202.38095000000001</v>
      </c>
      <c r="U70" s="100">
        <v>11.872942999999999</v>
      </c>
      <c r="V70" s="100">
        <v>19.971447999999999</v>
      </c>
      <c r="W70" s="128"/>
      <c r="X70" s="121">
        <v>1963</v>
      </c>
      <c r="Y70" s="100">
        <v>1.2424565000000001</v>
      </c>
      <c r="Z70" s="100">
        <v>0.19004180000000001</v>
      </c>
      <c r="AA70" s="100">
        <v>0.79443889999999995</v>
      </c>
      <c r="AB70" s="100">
        <v>0.21877050000000001</v>
      </c>
      <c r="AC70" s="100">
        <v>0.27979850000000001</v>
      </c>
      <c r="AD70" s="100">
        <v>1.8298262000000001</v>
      </c>
      <c r="AE70" s="100">
        <v>1.4757969</v>
      </c>
      <c r="AF70" s="100">
        <v>1.6224985999999999</v>
      </c>
      <c r="AG70" s="100">
        <v>3.9248668000000002</v>
      </c>
      <c r="AH70" s="100">
        <v>5.2179251000000004</v>
      </c>
      <c r="AI70" s="100">
        <v>7.9092159999999998</v>
      </c>
      <c r="AJ70" s="100">
        <v>19.110925999999999</v>
      </c>
      <c r="AK70" s="100">
        <v>45.841209999999997</v>
      </c>
      <c r="AL70" s="100">
        <v>68.653538999999995</v>
      </c>
      <c r="AM70" s="100">
        <v>111.11111</v>
      </c>
      <c r="AN70" s="100">
        <v>177.58784</v>
      </c>
      <c r="AO70" s="100">
        <v>206.29371</v>
      </c>
      <c r="AP70" s="100">
        <v>262.82051000000001</v>
      </c>
      <c r="AQ70" s="100">
        <v>16.959496999999999</v>
      </c>
      <c r="AR70" s="100">
        <v>22.598302</v>
      </c>
      <c r="AS70" s="128"/>
      <c r="AT70" s="121">
        <v>1963</v>
      </c>
      <c r="AU70" s="100">
        <v>1.6453065</v>
      </c>
      <c r="AV70" s="100">
        <v>0.18544269999999999</v>
      </c>
      <c r="AW70" s="100">
        <v>0.58269400000000005</v>
      </c>
      <c r="AX70" s="100">
        <v>0.53327650000000004</v>
      </c>
      <c r="AY70" s="100">
        <v>0.13599890000000001</v>
      </c>
      <c r="AZ70" s="100">
        <v>1.1806375</v>
      </c>
      <c r="BA70" s="100">
        <v>2.1180457000000001</v>
      </c>
      <c r="BB70" s="100">
        <v>2.0887728000000001</v>
      </c>
      <c r="BC70" s="100">
        <v>3.7128713000000002</v>
      </c>
      <c r="BD70" s="100">
        <v>5.9405941000000002</v>
      </c>
      <c r="BE70" s="100">
        <v>9.3582888000000004</v>
      </c>
      <c r="BF70" s="100">
        <v>22.262699999999999</v>
      </c>
      <c r="BG70" s="100">
        <v>43.414634</v>
      </c>
      <c r="BH70" s="100">
        <v>61.615566000000001</v>
      </c>
      <c r="BI70" s="100">
        <v>104.07568999999999</v>
      </c>
      <c r="BJ70" s="100">
        <v>164.1541</v>
      </c>
      <c r="BK70" s="100">
        <v>199.12949</v>
      </c>
      <c r="BL70" s="100">
        <v>241.66667000000001</v>
      </c>
      <c r="BM70" s="100">
        <v>14.394558</v>
      </c>
      <c r="BN70" s="100">
        <v>21.602962999999999</v>
      </c>
      <c r="BO70" s="128"/>
      <c r="BP70" s="121">
        <v>1963</v>
      </c>
    </row>
    <row r="71" spans="1:68">
      <c r="A71" s="128"/>
      <c r="B71" s="121">
        <v>1964</v>
      </c>
      <c r="C71" s="100">
        <v>2.1790143999999998</v>
      </c>
      <c r="D71" s="100">
        <v>0.70783929999999995</v>
      </c>
      <c r="E71" s="100">
        <v>0.55980589999999997</v>
      </c>
      <c r="F71" s="100">
        <v>0.60084119999999996</v>
      </c>
      <c r="G71" s="100">
        <v>0.5031447</v>
      </c>
      <c r="H71" s="100">
        <v>1.3900473</v>
      </c>
      <c r="I71" s="100">
        <v>1.3793103</v>
      </c>
      <c r="J71" s="100">
        <v>3.0128043999999998</v>
      </c>
      <c r="K71" s="100">
        <v>4.6899426999999996</v>
      </c>
      <c r="L71" s="100">
        <v>7.6569678000000003</v>
      </c>
      <c r="M71" s="100">
        <v>11.414077000000001</v>
      </c>
      <c r="N71" s="100">
        <v>26.778883</v>
      </c>
      <c r="O71" s="100">
        <v>40.294840000000001</v>
      </c>
      <c r="P71" s="100">
        <v>67.276290000000003</v>
      </c>
      <c r="Q71" s="100">
        <v>100.59676</v>
      </c>
      <c r="R71" s="100">
        <v>149.41022000000001</v>
      </c>
      <c r="S71" s="100">
        <v>191.66667000000001</v>
      </c>
      <c r="T71" s="100">
        <v>229.41175999999999</v>
      </c>
      <c r="U71" s="100">
        <v>12.863056</v>
      </c>
      <c r="V71" s="100">
        <v>21.563486999999999</v>
      </c>
      <c r="W71" s="128"/>
      <c r="X71" s="121">
        <v>1964</v>
      </c>
      <c r="Y71" s="100">
        <v>1.7633574000000001</v>
      </c>
      <c r="Z71" s="100">
        <v>0.55710309999999996</v>
      </c>
      <c r="AA71" s="100">
        <v>0.38986349999999997</v>
      </c>
      <c r="AB71" s="100">
        <v>0.6327779</v>
      </c>
      <c r="AC71" s="100">
        <v>1.3287271</v>
      </c>
      <c r="AD71" s="100">
        <v>0.88209349999999997</v>
      </c>
      <c r="AE71" s="100">
        <v>0.59862320000000002</v>
      </c>
      <c r="AF71" s="100">
        <v>2.1656740999999999</v>
      </c>
      <c r="AG71" s="100">
        <v>2.9899429</v>
      </c>
      <c r="AH71" s="100">
        <v>6.5096094000000004</v>
      </c>
      <c r="AI71" s="100">
        <v>10.578512</v>
      </c>
      <c r="AJ71" s="100">
        <v>28.067361999999999</v>
      </c>
      <c r="AK71" s="100">
        <v>46.009390000000003</v>
      </c>
      <c r="AL71" s="100">
        <v>67.338282000000007</v>
      </c>
      <c r="AM71" s="100">
        <v>123.81554</v>
      </c>
      <c r="AN71" s="100">
        <v>201.45851999999999</v>
      </c>
      <c r="AO71" s="100">
        <v>245.31515999999999</v>
      </c>
      <c r="AP71" s="100">
        <v>250.75529</v>
      </c>
      <c r="AQ71" s="100">
        <v>18.834747</v>
      </c>
      <c r="AR71" s="100">
        <v>24.815332999999999</v>
      </c>
      <c r="AS71" s="128"/>
      <c r="AT71" s="121">
        <v>1964</v>
      </c>
      <c r="AU71" s="100">
        <v>1.9764543999999999</v>
      </c>
      <c r="AV71" s="100">
        <v>0.63428779999999996</v>
      </c>
      <c r="AW71" s="100">
        <v>0.4766899</v>
      </c>
      <c r="AX71" s="100">
        <v>0.6163961</v>
      </c>
      <c r="AY71" s="100">
        <v>0.9046265</v>
      </c>
      <c r="AZ71" s="100">
        <v>1.1431838000000001</v>
      </c>
      <c r="BA71" s="100">
        <v>1.0048808</v>
      </c>
      <c r="BB71" s="100">
        <v>2.6051842999999999</v>
      </c>
      <c r="BC71" s="100">
        <v>3.8579219999999999</v>
      </c>
      <c r="BD71" s="100">
        <v>7.0867354999999996</v>
      </c>
      <c r="BE71" s="100">
        <v>11.005017</v>
      </c>
      <c r="BF71" s="100">
        <v>27.407986999999999</v>
      </c>
      <c r="BG71" s="100">
        <v>43.217286999999999</v>
      </c>
      <c r="BH71" s="100">
        <v>67.310506000000004</v>
      </c>
      <c r="BI71" s="100">
        <v>113.93324</v>
      </c>
      <c r="BJ71" s="100">
        <v>180.10753</v>
      </c>
      <c r="BK71" s="100">
        <v>224.92080000000001</v>
      </c>
      <c r="BL71" s="100">
        <v>243.51297</v>
      </c>
      <c r="BM71" s="100">
        <v>15.825061</v>
      </c>
      <c r="BN71" s="100">
        <v>23.534434999999998</v>
      </c>
      <c r="BO71" s="128"/>
      <c r="BP71" s="121">
        <v>1964</v>
      </c>
    </row>
    <row r="72" spans="1:68">
      <c r="A72" s="128"/>
      <c r="B72" s="121">
        <v>1965</v>
      </c>
      <c r="C72" s="100">
        <v>2.5129836999999999</v>
      </c>
      <c r="D72" s="100">
        <v>0.51724139999999996</v>
      </c>
      <c r="E72" s="100">
        <v>0.36784990000000001</v>
      </c>
      <c r="F72" s="100">
        <v>0.19234470000000001</v>
      </c>
      <c r="G72" s="100">
        <v>0.71428570000000002</v>
      </c>
      <c r="H72" s="100">
        <v>0.80753699999999995</v>
      </c>
      <c r="I72" s="100">
        <v>1.1191941999999999</v>
      </c>
      <c r="J72" s="100">
        <v>4.0180813999999998</v>
      </c>
      <c r="K72" s="100">
        <v>3.8158229000000001</v>
      </c>
      <c r="L72" s="100">
        <v>7.9027355999999997</v>
      </c>
      <c r="M72" s="100">
        <v>15.863142</v>
      </c>
      <c r="N72" s="100">
        <v>20.833333</v>
      </c>
      <c r="O72" s="100">
        <v>37.320574000000001</v>
      </c>
      <c r="P72" s="100">
        <v>61.587302000000001</v>
      </c>
      <c r="Q72" s="100">
        <v>102.25303</v>
      </c>
      <c r="R72" s="100">
        <v>144.50128000000001</v>
      </c>
      <c r="S72" s="100">
        <v>191.89188999999999</v>
      </c>
      <c r="T72" s="100">
        <v>229.88506000000001</v>
      </c>
      <c r="U72" s="100">
        <v>12.459533</v>
      </c>
      <c r="V72" s="100">
        <v>21.107223000000001</v>
      </c>
      <c r="W72" s="128"/>
      <c r="X72" s="121">
        <v>1965</v>
      </c>
      <c r="Y72" s="100">
        <v>2.2915565</v>
      </c>
      <c r="Z72" s="100">
        <v>0.54397099999999998</v>
      </c>
      <c r="AA72" s="100">
        <v>0.38417210000000002</v>
      </c>
      <c r="AB72" s="100">
        <v>0.2027986</v>
      </c>
      <c r="AC72" s="100">
        <v>0.75414780000000003</v>
      </c>
      <c r="AD72" s="100">
        <v>1.4277556</v>
      </c>
      <c r="AE72" s="100">
        <v>2.7092113000000002</v>
      </c>
      <c r="AF72" s="100">
        <v>2.4509804000000002</v>
      </c>
      <c r="AG72" s="100">
        <v>2.6560424999999999</v>
      </c>
      <c r="AH72" s="100">
        <v>5.5624226999999999</v>
      </c>
      <c r="AI72" s="100">
        <v>9.2622164999999992</v>
      </c>
      <c r="AJ72" s="100">
        <v>26.438569000000001</v>
      </c>
      <c r="AK72" s="100">
        <v>45.982349999999997</v>
      </c>
      <c r="AL72" s="100">
        <v>74.595721999999995</v>
      </c>
      <c r="AM72" s="100">
        <v>128.75</v>
      </c>
      <c r="AN72" s="100">
        <v>173.45133000000001</v>
      </c>
      <c r="AO72" s="100">
        <v>230.76922999999999</v>
      </c>
      <c r="AP72" s="100">
        <v>225.71429000000001</v>
      </c>
      <c r="AQ72" s="100">
        <v>18.377648000000001</v>
      </c>
      <c r="AR72" s="100">
        <v>23.814343000000001</v>
      </c>
      <c r="AS72" s="128"/>
      <c r="AT72" s="121">
        <v>1965</v>
      </c>
      <c r="AU72" s="100">
        <v>2.4050850000000001</v>
      </c>
      <c r="AV72" s="100">
        <v>0.53026960000000001</v>
      </c>
      <c r="AW72" s="100">
        <v>0.3758339</v>
      </c>
      <c r="AX72" s="100">
        <v>0.19743340000000001</v>
      </c>
      <c r="AY72" s="100">
        <v>0.73367570000000004</v>
      </c>
      <c r="AZ72" s="100">
        <v>1.1084938</v>
      </c>
      <c r="BA72" s="100">
        <v>1.8851507999999999</v>
      </c>
      <c r="BB72" s="100">
        <v>3.2662659999999999</v>
      </c>
      <c r="BC72" s="100">
        <v>3.2484407000000002</v>
      </c>
      <c r="BD72" s="100">
        <v>6.7422617000000002</v>
      </c>
      <c r="BE72" s="100">
        <v>12.606366</v>
      </c>
      <c r="BF72" s="100">
        <v>23.574144</v>
      </c>
      <c r="BG72" s="100">
        <v>41.715767</v>
      </c>
      <c r="BH72" s="100">
        <v>68.728521999999998</v>
      </c>
      <c r="BI72" s="100">
        <v>117.64706</v>
      </c>
      <c r="BJ72" s="100">
        <v>161.61088000000001</v>
      </c>
      <c r="BK72" s="100">
        <v>216.10601</v>
      </c>
      <c r="BL72" s="100">
        <v>227.09924000000001</v>
      </c>
      <c r="BM72" s="100">
        <v>15.395604000000001</v>
      </c>
      <c r="BN72" s="100">
        <v>22.699587999999999</v>
      </c>
      <c r="BO72" s="128"/>
      <c r="BP72" s="121">
        <v>1965</v>
      </c>
    </row>
    <row r="73" spans="1:68">
      <c r="A73" s="128"/>
      <c r="B73" s="121">
        <v>1966</v>
      </c>
      <c r="C73" s="100">
        <v>2.3535146999999998</v>
      </c>
      <c r="D73" s="100">
        <v>0.16694039999999999</v>
      </c>
      <c r="E73" s="100">
        <v>0.53808089999999997</v>
      </c>
      <c r="F73" s="100">
        <v>0.73957390000000001</v>
      </c>
      <c r="G73" s="100">
        <v>0.68100870000000002</v>
      </c>
      <c r="H73" s="100">
        <v>1.5606264000000001</v>
      </c>
      <c r="I73" s="100">
        <v>1.4004935000000001</v>
      </c>
      <c r="J73" s="100">
        <v>3.0201747999999999</v>
      </c>
      <c r="K73" s="100">
        <v>4.2721939999999998</v>
      </c>
      <c r="L73" s="100">
        <v>7.0099394999999998</v>
      </c>
      <c r="M73" s="100">
        <v>11.389557</v>
      </c>
      <c r="N73" s="100">
        <v>22.426147</v>
      </c>
      <c r="O73" s="100">
        <v>37.087860999999997</v>
      </c>
      <c r="P73" s="100">
        <v>68.019219000000007</v>
      </c>
      <c r="Q73" s="100">
        <v>113.63439</v>
      </c>
      <c r="R73" s="100">
        <v>179.03747999999999</v>
      </c>
      <c r="S73" s="100">
        <v>244.44156000000001</v>
      </c>
      <c r="T73" s="100">
        <v>318.24018999999998</v>
      </c>
      <c r="U73" s="100">
        <v>13.729144</v>
      </c>
      <c r="V73" s="100">
        <v>24.489550999999999</v>
      </c>
      <c r="W73" s="128"/>
      <c r="X73" s="121">
        <v>1966</v>
      </c>
      <c r="Y73" s="100">
        <v>1.4149324999999999</v>
      </c>
      <c r="Z73" s="100">
        <v>0.17521329999999999</v>
      </c>
      <c r="AA73" s="100">
        <v>0</v>
      </c>
      <c r="AB73" s="100">
        <v>0.58299179999999995</v>
      </c>
      <c r="AC73" s="100">
        <v>0.955484</v>
      </c>
      <c r="AD73" s="100">
        <v>2.2080050999999998</v>
      </c>
      <c r="AE73" s="100">
        <v>1.5006678</v>
      </c>
      <c r="AF73" s="100">
        <v>1.9050107000000001</v>
      </c>
      <c r="AG73" s="100">
        <v>3.434574</v>
      </c>
      <c r="AH73" s="100">
        <v>4.1718691000000003</v>
      </c>
      <c r="AI73" s="100">
        <v>10.639163</v>
      </c>
      <c r="AJ73" s="100">
        <v>23.577138000000001</v>
      </c>
      <c r="AK73" s="100">
        <v>42.470213999999999</v>
      </c>
      <c r="AL73" s="100">
        <v>74.158761999999996</v>
      </c>
      <c r="AM73" s="100">
        <v>131.39063999999999</v>
      </c>
      <c r="AN73" s="100">
        <v>207.54361</v>
      </c>
      <c r="AO73" s="100">
        <v>266.65411999999998</v>
      </c>
      <c r="AP73" s="100">
        <v>303.18615999999997</v>
      </c>
      <c r="AQ73" s="100">
        <v>19.694645999999999</v>
      </c>
      <c r="AR73" s="100">
        <v>26.076215999999999</v>
      </c>
      <c r="AS73" s="128"/>
      <c r="AT73" s="121">
        <v>1966</v>
      </c>
      <c r="AU73" s="100">
        <v>1.8961382</v>
      </c>
      <c r="AV73" s="100">
        <v>0.17097689999999999</v>
      </c>
      <c r="AW73" s="100">
        <v>0.27530310000000002</v>
      </c>
      <c r="AX73" s="100">
        <v>0.66323109999999996</v>
      </c>
      <c r="AY73" s="100">
        <v>0.81475019999999998</v>
      </c>
      <c r="AZ73" s="100">
        <v>1.8747180000000001</v>
      </c>
      <c r="BA73" s="100">
        <v>1.4488512</v>
      </c>
      <c r="BB73" s="100">
        <v>2.4843746000000002</v>
      </c>
      <c r="BC73" s="100">
        <v>3.8638582000000001</v>
      </c>
      <c r="BD73" s="100">
        <v>5.6051165999999997</v>
      </c>
      <c r="BE73" s="100">
        <v>11.017436999999999</v>
      </c>
      <c r="BF73" s="100">
        <v>22.991845999999999</v>
      </c>
      <c r="BG73" s="100">
        <v>39.799301</v>
      </c>
      <c r="BH73" s="100">
        <v>71.368962999999994</v>
      </c>
      <c r="BI73" s="100">
        <v>124.01133</v>
      </c>
      <c r="BJ73" s="100">
        <v>196.00336999999999</v>
      </c>
      <c r="BK73" s="100">
        <v>258.29680999999999</v>
      </c>
      <c r="BL73" s="100">
        <v>308.10180000000003</v>
      </c>
      <c r="BM73" s="100">
        <v>16.690377000000002</v>
      </c>
      <c r="BN73" s="100">
        <v>25.429960000000001</v>
      </c>
      <c r="BO73" s="128"/>
      <c r="BP73" s="121">
        <v>1966</v>
      </c>
    </row>
    <row r="74" spans="1:68">
      <c r="A74" s="128"/>
      <c r="B74" s="121">
        <v>1967</v>
      </c>
      <c r="C74" s="100">
        <v>2.3736055</v>
      </c>
      <c r="D74" s="100">
        <v>0.48954019999999998</v>
      </c>
      <c r="E74" s="100">
        <v>0</v>
      </c>
      <c r="F74" s="100">
        <v>0.18636759999999999</v>
      </c>
      <c r="G74" s="100">
        <v>0.21008399999999999</v>
      </c>
      <c r="H74" s="100">
        <v>0.75191359999999996</v>
      </c>
      <c r="I74" s="100">
        <v>2.4712442999999999</v>
      </c>
      <c r="J74" s="100">
        <v>3.0555732</v>
      </c>
      <c r="K74" s="100">
        <v>5.0057315999999998</v>
      </c>
      <c r="L74" s="100">
        <v>8.7295911000000004</v>
      </c>
      <c r="M74" s="100">
        <v>15.107091</v>
      </c>
      <c r="N74" s="100">
        <v>26.557603</v>
      </c>
      <c r="O74" s="100">
        <v>42.800311999999998</v>
      </c>
      <c r="P74" s="100">
        <v>76.776128</v>
      </c>
      <c r="Q74" s="100">
        <v>125.4126</v>
      </c>
      <c r="R74" s="100">
        <v>166.63117</v>
      </c>
      <c r="S74" s="100">
        <v>192.57082</v>
      </c>
      <c r="T74" s="100">
        <v>229.24512999999999</v>
      </c>
      <c r="U74" s="100">
        <v>14.058846000000001</v>
      </c>
      <c r="V74" s="100">
        <v>23.578099999999999</v>
      </c>
      <c r="W74" s="128"/>
      <c r="X74" s="121">
        <v>1967</v>
      </c>
      <c r="Y74" s="100">
        <v>1.7869683999999999</v>
      </c>
      <c r="Z74" s="100">
        <v>0.17103019999999999</v>
      </c>
      <c r="AA74" s="100">
        <v>0.92368680000000003</v>
      </c>
      <c r="AB74" s="100">
        <v>0.39012669999999999</v>
      </c>
      <c r="AC74" s="100">
        <v>1.1017486999999999</v>
      </c>
      <c r="AD74" s="100">
        <v>0.80218840000000002</v>
      </c>
      <c r="AE74" s="100">
        <v>0.58409</v>
      </c>
      <c r="AF74" s="100">
        <v>1.9286403000000001</v>
      </c>
      <c r="AG74" s="100">
        <v>3.9617140000000002</v>
      </c>
      <c r="AH74" s="100">
        <v>6.3632366999999999</v>
      </c>
      <c r="AI74" s="100">
        <v>8.7160618000000003</v>
      </c>
      <c r="AJ74" s="100">
        <v>22.433937</v>
      </c>
      <c r="AK74" s="100">
        <v>43.188851</v>
      </c>
      <c r="AL74" s="100">
        <v>73.613986999999995</v>
      </c>
      <c r="AM74" s="100">
        <v>111.908</v>
      </c>
      <c r="AN74" s="100">
        <v>208.45319000000001</v>
      </c>
      <c r="AO74" s="100">
        <v>255.62756999999999</v>
      </c>
      <c r="AP74" s="100">
        <v>260.70469000000003</v>
      </c>
      <c r="AQ74" s="100">
        <v>18.823305999999999</v>
      </c>
      <c r="AR74" s="100">
        <v>24.624274</v>
      </c>
      <c r="AS74" s="128"/>
      <c r="AT74" s="121">
        <v>1967</v>
      </c>
      <c r="AU74" s="100">
        <v>2.0879968999999998</v>
      </c>
      <c r="AV74" s="100">
        <v>0.33402589999999999</v>
      </c>
      <c r="AW74" s="100">
        <v>0.45113890000000001</v>
      </c>
      <c r="AX74" s="100">
        <v>0.28592450000000003</v>
      </c>
      <c r="AY74" s="100">
        <v>0.64528339999999995</v>
      </c>
      <c r="AZ74" s="100">
        <v>0.77623779999999998</v>
      </c>
      <c r="BA74" s="100">
        <v>1.5567462000000001</v>
      </c>
      <c r="BB74" s="100">
        <v>2.5143084</v>
      </c>
      <c r="BC74" s="100">
        <v>4.4977549999999997</v>
      </c>
      <c r="BD74" s="100">
        <v>7.5622458000000004</v>
      </c>
      <c r="BE74" s="100">
        <v>11.926945</v>
      </c>
      <c r="BF74" s="100">
        <v>24.518049999999999</v>
      </c>
      <c r="BG74" s="100">
        <v>42.995727000000002</v>
      </c>
      <c r="BH74" s="100">
        <v>75.062805999999995</v>
      </c>
      <c r="BI74" s="100">
        <v>117.51476</v>
      </c>
      <c r="BJ74" s="100">
        <v>191.74159</v>
      </c>
      <c r="BK74" s="100">
        <v>232.14336</v>
      </c>
      <c r="BL74" s="100">
        <v>250.46628999999999</v>
      </c>
      <c r="BM74" s="100">
        <v>16.425011999999999</v>
      </c>
      <c r="BN74" s="100">
        <v>24.390407</v>
      </c>
      <c r="BO74" s="128"/>
      <c r="BP74" s="121">
        <v>1967</v>
      </c>
    </row>
    <row r="75" spans="1:68">
      <c r="A75" s="128"/>
      <c r="B75" s="122">
        <v>1968</v>
      </c>
      <c r="C75" s="100">
        <v>5.6195177999999997</v>
      </c>
      <c r="D75" s="100">
        <v>1.7683096</v>
      </c>
      <c r="E75" s="100">
        <v>2.0800111000000001</v>
      </c>
      <c r="F75" s="100">
        <v>1.1028297</v>
      </c>
      <c r="G75" s="100">
        <v>0.98491499999999998</v>
      </c>
      <c r="H75" s="100">
        <v>1.2133742999999999</v>
      </c>
      <c r="I75" s="100">
        <v>2.4130756999999998</v>
      </c>
      <c r="J75" s="100">
        <v>4.6651099</v>
      </c>
      <c r="K75" s="100">
        <v>5.6934357000000002</v>
      </c>
      <c r="L75" s="100">
        <v>8.9224397</v>
      </c>
      <c r="M75" s="100">
        <v>19.052319000000001</v>
      </c>
      <c r="N75" s="100">
        <v>28.085213</v>
      </c>
      <c r="O75" s="100">
        <v>46.824879000000003</v>
      </c>
      <c r="P75" s="100">
        <v>100.07106</v>
      </c>
      <c r="Q75" s="100">
        <v>139.07364999999999</v>
      </c>
      <c r="R75" s="100">
        <v>213.04221999999999</v>
      </c>
      <c r="S75" s="100">
        <v>278.08947999999998</v>
      </c>
      <c r="T75" s="100">
        <v>356.17917</v>
      </c>
      <c r="U75" s="100">
        <v>17.920864999999999</v>
      </c>
      <c r="V75" s="100">
        <v>30.573187999999998</v>
      </c>
      <c r="W75" s="128"/>
      <c r="X75" s="122">
        <v>1968</v>
      </c>
      <c r="Y75" s="100">
        <v>5.5606078999999999</v>
      </c>
      <c r="Z75" s="100">
        <v>1.8565244000000001</v>
      </c>
      <c r="AA75" s="100">
        <v>0.72701099999999996</v>
      </c>
      <c r="AB75" s="100">
        <v>0.95787089999999997</v>
      </c>
      <c r="AC75" s="100">
        <v>0.82615609999999995</v>
      </c>
      <c r="AD75" s="100">
        <v>1.038872</v>
      </c>
      <c r="AE75" s="100">
        <v>0.28441169999999999</v>
      </c>
      <c r="AF75" s="100">
        <v>3.9104725</v>
      </c>
      <c r="AG75" s="100">
        <v>4.4834415999999999</v>
      </c>
      <c r="AH75" s="100">
        <v>5.8587864999999999</v>
      </c>
      <c r="AI75" s="100">
        <v>10.640762</v>
      </c>
      <c r="AJ75" s="100">
        <v>18.296008</v>
      </c>
      <c r="AK75" s="100">
        <v>47.305520999999999</v>
      </c>
      <c r="AL75" s="100">
        <v>82.139272000000005</v>
      </c>
      <c r="AM75" s="100">
        <v>140.98553999999999</v>
      </c>
      <c r="AN75" s="100">
        <v>230.97736</v>
      </c>
      <c r="AO75" s="100">
        <v>267.87232999999998</v>
      </c>
      <c r="AP75" s="100">
        <v>330.10057</v>
      </c>
      <c r="AQ75" s="100">
        <v>21.742045999999998</v>
      </c>
      <c r="AR75" s="100">
        <v>28.252603000000001</v>
      </c>
      <c r="AS75" s="128"/>
      <c r="AT75" s="122">
        <v>1968</v>
      </c>
      <c r="AU75" s="100">
        <v>5.5908281999999998</v>
      </c>
      <c r="AV75" s="100">
        <v>1.8113436000000001</v>
      </c>
      <c r="AW75" s="100">
        <v>1.4195496999999999</v>
      </c>
      <c r="AX75" s="100">
        <v>1.0318503999999999</v>
      </c>
      <c r="AY75" s="100">
        <v>0.90741539999999998</v>
      </c>
      <c r="AZ75" s="100">
        <v>1.1290830000000001</v>
      </c>
      <c r="BA75" s="100">
        <v>1.3801270000000001</v>
      </c>
      <c r="BB75" s="100">
        <v>4.3019078999999998</v>
      </c>
      <c r="BC75" s="100">
        <v>5.1075979</v>
      </c>
      <c r="BD75" s="100">
        <v>7.4146288</v>
      </c>
      <c r="BE75" s="100">
        <v>14.850781</v>
      </c>
      <c r="BF75" s="100">
        <v>23.226451000000001</v>
      </c>
      <c r="BG75" s="100">
        <v>47.067295000000001</v>
      </c>
      <c r="BH75" s="100">
        <v>90.410973999999996</v>
      </c>
      <c r="BI75" s="100">
        <v>140.18994000000001</v>
      </c>
      <c r="BJ75" s="100">
        <v>223.88319999999999</v>
      </c>
      <c r="BK75" s="100">
        <v>271.62707</v>
      </c>
      <c r="BL75" s="100">
        <v>338.48878000000002</v>
      </c>
      <c r="BM75" s="100">
        <v>19.819071999999998</v>
      </c>
      <c r="BN75" s="100">
        <v>29.36769</v>
      </c>
      <c r="BO75" s="128"/>
      <c r="BP75" s="122">
        <v>1968</v>
      </c>
    </row>
    <row r="76" spans="1:68">
      <c r="A76" s="128"/>
      <c r="B76" s="122">
        <v>1969</v>
      </c>
      <c r="C76" s="100">
        <v>3.5302424000000001</v>
      </c>
      <c r="D76" s="100">
        <v>1.1121703000000001</v>
      </c>
      <c r="E76" s="100">
        <v>1.0124412</v>
      </c>
      <c r="F76" s="100">
        <v>1.4444527</v>
      </c>
      <c r="G76" s="100">
        <v>0.56581780000000004</v>
      </c>
      <c r="H76" s="100">
        <v>1.1496341000000001</v>
      </c>
      <c r="I76" s="100">
        <v>1.2953703000000001</v>
      </c>
      <c r="J76" s="100">
        <v>3.9319613000000002</v>
      </c>
      <c r="K76" s="100">
        <v>6.6071048000000001</v>
      </c>
      <c r="L76" s="100">
        <v>7.8122559000000003</v>
      </c>
      <c r="M76" s="100">
        <v>14.885287999999999</v>
      </c>
      <c r="N76" s="100">
        <v>21.379776</v>
      </c>
      <c r="O76" s="100">
        <v>47.766489999999997</v>
      </c>
      <c r="P76" s="100">
        <v>82.583487000000005</v>
      </c>
      <c r="Q76" s="100">
        <v>134.13239999999999</v>
      </c>
      <c r="R76" s="100">
        <v>190.93817999999999</v>
      </c>
      <c r="S76" s="100">
        <v>215.55807999999999</v>
      </c>
      <c r="T76" s="100">
        <v>380.97253999999998</v>
      </c>
      <c r="U76" s="100">
        <v>15.558676</v>
      </c>
      <c r="V76" s="100">
        <v>27.476486000000001</v>
      </c>
      <c r="W76" s="128"/>
      <c r="X76" s="122">
        <v>1969</v>
      </c>
      <c r="Y76" s="100">
        <v>5.2933485999999998</v>
      </c>
      <c r="Z76" s="100">
        <v>1.6728114999999999</v>
      </c>
      <c r="AA76" s="100">
        <v>1.0617064000000001</v>
      </c>
      <c r="AB76" s="100">
        <v>0.93876970000000004</v>
      </c>
      <c r="AC76" s="100">
        <v>0.99019120000000005</v>
      </c>
      <c r="AD76" s="100">
        <v>0.98668960000000006</v>
      </c>
      <c r="AE76" s="100">
        <v>0.82077319999999998</v>
      </c>
      <c r="AF76" s="100">
        <v>1.9716422</v>
      </c>
      <c r="AG76" s="100">
        <v>5.5068244999999996</v>
      </c>
      <c r="AH76" s="100">
        <v>7.0310366000000002</v>
      </c>
      <c r="AI76" s="100">
        <v>12.976654999999999</v>
      </c>
      <c r="AJ76" s="100">
        <v>23.487442999999999</v>
      </c>
      <c r="AK76" s="100">
        <v>38.112439999999999</v>
      </c>
      <c r="AL76" s="100">
        <v>83.607854000000003</v>
      </c>
      <c r="AM76" s="100">
        <v>114.89212000000001</v>
      </c>
      <c r="AN76" s="100">
        <v>209.09352000000001</v>
      </c>
      <c r="AO76" s="100">
        <v>258.42973000000001</v>
      </c>
      <c r="AP76" s="100">
        <v>270.44968</v>
      </c>
      <c r="AQ76" s="100">
        <v>20.122035</v>
      </c>
      <c r="AR76" s="100">
        <v>25.972515999999999</v>
      </c>
      <c r="AS76" s="128"/>
      <c r="AT76" s="122">
        <v>1969</v>
      </c>
      <c r="AU76" s="100">
        <v>4.3904619</v>
      </c>
      <c r="AV76" s="100">
        <v>1.3852717999999999</v>
      </c>
      <c r="AW76" s="100">
        <v>1.0364887</v>
      </c>
      <c r="AX76" s="100">
        <v>1.1965520999999999</v>
      </c>
      <c r="AY76" s="100">
        <v>0.77282810000000002</v>
      </c>
      <c r="AZ76" s="100">
        <v>1.0710244</v>
      </c>
      <c r="BA76" s="100">
        <v>1.0645389999999999</v>
      </c>
      <c r="BB76" s="100">
        <v>2.9870079</v>
      </c>
      <c r="BC76" s="100">
        <v>6.0759800999999998</v>
      </c>
      <c r="BD76" s="100">
        <v>7.4290164000000001</v>
      </c>
      <c r="BE76" s="100">
        <v>13.930662999999999</v>
      </c>
      <c r="BF76" s="100">
        <v>22.432003000000002</v>
      </c>
      <c r="BG76" s="100">
        <v>42.869301</v>
      </c>
      <c r="BH76" s="100">
        <v>83.130408000000003</v>
      </c>
      <c r="BI76" s="100">
        <v>122.93579</v>
      </c>
      <c r="BJ76" s="100">
        <v>202.03843000000001</v>
      </c>
      <c r="BK76" s="100">
        <v>242.73948999999999</v>
      </c>
      <c r="BL76" s="100">
        <v>305.51265999999998</v>
      </c>
      <c r="BM76" s="100">
        <v>17.825959999999998</v>
      </c>
      <c r="BN76" s="100">
        <v>26.550046999999999</v>
      </c>
      <c r="BO76" s="128"/>
      <c r="BP76" s="122">
        <v>1969</v>
      </c>
    </row>
    <row r="77" spans="1:68">
      <c r="A77" s="128"/>
      <c r="B77" s="122">
        <v>1970</v>
      </c>
      <c r="C77" s="100">
        <v>2.9620706999999999</v>
      </c>
      <c r="D77" s="100">
        <v>1.1104589</v>
      </c>
      <c r="E77" s="100">
        <v>0.49203560000000002</v>
      </c>
      <c r="F77" s="100">
        <v>0.89060839999999997</v>
      </c>
      <c r="G77" s="100">
        <v>1.2694935000000001</v>
      </c>
      <c r="H77" s="100">
        <v>0.43622689999999997</v>
      </c>
      <c r="I77" s="100">
        <v>1.7509148999999999</v>
      </c>
      <c r="J77" s="100">
        <v>3.9670051000000002</v>
      </c>
      <c r="K77" s="100">
        <v>6.1192020999999999</v>
      </c>
      <c r="L77" s="100">
        <v>7.8922578999999997</v>
      </c>
      <c r="M77" s="100">
        <v>16.342386000000001</v>
      </c>
      <c r="N77" s="100">
        <v>24.343152</v>
      </c>
      <c r="O77" s="100">
        <v>47.298541999999998</v>
      </c>
      <c r="P77" s="100">
        <v>78.521991999999997</v>
      </c>
      <c r="Q77" s="100">
        <v>128.36431999999999</v>
      </c>
      <c r="R77" s="100">
        <v>185.25524999999999</v>
      </c>
      <c r="S77" s="100">
        <v>241.75566000000001</v>
      </c>
      <c r="T77" s="100">
        <v>345.86466000000001</v>
      </c>
      <c r="U77" s="100">
        <v>15.336992</v>
      </c>
      <c r="V77" s="100">
        <v>27.078036000000001</v>
      </c>
      <c r="W77" s="128"/>
      <c r="X77" s="122">
        <v>1970</v>
      </c>
      <c r="Y77" s="100">
        <v>5.1736982999999999</v>
      </c>
      <c r="Z77" s="100">
        <v>1.1694831999999999</v>
      </c>
      <c r="AA77" s="100">
        <v>1.2080420999999999</v>
      </c>
      <c r="AB77" s="100">
        <v>1.2940412999999999</v>
      </c>
      <c r="AC77" s="100">
        <v>0.76300639999999997</v>
      </c>
      <c r="AD77" s="100">
        <v>2.0966461000000001</v>
      </c>
      <c r="AE77" s="100">
        <v>3.1776716</v>
      </c>
      <c r="AF77" s="100">
        <v>3.9421738999999998</v>
      </c>
      <c r="AG77" s="100">
        <v>2.3748895000000001</v>
      </c>
      <c r="AH77" s="100">
        <v>8.4581572000000005</v>
      </c>
      <c r="AI77" s="100">
        <v>11.340261</v>
      </c>
      <c r="AJ77" s="100">
        <v>21.337743</v>
      </c>
      <c r="AK77" s="100">
        <v>37.818286999999998</v>
      </c>
      <c r="AL77" s="100">
        <v>81.681955000000002</v>
      </c>
      <c r="AM77" s="100">
        <v>140.80128999999999</v>
      </c>
      <c r="AN77" s="100">
        <v>211.81434999999999</v>
      </c>
      <c r="AO77" s="100">
        <v>281.35584</v>
      </c>
      <c r="AP77" s="100">
        <v>332.95567999999997</v>
      </c>
      <c r="AQ77" s="100">
        <v>21.511182000000002</v>
      </c>
      <c r="AR77" s="100">
        <v>28.087509000000001</v>
      </c>
      <c r="AS77" s="128"/>
      <c r="AT77" s="122">
        <v>1970</v>
      </c>
      <c r="AU77" s="100">
        <v>4.0419725</v>
      </c>
      <c r="AV77" s="100">
        <v>1.1392070000000001</v>
      </c>
      <c r="AW77" s="100">
        <v>0.84092829999999996</v>
      </c>
      <c r="AX77" s="100">
        <v>1.0885784999999999</v>
      </c>
      <c r="AY77" s="100">
        <v>1.0226440999999999</v>
      </c>
      <c r="AZ77" s="100">
        <v>1.2391099000000001</v>
      </c>
      <c r="BA77" s="100">
        <v>2.4439625</v>
      </c>
      <c r="BB77" s="100">
        <v>3.9549786999999998</v>
      </c>
      <c r="BC77" s="100">
        <v>4.3173781</v>
      </c>
      <c r="BD77" s="100">
        <v>8.1699029000000003</v>
      </c>
      <c r="BE77" s="100">
        <v>13.844227</v>
      </c>
      <c r="BF77" s="100">
        <v>22.840299999999999</v>
      </c>
      <c r="BG77" s="100">
        <v>42.464587000000002</v>
      </c>
      <c r="BH77" s="100">
        <v>80.200474999999997</v>
      </c>
      <c r="BI77" s="100">
        <v>135.56784999999999</v>
      </c>
      <c r="BJ77" s="100">
        <v>201.60480999999999</v>
      </c>
      <c r="BK77" s="100">
        <v>267.00907000000001</v>
      </c>
      <c r="BL77" s="100">
        <v>337.03064999999998</v>
      </c>
      <c r="BM77" s="100">
        <v>18.405179</v>
      </c>
      <c r="BN77" s="100">
        <v>27.756444999999999</v>
      </c>
      <c r="BO77" s="128"/>
      <c r="BP77" s="122">
        <v>1970</v>
      </c>
    </row>
    <row r="78" spans="1:68">
      <c r="A78" s="128"/>
      <c r="B78" s="122">
        <v>1971</v>
      </c>
      <c r="C78" s="100">
        <v>6.4168678999999997</v>
      </c>
      <c r="D78" s="100">
        <v>1.8782311</v>
      </c>
      <c r="E78" s="100">
        <v>1.0924288</v>
      </c>
      <c r="F78" s="100">
        <v>0.86539480000000002</v>
      </c>
      <c r="G78" s="100">
        <v>1.5475962999999999</v>
      </c>
      <c r="H78" s="100">
        <v>1.2059477000000001</v>
      </c>
      <c r="I78" s="100">
        <v>0.93935959999999996</v>
      </c>
      <c r="J78" s="100">
        <v>1.5435672</v>
      </c>
      <c r="K78" s="100">
        <v>5.0483681999999996</v>
      </c>
      <c r="L78" s="100">
        <v>7.8513349999999997</v>
      </c>
      <c r="M78" s="100">
        <v>10.021458000000001</v>
      </c>
      <c r="N78" s="100">
        <v>29.357175999999999</v>
      </c>
      <c r="O78" s="100">
        <v>42.942568999999999</v>
      </c>
      <c r="P78" s="100">
        <v>71.190892000000005</v>
      </c>
      <c r="Q78" s="100">
        <v>139.32070999999999</v>
      </c>
      <c r="R78" s="100">
        <v>173.46610999999999</v>
      </c>
      <c r="S78" s="100">
        <v>282.98227000000003</v>
      </c>
      <c r="T78" s="100">
        <v>275.44285000000002</v>
      </c>
      <c r="U78" s="100">
        <v>15.27116</v>
      </c>
      <c r="V78" s="100">
        <v>26.320684</v>
      </c>
      <c r="W78" s="128"/>
      <c r="X78" s="122">
        <v>1971</v>
      </c>
      <c r="Y78" s="100">
        <v>5.5662514999999999</v>
      </c>
      <c r="Z78" s="100">
        <v>1.1521931999999999</v>
      </c>
      <c r="AA78" s="100">
        <v>1.1469731000000001</v>
      </c>
      <c r="AB78" s="100">
        <v>0.71617209999999998</v>
      </c>
      <c r="AC78" s="100">
        <v>1.0732301</v>
      </c>
      <c r="AD78" s="100">
        <v>1.2907112000000001</v>
      </c>
      <c r="AE78" s="100">
        <v>0.50232699999999997</v>
      </c>
      <c r="AF78" s="100">
        <v>2.1848969</v>
      </c>
      <c r="AG78" s="100">
        <v>6.1943476999999998</v>
      </c>
      <c r="AH78" s="100">
        <v>5.8933559000000004</v>
      </c>
      <c r="AI78" s="100">
        <v>9.1651440999999991</v>
      </c>
      <c r="AJ78" s="100">
        <v>24.199247</v>
      </c>
      <c r="AK78" s="100">
        <v>39.693981999999998</v>
      </c>
      <c r="AL78" s="100">
        <v>72.588347999999996</v>
      </c>
      <c r="AM78" s="100">
        <v>121.55332</v>
      </c>
      <c r="AN78" s="100">
        <v>201.25366</v>
      </c>
      <c r="AO78" s="100">
        <v>238.24772999999999</v>
      </c>
      <c r="AP78" s="100">
        <v>322.62986999999998</v>
      </c>
      <c r="AQ78" s="100">
        <v>19.709727000000001</v>
      </c>
      <c r="AR78" s="100">
        <v>25.777695999999999</v>
      </c>
      <c r="AS78" s="128"/>
      <c r="AT78" s="122">
        <v>1971</v>
      </c>
      <c r="AU78" s="100">
        <v>6.0011282000000001</v>
      </c>
      <c r="AV78" s="100">
        <v>1.5243462000000001</v>
      </c>
      <c r="AW78" s="100">
        <v>1.1190367000000001</v>
      </c>
      <c r="AX78" s="100">
        <v>0.7920471</v>
      </c>
      <c r="AY78" s="100">
        <v>1.3150892000000001</v>
      </c>
      <c r="AZ78" s="100">
        <v>1.2468906</v>
      </c>
      <c r="BA78" s="100">
        <v>0.72818269999999996</v>
      </c>
      <c r="BB78" s="100">
        <v>1.8546484999999999</v>
      </c>
      <c r="BC78" s="100">
        <v>5.6010137000000002</v>
      </c>
      <c r="BD78" s="100">
        <v>6.8935782000000003</v>
      </c>
      <c r="BE78" s="100">
        <v>9.5939543</v>
      </c>
      <c r="BF78" s="100">
        <v>26.764164000000001</v>
      </c>
      <c r="BG78" s="100">
        <v>41.262036999999999</v>
      </c>
      <c r="BH78" s="100">
        <v>71.924235999999993</v>
      </c>
      <c r="BI78" s="100">
        <v>129.10302999999999</v>
      </c>
      <c r="BJ78" s="100">
        <v>190.62872999999999</v>
      </c>
      <c r="BK78" s="100">
        <v>254.32975999999999</v>
      </c>
      <c r="BL78" s="100">
        <v>307.78424999999999</v>
      </c>
      <c r="BM78" s="100">
        <v>17.478791000000001</v>
      </c>
      <c r="BN78" s="100">
        <v>26.104858</v>
      </c>
      <c r="BO78" s="128"/>
      <c r="BP78" s="122">
        <v>1971</v>
      </c>
    </row>
    <row r="79" spans="1:68">
      <c r="A79" s="128"/>
      <c r="B79" s="122">
        <v>1972</v>
      </c>
      <c r="C79" s="100">
        <v>4.5807051999999997</v>
      </c>
      <c r="D79" s="100">
        <v>0.47371289999999999</v>
      </c>
      <c r="E79" s="100">
        <v>0.61211119999999997</v>
      </c>
      <c r="F79" s="100">
        <v>1.1819932</v>
      </c>
      <c r="G79" s="100">
        <v>0.17397109999999999</v>
      </c>
      <c r="H79" s="100">
        <v>1.4999644000000001</v>
      </c>
      <c r="I79" s="100">
        <v>1.1350119000000001</v>
      </c>
      <c r="J79" s="100">
        <v>1.5259138000000001</v>
      </c>
      <c r="K79" s="100">
        <v>5.5698163999999997</v>
      </c>
      <c r="L79" s="100">
        <v>10.544204000000001</v>
      </c>
      <c r="M79" s="100">
        <v>18.718837000000001</v>
      </c>
      <c r="N79" s="100">
        <v>26.877368000000001</v>
      </c>
      <c r="O79" s="100">
        <v>51.424897999999999</v>
      </c>
      <c r="P79" s="100">
        <v>67.196027999999998</v>
      </c>
      <c r="Q79" s="100">
        <v>122.08531000000001</v>
      </c>
      <c r="R79" s="100">
        <v>185.43319</v>
      </c>
      <c r="S79" s="100">
        <v>258.97984000000002</v>
      </c>
      <c r="T79" s="100">
        <v>281.8854</v>
      </c>
      <c r="U79" s="100">
        <v>15.317525</v>
      </c>
      <c r="V79" s="100">
        <v>26.366914999999999</v>
      </c>
      <c r="W79" s="128"/>
      <c r="X79" s="122">
        <v>1972</v>
      </c>
      <c r="Y79" s="100">
        <v>2.3900383000000001</v>
      </c>
      <c r="Z79" s="100">
        <v>0.99823479999999998</v>
      </c>
      <c r="AA79" s="100">
        <v>0.80337800000000004</v>
      </c>
      <c r="AB79" s="100">
        <v>0.87477890000000003</v>
      </c>
      <c r="AC79" s="100">
        <v>0.54181360000000001</v>
      </c>
      <c r="AD79" s="100">
        <v>2.3962188000000002</v>
      </c>
      <c r="AE79" s="100">
        <v>1.9473153999999999</v>
      </c>
      <c r="AF79" s="100">
        <v>1.8840806000000001</v>
      </c>
      <c r="AG79" s="100">
        <v>3.3909535000000002</v>
      </c>
      <c r="AH79" s="100">
        <v>8.9899646000000004</v>
      </c>
      <c r="AI79" s="100">
        <v>10.587187999999999</v>
      </c>
      <c r="AJ79" s="100">
        <v>19.052396999999999</v>
      </c>
      <c r="AK79" s="100">
        <v>41.577767000000001</v>
      </c>
      <c r="AL79" s="100">
        <v>66.817196999999993</v>
      </c>
      <c r="AM79" s="100">
        <v>128.26606000000001</v>
      </c>
      <c r="AN79" s="100">
        <v>190.3956</v>
      </c>
      <c r="AO79" s="100">
        <v>252.61953</v>
      </c>
      <c r="AP79" s="100">
        <v>261.71485999999999</v>
      </c>
      <c r="AQ79" s="100">
        <v>19.052624000000002</v>
      </c>
      <c r="AR79" s="100">
        <v>24.724924999999999</v>
      </c>
      <c r="AS79" s="128"/>
      <c r="AT79" s="122">
        <v>1972</v>
      </c>
      <c r="AU79" s="100">
        <v>3.5087008000000002</v>
      </c>
      <c r="AV79" s="100">
        <v>0.72912509999999997</v>
      </c>
      <c r="AW79" s="100">
        <v>0.70541319999999996</v>
      </c>
      <c r="AX79" s="100">
        <v>1.0311112</v>
      </c>
      <c r="AY79" s="100">
        <v>0.35445159999999998</v>
      </c>
      <c r="AZ79" s="100">
        <v>1.9339835000000001</v>
      </c>
      <c r="BA79" s="100">
        <v>1.5269937</v>
      </c>
      <c r="BB79" s="100">
        <v>1.6999219000000001</v>
      </c>
      <c r="BC79" s="100">
        <v>4.5208354000000002</v>
      </c>
      <c r="BD79" s="100">
        <v>9.7851040999999999</v>
      </c>
      <c r="BE79" s="100">
        <v>14.671006</v>
      </c>
      <c r="BF79" s="100">
        <v>22.926549999999999</v>
      </c>
      <c r="BG79" s="100">
        <v>46.339027999999999</v>
      </c>
      <c r="BH79" s="100">
        <v>66.996471</v>
      </c>
      <c r="BI79" s="100">
        <v>125.60683</v>
      </c>
      <c r="BJ79" s="100">
        <v>188.51840000000001</v>
      </c>
      <c r="BK79" s="100">
        <v>254.88326000000001</v>
      </c>
      <c r="BL79" s="100">
        <v>267.96974</v>
      </c>
      <c r="BM79" s="100">
        <v>17.175719000000001</v>
      </c>
      <c r="BN79" s="100">
        <v>25.503048</v>
      </c>
      <c r="BO79" s="128"/>
      <c r="BP79" s="122">
        <v>1972</v>
      </c>
    </row>
    <row r="80" spans="1:68">
      <c r="A80" s="128"/>
      <c r="B80" s="122">
        <v>1973</v>
      </c>
      <c r="C80" s="100">
        <v>3.0203449999999998</v>
      </c>
      <c r="D80" s="100">
        <v>0.95485900000000001</v>
      </c>
      <c r="E80" s="100">
        <v>1.0572006</v>
      </c>
      <c r="F80" s="100">
        <v>0.66341700000000003</v>
      </c>
      <c r="G80" s="100">
        <v>0.51821709999999999</v>
      </c>
      <c r="H80" s="100">
        <v>0.71522830000000004</v>
      </c>
      <c r="I80" s="100">
        <v>2.2129769000000001</v>
      </c>
      <c r="J80" s="100">
        <v>1.2496532</v>
      </c>
      <c r="K80" s="100">
        <v>5.9456420000000003</v>
      </c>
      <c r="L80" s="100">
        <v>6.3048796999999999</v>
      </c>
      <c r="M80" s="100">
        <v>11.183699000000001</v>
      </c>
      <c r="N80" s="100">
        <v>25.359173999999999</v>
      </c>
      <c r="O80" s="100">
        <v>42.361342</v>
      </c>
      <c r="P80" s="100">
        <v>74.291241999999997</v>
      </c>
      <c r="Q80" s="100">
        <v>129.95357000000001</v>
      </c>
      <c r="R80" s="100">
        <v>208.45128</v>
      </c>
      <c r="S80" s="100">
        <v>246.05749</v>
      </c>
      <c r="T80" s="100">
        <v>302.06112000000002</v>
      </c>
      <c r="U80" s="100">
        <v>14.846271</v>
      </c>
      <c r="V80" s="100">
        <v>26.262982999999998</v>
      </c>
      <c r="W80" s="128"/>
      <c r="X80" s="122">
        <v>1973</v>
      </c>
      <c r="Y80" s="100">
        <v>2.205492</v>
      </c>
      <c r="Z80" s="100">
        <v>1.5086698000000001</v>
      </c>
      <c r="AA80" s="100">
        <v>0.63617080000000004</v>
      </c>
      <c r="AB80" s="100">
        <v>0.6878206</v>
      </c>
      <c r="AC80" s="100">
        <v>0.53632440000000003</v>
      </c>
      <c r="AD80" s="100">
        <v>1.8923874999999999</v>
      </c>
      <c r="AE80" s="100">
        <v>2.6112449999999998</v>
      </c>
      <c r="AF80" s="100">
        <v>2.9026580000000002</v>
      </c>
      <c r="AG80" s="100">
        <v>3.1934428000000001</v>
      </c>
      <c r="AH80" s="100">
        <v>5.1271139999999997</v>
      </c>
      <c r="AI80" s="100">
        <v>10.231394999999999</v>
      </c>
      <c r="AJ80" s="100">
        <v>19.914777000000001</v>
      </c>
      <c r="AK80" s="100">
        <v>30.498401000000001</v>
      </c>
      <c r="AL80" s="100">
        <v>62.962240000000001</v>
      </c>
      <c r="AM80" s="100">
        <v>110.85854</v>
      </c>
      <c r="AN80" s="100">
        <v>174.43445</v>
      </c>
      <c r="AO80" s="100">
        <v>216.59347</v>
      </c>
      <c r="AP80" s="100">
        <v>288.74869000000001</v>
      </c>
      <c r="AQ80" s="100">
        <v>17.465845999999999</v>
      </c>
      <c r="AR80" s="100">
        <v>22.703513000000001</v>
      </c>
      <c r="AS80" s="128"/>
      <c r="AT80" s="122">
        <v>1973</v>
      </c>
      <c r="AU80" s="100">
        <v>2.6215250000000001</v>
      </c>
      <c r="AV80" s="100">
        <v>1.2245728</v>
      </c>
      <c r="AW80" s="100">
        <v>0.85212659999999996</v>
      </c>
      <c r="AX80" s="100">
        <v>0.67539839999999995</v>
      </c>
      <c r="AY80" s="100">
        <v>0.52711520000000001</v>
      </c>
      <c r="AZ80" s="100">
        <v>1.2871254999999999</v>
      </c>
      <c r="BA80" s="100">
        <v>2.4051263999999999</v>
      </c>
      <c r="BB80" s="100">
        <v>2.0537201999999999</v>
      </c>
      <c r="BC80" s="100">
        <v>4.6187775999999996</v>
      </c>
      <c r="BD80" s="100">
        <v>5.7323586999999998</v>
      </c>
      <c r="BE80" s="100">
        <v>10.710799</v>
      </c>
      <c r="BF80" s="100">
        <v>22.598725000000002</v>
      </c>
      <c r="BG80" s="100">
        <v>36.238912999999997</v>
      </c>
      <c r="BH80" s="100">
        <v>68.294788999999994</v>
      </c>
      <c r="BI80" s="100">
        <v>119.14646</v>
      </c>
      <c r="BJ80" s="100">
        <v>187.25955999999999</v>
      </c>
      <c r="BK80" s="100">
        <v>226.89930000000001</v>
      </c>
      <c r="BL80" s="100">
        <v>292.84980999999999</v>
      </c>
      <c r="BM80" s="100">
        <v>16.150127000000001</v>
      </c>
      <c r="BN80" s="100">
        <v>24.200084</v>
      </c>
      <c r="BO80" s="128"/>
      <c r="BP80" s="122">
        <v>1973</v>
      </c>
    </row>
    <row r="81" spans="1:68">
      <c r="A81" s="128"/>
      <c r="B81" s="122">
        <v>1974</v>
      </c>
      <c r="C81" s="100">
        <v>3.7800837999999999</v>
      </c>
      <c r="D81" s="100">
        <v>1.7427868</v>
      </c>
      <c r="E81" s="100">
        <v>1.4985337000000001</v>
      </c>
      <c r="F81" s="100">
        <v>0.80933520000000003</v>
      </c>
      <c r="G81" s="100">
        <v>0.17037369999999999</v>
      </c>
      <c r="H81" s="100">
        <v>1.5595730999999999</v>
      </c>
      <c r="I81" s="100">
        <v>1.4884275</v>
      </c>
      <c r="J81" s="100">
        <v>4.8584727000000001</v>
      </c>
      <c r="K81" s="100">
        <v>4.2897986000000001</v>
      </c>
      <c r="L81" s="100">
        <v>8.6891038999999992</v>
      </c>
      <c r="M81" s="100">
        <v>17.801653000000002</v>
      </c>
      <c r="N81" s="100">
        <v>24.298383999999999</v>
      </c>
      <c r="O81" s="100">
        <v>41.778289000000001</v>
      </c>
      <c r="P81" s="100">
        <v>67.939397999999997</v>
      </c>
      <c r="Q81" s="100">
        <v>120.88265</v>
      </c>
      <c r="R81" s="100">
        <v>202.82176000000001</v>
      </c>
      <c r="S81" s="100">
        <v>257.40314000000001</v>
      </c>
      <c r="T81" s="100">
        <v>330.42955999999998</v>
      </c>
      <c r="U81" s="100">
        <v>15.414386</v>
      </c>
      <c r="V81" s="100">
        <v>26.982054000000002</v>
      </c>
      <c r="W81" s="128"/>
      <c r="X81" s="122">
        <v>1974</v>
      </c>
      <c r="Y81" s="100">
        <v>3.0022296000000002</v>
      </c>
      <c r="Z81" s="100">
        <v>0.99959849999999995</v>
      </c>
      <c r="AA81" s="100">
        <v>0.95041529999999996</v>
      </c>
      <c r="AB81" s="100">
        <v>0.67240449999999996</v>
      </c>
      <c r="AC81" s="100">
        <v>1.2286220000000001</v>
      </c>
      <c r="AD81" s="100">
        <v>2.0080395000000002</v>
      </c>
      <c r="AE81" s="100">
        <v>0.68160600000000005</v>
      </c>
      <c r="AF81" s="100">
        <v>1.2818376</v>
      </c>
      <c r="AG81" s="100">
        <v>4.8645098999999998</v>
      </c>
      <c r="AH81" s="100">
        <v>6.9330319999999999</v>
      </c>
      <c r="AI81" s="100">
        <v>10.419867</v>
      </c>
      <c r="AJ81" s="100">
        <v>21.931009</v>
      </c>
      <c r="AK81" s="100">
        <v>34.885390999999998</v>
      </c>
      <c r="AL81" s="100">
        <v>69.140552999999997</v>
      </c>
      <c r="AM81" s="100">
        <v>120.51398</v>
      </c>
      <c r="AN81" s="100">
        <v>193.19192000000001</v>
      </c>
      <c r="AO81" s="100">
        <v>255.27829</v>
      </c>
      <c r="AP81" s="100">
        <v>293.01828</v>
      </c>
      <c r="AQ81" s="100">
        <v>19.362195</v>
      </c>
      <c r="AR81" s="100">
        <v>24.835425999999998</v>
      </c>
      <c r="AS81" s="128"/>
      <c r="AT81" s="122">
        <v>1974</v>
      </c>
      <c r="AU81" s="100">
        <v>3.3997206000000002</v>
      </c>
      <c r="AV81" s="100">
        <v>1.3805267999999999</v>
      </c>
      <c r="AW81" s="100">
        <v>1.2320751999999999</v>
      </c>
      <c r="AX81" s="100">
        <v>0.74216340000000003</v>
      </c>
      <c r="AY81" s="100">
        <v>0.6916293</v>
      </c>
      <c r="AZ81" s="100">
        <v>1.7779689999999999</v>
      </c>
      <c r="BA81" s="100">
        <v>1.0983797</v>
      </c>
      <c r="BB81" s="100">
        <v>3.1183073000000001</v>
      </c>
      <c r="BC81" s="100">
        <v>4.5673063999999997</v>
      </c>
      <c r="BD81" s="100">
        <v>7.8382386999999998</v>
      </c>
      <c r="BE81" s="100">
        <v>14.148349</v>
      </c>
      <c r="BF81" s="100">
        <v>23.095434000000001</v>
      </c>
      <c r="BG81" s="100">
        <v>38.212842000000002</v>
      </c>
      <c r="BH81" s="100">
        <v>68.576635999999993</v>
      </c>
      <c r="BI81" s="100">
        <v>120.67516999999999</v>
      </c>
      <c r="BJ81" s="100">
        <v>196.83904999999999</v>
      </c>
      <c r="BK81" s="100">
        <v>256.00812000000002</v>
      </c>
      <c r="BL81" s="100">
        <v>304.40804000000003</v>
      </c>
      <c r="BM81" s="100">
        <v>17.380125</v>
      </c>
      <c r="BN81" s="100">
        <v>25.775642999999999</v>
      </c>
      <c r="BO81" s="128"/>
      <c r="BP81" s="122">
        <v>1974</v>
      </c>
    </row>
    <row r="82" spans="1:68">
      <c r="A82" s="128"/>
      <c r="B82" s="122">
        <v>1975</v>
      </c>
      <c r="C82" s="100">
        <v>3.8193828999999999</v>
      </c>
      <c r="D82" s="100">
        <v>1.2505002000000001</v>
      </c>
      <c r="E82" s="100">
        <v>1.2046486999999999</v>
      </c>
      <c r="F82" s="100">
        <v>0.1588658</v>
      </c>
      <c r="G82" s="100">
        <v>1.0196746000000001</v>
      </c>
      <c r="H82" s="100">
        <v>0.84490430000000005</v>
      </c>
      <c r="I82" s="100">
        <v>2.8756645000000001</v>
      </c>
      <c r="J82" s="100">
        <v>2.8236091000000001</v>
      </c>
      <c r="K82" s="100">
        <v>5.9185911000000004</v>
      </c>
      <c r="L82" s="100">
        <v>4.3291709000000003</v>
      </c>
      <c r="M82" s="100">
        <v>11.873879000000001</v>
      </c>
      <c r="N82" s="100">
        <v>22.274806999999999</v>
      </c>
      <c r="O82" s="100">
        <v>42.647744000000003</v>
      </c>
      <c r="P82" s="100">
        <v>73.734460999999996</v>
      </c>
      <c r="Q82" s="100">
        <v>110.73969</v>
      </c>
      <c r="R82" s="100">
        <v>144.46036000000001</v>
      </c>
      <c r="S82" s="100">
        <v>236.07927000000001</v>
      </c>
      <c r="T82" s="100">
        <v>330.18473999999998</v>
      </c>
      <c r="U82" s="100">
        <v>13.990166</v>
      </c>
      <c r="V82" s="100">
        <v>24.134595000000001</v>
      </c>
      <c r="W82" s="128"/>
      <c r="X82" s="122">
        <v>1975</v>
      </c>
      <c r="Y82" s="100">
        <v>4.1530893000000004</v>
      </c>
      <c r="Z82" s="100">
        <v>1.1505059</v>
      </c>
      <c r="AA82" s="100">
        <v>0.95730119999999996</v>
      </c>
      <c r="AB82" s="100">
        <v>0.99296980000000001</v>
      </c>
      <c r="AC82" s="100">
        <v>0.86740949999999994</v>
      </c>
      <c r="AD82" s="100">
        <v>0.70454910000000004</v>
      </c>
      <c r="AE82" s="100">
        <v>1.9689475000000001</v>
      </c>
      <c r="AF82" s="100">
        <v>3.2298939</v>
      </c>
      <c r="AG82" s="100">
        <v>3.0157807999999999</v>
      </c>
      <c r="AH82" s="100">
        <v>8.4986491999999991</v>
      </c>
      <c r="AI82" s="100">
        <v>7.9193702999999998</v>
      </c>
      <c r="AJ82" s="100">
        <v>20.940314000000001</v>
      </c>
      <c r="AK82" s="100">
        <v>26.676625999999999</v>
      </c>
      <c r="AL82" s="100">
        <v>49.210957000000001</v>
      </c>
      <c r="AM82" s="100">
        <v>106.10424</v>
      </c>
      <c r="AN82" s="100">
        <v>138.28613000000001</v>
      </c>
      <c r="AO82" s="100">
        <v>185.02457000000001</v>
      </c>
      <c r="AP82" s="100">
        <v>311.04755</v>
      </c>
      <c r="AQ82" s="100">
        <v>16.363813</v>
      </c>
      <c r="AR82" s="100">
        <v>20.883669999999999</v>
      </c>
      <c r="AS82" s="128"/>
      <c r="AT82" s="122">
        <v>1975</v>
      </c>
      <c r="AU82" s="100">
        <v>3.9825206</v>
      </c>
      <c r="AV82" s="100">
        <v>1.2017575</v>
      </c>
      <c r="AW82" s="100">
        <v>1.0845515999999999</v>
      </c>
      <c r="AX82" s="100">
        <v>0.56739430000000002</v>
      </c>
      <c r="AY82" s="100">
        <v>0.944326</v>
      </c>
      <c r="AZ82" s="100">
        <v>0.77618189999999998</v>
      </c>
      <c r="BA82" s="100">
        <v>2.4365929999999998</v>
      </c>
      <c r="BB82" s="100">
        <v>3.0212284</v>
      </c>
      <c r="BC82" s="100">
        <v>4.5131505000000001</v>
      </c>
      <c r="BD82" s="100">
        <v>6.3426445999999999</v>
      </c>
      <c r="BE82" s="100">
        <v>9.9187834000000006</v>
      </c>
      <c r="BF82" s="100">
        <v>21.596762999999999</v>
      </c>
      <c r="BG82" s="100">
        <v>34.374471</v>
      </c>
      <c r="BH82" s="100">
        <v>60.706231000000002</v>
      </c>
      <c r="BI82" s="100">
        <v>108.14577</v>
      </c>
      <c r="BJ82" s="100">
        <v>140.63992999999999</v>
      </c>
      <c r="BK82" s="100">
        <v>202.25545</v>
      </c>
      <c r="BL82" s="100">
        <v>316.78061000000002</v>
      </c>
      <c r="BM82" s="100">
        <v>15.173114</v>
      </c>
      <c r="BN82" s="100">
        <v>22.247596999999999</v>
      </c>
      <c r="BO82" s="128"/>
      <c r="BP82" s="122">
        <v>1975</v>
      </c>
    </row>
    <row r="83" spans="1:68">
      <c r="A83" s="128"/>
      <c r="B83" s="122">
        <v>1976</v>
      </c>
      <c r="C83" s="100">
        <v>1.5815328</v>
      </c>
      <c r="D83" s="100">
        <v>1.0670797000000001</v>
      </c>
      <c r="E83" s="100">
        <v>1.2264520999999999</v>
      </c>
      <c r="F83" s="100">
        <v>1.2428169</v>
      </c>
      <c r="G83" s="100">
        <v>0.67478199999999999</v>
      </c>
      <c r="H83" s="100">
        <v>0.8339588</v>
      </c>
      <c r="I83" s="100">
        <v>0.99444699999999997</v>
      </c>
      <c r="J83" s="100">
        <v>2.5368008999999998</v>
      </c>
      <c r="K83" s="100">
        <v>4.1478286000000004</v>
      </c>
      <c r="L83" s="100">
        <v>4.6193644000000003</v>
      </c>
      <c r="M83" s="100">
        <v>10.419314</v>
      </c>
      <c r="N83" s="100">
        <v>21.438158999999999</v>
      </c>
      <c r="O83" s="100">
        <v>39.837662000000002</v>
      </c>
      <c r="P83" s="100">
        <v>65.075822000000002</v>
      </c>
      <c r="Q83" s="100">
        <v>111.64594</v>
      </c>
      <c r="R83" s="100">
        <v>158.83386999999999</v>
      </c>
      <c r="S83" s="100">
        <v>220.52973</v>
      </c>
      <c r="T83" s="100">
        <v>317.10352</v>
      </c>
      <c r="U83" s="100">
        <v>13.381619000000001</v>
      </c>
      <c r="V83" s="100">
        <v>23.155239999999999</v>
      </c>
      <c r="W83" s="128"/>
      <c r="X83" s="122">
        <v>1976</v>
      </c>
      <c r="Y83" s="100">
        <v>2.3117836999999999</v>
      </c>
      <c r="Z83" s="100">
        <v>0.79988099999999995</v>
      </c>
      <c r="AA83" s="100">
        <v>1.2990660999999999</v>
      </c>
      <c r="AB83" s="100">
        <v>1.1343785</v>
      </c>
      <c r="AC83" s="100">
        <v>0.34448669999999998</v>
      </c>
      <c r="AD83" s="100">
        <v>0.68523889999999998</v>
      </c>
      <c r="AE83" s="100">
        <v>1.2695860000000001</v>
      </c>
      <c r="AF83" s="100">
        <v>2.4414240999999999</v>
      </c>
      <c r="AG83" s="100">
        <v>4.4005127000000002</v>
      </c>
      <c r="AH83" s="100">
        <v>4.4248593999999999</v>
      </c>
      <c r="AI83" s="100">
        <v>9.1397176000000009</v>
      </c>
      <c r="AJ83" s="100">
        <v>17.361533999999999</v>
      </c>
      <c r="AK83" s="100">
        <v>24.955589</v>
      </c>
      <c r="AL83" s="100">
        <v>64.131005000000002</v>
      </c>
      <c r="AM83" s="100">
        <v>110.13099</v>
      </c>
      <c r="AN83" s="100">
        <v>166.75498999999999</v>
      </c>
      <c r="AO83" s="100">
        <v>205.90177</v>
      </c>
      <c r="AP83" s="100">
        <v>197.7013</v>
      </c>
      <c r="AQ83" s="100">
        <v>16.597512999999999</v>
      </c>
      <c r="AR83" s="100">
        <v>20.489640000000001</v>
      </c>
      <c r="AS83" s="128"/>
      <c r="AT83" s="122">
        <v>1976</v>
      </c>
      <c r="AU83" s="100">
        <v>1.9387814000000001</v>
      </c>
      <c r="AV83" s="100">
        <v>0.93670310000000001</v>
      </c>
      <c r="AW83" s="100">
        <v>1.2617152</v>
      </c>
      <c r="AX83" s="100">
        <v>1.1897424999999999</v>
      </c>
      <c r="AY83" s="100">
        <v>0.5113529</v>
      </c>
      <c r="AZ83" s="100">
        <v>0.7605925</v>
      </c>
      <c r="BA83" s="100">
        <v>1.1277575</v>
      </c>
      <c r="BB83" s="100">
        <v>2.4904709999999999</v>
      </c>
      <c r="BC83" s="100">
        <v>4.2704360000000001</v>
      </c>
      <c r="BD83" s="100">
        <v>4.5254272000000002</v>
      </c>
      <c r="BE83" s="100">
        <v>9.788214</v>
      </c>
      <c r="BF83" s="100">
        <v>19.379607</v>
      </c>
      <c r="BG83" s="100">
        <v>32.099330000000002</v>
      </c>
      <c r="BH83" s="100">
        <v>64.573290999999998</v>
      </c>
      <c r="BI83" s="100">
        <v>110.80054</v>
      </c>
      <c r="BJ83" s="100">
        <v>163.70165</v>
      </c>
      <c r="BK83" s="100">
        <v>210.72682</v>
      </c>
      <c r="BL83" s="100">
        <v>232.86327</v>
      </c>
      <c r="BM83" s="100">
        <v>14.986015999999999</v>
      </c>
      <c r="BN83" s="100">
        <v>21.451747999999998</v>
      </c>
      <c r="BO83" s="128"/>
      <c r="BP83" s="122">
        <v>1976</v>
      </c>
    </row>
    <row r="84" spans="1:68">
      <c r="A84" s="128"/>
      <c r="B84" s="122">
        <v>1977</v>
      </c>
      <c r="C84" s="100">
        <v>2.9490937000000002</v>
      </c>
      <c r="D84" s="100">
        <v>0.59483269999999999</v>
      </c>
      <c r="E84" s="100">
        <v>2.0190912999999999</v>
      </c>
      <c r="F84" s="100">
        <v>1.062567</v>
      </c>
      <c r="G84" s="100">
        <v>0.99735870000000004</v>
      </c>
      <c r="H84" s="100">
        <v>0.67571789999999998</v>
      </c>
      <c r="I84" s="100">
        <v>1.112312</v>
      </c>
      <c r="J84" s="100">
        <v>2.7169606000000002</v>
      </c>
      <c r="K84" s="100">
        <v>3.5794366000000002</v>
      </c>
      <c r="L84" s="100">
        <v>6.2098996</v>
      </c>
      <c r="M84" s="100">
        <v>11.878015</v>
      </c>
      <c r="N84" s="100">
        <v>20.505831000000001</v>
      </c>
      <c r="O84" s="100">
        <v>34.605741999999999</v>
      </c>
      <c r="P84" s="100">
        <v>55.725208000000002</v>
      </c>
      <c r="Q84" s="100">
        <v>100.11044</v>
      </c>
      <c r="R84" s="100">
        <v>132.88312999999999</v>
      </c>
      <c r="S84" s="100">
        <v>243.49171999999999</v>
      </c>
      <c r="T84" s="100">
        <v>282.17588999999998</v>
      </c>
      <c r="U84" s="100">
        <v>12.709892999999999</v>
      </c>
      <c r="V84" s="100">
        <v>21.694921999999998</v>
      </c>
      <c r="W84" s="128"/>
      <c r="X84" s="122">
        <v>1977</v>
      </c>
      <c r="Y84" s="100">
        <v>4.1147958999999998</v>
      </c>
      <c r="Z84" s="100">
        <v>1.3983471999999999</v>
      </c>
      <c r="AA84" s="100">
        <v>0.98344860000000001</v>
      </c>
      <c r="AB84" s="100">
        <v>0.47563260000000002</v>
      </c>
      <c r="AC84" s="100">
        <v>0.68070739999999996</v>
      </c>
      <c r="AD84" s="100">
        <v>1.0346522</v>
      </c>
      <c r="AE84" s="100">
        <v>1.7616902999999999</v>
      </c>
      <c r="AF84" s="100">
        <v>2.8662534000000002</v>
      </c>
      <c r="AG84" s="100">
        <v>4.3217897000000001</v>
      </c>
      <c r="AH84" s="100">
        <v>3.7114506</v>
      </c>
      <c r="AI84" s="100">
        <v>6.8081896999999998</v>
      </c>
      <c r="AJ84" s="100">
        <v>13.526547000000001</v>
      </c>
      <c r="AK84" s="100">
        <v>19.922401000000001</v>
      </c>
      <c r="AL84" s="100">
        <v>49.743122999999997</v>
      </c>
      <c r="AM84" s="100">
        <v>78.482398000000003</v>
      </c>
      <c r="AN84" s="100">
        <v>151.04584</v>
      </c>
      <c r="AO84" s="100">
        <v>187.49028999999999</v>
      </c>
      <c r="AP84" s="100">
        <v>266.15359999999998</v>
      </c>
      <c r="AQ84" s="100">
        <v>15.068714999999999</v>
      </c>
      <c r="AR84" s="100">
        <v>18.731059999999999</v>
      </c>
      <c r="AS84" s="128"/>
      <c r="AT84" s="122">
        <v>1977</v>
      </c>
      <c r="AU84" s="100">
        <v>3.5187137000000002</v>
      </c>
      <c r="AV84" s="100">
        <v>0.98778569999999999</v>
      </c>
      <c r="AW84" s="100">
        <v>1.5152095000000001</v>
      </c>
      <c r="AX84" s="100">
        <v>0.77548170000000005</v>
      </c>
      <c r="AY84" s="100">
        <v>0.84089230000000004</v>
      </c>
      <c r="AZ84" s="100">
        <v>0.85333840000000005</v>
      </c>
      <c r="BA84" s="100">
        <v>1.428177</v>
      </c>
      <c r="BB84" s="100">
        <v>2.7896109999999998</v>
      </c>
      <c r="BC84" s="100">
        <v>3.9404208000000001</v>
      </c>
      <c r="BD84" s="100">
        <v>5.0013208999999996</v>
      </c>
      <c r="BE84" s="100">
        <v>9.3880774000000002</v>
      </c>
      <c r="BF84" s="100">
        <v>16.972241</v>
      </c>
      <c r="BG84" s="100">
        <v>26.977592999999999</v>
      </c>
      <c r="BH84" s="100">
        <v>52.529187</v>
      </c>
      <c r="BI84" s="100">
        <v>88.091064000000003</v>
      </c>
      <c r="BJ84" s="100">
        <v>143.96432999999999</v>
      </c>
      <c r="BK84" s="100">
        <v>205.84417999999999</v>
      </c>
      <c r="BL84" s="100">
        <v>270.80536000000001</v>
      </c>
      <c r="BM84" s="100">
        <v>13.887877</v>
      </c>
      <c r="BN84" s="100">
        <v>19.999510000000001</v>
      </c>
      <c r="BO84" s="128"/>
      <c r="BP84" s="122">
        <v>1977</v>
      </c>
    </row>
    <row r="85" spans="1:68">
      <c r="A85" s="128"/>
      <c r="B85" s="122">
        <v>1978</v>
      </c>
      <c r="C85" s="100">
        <v>2.5147279</v>
      </c>
      <c r="D85" s="100">
        <v>0.44155759999999999</v>
      </c>
      <c r="E85" s="100">
        <v>2.0349574000000001</v>
      </c>
      <c r="F85" s="100">
        <v>0.89940730000000002</v>
      </c>
      <c r="G85" s="100">
        <v>1.1421635000000001</v>
      </c>
      <c r="H85" s="100">
        <v>0.1676705</v>
      </c>
      <c r="I85" s="100">
        <v>0.88339380000000001</v>
      </c>
      <c r="J85" s="100">
        <v>3.7680980000000002</v>
      </c>
      <c r="K85" s="100">
        <v>4.0332642999999999</v>
      </c>
      <c r="L85" s="100">
        <v>7.614967</v>
      </c>
      <c r="M85" s="100">
        <v>10.050706</v>
      </c>
      <c r="N85" s="100">
        <v>23.238655000000001</v>
      </c>
      <c r="O85" s="100">
        <v>31.798749000000001</v>
      </c>
      <c r="P85" s="100">
        <v>55.535308000000001</v>
      </c>
      <c r="Q85" s="100">
        <v>118.00920000000001</v>
      </c>
      <c r="R85" s="100">
        <v>158.13505000000001</v>
      </c>
      <c r="S85" s="100">
        <v>229.94150999999999</v>
      </c>
      <c r="T85" s="100">
        <v>313.35982999999999</v>
      </c>
      <c r="U85" s="100">
        <v>13.590866999999999</v>
      </c>
      <c r="V85" s="100">
        <v>23.168453</v>
      </c>
      <c r="W85" s="128"/>
      <c r="X85" s="122">
        <v>1978</v>
      </c>
      <c r="Y85" s="100">
        <v>2.2883859000000002</v>
      </c>
      <c r="Z85" s="100">
        <v>0.61287650000000005</v>
      </c>
      <c r="AA85" s="100">
        <v>0.82292609999999999</v>
      </c>
      <c r="AB85" s="100">
        <v>1.2525952</v>
      </c>
      <c r="AC85" s="100">
        <v>0.83718020000000004</v>
      </c>
      <c r="AD85" s="100">
        <v>1.1958329999999999</v>
      </c>
      <c r="AE85" s="100">
        <v>2.2141202</v>
      </c>
      <c r="AF85" s="100">
        <v>1.8725540000000001</v>
      </c>
      <c r="AG85" s="100">
        <v>2.6463988000000001</v>
      </c>
      <c r="AH85" s="100">
        <v>4.3184885</v>
      </c>
      <c r="AI85" s="100">
        <v>7.8447575000000001</v>
      </c>
      <c r="AJ85" s="100">
        <v>13.918161</v>
      </c>
      <c r="AK85" s="100">
        <v>30.335352</v>
      </c>
      <c r="AL85" s="100">
        <v>48.211649000000001</v>
      </c>
      <c r="AM85" s="100">
        <v>91.482211000000007</v>
      </c>
      <c r="AN85" s="100">
        <v>139.72506999999999</v>
      </c>
      <c r="AO85" s="100">
        <v>195.37218999999999</v>
      </c>
      <c r="AP85" s="100">
        <v>258.12560999999999</v>
      </c>
      <c r="AQ85" s="100">
        <v>15.659041</v>
      </c>
      <c r="AR85" s="100">
        <v>19.119301</v>
      </c>
      <c r="AS85" s="128"/>
      <c r="AT85" s="122">
        <v>1978</v>
      </c>
      <c r="AU85" s="100">
        <v>2.4043168000000001</v>
      </c>
      <c r="AV85" s="100">
        <v>0.52549670000000004</v>
      </c>
      <c r="AW85" s="100">
        <v>1.4441337000000001</v>
      </c>
      <c r="AX85" s="100">
        <v>1.0721560999999999</v>
      </c>
      <c r="AY85" s="100">
        <v>0.99164129999999995</v>
      </c>
      <c r="AZ85" s="100">
        <v>0.67694840000000001</v>
      </c>
      <c r="BA85" s="100">
        <v>1.5343306000000001</v>
      </c>
      <c r="BB85" s="100">
        <v>2.8461485999999998</v>
      </c>
      <c r="BC85" s="100">
        <v>3.3566881</v>
      </c>
      <c r="BD85" s="100">
        <v>6.0173114999999999</v>
      </c>
      <c r="BE85" s="100">
        <v>8.9697245999999993</v>
      </c>
      <c r="BF85" s="100">
        <v>18.526178000000002</v>
      </c>
      <c r="BG85" s="100">
        <v>31.037834</v>
      </c>
      <c r="BH85" s="100">
        <v>51.614984</v>
      </c>
      <c r="BI85" s="100">
        <v>103.24145</v>
      </c>
      <c r="BJ85" s="100">
        <v>147.00462999999999</v>
      </c>
      <c r="BK85" s="100">
        <v>206.72364999999999</v>
      </c>
      <c r="BL85" s="100">
        <v>273.89785999999998</v>
      </c>
      <c r="BM85" s="100">
        <v>14.624714000000001</v>
      </c>
      <c r="BN85" s="100">
        <v>20.774989000000001</v>
      </c>
      <c r="BO85" s="128"/>
      <c r="BP85" s="122">
        <v>1978</v>
      </c>
    </row>
    <row r="86" spans="1:68">
      <c r="A86" s="128"/>
      <c r="B86" s="123">
        <v>1979</v>
      </c>
      <c r="C86" s="100">
        <v>4.2774966000000001</v>
      </c>
      <c r="D86" s="100">
        <v>1.1837944</v>
      </c>
      <c r="E86" s="100">
        <v>1.0917473</v>
      </c>
      <c r="F86" s="100">
        <v>0.74570329999999996</v>
      </c>
      <c r="G86" s="100">
        <v>0.63563499999999995</v>
      </c>
      <c r="H86" s="100">
        <v>0.83079250000000004</v>
      </c>
      <c r="I86" s="100">
        <v>1.8873686999999999</v>
      </c>
      <c r="J86" s="100">
        <v>2.5731747</v>
      </c>
      <c r="K86" s="100">
        <v>4.9445835999999996</v>
      </c>
      <c r="L86" s="100">
        <v>5.6958665999999996</v>
      </c>
      <c r="M86" s="100">
        <v>11.052111</v>
      </c>
      <c r="N86" s="100">
        <v>16.762820000000001</v>
      </c>
      <c r="O86" s="100">
        <v>28.675581999999999</v>
      </c>
      <c r="P86" s="100">
        <v>57.390371999999999</v>
      </c>
      <c r="Q86" s="100">
        <v>89.08605</v>
      </c>
      <c r="R86" s="100">
        <v>137.36401000000001</v>
      </c>
      <c r="S86" s="100">
        <v>203.20761999999999</v>
      </c>
      <c r="T86" s="100">
        <v>301.34097000000003</v>
      </c>
      <c r="U86" s="100">
        <v>12.365997</v>
      </c>
      <c r="V86" s="100">
        <v>20.731392</v>
      </c>
      <c r="W86" s="128"/>
      <c r="X86" s="123">
        <v>1979</v>
      </c>
      <c r="Y86" s="100">
        <v>3.4073506</v>
      </c>
      <c r="Z86" s="100">
        <v>0.77191469999999995</v>
      </c>
      <c r="AA86" s="100">
        <v>0.98094349999999997</v>
      </c>
      <c r="AB86" s="100">
        <v>0.93305199999999999</v>
      </c>
      <c r="AC86" s="100">
        <v>1.3099506999999999</v>
      </c>
      <c r="AD86" s="100">
        <v>0.84536279999999997</v>
      </c>
      <c r="AE86" s="100">
        <v>1.7806489999999999</v>
      </c>
      <c r="AF86" s="100">
        <v>2.2530793999999998</v>
      </c>
      <c r="AG86" s="100">
        <v>1.5524173999999999</v>
      </c>
      <c r="AH86" s="100">
        <v>4.6588105999999998</v>
      </c>
      <c r="AI86" s="100">
        <v>7.3488113000000004</v>
      </c>
      <c r="AJ86" s="100">
        <v>11.541759000000001</v>
      </c>
      <c r="AK86" s="100">
        <v>22.365331000000001</v>
      </c>
      <c r="AL86" s="100">
        <v>43.237350999999997</v>
      </c>
      <c r="AM86" s="100">
        <v>74.611418999999998</v>
      </c>
      <c r="AN86" s="100">
        <v>108.67246</v>
      </c>
      <c r="AO86" s="100">
        <v>196.04041000000001</v>
      </c>
      <c r="AP86" s="100">
        <v>261.16556000000003</v>
      </c>
      <c r="AQ86" s="100">
        <v>14.142174000000001</v>
      </c>
      <c r="AR86" s="100">
        <v>17.134609999999999</v>
      </c>
      <c r="AS86" s="128"/>
      <c r="AT86" s="123">
        <v>1979</v>
      </c>
      <c r="AU86" s="100">
        <v>3.8526468</v>
      </c>
      <c r="AV86" s="100">
        <v>0.98221959999999997</v>
      </c>
      <c r="AW86" s="100">
        <v>1.0376508</v>
      </c>
      <c r="AX86" s="100">
        <v>0.83741960000000004</v>
      </c>
      <c r="AY86" s="100">
        <v>0.96774039999999995</v>
      </c>
      <c r="AZ86" s="100">
        <v>0.83801429999999999</v>
      </c>
      <c r="BA86" s="100">
        <v>1.8349987000000001</v>
      </c>
      <c r="BB86" s="100">
        <v>2.4170856999999999</v>
      </c>
      <c r="BC86" s="100">
        <v>3.2870740999999999</v>
      </c>
      <c r="BD86" s="100">
        <v>5.1920733999999999</v>
      </c>
      <c r="BE86" s="100">
        <v>9.2411002999999994</v>
      </c>
      <c r="BF86" s="100">
        <v>14.130731000000001</v>
      </c>
      <c r="BG86" s="100">
        <v>25.384846</v>
      </c>
      <c r="BH86" s="100">
        <v>49.811165000000003</v>
      </c>
      <c r="BI86" s="100">
        <v>81.019014999999996</v>
      </c>
      <c r="BJ86" s="100">
        <v>120.13118</v>
      </c>
      <c r="BK86" s="100">
        <v>198.40697</v>
      </c>
      <c r="BL86" s="100">
        <v>272.42777000000001</v>
      </c>
      <c r="BM86" s="100">
        <v>13.254587000000001</v>
      </c>
      <c r="BN86" s="100">
        <v>18.670337</v>
      </c>
      <c r="BO86" s="128"/>
      <c r="BP86" s="123">
        <v>1979</v>
      </c>
    </row>
    <row r="87" spans="1:68">
      <c r="A87" s="128"/>
      <c r="B87" s="123">
        <v>1980</v>
      </c>
      <c r="C87" s="100">
        <v>1.8968919</v>
      </c>
      <c r="D87" s="100">
        <v>0.44961329999999999</v>
      </c>
      <c r="E87" s="100">
        <v>0.30747229999999998</v>
      </c>
      <c r="F87" s="100">
        <v>1.0502232</v>
      </c>
      <c r="G87" s="100">
        <v>1.2421511999999999</v>
      </c>
      <c r="H87" s="100">
        <v>0.98271569999999997</v>
      </c>
      <c r="I87" s="100">
        <v>1.6671251</v>
      </c>
      <c r="J87" s="100">
        <v>3.9148942999999998</v>
      </c>
      <c r="K87" s="100">
        <v>4.8232169999999996</v>
      </c>
      <c r="L87" s="100">
        <v>6.8401611999999998</v>
      </c>
      <c r="M87" s="100">
        <v>14.879977</v>
      </c>
      <c r="N87" s="100">
        <v>19.406224000000002</v>
      </c>
      <c r="O87" s="100">
        <v>33.653573999999999</v>
      </c>
      <c r="P87" s="100">
        <v>54.520524999999999</v>
      </c>
      <c r="Q87" s="100">
        <v>95.232496999999995</v>
      </c>
      <c r="R87" s="100">
        <v>129.92088000000001</v>
      </c>
      <c r="S87" s="100">
        <v>193.06980999999999</v>
      </c>
      <c r="T87" s="100">
        <v>293.17989999999998</v>
      </c>
      <c r="U87" s="100">
        <v>12.823553</v>
      </c>
      <c r="V87" s="100">
        <v>20.921475999999998</v>
      </c>
      <c r="W87" s="128"/>
      <c r="X87" s="123">
        <v>1980</v>
      </c>
      <c r="Y87" s="100">
        <v>1.4485064999999999</v>
      </c>
      <c r="Z87" s="100">
        <v>1.2512806000000001</v>
      </c>
      <c r="AA87" s="100">
        <v>1.2866804000000001</v>
      </c>
      <c r="AB87" s="100">
        <v>0.46799540000000001</v>
      </c>
      <c r="AC87" s="100">
        <v>1.1198136999999999</v>
      </c>
      <c r="AD87" s="100">
        <v>0.83422870000000005</v>
      </c>
      <c r="AE87" s="100">
        <v>1.5499871000000001</v>
      </c>
      <c r="AF87" s="100">
        <v>1.0747949999999999</v>
      </c>
      <c r="AG87" s="100">
        <v>2.7835768999999999</v>
      </c>
      <c r="AH87" s="100">
        <v>3.3202368</v>
      </c>
      <c r="AI87" s="100">
        <v>6.8777609999999996</v>
      </c>
      <c r="AJ87" s="100">
        <v>15.634181999999999</v>
      </c>
      <c r="AK87" s="100">
        <v>21.723412</v>
      </c>
      <c r="AL87" s="100">
        <v>45.256228</v>
      </c>
      <c r="AM87" s="100">
        <v>86.060520999999994</v>
      </c>
      <c r="AN87" s="100">
        <v>131.86784</v>
      </c>
      <c r="AO87" s="100">
        <v>199.68051</v>
      </c>
      <c r="AP87" s="100">
        <v>309.50646999999998</v>
      </c>
      <c r="AQ87" s="100">
        <v>15.712294</v>
      </c>
      <c r="AR87" s="100">
        <v>18.850345999999998</v>
      </c>
      <c r="AS87" s="128"/>
      <c r="AT87" s="123">
        <v>1980</v>
      </c>
      <c r="AU87" s="100">
        <v>1.6781649999999999</v>
      </c>
      <c r="AV87" s="100">
        <v>0.84188940000000001</v>
      </c>
      <c r="AW87" s="100">
        <v>0.78602760000000005</v>
      </c>
      <c r="AX87" s="100">
        <v>0.76478500000000005</v>
      </c>
      <c r="AY87" s="100">
        <v>1.1818953000000001</v>
      </c>
      <c r="AZ87" s="100">
        <v>0.9091593</v>
      </c>
      <c r="BA87" s="100">
        <v>1.6095079999999999</v>
      </c>
      <c r="BB87" s="100">
        <v>2.5249044999999999</v>
      </c>
      <c r="BC87" s="100">
        <v>3.8279355000000002</v>
      </c>
      <c r="BD87" s="100">
        <v>5.1245535999999996</v>
      </c>
      <c r="BE87" s="100">
        <v>10.974311999999999</v>
      </c>
      <c r="BF87" s="100">
        <v>17.507097999999999</v>
      </c>
      <c r="BG87" s="100">
        <v>27.424578</v>
      </c>
      <c r="BH87" s="100">
        <v>49.563668999999997</v>
      </c>
      <c r="BI87" s="100">
        <v>90.112316000000007</v>
      </c>
      <c r="BJ87" s="100">
        <v>131.08327</v>
      </c>
      <c r="BK87" s="100">
        <v>197.46563</v>
      </c>
      <c r="BL87" s="100">
        <v>304.99234999999999</v>
      </c>
      <c r="BM87" s="100">
        <v>14.269814</v>
      </c>
      <c r="BN87" s="100">
        <v>19.931777</v>
      </c>
      <c r="BO87" s="128"/>
      <c r="BP87" s="123">
        <v>1980</v>
      </c>
    </row>
    <row r="88" spans="1:68">
      <c r="A88" s="128"/>
      <c r="B88" s="123">
        <v>1981</v>
      </c>
      <c r="C88" s="100">
        <v>2.0575497</v>
      </c>
      <c r="D88" s="100">
        <v>0.92435250000000002</v>
      </c>
      <c r="E88" s="100">
        <v>0.59502820000000001</v>
      </c>
      <c r="F88" s="100">
        <v>0.6053461</v>
      </c>
      <c r="G88" s="100">
        <v>1.2124170000000001</v>
      </c>
      <c r="H88" s="100">
        <v>1.6066579999999999</v>
      </c>
      <c r="I88" s="100">
        <v>1.4463569999999999</v>
      </c>
      <c r="J88" s="100">
        <v>1.9834265</v>
      </c>
      <c r="K88" s="100">
        <v>1.4045536000000001</v>
      </c>
      <c r="L88" s="100">
        <v>3.9753001000000001</v>
      </c>
      <c r="M88" s="100">
        <v>11.629405999999999</v>
      </c>
      <c r="N88" s="100">
        <v>18.101406000000001</v>
      </c>
      <c r="O88" s="100">
        <v>38.033627000000003</v>
      </c>
      <c r="P88" s="100">
        <v>53.169162</v>
      </c>
      <c r="Q88" s="100">
        <v>93.734555</v>
      </c>
      <c r="R88" s="100">
        <v>151.61359999999999</v>
      </c>
      <c r="S88" s="100">
        <v>238.20500999999999</v>
      </c>
      <c r="T88" s="100">
        <v>287.93549999999999</v>
      </c>
      <c r="U88" s="100">
        <v>13.03659</v>
      </c>
      <c r="V88" s="100">
        <v>21.450420999999999</v>
      </c>
      <c r="W88" s="128"/>
      <c r="X88" s="123">
        <v>1981</v>
      </c>
      <c r="Y88" s="100">
        <v>2.3364486000000002</v>
      </c>
      <c r="Z88" s="100">
        <v>0.48351919999999998</v>
      </c>
      <c r="AA88" s="100">
        <v>0.62099170000000004</v>
      </c>
      <c r="AB88" s="100">
        <v>1.1001688000000001</v>
      </c>
      <c r="AC88" s="100">
        <v>0.62302679999999999</v>
      </c>
      <c r="AD88" s="100">
        <v>0.6583582</v>
      </c>
      <c r="AE88" s="100">
        <v>1.6537427</v>
      </c>
      <c r="AF88" s="100">
        <v>1.6498451000000001</v>
      </c>
      <c r="AG88" s="100">
        <v>2.4592805000000002</v>
      </c>
      <c r="AH88" s="100">
        <v>3.9069695000000002</v>
      </c>
      <c r="AI88" s="100">
        <v>6.595262</v>
      </c>
      <c r="AJ88" s="100">
        <v>10.797504</v>
      </c>
      <c r="AK88" s="100">
        <v>25.210398000000001</v>
      </c>
      <c r="AL88" s="100">
        <v>53.832790000000003</v>
      </c>
      <c r="AM88" s="100">
        <v>77.185479999999998</v>
      </c>
      <c r="AN88" s="100">
        <v>111.38454</v>
      </c>
      <c r="AO88" s="100">
        <v>194.96996999999999</v>
      </c>
      <c r="AP88" s="100">
        <v>342.22311000000002</v>
      </c>
      <c r="AQ88" s="100">
        <v>15.759212</v>
      </c>
      <c r="AR88" s="100">
        <v>18.581502</v>
      </c>
      <c r="AS88" s="128"/>
      <c r="AT88" s="123">
        <v>1981</v>
      </c>
      <c r="AU88" s="100">
        <v>2.1937175</v>
      </c>
      <c r="AV88" s="100">
        <v>0.70891040000000005</v>
      </c>
      <c r="AW88" s="100">
        <v>0.60773279999999996</v>
      </c>
      <c r="AX88" s="100">
        <v>0.84808159999999999</v>
      </c>
      <c r="AY88" s="100">
        <v>0.92175390000000001</v>
      </c>
      <c r="AZ88" s="100">
        <v>1.138228</v>
      </c>
      <c r="BA88" s="100">
        <v>1.5485655</v>
      </c>
      <c r="BB88" s="100">
        <v>1.8198877</v>
      </c>
      <c r="BC88" s="100">
        <v>1.9189139</v>
      </c>
      <c r="BD88" s="100">
        <v>3.9420169999999999</v>
      </c>
      <c r="BE88" s="100">
        <v>9.1659147000000001</v>
      </c>
      <c r="BF88" s="100">
        <v>14.447882</v>
      </c>
      <c r="BG88" s="100">
        <v>31.314064999999999</v>
      </c>
      <c r="BH88" s="100">
        <v>53.523206999999999</v>
      </c>
      <c r="BI88" s="100">
        <v>84.441787000000005</v>
      </c>
      <c r="BJ88" s="100">
        <v>127.77665</v>
      </c>
      <c r="BK88" s="100">
        <v>209.57286999999999</v>
      </c>
      <c r="BL88" s="100">
        <v>327.52049</v>
      </c>
      <c r="BM88" s="100">
        <v>14.400339000000001</v>
      </c>
      <c r="BN88" s="100">
        <v>19.924544000000001</v>
      </c>
      <c r="BO88" s="128"/>
      <c r="BP88" s="123">
        <v>1981</v>
      </c>
    </row>
    <row r="89" spans="1:68">
      <c r="A89" s="128"/>
      <c r="B89" s="123">
        <v>1982</v>
      </c>
      <c r="C89" s="100">
        <v>2.5350256</v>
      </c>
      <c r="D89" s="100">
        <v>1.1069574</v>
      </c>
      <c r="E89" s="100">
        <v>1.1568065999999999</v>
      </c>
      <c r="F89" s="100">
        <v>0.60780480000000003</v>
      </c>
      <c r="G89" s="100">
        <v>1.0355627000000001</v>
      </c>
      <c r="H89" s="100">
        <v>1.7372462</v>
      </c>
      <c r="I89" s="100">
        <v>1.7679514999999999</v>
      </c>
      <c r="J89" s="100">
        <v>1.8273383999999999</v>
      </c>
      <c r="K89" s="100">
        <v>3.8284322</v>
      </c>
      <c r="L89" s="100">
        <v>5.9972830000000004</v>
      </c>
      <c r="M89" s="100">
        <v>10.196954</v>
      </c>
      <c r="N89" s="100">
        <v>16.839247</v>
      </c>
      <c r="O89" s="100">
        <v>34.487855000000003</v>
      </c>
      <c r="P89" s="100">
        <v>49.897038000000002</v>
      </c>
      <c r="Q89" s="100">
        <v>87.725989999999996</v>
      </c>
      <c r="R89" s="100">
        <v>139.88665</v>
      </c>
      <c r="S89" s="100">
        <v>189.51472999999999</v>
      </c>
      <c r="T89" s="100">
        <v>393.53478999999999</v>
      </c>
      <c r="U89" s="100">
        <v>12.914009999999999</v>
      </c>
      <c r="V89" s="100">
        <v>21.547004999999999</v>
      </c>
      <c r="W89" s="128"/>
      <c r="X89" s="123">
        <v>1982</v>
      </c>
      <c r="Y89" s="100">
        <v>2.3067478000000001</v>
      </c>
      <c r="Z89" s="100">
        <v>0.99515529999999996</v>
      </c>
      <c r="AA89" s="100">
        <v>0.4525788</v>
      </c>
      <c r="AB89" s="100">
        <v>1.5850674</v>
      </c>
      <c r="AC89" s="100">
        <v>0.91263079999999996</v>
      </c>
      <c r="AD89" s="100">
        <v>0.6446944</v>
      </c>
      <c r="AE89" s="100">
        <v>0.32982349999999999</v>
      </c>
      <c r="AF89" s="100">
        <v>1.5209154</v>
      </c>
      <c r="AG89" s="100">
        <v>2.1339302</v>
      </c>
      <c r="AH89" s="100">
        <v>4.3857846</v>
      </c>
      <c r="AI89" s="100">
        <v>7.4899754999999999</v>
      </c>
      <c r="AJ89" s="100">
        <v>13.435948</v>
      </c>
      <c r="AK89" s="100">
        <v>20.199158000000001</v>
      </c>
      <c r="AL89" s="100">
        <v>41.334128</v>
      </c>
      <c r="AM89" s="100">
        <v>65.665481</v>
      </c>
      <c r="AN89" s="100">
        <v>130.40481</v>
      </c>
      <c r="AO89" s="100">
        <v>191.47597999999999</v>
      </c>
      <c r="AP89" s="100">
        <v>289.45979999999997</v>
      </c>
      <c r="AQ89" s="100">
        <v>14.888208000000001</v>
      </c>
      <c r="AR89" s="100">
        <v>17.449624</v>
      </c>
      <c r="AS89" s="128"/>
      <c r="AT89" s="123">
        <v>1982</v>
      </c>
      <c r="AU89" s="100">
        <v>2.4236675000000001</v>
      </c>
      <c r="AV89" s="100">
        <v>1.0523887000000001</v>
      </c>
      <c r="AW89" s="100">
        <v>0.81215159999999997</v>
      </c>
      <c r="AX89" s="100">
        <v>1.0861183000000001</v>
      </c>
      <c r="AY89" s="100">
        <v>0.97495050000000005</v>
      </c>
      <c r="AZ89" s="100">
        <v>1.1965205000000001</v>
      </c>
      <c r="BA89" s="100">
        <v>1.0581373000000001</v>
      </c>
      <c r="BB89" s="100">
        <v>1.6771598000000001</v>
      </c>
      <c r="BC89" s="100">
        <v>3.0029925999999998</v>
      </c>
      <c r="BD89" s="100">
        <v>5.2116601999999999</v>
      </c>
      <c r="BE89" s="100">
        <v>8.8760446999999996</v>
      </c>
      <c r="BF89" s="100">
        <v>15.142135</v>
      </c>
      <c r="BG89" s="100">
        <v>27.037562999999999</v>
      </c>
      <c r="BH89" s="100">
        <v>45.317470999999998</v>
      </c>
      <c r="BI89" s="100">
        <v>75.350199000000003</v>
      </c>
      <c r="BJ89" s="100">
        <v>134.26965999999999</v>
      </c>
      <c r="BK89" s="100">
        <v>190.80269000000001</v>
      </c>
      <c r="BL89" s="100">
        <v>317.35269</v>
      </c>
      <c r="BM89" s="100">
        <v>13.902566</v>
      </c>
      <c r="BN89" s="100">
        <v>19.089500999999998</v>
      </c>
      <c r="BO89" s="128"/>
      <c r="BP89" s="123">
        <v>1982</v>
      </c>
    </row>
    <row r="90" spans="1:68">
      <c r="A90" s="128"/>
      <c r="B90" s="123">
        <v>1983</v>
      </c>
      <c r="C90" s="100">
        <v>2.1660602</v>
      </c>
      <c r="D90" s="100">
        <v>1.2908847000000001</v>
      </c>
      <c r="E90" s="100">
        <v>0.7139818</v>
      </c>
      <c r="F90" s="100">
        <v>0.45835609999999999</v>
      </c>
      <c r="G90" s="100">
        <v>1.3156337</v>
      </c>
      <c r="H90" s="100">
        <v>1.2472133000000001</v>
      </c>
      <c r="I90" s="100">
        <v>0.95999690000000004</v>
      </c>
      <c r="J90" s="100">
        <v>2.5772487000000002</v>
      </c>
      <c r="K90" s="100">
        <v>3.2815074000000002</v>
      </c>
      <c r="L90" s="100">
        <v>7.8858534999999996</v>
      </c>
      <c r="M90" s="100">
        <v>15.051252</v>
      </c>
      <c r="N90" s="100">
        <v>20.290924</v>
      </c>
      <c r="O90" s="100">
        <v>31.92848</v>
      </c>
      <c r="P90" s="100">
        <v>50.823903000000001</v>
      </c>
      <c r="Q90" s="100">
        <v>91.336185</v>
      </c>
      <c r="R90" s="100">
        <v>144.64510000000001</v>
      </c>
      <c r="S90" s="100">
        <v>209.45490000000001</v>
      </c>
      <c r="T90" s="100">
        <v>351.49385000000001</v>
      </c>
      <c r="U90" s="100">
        <v>13.556507</v>
      </c>
      <c r="V90" s="100">
        <v>22.004003000000001</v>
      </c>
      <c r="W90" s="128"/>
      <c r="X90" s="123">
        <v>1983</v>
      </c>
      <c r="Y90" s="100">
        <v>2.2804337000000001</v>
      </c>
      <c r="Z90" s="100">
        <v>0.8479563</v>
      </c>
      <c r="AA90" s="100">
        <v>1.6390902000000001</v>
      </c>
      <c r="AB90" s="100">
        <v>0.79825279999999998</v>
      </c>
      <c r="AC90" s="100">
        <v>1.2041719</v>
      </c>
      <c r="AD90" s="100">
        <v>0.31797609999999998</v>
      </c>
      <c r="AE90" s="100">
        <v>1.1401152999999999</v>
      </c>
      <c r="AF90" s="100">
        <v>1.4308940999999999</v>
      </c>
      <c r="AG90" s="100">
        <v>2.3072734000000001</v>
      </c>
      <c r="AH90" s="100">
        <v>3.7436758999999999</v>
      </c>
      <c r="AI90" s="100">
        <v>8.9854354000000001</v>
      </c>
      <c r="AJ90" s="100">
        <v>11.491795</v>
      </c>
      <c r="AK90" s="100">
        <v>20.084061999999999</v>
      </c>
      <c r="AL90" s="100">
        <v>41.199171</v>
      </c>
      <c r="AM90" s="100">
        <v>70.549792999999994</v>
      </c>
      <c r="AN90" s="100">
        <v>107.72673</v>
      </c>
      <c r="AO90" s="100">
        <v>189.28551999999999</v>
      </c>
      <c r="AP90" s="100">
        <v>261.63659999999999</v>
      </c>
      <c r="AQ90" s="100">
        <v>14.480105999999999</v>
      </c>
      <c r="AR90" s="100">
        <v>16.610056</v>
      </c>
      <c r="AS90" s="128"/>
      <c r="AT90" s="123">
        <v>1983</v>
      </c>
      <c r="AU90" s="100">
        <v>2.2217760000000002</v>
      </c>
      <c r="AV90" s="100">
        <v>1.0749283000000001</v>
      </c>
      <c r="AW90" s="100">
        <v>1.1666893</v>
      </c>
      <c r="AX90" s="100">
        <v>0.62457010000000002</v>
      </c>
      <c r="AY90" s="100">
        <v>1.260718</v>
      </c>
      <c r="AZ90" s="100">
        <v>0.78714870000000003</v>
      </c>
      <c r="BA90" s="100">
        <v>1.0492543999999999</v>
      </c>
      <c r="BB90" s="100">
        <v>2.0155865999999998</v>
      </c>
      <c r="BC90" s="100">
        <v>2.8073516999999999</v>
      </c>
      <c r="BD90" s="100">
        <v>5.8664560000000003</v>
      </c>
      <c r="BE90" s="100">
        <v>12.091240000000001</v>
      </c>
      <c r="BF90" s="100">
        <v>15.922299000000001</v>
      </c>
      <c r="BG90" s="100">
        <v>25.791077000000001</v>
      </c>
      <c r="BH90" s="100">
        <v>45.662269000000002</v>
      </c>
      <c r="BI90" s="100">
        <v>79.697473000000002</v>
      </c>
      <c r="BJ90" s="100">
        <v>122.71406</v>
      </c>
      <c r="BK90" s="100">
        <v>196.30158</v>
      </c>
      <c r="BL90" s="100">
        <v>285.49729000000002</v>
      </c>
      <c r="BM90" s="100">
        <v>14.018929999999999</v>
      </c>
      <c r="BN90" s="100">
        <v>18.823433000000001</v>
      </c>
      <c r="BO90" s="128"/>
      <c r="BP90" s="123">
        <v>1983</v>
      </c>
    </row>
    <row r="91" spans="1:68">
      <c r="A91" s="128"/>
      <c r="B91" s="123">
        <v>1984</v>
      </c>
      <c r="C91" s="100">
        <v>1.8124539</v>
      </c>
      <c r="D91" s="100">
        <v>0.49362650000000002</v>
      </c>
      <c r="E91" s="100">
        <v>1.5753444000000001</v>
      </c>
      <c r="F91" s="100">
        <v>0.91205369999999997</v>
      </c>
      <c r="G91" s="100">
        <v>1.0191736</v>
      </c>
      <c r="H91" s="100">
        <v>1.0741270000000001</v>
      </c>
      <c r="I91" s="100">
        <v>1.5952831000000001</v>
      </c>
      <c r="J91" s="100">
        <v>1.9908124</v>
      </c>
      <c r="K91" s="100">
        <v>2.3107739</v>
      </c>
      <c r="L91" s="100">
        <v>5.9235711000000002</v>
      </c>
      <c r="M91" s="100">
        <v>8.9491817999999999</v>
      </c>
      <c r="N91" s="100">
        <v>20.391196999999998</v>
      </c>
      <c r="O91" s="100">
        <v>37.857109000000001</v>
      </c>
      <c r="P91" s="100">
        <v>55.337014000000003</v>
      </c>
      <c r="Q91" s="100">
        <v>102.53369000000001</v>
      </c>
      <c r="R91" s="100">
        <v>144.35042000000001</v>
      </c>
      <c r="S91" s="100">
        <v>227.44006999999999</v>
      </c>
      <c r="T91" s="100">
        <v>437.12952000000001</v>
      </c>
      <c r="U91" s="100">
        <v>14.502048</v>
      </c>
      <c r="V91" s="100">
        <v>23.618137000000001</v>
      </c>
      <c r="W91" s="128"/>
      <c r="X91" s="123">
        <v>1984</v>
      </c>
      <c r="Y91" s="100">
        <v>1.9066734999999999</v>
      </c>
      <c r="Z91" s="100">
        <v>0.69126180000000004</v>
      </c>
      <c r="AA91" s="100">
        <v>0.44956410000000002</v>
      </c>
      <c r="AB91" s="100">
        <v>1.4295857999999999</v>
      </c>
      <c r="AC91" s="100">
        <v>1.5035333</v>
      </c>
      <c r="AD91" s="100">
        <v>0.62586839999999999</v>
      </c>
      <c r="AE91" s="100">
        <v>0.96788090000000004</v>
      </c>
      <c r="AF91" s="100">
        <v>1.3793746</v>
      </c>
      <c r="AG91" s="100">
        <v>2.6538279999999999</v>
      </c>
      <c r="AH91" s="100">
        <v>3.8869568999999999</v>
      </c>
      <c r="AI91" s="100">
        <v>8.0102974000000007</v>
      </c>
      <c r="AJ91" s="100">
        <v>13.086767999999999</v>
      </c>
      <c r="AK91" s="100">
        <v>22.439826</v>
      </c>
      <c r="AL91" s="100">
        <v>46.048805000000002</v>
      </c>
      <c r="AM91" s="100">
        <v>72.899870000000007</v>
      </c>
      <c r="AN91" s="100">
        <v>122.00658</v>
      </c>
      <c r="AO91" s="100">
        <v>169.14179999999999</v>
      </c>
      <c r="AP91" s="100">
        <v>295.58071000000001</v>
      </c>
      <c r="AQ91" s="100">
        <v>15.497657</v>
      </c>
      <c r="AR91" s="100">
        <v>17.465789000000001</v>
      </c>
      <c r="AS91" s="128"/>
      <c r="AT91" s="123">
        <v>1984</v>
      </c>
      <c r="AU91" s="100">
        <v>1.8583702</v>
      </c>
      <c r="AV91" s="100">
        <v>0.59002069999999995</v>
      </c>
      <c r="AW91" s="100">
        <v>1.0252106999999999</v>
      </c>
      <c r="AX91" s="100">
        <v>1.1651309000000001</v>
      </c>
      <c r="AY91" s="100">
        <v>1.2574605999999999</v>
      </c>
      <c r="AZ91" s="100">
        <v>0.85218210000000005</v>
      </c>
      <c r="BA91" s="100">
        <v>1.2833273999999999</v>
      </c>
      <c r="BB91" s="100">
        <v>1.6909859</v>
      </c>
      <c r="BC91" s="100">
        <v>2.4778929000000001</v>
      </c>
      <c r="BD91" s="100">
        <v>4.9300502000000002</v>
      </c>
      <c r="BE91" s="100">
        <v>8.4910581000000001</v>
      </c>
      <c r="BF91" s="100">
        <v>16.778036</v>
      </c>
      <c r="BG91" s="100">
        <v>29.914116</v>
      </c>
      <c r="BH91" s="100">
        <v>50.352561000000001</v>
      </c>
      <c r="BI91" s="100">
        <v>85.962424999999996</v>
      </c>
      <c r="BJ91" s="100">
        <v>131.08235999999999</v>
      </c>
      <c r="BK91" s="100">
        <v>189.61376000000001</v>
      </c>
      <c r="BL91" s="100">
        <v>333.26573999999999</v>
      </c>
      <c r="BM91" s="100">
        <v>15.000586</v>
      </c>
      <c r="BN91" s="100">
        <v>19.811610999999999</v>
      </c>
      <c r="BO91" s="128"/>
      <c r="BP91" s="123">
        <v>1984</v>
      </c>
    </row>
    <row r="92" spans="1:68">
      <c r="A92" s="128"/>
      <c r="B92" s="123">
        <v>1985</v>
      </c>
      <c r="C92" s="100">
        <v>2.1166675000000001</v>
      </c>
      <c r="D92" s="100">
        <v>1.3276597999999999</v>
      </c>
      <c r="E92" s="100">
        <v>0.86810330000000002</v>
      </c>
      <c r="F92" s="100">
        <v>1.3493719</v>
      </c>
      <c r="G92" s="100">
        <v>1.0195921999999999</v>
      </c>
      <c r="H92" s="100">
        <v>1.3492059999999999</v>
      </c>
      <c r="I92" s="100">
        <v>0.95625300000000002</v>
      </c>
      <c r="J92" s="100">
        <v>1.9211681</v>
      </c>
      <c r="K92" s="100">
        <v>4.0319817000000002</v>
      </c>
      <c r="L92" s="100">
        <v>6.4260316</v>
      </c>
      <c r="M92" s="100">
        <v>6.9333147999999998</v>
      </c>
      <c r="N92" s="100">
        <v>22.072934</v>
      </c>
      <c r="O92" s="100">
        <v>34.234057</v>
      </c>
      <c r="P92" s="100">
        <v>51.987333999999997</v>
      </c>
      <c r="Q92" s="100">
        <v>86.769587999999999</v>
      </c>
      <c r="R92" s="100">
        <v>149.60817</v>
      </c>
      <c r="S92" s="100">
        <v>203.42189999999999</v>
      </c>
      <c r="T92" s="100">
        <v>382.63337999999999</v>
      </c>
      <c r="U92" s="100">
        <v>13.929188</v>
      </c>
      <c r="V92" s="100">
        <v>21.960650000000001</v>
      </c>
      <c r="W92" s="128"/>
      <c r="X92" s="123">
        <v>1985</v>
      </c>
      <c r="Y92" s="100">
        <v>1.1957983000000001</v>
      </c>
      <c r="Z92" s="100">
        <v>0.87326020000000004</v>
      </c>
      <c r="AA92" s="100">
        <v>1.3642730000000001</v>
      </c>
      <c r="AB92" s="100">
        <v>1.881677</v>
      </c>
      <c r="AC92" s="100">
        <v>1.055963</v>
      </c>
      <c r="AD92" s="100">
        <v>0.91961349999999997</v>
      </c>
      <c r="AE92" s="100">
        <v>0.79973640000000001</v>
      </c>
      <c r="AF92" s="100">
        <v>0.16583310000000001</v>
      </c>
      <c r="AG92" s="100">
        <v>1.9048304</v>
      </c>
      <c r="AH92" s="100">
        <v>2.7604066999999999</v>
      </c>
      <c r="AI92" s="100">
        <v>6.9824210999999998</v>
      </c>
      <c r="AJ92" s="100">
        <v>17.650031999999999</v>
      </c>
      <c r="AK92" s="100">
        <v>25.834182999999999</v>
      </c>
      <c r="AL92" s="100">
        <v>41.377282000000001</v>
      </c>
      <c r="AM92" s="100">
        <v>76.775283999999999</v>
      </c>
      <c r="AN92" s="100">
        <v>128.27481</v>
      </c>
      <c r="AO92" s="100">
        <v>201.89241999999999</v>
      </c>
      <c r="AP92" s="100">
        <v>349.05586</v>
      </c>
      <c r="AQ92" s="100">
        <v>17.165082000000002</v>
      </c>
      <c r="AR92" s="100">
        <v>19.006423000000002</v>
      </c>
      <c r="AS92" s="128"/>
      <c r="AT92" s="123">
        <v>1985</v>
      </c>
      <c r="AU92" s="100">
        <v>1.6672836</v>
      </c>
      <c r="AV92" s="100">
        <v>1.1062596</v>
      </c>
      <c r="AW92" s="100">
        <v>1.1104087</v>
      </c>
      <c r="AX92" s="100">
        <v>1.609558</v>
      </c>
      <c r="AY92" s="100">
        <v>1.0374589000000001</v>
      </c>
      <c r="AZ92" s="100">
        <v>1.1367882</v>
      </c>
      <c r="BA92" s="100">
        <v>0.87813479999999999</v>
      </c>
      <c r="BB92" s="100">
        <v>1.0589458</v>
      </c>
      <c r="BC92" s="100">
        <v>2.9942685999999998</v>
      </c>
      <c r="BD92" s="100">
        <v>4.641743</v>
      </c>
      <c r="BE92" s="100">
        <v>6.9572998999999998</v>
      </c>
      <c r="BF92" s="100">
        <v>19.893968999999998</v>
      </c>
      <c r="BG92" s="100">
        <v>29.920470999999999</v>
      </c>
      <c r="BH92" s="100">
        <v>46.308244999999999</v>
      </c>
      <c r="BI92" s="100">
        <v>81.190681999999995</v>
      </c>
      <c r="BJ92" s="100">
        <v>136.95981</v>
      </c>
      <c r="BK92" s="100">
        <v>202.43481</v>
      </c>
      <c r="BL92" s="100">
        <v>358.03264000000001</v>
      </c>
      <c r="BM92" s="100">
        <v>15.549477</v>
      </c>
      <c r="BN92" s="100">
        <v>20.291595999999998</v>
      </c>
      <c r="BO92" s="128"/>
      <c r="BP92" s="123">
        <v>1985</v>
      </c>
    </row>
    <row r="93" spans="1:68">
      <c r="A93" s="128"/>
      <c r="B93" s="123">
        <v>1986</v>
      </c>
      <c r="C93" s="100">
        <v>1.7770024</v>
      </c>
      <c r="D93" s="100">
        <v>0.49596780000000001</v>
      </c>
      <c r="E93" s="100">
        <v>1.3388833</v>
      </c>
      <c r="F93" s="100">
        <v>1.4523252</v>
      </c>
      <c r="G93" s="100">
        <v>0.88180570000000003</v>
      </c>
      <c r="H93" s="100">
        <v>0.88007899999999994</v>
      </c>
      <c r="I93" s="100">
        <v>0.78654069999999998</v>
      </c>
      <c r="J93" s="100">
        <v>2.1815484999999999</v>
      </c>
      <c r="K93" s="100">
        <v>3.8452886999999998</v>
      </c>
      <c r="L93" s="100">
        <v>5.5404092</v>
      </c>
      <c r="M93" s="100">
        <v>13.527887</v>
      </c>
      <c r="N93" s="100">
        <v>20.268478999999999</v>
      </c>
      <c r="O93" s="100">
        <v>34.698619999999998</v>
      </c>
      <c r="P93" s="100">
        <v>52.245426000000002</v>
      </c>
      <c r="Q93" s="100">
        <v>90.759707000000006</v>
      </c>
      <c r="R93" s="100">
        <v>144.64148</v>
      </c>
      <c r="S93" s="100">
        <v>205.00143</v>
      </c>
      <c r="T93" s="100">
        <v>403.37684000000002</v>
      </c>
      <c r="U93" s="100">
        <v>14.449662</v>
      </c>
      <c r="V93" s="100">
        <v>22.493483000000001</v>
      </c>
      <c r="W93" s="128"/>
      <c r="X93" s="123">
        <v>1986</v>
      </c>
      <c r="Y93" s="100">
        <v>1.1875175</v>
      </c>
      <c r="Z93" s="100">
        <v>1.0441864999999999</v>
      </c>
      <c r="AA93" s="100">
        <v>1.0948739999999999</v>
      </c>
      <c r="AB93" s="100">
        <v>0.91092519999999999</v>
      </c>
      <c r="AC93" s="100">
        <v>0.9142342</v>
      </c>
      <c r="AD93" s="100">
        <v>0.4499708</v>
      </c>
      <c r="AE93" s="100">
        <v>0.78925100000000004</v>
      </c>
      <c r="AF93" s="100">
        <v>1.6001383</v>
      </c>
      <c r="AG93" s="100">
        <v>2.0234109</v>
      </c>
      <c r="AH93" s="100">
        <v>2.1999995000000001</v>
      </c>
      <c r="AI93" s="100">
        <v>6.6694085000000003</v>
      </c>
      <c r="AJ93" s="100">
        <v>15.376232</v>
      </c>
      <c r="AK93" s="100">
        <v>19.845908999999999</v>
      </c>
      <c r="AL93" s="100">
        <v>45.051118000000002</v>
      </c>
      <c r="AM93" s="100">
        <v>72.767791000000003</v>
      </c>
      <c r="AN93" s="100">
        <v>116.3276</v>
      </c>
      <c r="AO93" s="100">
        <v>207.27309</v>
      </c>
      <c r="AP93" s="100">
        <v>294.96030000000002</v>
      </c>
      <c r="AQ93" s="100">
        <v>16.213190000000001</v>
      </c>
      <c r="AR93" s="100">
        <v>17.604538000000002</v>
      </c>
      <c r="AS93" s="128"/>
      <c r="AT93" s="123">
        <v>1986</v>
      </c>
      <c r="AU93" s="100">
        <v>1.4894681999999999</v>
      </c>
      <c r="AV93" s="100">
        <v>0.76304289999999997</v>
      </c>
      <c r="AW93" s="100">
        <v>1.2199352999999999</v>
      </c>
      <c r="AX93" s="100">
        <v>1.1876291000000001</v>
      </c>
      <c r="AY93" s="100">
        <v>0.89772719999999995</v>
      </c>
      <c r="AZ93" s="100">
        <v>0.66742460000000003</v>
      </c>
      <c r="BA93" s="100">
        <v>0.78789350000000002</v>
      </c>
      <c r="BB93" s="100">
        <v>1.8946989000000001</v>
      </c>
      <c r="BC93" s="100">
        <v>2.9576115000000001</v>
      </c>
      <c r="BD93" s="100">
        <v>3.9179742000000002</v>
      </c>
      <c r="BE93" s="100">
        <v>10.178449000000001</v>
      </c>
      <c r="BF93" s="100">
        <v>17.868110000000001</v>
      </c>
      <c r="BG93" s="100">
        <v>27.104678</v>
      </c>
      <c r="BH93" s="100">
        <v>48.408228999999999</v>
      </c>
      <c r="BI93" s="100">
        <v>80.727476999999993</v>
      </c>
      <c r="BJ93" s="100">
        <v>127.91191999999999</v>
      </c>
      <c r="BK93" s="100">
        <v>206.45858999999999</v>
      </c>
      <c r="BL93" s="100">
        <v>324.06261999999998</v>
      </c>
      <c r="BM93" s="100">
        <v>15.332416</v>
      </c>
      <c r="BN93" s="100">
        <v>19.606933000000001</v>
      </c>
      <c r="BO93" s="128"/>
      <c r="BP93" s="123">
        <v>1986</v>
      </c>
    </row>
    <row r="94" spans="1:68">
      <c r="A94" s="128"/>
      <c r="B94" s="123">
        <v>1987</v>
      </c>
      <c r="C94" s="100">
        <v>2.0828126</v>
      </c>
      <c r="D94" s="100">
        <v>0.81491219999999998</v>
      </c>
      <c r="E94" s="100">
        <v>1.3787293</v>
      </c>
      <c r="F94" s="100">
        <v>0.70645420000000003</v>
      </c>
      <c r="G94" s="100">
        <v>1.1861482000000001</v>
      </c>
      <c r="H94" s="100">
        <v>1.0057571999999999</v>
      </c>
      <c r="I94" s="100">
        <v>1.5413901999999999</v>
      </c>
      <c r="J94" s="100">
        <v>3.1481536999999999</v>
      </c>
      <c r="K94" s="100">
        <v>4.8014682000000004</v>
      </c>
      <c r="L94" s="100">
        <v>6.0447987000000003</v>
      </c>
      <c r="M94" s="100">
        <v>13.259117</v>
      </c>
      <c r="N94" s="100">
        <v>18.665987000000001</v>
      </c>
      <c r="O94" s="100">
        <v>34.046528000000002</v>
      </c>
      <c r="P94" s="100">
        <v>57.725749</v>
      </c>
      <c r="Q94" s="100">
        <v>90.182760999999999</v>
      </c>
      <c r="R94" s="100">
        <v>159.80242999999999</v>
      </c>
      <c r="S94" s="100">
        <v>267.17068999999998</v>
      </c>
      <c r="T94" s="100">
        <v>422.0224</v>
      </c>
      <c r="U94" s="100">
        <v>15.865478</v>
      </c>
      <c r="V94" s="100">
        <v>24.517810000000001</v>
      </c>
      <c r="W94" s="128"/>
      <c r="X94" s="123">
        <v>1987</v>
      </c>
      <c r="Y94" s="100">
        <v>1.8502072000000001</v>
      </c>
      <c r="Z94" s="100">
        <v>0.51495519999999995</v>
      </c>
      <c r="AA94" s="100">
        <v>0.96813700000000003</v>
      </c>
      <c r="AB94" s="100">
        <v>0.88429449999999998</v>
      </c>
      <c r="AC94" s="100">
        <v>1.0723844</v>
      </c>
      <c r="AD94" s="100">
        <v>0.87923680000000004</v>
      </c>
      <c r="AE94" s="100">
        <v>0.9281374</v>
      </c>
      <c r="AF94" s="100">
        <v>2.2426194000000002</v>
      </c>
      <c r="AG94" s="100">
        <v>3.9188535999999998</v>
      </c>
      <c r="AH94" s="100">
        <v>5.2166696000000004</v>
      </c>
      <c r="AI94" s="100">
        <v>8.9658563999999998</v>
      </c>
      <c r="AJ94" s="100">
        <v>12.799215999999999</v>
      </c>
      <c r="AK94" s="100">
        <v>26.879093000000001</v>
      </c>
      <c r="AL94" s="100">
        <v>37.325235999999997</v>
      </c>
      <c r="AM94" s="100">
        <v>68.487255000000005</v>
      </c>
      <c r="AN94" s="100">
        <v>130.73736</v>
      </c>
      <c r="AO94" s="100">
        <v>187.42779999999999</v>
      </c>
      <c r="AP94" s="100">
        <v>312.77650999999997</v>
      </c>
      <c r="AQ94" s="100">
        <v>16.917069000000001</v>
      </c>
      <c r="AR94" s="100">
        <v>18.254829000000001</v>
      </c>
      <c r="AS94" s="128"/>
      <c r="AT94" s="123">
        <v>1987</v>
      </c>
      <c r="AU94" s="100">
        <v>1.9693373999999999</v>
      </c>
      <c r="AV94" s="100">
        <v>0.6688191</v>
      </c>
      <c r="AW94" s="100">
        <v>1.1787615</v>
      </c>
      <c r="AX94" s="100">
        <v>0.79349789999999998</v>
      </c>
      <c r="AY94" s="100">
        <v>1.1301964</v>
      </c>
      <c r="AZ94" s="100">
        <v>0.94312039999999997</v>
      </c>
      <c r="BA94" s="100">
        <v>1.2353103999999999</v>
      </c>
      <c r="BB94" s="100">
        <v>2.6993488999999999</v>
      </c>
      <c r="BC94" s="100">
        <v>4.3707925000000003</v>
      </c>
      <c r="BD94" s="100">
        <v>5.6426259999999999</v>
      </c>
      <c r="BE94" s="100">
        <v>11.159765</v>
      </c>
      <c r="BF94" s="100">
        <v>15.784243</v>
      </c>
      <c r="BG94" s="100">
        <v>30.398833</v>
      </c>
      <c r="BH94" s="100">
        <v>46.887210000000003</v>
      </c>
      <c r="BI94" s="100">
        <v>78.108076999999994</v>
      </c>
      <c r="BJ94" s="100">
        <v>142.62707</v>
      </c>
      <c r="BK94" s="100">
        <v>216.32981000000001</v>
      </c>
      <c r="BL94" s="100">
        <v>342.45549</v>
      </c>
      <c r="BM94" s="100">
        <v>16.392157999999998</v>
      </c>
      <c r="BN94" s="100">
        <v>20.731473999999999</v>
      </c>
      <c r="BO94" s="128"/>
      <c r="BP94" s="123">
        <v>1987</v>
      </c>
    </row>
    <row r="95" spans="1:68">
      <c r="A95" s="128"/>
      <c r="B95" s="123">
        <v>1988</v>
      </c>
      <c r="C95" s="100">
        <v>2.7009506999999999</v>
      </c>
      <c r="D95" s="100">
        <v>0.15981490000000001</v>
      </c>
      <c r="E95" s="100">
        <v>0.46739890000000001</v>
      </c>
      <c r="F95" s="100">
        <v>0.41759810000000003</v>
      </c>
      <c r="G95" s="100">
        <v>0.74279530000000005</v>
      </c>
      <c r="H95" s="100">
        <v>0.70572729999999995</v>
      </c>
      <c r="I95" s="100">
        <v>2.7120196999999999</v>
      </c>
      <c r="J95" s="100">
        <v>2.1841724999999999</v>
      </c>
      <c r="K95" s="100">
        <v>2.3484180000000001</v>
      </c>
      <c r="L95" s="100">
        <v>6.2909727000000002</v>
      </c>
      <c r="M95" s="100">
        <v>13.455397</v>
      </c>
      <c r="N95" s="100">
        <v>23.980751000000001</v>
      </c>
      <c r="O95" s="100">
        <v>34.890483000000003</v>
      </c>
      <c r="P95" s="100">
        <v>52.003148000000003</v>
      </c>
      <c r="Q95" s="100">
        <v>83.697354000000004</v>
      </c>
      <c r="R95" s="100">
        <v>143.17742000000001</v>
      </c>
      <c r="S95" s="100">
        <v>239.88290000000001</v>
      </c>
      <c r="T95" s="100">
        <v>340.50416000000001</v>
      </c>
      <c r="U95" s="100">
        <v>14.777647</v>
      </c>
      <c r="V95" s="100">
        <v>22.110710999999998</v>
      </c>
      <c r="W95" s="128"/>
      <c r="X95" s="123">
        <v>1988</v>
      </c>
      <c r="Y95" s="100">
        <v>2.9992852000000001</v>
      </c>
      <c r="Z95" s="100">
        <v>0.67495970000000005</v>
      </c>
      <c r="AA95" s="100">
        <v>0.98477210000000004</v>
      </c>
      <c r="AB95" s="100">
        <v>1.4507892</v>
      </c>
      <c r="AC95" s="100">
        <v>0.7660652</v>
      </c>
      <c r="AD95" s="100">
        <v>0.71827010000000002</v>
      </c>
      <c r="AE95" s="100">
        <v>1.2106592</v>
      </c>
      <c r="AF95" s="100">
        <v>1.4184934</v>
      </c>
      <c r="AG95" s="100">
        <v>2.6315097000000001</v>
      </c>
      <c r="AH95" s="100">
        <v>2.9867822999999998</v>
      </c>
      <c r="AI95" s="100">
        <v>6.0946202999999999</v>
      </c>
      <c r="AJ95" s="100">
        <v>16.779954</v>
      </c>
      <c r="AK95" s="100">
        <v>24.590274999999998</v>
      </c>
      <c r="AL95" s="100">
        <v>41.600875000000002</v>
      </c>
      <c r="AM95" s="100">
        <v>71.022993</v>
      </c>
      <c r="AN95" s="100">
        <v>118.526</v>
      </c>
      <c r="AO95" s="100">
        <v>189.83713</v>
      </c>
      <c r="AP95" s="100">
        <v>311.58265999999998</v>
      </c>
      <c r="AQ95" s="100">
        <v>16.841279</v>
      </c>
      <c r="AR95" s="100">
        <v>17.903361</v>
      </c>
      <c r="AS95" s="128"/>
      <c r="AT95" s="123">
        <v>1988</v>
      </c>
      <c r="AU95" s="100">
        <v>2.8465676000000002</v>
      </c>
      <c r="AV95" s="100">
        <v>0.41039039999999999</v>
      </c>
      <c r="AW95" s="100">
        <v>0.71935090000000002</v>
      </c>
      <c r="AX95" s="100">
        <v>0.92350929999999998</v>
      </c>
      <c r="AY95" s="100">
        <v>0.7542508</v>
      </c>
      <c r="AZ95" s="100">
        <v>0.7119434</v>
      </c>
      <c r="BA95" s="100">
        <v>1.9629916000000001</v>
      </c>
      <c r="BB95" s="100">
        <v>1.8032836999999999</v>
      </c>
      <c r="BC95" s="100">
        <v>2.4867921000000002</v>
      </c>
      <c r="BD95" s="100">
        <v>4.6863023000000004</v>
      </c>
      <c r="BE95" s="100">
        <v>9.8538007000000007</v>
      </c>
      <c r="BF95" s="100">
        <v>20.437719000000001</v>
      </c>
      <c r="BG95" s="100">
        <v>29.677446</v>
      </c>
      <c r="BH95" s="100">
        <v>46.492173999999999</v>
      </c>
      <c r="BI95" s="100">
        <v>76.636330999999998</v>
      </c>
      <c r="BJ95" s="100">
        <v>128.63818000000001</v>
      </c>
      <c r="BK95" s="100">
        <v>208.04165</v>
      </c>
      <c r="BL95" s="100">
        <v>319.53985999999998</v>
      </c>
      <c r="BM95" s="100">
        <v>15.811602000000001</v>
      </c>
      <c r="BN95" s="100">
        <v>19.715342</v>
      </c>
      <c r="BO95" s="128"/>
      <c r="BP95" s="123">
        <v>1988</v>
      </c>
    </row>
    <row r="96" spans="1:68">
      <c r="A96" s="128"/>
      <c r="B96" s="123">
        <v>1989</v>
      </c>
      <c r="C96" s="100">
        <v>0.94186789999999998</v>
      </c>
      <c r="D96" s="100">
        <v>0.31395299999999998</v>
      </c>
      <c r="E96" s="100">
        <v>0.78580640000000002</v>
      </c>
      <c r="F96" s="100">
        <v>0.69237879999999996</v>
      </c>
      <c r="G96" s="100">
        <v>1.0336543</v>
      </c>
      <c r="H96" s="100">
        <v>1.1146081999999999</v>
      </c>
      <c r="I96" s="100">
        <v>1.6146195999999999</v>
      </c>
      <c r="J96" s="100">
        <v>1.8488959</v>
      </c>
      <c r="K96" s="100">
        <v>5.0023882000000004</v>
      </c>
      <c r="L96" s="100">
        <v>5.5982915000000002</v>
      </c>
      <c r="M96" s="100">
        <v>10.839307</v>
      </c>
      <c r="N96" s="100">
        <v>22.631688</v>
      </c>
      <c r="O96" s="100">
        <v>34.546671000000003</v>
      </c>
      <c r="P96" s="100">
        <v>58.963800999999997</v>
      </c>
      <c r="Q96" s="100">
        <v>93.779010999999997</v>
      </c>
      <c r="R96" s="100">
        <v>148.20056</v>
      </c>
      <c r="S96" s="100">
        <v>241.35157000000001</v>
      </c>
      <c r="T96" s="100">
        <v>360.18009000000001</v>
      </c>
      <c r="U96" s="100">
        <v>15.499090000000001</v>
      </c>
      <c r="V96" s="100">
        <v>22.885275</v>
      </c>
      <c r="W96" s="128"/>
      <c r="X96" s="123">
        <v>1989</v>
      </c>
      <c r="Y96" s="100">
        <v>1.1535584000000001</v>
      </c>
      <c r="Z96" s="100">
        <v>0.99360289999999996</v>
      </c>
      <c r="AA96" s="100">
        <v>0.99357819999999997</v>
      </c>
      <c r="AB96" s="100">
        <v>0.57885109999999995</v>
      </c>
      <c r="AC96" s="100">
        <v>0.60726869999999999</v>
      </c>
      <c r="AD96" s="100">
        <v>0.99097650000000004</v>
      </c>
      <c r="AE96" s="100">
        <v>1.0333964</v>
      </c>
      <c r="AF96" s="100">
        <v>0.77433660000000004</v>
      </c>
      <c r="AG96" s="100">
        <v>1.5102749</v>
      </c>
      <c r="AH96" s="100">
        <v>5.0447446999999999</v>
      </c>
      <c r="AI96" s="100">
        <v>5.6529547999999998</v>
      </c>
      <c r="AJ96" s="100">
        <v>12.46565</v>
      </c>
      <c r="AK96" s="100">
        <v>26.173701999999999</v>
      </c>
      <c r="AL96" s="100">
        <v>39.373063999999999</v>
      </c>
      <c r="AM96" s="100">
        <v>65.836252000000002</v>
      </c>
      <c r="AN96" s="100">
        <v>107.55141</v>
      </c>
      <c r="AO96" s="100">
        <v>218.22148999999999</v>
      </c>
      <c r="AP96" s="100">
        <v>334.27641</v>
      </c>
      <c r="AQ96" s="100">
        <v>16.850944999999999</v>
      </c>
      <c r="AR96" s="100">
        <v>17.811682000000001</v>
      </c>
      <c r="AS96" s="128"/>
      <c r="AT96" s="123">
        <v>1989</v>
      </c>
      <c r="AU96" s="100">
        <v>1.0451421000000001</v>
      </c>
      <c r="AV96" s="100">
        <v>0.64469279999999995</v>
      </c>
      <c r="AW96" s="100">
        <v>0.88697729999999997</v>
      </c>
      <c r="AX96" s="100">
        <v>0.63686520000000002</v>
      </c>
      <c r="AY96" s="100">
        <v>0.82341739999999997</v>
      </c>
      <c r="AZ96" s="100">
        <v>1.0532857</v>
      </c>
      <c r="BA96" s="100">
        <v>1.3248416000000001</v>
      </c>
      <c r="BB96" s="100">
        <v>1.3129948</v>
      </c>
      <c r="BC96" s="100">
        <v>3.2904966</v>
      </c>
      <c r="BD96" s="100">
        <v>5.3292973000000003</v>
      </c>
      <c r="BE96" s="100">
        <v>8.3007696000000006</v>
      </c>
      <c r="BF96" s="100">
        <v>17.619268000000002</v>
      </c>
      <c r="BG96" s="100">
        <v>30.326726000000001</v>
      </c>
      <c r="BH96" s="100">
        <v>48.627204999999996</v>
      </c>
      <c r="BI96" s="100">
        <v>78.240713999999997</v>
      </c>
      <c r="BJ96" s="100">
        <v>124.25324999999999</v>
      </c>
      <c r="BK96" s="100">
        <v>226.67456999999999</v>
      </c>
      <c r="BL96" s="100">
        <v>341.50907000000001</v>
      </c>
      <c r="BM96" s="100">
        <v>16.176594999999999</v>
      </c>
      <c r="BN96" s="100">
        <v>20.058519</v>
      </c>
      <c r="BO96" s="128"/>
      <c r="BP96" s="123">
        <v>1989</v>
      </c>
    </row>
    <row r="97" spans="1:68">
      <c r="A97" s="128"/>
      <c r="B97" s="123">
        <v>1990</v>
      </c>
      <c r="C97" s="100">
        <v>2.1697655999999998</v>
      </c>
      <c r="D97" s="100">
        <v>0.30896570000000001</v>
      </c>
      <c r="E97" s="100">
        <v>0.3154614</v>
      </c>
      <c r="F97" s="100">
        <v>1.1150975999999999</v>
      </c>
      <c r="G97" s="100">
        <v>1.1619074</v>
      </c>
      <c r="H97" s="100">
        <v>0.6984899</v>
      </c>
      <c r="I97" s="100">
        <v>2.0024229</v>
      </c>
      <c r="J97" s="100">
        <v>1.3713408</v>
      </c>
      <c r="K97" s="100">
        <v>3.9034382999999999</v>
      </c>
      <c r="L97" s="100">
        <v>4.5682233999999999</v>
      </c>
      <c r="M97" s="100">
        <v>11.421447000000001</v>
      </c>
      <c r="N97" s="100">
        <v>20.439921999999999</v>
      </c>
      <c r="O97" s="100">
        <v>40.509495000000001</v>
      </c>
      <c r="P97" s="100">
        <v>66.286580999999998</v>
      </c>
      <c r="Q97" s="100">
        <v>102.80511</v>
      </c>
      <c r="R97" s="100">
        <v>156.5968</v>
      </c>
      <c r="S97" s="100">
        <v>220.36248000000001</v>
      </c>
      <c r="T97" s="100">
        <v>392.14742999999999</v>
      </c>
      <c r="U97" s="100">
        <v>16.413533999999999</v>
      </c>
      <c r="V97" s="100">
        <v>23.814312000000001</v>
      </c>
      <c r="W97" s="128"/>
      <c r="X97" s="123">
        <v>1990</v>
      </c>
      <c r="Y97" s="100">
        <v>1.3052253</v>
      </c>
      <c r="Z97" s="100">
        <v>0.16260659999999999</v>
      </c>
      <c r="AA97" s="100">
        <v>0.99908750000000002</v>
      </c>
      <c r="AB97" s="100">
        <v>1.1679223999999999</v>
      </c>
      <c r="AC97" s="100">
        <v>1.3436105</v>
      </c>
      <c r="AD97" s="100">
        <v>0.84892409999999996</v>
      </c>
      <c r="AE97" s="100">
        <v>0.86399429999999999</v>
      </c>
      <c r="AF97" s="100">
        <v>1.2186242</v>
      </c>
      <c r="AG97" s="100">
        <v>1.7777634</v>
      </c>
      <c r="AH97" s="100">
        <v>2.2981734</v>
      </c>
      <c r="AI97" s="100">
        <v>6.7351825999999999</v>
      </c>
      <c r="AJ97" s="100">
        <v>16.706716</v>
      </c>
      <c r="AK97" s="100">
        <v>20.234559000000001</v>
      </c>
      <c r="AL97" s="100">
        <v>39.878127999999997</v>
      </c>
      <c r="AM97" s="100">
        <v>65.770512999999994</v>
      </c>
      <c r="AN97" s="100">
        <v>112.37432</v>
      </c>
      <c r="AO97" s="100">
        <v>188.76727</v>
      </c>
      <c r="AP97" s="100">
        <v>318.15469999999999</v>
      </c>
      <c r="AQ97" s="100">
        <v>16.366882</v>
      </c>
      <c r="AR97" s="100">
        <v>17.158911</v>
      </c>
      <c r="AS97" s="128"/>
      <c r="AT97" s="123">
        <v>1990</v>
      </c>
      <c r="AU97" s="100">
        <v>1.7485964000000001</v>
      </c>
      <c r="AV97" s="100">
        <v>0.23766100000000001</v>
      </c>
      <c r="AW97" s="100">
        <v>0.6480146</v>
      </c>
      <c r="AX97" s="100">
        <v>1.1408989</v>
      </c>
      <c r="AY97" s="100">
        <v>1.2515092000000001</v>
      </c>
      <c r="AZ97" s="100">
        <v>0.77322829999999998</v>
      </c>
      <c r="BA97" s="100">
        <v>1.43513</v>
      </c>
      <c r="BB97" s="100">
        <v>1.2949717000000001</v>
      </c>
      <c r="BC97" s="100">
        <v>2.8589216999999998</v>
      </c>
      <c r="BD97" s="100">
        <v>3.4619023000000002</v>
      </c>
      <c r="BE97" s="100">
        <v>9.1336212000000003</v>
      </c>
      <c r="BF97" s="100">
        <v>18.593350999999998</v>
      </c>
      <c r="BG97" s="100">
        <v>30.333068000000001</v>
      </c>
      <c r="BH97" s="100">
        <v>52.389141000000002</v>
      </c>
      <c r="BI97" s="100">
        <v>82.288353000000001</v>
      </c>
      <c r="BJ97" s="100">
        <v>130.58726999999999</v>
      </c>
      <c r="BK97" s="100">
        <v>200.36256</v>
      </c>
      <c r="BL97" s="100">
        <v>339.05214999999998</v>
      </c>
      <c r="BM97" s="100">
        <v>16.390149999999998</v>
      </c>
      <c r="BN97" s="100">
        <v>20.007505999999999</v>
      </c>
      <c r="BO97" s="128"/>
      <c r="BP97" s="123">
        <v>1990</v>
      </c>
    </row>
    <row r="98" spans="1:68">
      <c r="A98" s="128"/>
      <c r="B98" s="123">
        <v>1991</v>
      </c>
      <c r="C98" s="100">
        <v>1.0731226</v>
      </c>
      <c r="D98" s="100">
        <v>0.76637980000000006</v>
      </c>
      <c r="E98" s="100">
        <v>0.62665380000000004</v>
      </c>
      <c r="F98" s="100">
        <v>0.28621600000000003</v>
      </c>
      <c r="G98" s="100">
        <v>0.84850749999999997</v>
      </c>
      <c r="H98" s="100">
        <v>1.8499334000000001</v>
      </c>
      <c r="I98" s="100">
        <v>1.4009841000000001</v>
      </c>
      <c r="J98" s="100">
        <v>2.4088113999999998</v>
      </c>
      <c r="K98" s="100">
        <v>3.5107107000000002</v>
      </c>
      <c r="L98" s="100">
        <v>7.9772382999999998</v>
      </c>
      <c r="M98" s="100">
        <v>11.527059</v>
      </c>
      <c r="N98" s="100">
        <v>20.963676</v>
      </c>
      <c r="O98" s="100">
        <v>39.260699000000002</v>
      </c>
      <c r="P98" s="100">
        <v>60.598109999999998</v>
      </c>
      <c r="Q98" s="100">
        <v>90.593187999999998</v>
      </c>
      <c r="R98" s="100">
        <v>153.46588</v>
      </c>
      <c r="S98" s="100">
        <v>226.26847000000001</v>
      </c>
      <c r="T98" s="100">
        <v>434.19267000000002</v>
      </c>
      <c r="U98" s="100">
        <v>16.563345999999999</v>
      </c>
      <c r="V98" s="100">
        <v>24.013987</v>
      </c>
      <c r="W98" s="128"/>
      <c r="X98" s="123">
        <v>1991</v>
      </c>
      <c r="Y98" s="100">
        <v>1.614463</v>
      </c>
      <c r="Z98" s="100">
        <v>0.64537990000000001</v>
      </c>
      <c r="AA98" s="100">
        <v>0.8287641</v>
      </c>
      <c r="AB98" s="100">
        <v>0.75153950000000003</v>
      </c>
      <c r="AC98" s="100">
        <v>0.87001910000000005</v>
      </c>
      <c r="AD98" s="100">
        <v>1.0043978</v>
      </c>
      <c r="AE98" s="100">
        <v>0.70229549999999996</v>
      </c>
      <c r="AF98" s="100">
        <v>1.8067963</v>
      </c>
      <c r="AG98" s="100">
        <v>1.7210814999999999</v>
      </c>
      <c r="AH98" s="100">
        <v>4.3768291000000001</v>
      </c>
      <c r="AI98" s="100">
        <v>7.2608986</v>
      </c>
      <c r="AJ98" s="100">
        <v>14.498896</v>
      </c>
      <c r="AK98" s="100">
        <v>25.669501</v>
      </c>
      <c r="AL98" s="100">
        <v>47.544755000000002</v>
      </c>
      <c r="AM98" s="100">
        <v>71.919252</v>
      </c>
      <c r="AN98" s="100">
        <v>126.82814</v>
      </c>
      <c r="AO98" s="100">
        <v>183.61241999999999</v>
      </c>
      <c r="AP98" s="100">
        <v>295.38204000000002</v>
      </c>
      <c r="AQ98" s="100">
        <v>17.442208999999998</v>
      </c>
      <c r="AR98" s="100">
        <v>17.935974000000002</v>
      </c>
      <c r="AS98" s="128"/>
      <c r="AT98" s="123">
        <v>1991</v>
      </c>
      <c r="AU98" s="100">
        <v>1.3367901</v>
      </c>
      <c r="AV98" s="100">
        <v>0.70743149999999999</v>
      </c>
      <c r="AW98" s="100">
        <v>0.72485999999999995</v>
      </c>
      <c r="AX98" s="100">
        <v>0.51316859999999997</v>
      </c>
      <c r="AY98" s="100">
        <v>0.85912869999999997</v>
      </c>
      <c r="AZ98" s="100">
        <v>1.4289153999999999</v>
      </c>
      <c r="BA98" s="100">
        <v>1.0520889</v>
      </c>
      <c r="BB98" s="100">
        <v>2.1078195000000002</v>
      </c>
      <c r="BC98" s="100">
        <v>2.6269613999999999</v>
      </c>
      <c r="BD98" s="100">
        <v>6.2187543999999999</v>
      </c>
      <c r="BE98" s="100">
        <v>9.4458363999999992</v>
      </c>
      <c r="BF98" s="100">
        <v>17.769818999999998</v>
      </c>
      <c r="BG98" s="100">
        <v>32.434573999999998</v>
      </c>
      <c r="BH98" s="100">
        <v>53.769046000000003</v>
      </c>
      <c r="BI98" s="100">
        <v>80.273320999999996</v>
      </c>
      <c r="BJ98" s="100">
        <v>137.84314000000001</v>
      </c>
      <c r="BK98" s="100">
        <v>199.27946</v>
      </c>
      <c r="BL98" s="100">
        <v>335.17669999999998</v>
      </c>
      <c r="BM98" s="100">
        <v>17.00413</v>
      </c>
      <c r="BN98" s="100">
        <v>20.376740999999999</v>
      </c>
      <c r="BO98" s="128"/>
      <c r="BP98" s="123">
        <v>1991</v>
      </c>
    </row>
    <row r="99" spans="1:68">
      <c r="A99" s="128"/>
      <c r="B99" s="123">
        <v>1992</v>
      </c>
      <c r="C99" s="100">
        <v>2.1263185</v>
      </c>
      <c r="D99" s="100">
        <v>0.45751579999999997</v>
      </c>
      <c r="E99" s="100">
        <v>0.62281629999999999</v>
      </c>
      <c r="F99" s="100">
        <v>0.73842699999999994</v>
      </c>
      <c r="G99" s="100">
        <v>1.5196603</v>
      </c>
      <c r="H99" s="100">
        <v>1.5877644</v>
      </c>
      <c r="I99" s="100">
        <v>1.3782762</v>
      </c>
      <c r="J99" s="100">
        <v>2.3698437000000001</v>
      </c>
      <c r="K99" s="100">
        <v>4.2884536000000004</v>
      </c>
      <c r="L99" s="100">
        <v>6.4131112000000003</v>
      </c>
      <c r="M99" s="100">
        <v>9.1985586999999995</v>
      </c>
      <c r="N99" s="100">
        <v>20.599692000000001</v>
      </c>
      <c r="O99" s="100">
        <v>34.219168000000003</v>
      </c>
      <c r="P99" s="100">
        <v>63.446696000000003</v>
      </c>
      <c r="Q99" s="100">
        <v>92.870709000000005</v>
      </c>
      <c r="R99" s="100">
        <v>166.10578000000001</v>
      </c>
      <c r="S99" s="100">
        <v>221.94542000000001</v>
      </c>
      <c r="T99" s="100">
        <v>422.83298000000002</v>
      </c>
      <c r="U99" s="100">
        <v>16.914982999999999</v>
      </c>
      <c r="V99" s="100">
        <v>23.960491999999999</v>
      </c>
      <c r="W99" s="128"/>
      <c r="X99" s="123">
        <v>1992</v>
      </c>
      <c r="Y99" s="100">
        <v>3.0374097</v>
      </c>
      <c r="Z99" s="100">
        <v>0.32100620000000002</v>
      </c>
      <c r="AA99" s="100">
        <v>0.82219129999999996</v>
      </c>
      <c r="AB99" s="100">
        <v>1.7078040000000001</v>
      </c>
      <c r="AC99" s="100">
        <v>0.4255893</v>
      </c>
      <c r="AD99" s="100">
        <v>0.43556790000000001</v>
      </c>
      <c r="AE99" s="100">
        <v>0.69016259999999996</v>
      </c>
      <c r="AF99" s="100">
        <v>1.6251994999999999</v>
      </c>
      <c r="AG99" s="100">
        <v>2.3393818999999998</v>
      </c>
      <c r="AH99" s="100">
        <v>2.7877621000000001</v>
      </c>
      <c r="AI99" s="100">
        <v>5.6628081000000003</v>
      </c>
      <c r="AJ99" s="100">
        <v>14.479687</v>
      </c>
      <c r="AK99" s="100">
        <v>25.210591000000001</v>
      </c>
      <c r="AL99" s="100">
        <v>47.643490999999997</v>
      </c>
      <c r="AM99" s="100">
        <v>70.476985999999997</v>
      </c>
      <c r="AN99" s="100">
        <v>128.44429</v>
      </c>
      <c r="AO99" s="100">
        <v>194.93177</v>
      </c>
      <c r="AP99" s="100">
        <v>342.20465999999999</v>
      </c>
      <c r="AQ99" s="100">
        <v>18.425657999999999</v>
      </c>
      <c r="AR99" s="100">
        <v>18.627476999999999</v>
      </c>
      <c r="AS99" s="128"/>
      <c r="AT99" s="123">
        <v>1992</v>
      </c>
      <c r="AU99" s="100">
        <v>2.5701974999999999</v>
      </c>
      <c r="AV99" s="100">
        <v>0.39100499999999999</v>
      </c>
      <c r="AW99" s="100">
        <v>0.71978410000000004</v>
      </c>
      <c r="AX99" s="100">
        <v>1.2110046999999999</v>
      </c>
      <c r="AY99" s="100">
        <v>0.97987679999999999</v>
      </c>
      <c r="AZ99" s="100">
        <v>1.0133516</v>
      </c>
      <c r="BA99" s="100">
        <v>1.0344749</v>
      </c>
      <c r="BB99" s="100">
        <v>1.9970562000000001</v>
      </c>
      <c r="BC99" s="100">
        <v>3.3227443000000001</v>
      </c>
      <c r="BD99" s="100">
        <v>4.6388264000000001</v>
      </c>
      <c r="BE99" s="100">
        <v>7.4752168000000001</v>
      </c>
      <c r="BF99" s="100">
        <v>17.571794000000001</v>
      </c>
      <c r="BG99" s="100">
        <v>29.69905</v>
      </c>
      <c r="BH99" s="100">
        <v>55.219171000000003</v>
      </c>
      <c r="BI99" s="100">
        <v>80.551665999999997</v>
      </c>
      <c r="BJ99" s="100">
        <v>144.04945000000001</v>
      </c>
      <c r="BK99" s="100">
        <v>204.88639000000001</v>
      </c>
      <c r="BL99" s="100">
        <v>365.64082000000002</v>
      </c>
      <c r="BM99" s="100">
        <v>17.673005</v>
      </c>
      <c r="BN99" s="100">
        <v>20.874593000000001</v>
      </c>
      <c r="BO99" s="128"/>
      <c r="BP99" s="123">
        <v>1992</v>
      </c>
    </row>
    <row r="100" spans="1:68">
      <c r="A100" s="128"/>
      <c r="B100" s="123">
        <v>1993</v>
      </c>
      <c r="C100" s="100">
        <v>2.7180355</v>
      </c>
      <c r="D100" s="100">
        <v>0.30573050000000002</v>
      </c>
      <c r="E100" s="100">
        <v>0.46243420000000002</v>
      </c>
      <c r="F100" s="100">
        <v>1.2093251</v>
      </c>
      <c r="G100" s="100">
        <v>1.5077332999999999</v>
      </c>
      <c r="H100" s="100">
        <v>1.6094436000000001</v>
      </c>
      <c r="I100" s="100">
        <v>2.7401651999999999</v>
      </c>
      <c r="J100" s="100">
        <v>2.1916687000000001</v>
      </c>
      <c r="K100" s="100">
        <v>4.9055752999999997</v>
      </c>
      <c r="L100" s="100">
        <v>6.0537675000000002</v>
      </c>
      <c r="M100" s="100">
        <v>11.208175000000001</v>
      </c>
      <c r="N100" s="100">
        <v>26.383293999999999</v>
      </c>
      <c r="O100" s="100">
        <v>40.017462000000002</v>
      </c>
      <c r="P100" s="100">
        <v>61.956363000000003</v>
      </c>
      <c r="Q100" s="100">
        <v>104.33823</v>
      </c>
      <c r="R100" s="100">
        <v>154.55856</v>
      </c>
      <c r="S100" s="100">
        <v>258.96156999999999</v>
      </c>
      <c r="T100" s="100">
        <v>443.60453999999999</v>
      </c>
      <c r="U100" s="100">
        <v>18.583508999999999</v>
      </c>
      <c r="V100" s="100">
        <v>25.732092999999999</v>
      </c>
      <c r="W100" s="128"/>
      <c r="X100" s="123">
        <v>1993</v>
      </c>
      <c r="Y100" s="100">
        <v>2.8621401999999998</v>
      </c>
      <c r="Z100" s="100">
        <v>0.32106390000000001</v>
      </c>
      <c r="AA100" s="100">
        <v>1.3023568000000001</v>
      </c>
      <c r="AB100" s="100">
        <v>2.0665754999999999</v>
      </c>
      <c r="AC100" s="100">
        <v>1.4086034999999999</v>
      </c>
      <c r="AD100" s="100">
        <v>1.1777747999999999</v>
      </c>
      <c r="AE100" s="100">
        <v>1.2336</v>
      </c>
      <c r="AF100" s="100">
        <v>1.8923487000000001</v>
      </c>
      <c r="AG100" s="100">
        <v>1.547669</v>
      </c>
      <c r="AH100" s="100">
        <v>5.5952273000000003</v>
      </c>
      <c r="AI100" s="100">
        <v>8.0806775000000002</v>
      </c>
      <c r="AJ100" s="100">
        <v>15.733166000000001</v>
      </c>
      <c r="AK100" s="100">
        <v>26.190629000000001</v>
      </c>
      <c r="AL100" s="100">
        <v>48.777048999999998</v>
      </c>
      <c r="AM100" s="100">
        <v>69.642250000000004</v>
      </c>
      <c r="AN100" s="100">
        <v>98.850804999999994</v>
      </c>
      <c r="AO100" s="100">
        <v>210.07739000000001</v>
      </c>
      <c r="AP100" s="100">
        <v>337.36804000000001</v>
      </c>
      <c r="AQ100" s="100">
        <v>18.796254000000001</v>
      </c>
      <c r="AR100" s="100">
        <v>18.672609000000001</v>
      </c>
      <c r="AS100" s="128"/>
      <c r="AT100" s="123">
        <v>1993</v>
      </c>
      <c r="AU100" s="100">
        <v>2.7882272000000001</v>
      </c>
      <c r="AV100" s="100">
        <v>0.31320959999999998</v>
      </c>
      <c r="AW100" s="100">
        <v>0.87093390000000004</v>
      </c>
      <c r="AX100" s="100">
        <v>1.6271678000000001</v>
      </c>
      <c r="AY100" s="100">
        <v>1.4588448999999999</v>
      </c>
      <c r="AZ100" s="100">
        <v>1.3942774</v>
      </c>
      <c r="BA100" s="100">
        <v>1.9870431</v>
      </c>
      <c r="BB100" s="100">
        <v>2.0417285999999999</v>
      </c>
      <c r="BC100" s="100">
        <v>3.2346208999999999</v>
      </c>
      <c r="BD100" s="100">
        <v>5.8289695000000004</v>
      </c>
      <c r="BE100" s="100">
        <v>9.6829727000000005</v>
      </c>
      <c r="BF100" s="100">
        <v>21.113136999999998</v>
      </c>
      <c r="BG100" s="100">
        <v>33.088959000000003</v>
      </c>
      <c r="BH100" s="100">
        <v>55.121875000000003</v>
      </c>
      <c r="BI100" s="100">
        <v>85.333332999999996</v>
      </c>
      <c r="BJ100" s="100">
        <v>121.98103</v>
      </c>
      <c r="BK100" s="100">
        <v>228.19503</v>
      </c>
      <c r="BL100" s="100">
        <v>368.45382999999998</v>
      </c>
      <c r="BM100" s="100">
        <v>18.690308000000002</v>
      </c>
      <c r="BN100" s="100">
        <v>21.608461999999999</v>
      </c>
      <c r="BO100" s="128"/>
      <c r="BP100" s="123">
        <v>1993</v>
      </c>
    </row>
    <row r="101" spans="1:68">
      <c r="A101" s="128"/>
      <c r="B101" s="123">
        <v>1994</v>
      </c>
      <c r="C101" s="100">
        <v>1.8051139</v>
      </c>
      <c r="D101" s="100">
        <v>0.15268880000000001</v>
      </c>
      <c r="E101" s="100">
        <v>0.91597600000000001</v>
      </c>
      <c r="F101" s="100">
        <v>0.91992929999999995</v>
      </c>
      <c r="G101" s="100">
        <v>0.68697359999999996</v>
      </c>
      <c r="H101" s="100">
        <v>1.1756787</v>
      </c>
      <c r="I101" s="100">
        <v>1.2277035000000001</v>
      </c>
      <c r="J101" s="100">
        <v>2.4507189</v>
      </c>
      <c r="K101" s="100">
        <v>2.8904019999999999</v>
      </c>
      <c r="L101" s="100">
        <v>8.7802878999999994</v>
      </c>
      <c r="M101" s="100">
        <v>11.40682</v>
      </c>
      <c r="N101" s="100">
        <v>24.698588000000001</v>
      </c>
      <c r="O101" s="100">
        <v>44.888244999999998</v>
      </c>
      <c r="P101" s="100">
        <v>66.057968000000002</v>
      </c>
      <c r="Q101" s="100">
        <v>103.38667</v>
      </c>
      <c r="R101" s="100">
        <v>182.35178999999999</v>
      </c>
      <c r="S101" s="100">
        <v>283.83945999999997</v>
      </c>
      <c r="T101" s="100">
        <v>458.85361999999998</v>
      </c>
      <c r="U101" s="100">
        <v>19.833755</v>
      </c>
      <c r="V101" s="100">
        <v>27.148747</v>
      </c>
      <c r="W101" s="128"/>
      <c r="X101" s="123">
        <v>1994</v>
      </c>
      <c r="Y101" s="100">
        <v>2.376776</v>
      </c>
      <c r="Z101" s="100">
        <v>0.32067879999999999</v>
      </c>
      <c r="AA101" s="100">
        <v>1.4487085</v>
      </c>
      <c r="AB101" s="100">
        <v>1.4517745</v>
      </c>
      <c r="AC101" s="100">
        <v>0.56583890000000003</v>
      </c>
      <c r="AD101" s="100">
        <v>1.0337428</v>
      </c>
      <c r="AE101" s="100">
        <v>1.910569</v>
      </c>
      <c r="AF101" s="100">
        <v>2.2983419999999999</v>
      </c>
      <c r="AG101" s="100">
        <v>2.8986833999999999</v>
      </c>
      <c r="AH101" s="100">
        <v>4.5424414999999998</v>
      </c>
      <c r="AI101" s="100">
        <v>8.1909872999999997</v>
      </c>
      <c r="AJ101" s="100">
        <v>10.662478</v>
      </c>
      <c r="AK101" s="100">
        <v>27.818677999999998</v>
      </c>
      <c r="AL101" s="100">
        <v>51.210521</v>
      </c>
      <c r="AM101" s="100">
        <v>81.225268999999997</v>
      </c>
      <c r="AN101" s="100">
        <v>114.88182</v>
      </c>
      <c r="AO101" s="100">
        <v>196.11489</v>
      </c>
      <c r="AP101" s="100">
        <v>386.34343000000001</v>
      </c>
      <c r="AQ101" s="100">
        <v>20.30913</v>
      </c>
      <c r="AR101" s="100">
        <v>19.792422999999999</v>
      </c>
      <c r="AS101" s="128"/>
      <c r="AT101" s="123">
        <v>1994</v>
      </c>
      <c r="AU101" s="100">
        <v>2.0835181999999999</v>
      </c>
      <c r="AV101" s="100">
        <v>0.2346309</v>
      </c>
      <c r="AW101" s="100">
        <v>1.1752887999999999</v>
      </c>
      <c r="AX101" s="100">
        <v>1.1791016000000001</v>
      </c>
      <c r="AY101" s="100">
        <v>0.62728919999999999</v>
      </c>
      <c r="AZ101" s="100">
        <v>1.1048837</v>
      </c>
      <c r="BA101" s="100">
        <v>1.5690641000000001</v>
      </c>
      <c r="BB101" s="100">
        <v>2.3743945000000002</v>
      </c>
      <c r="BC101" s="100">
        <v>2.8945368</v>
      </c>
      <c r="BD101" s="100">
        <v>6.6974916999999996</v>
      </c>
      <c r="BE101" s="100">
        <v>9.8365936000000005</v>
      </c>
      <c r="BF101" s="100">
        <v>17.754653999999999</v>
      </c>
      <c r="BG101" s="100">
        <v>36.333474000000002</v>
      </c>
      <c r="BH101" s="100">
        <v>58.396718</v>
      </c>
      <c r="BI101" s="100">
        <v>91.286535999999998</v>
      </c>
      <c r="BJ101" s="100">
        <v>143.05418</v>
      </c>
      <c r="BK101" s="100">
        <v>228.64991000000001</v>
      </c>
      <c r="BL101" s="100">
        <v>407.73306000000002</v>
      </c>
      <c r="BM101" s="100">
        <v>20.072486000000001</v>
      </c>
      <c r="BN101" s="100">
        <v>22.890736</v>
      </c>
      <c r="BO101" s="128"/>
      <c r="BP101" s="123">
        <v>1994</v>
      </c>
    </row>
    <row r="102" spans="1:68">
      <c r="A102" s="128"/>
      <c r="B102" s="123">
        <v>1995</v>
      </c>
      <c r="C102" s="100">
        <v>2.2557475999999999</v>
      </c>
      <c r="D102" s="100">
        <v>0.1514431</v>
      </c>
      <c r="E102" s="100">
        <v>1.0579676</v>
      </c>
      <c r="F102" s="100">
        <v>0.61745550000000005</v>
      </c>
      <c r="G102" s="100">
        <v>1.3855462999999999</v>
      </c>
      <c r="H102" s="100">
        <v>1.7431928000000001</v>
      </c>
      <c r="I102" s="100">
        <v>2.4719299000000001</v>
      </c>
      <c r="J102" s="100">
        <v>1.9758495</v>
      </c>
      <c r="K102" s="100">
        <v>2.7130130000000001</v>
      </c>
      <c r="L102" s="100">
        <v>8.2128777999999993</v>
      </c>
      <c r="M102" s="100">
        <v>9.9129079999999998</v>
      </c>
      <c r="N102" s="100">
        <v>25.670202</v>
      </c>
      <c r="O102" s="100">
        <v>44.018583999999997</v>
      </c>
      <c r="P102" s="100">
        <v>71.576815999999994</v>
      </c>
      <c r="Q102" s="100">
        <v>113.37994999999999</v>
      </c>
      <c r="R102" s="100">
        <v>148.61568</v>
      </c>
      <c r="S102" s="100">
        <v>263.12443000000002</v>
      </c>
      <c r="T102" s="100">
        <v>436.44974000000002</v>
      </c>
      <c r="U102" s="100">
        <v>19.753516000000001</v>
      </c>
      <c r="V102" s="100">
        <v>26.134920000000001</v>
      </c>
      <c r="W102" s="128"/>
      <c r="X102" s="123">
        <v>1995</v>
      </c>
      <c r="Y102" s="100">
        <v>1.2673608999999999</v>
      </c>
      <c r="Z102" s="100">
        <v>0.63702380000000003</v>
      </c>
      <c r="AA102" s="100">
        <v>1.5885825</v>
      </c>
      <c r="AB102" s="100">
        <v>1.2998533999999999</v>
      </c>
      <c r="AC102" s="100">
        <v>0.85578220000000005</v>
      </c>
      <c r="AD102" s="100">
        <v>1.0229387000000001</v>
      </c>
      <c r="AE102" s="100">
        <v>1.2350474</v>
      </c>
      <c r="AF102" s="100">
        <v>1.1266257</v>
      </c>
      <c r="AG102" s="100">
        <v>3.0051915</v>
      </c>
      <c r="AH102" s="100">
        <v>3.7427646999999999</v>
      </c>
      <c r="AI102" s="100">
        <v>5.9057651</v>
      </c>
      <c r="AJ102" s="100">
        <v>16.498802000000001</v>
      </c>
      <c r="AK102" s="100">
        <v>25.888292</v>
      </c>
      <c r="AL102" s="100">
        <v>45.632980000000003</v>
      </c>
      <c r="AM102" s="100">
        <v>73.045338000000001</v>
      </c>
      <c r="AN102" s="100">
        <v>121.7063</v>
      </c>
      <c r="AO102" s="100">
        <v>208.40245999999999</v>
      </c>
      <c r="AP102" s="100">
        <v>360.22838999999999</v>
      </c>
      <c r="AQ102" s="100">
        <v>19.979099000000001</v>
      </c>
      <c r="AR102" s="100">
        <v>19.208075999999998</v>
      </c>
      <c r="AS102" s="128"/>
      <c r="AT102" s="123">
        <v>1995</v>
      </c>
      <c r="AU102" s="100">
        <v>1.7744162000000001</v>
      </c>
      <c r="AV102" s="100">
        <v>0.38812819999999998</v>
      </c>
      <c r="AW102" s="100">
        <v>1.3166678999999999</v>
      </c>
      <c r="AX102" s="100">
        <v>0.94991270000000005</v>
      </c>
      <c r="AY102" s="100">
        <v>1.1245035999999999</v>
      </c>
      <c r="AZ102" s="100">
        <v>1.3841384999999999</v>
      </c>
      <c r="BA102" s="100">
        <v>1.853259</v>
      </c>
      <c r="BB102" s="100">
        <v>1.5507799</v>
      </c>
      <c r="BC102" s="100">
        <v>2.8593270999999998</v>
      </c>
      <c r="BD102" s="100">
        <v>6.0112000999999999</v>
      </c>
      <c r="BE102" s="100">
        <v>7.9511120000000002</v>
      </c>
      <c r="BF102" s="100">
        <v>21.148606999999998</v>
      </c>
      <c r="BG102" s="100">
        <v>34.911808999999998</v>
      </c>
      <c r="BH102" s="100">
        <v>58.247732999999997</v>
      </c>
      <c r="BI102" s="100">
        <v>91.413094000000001</v>
      </c>
      <c r="BJ102" s="100">
        <v>133.02807999999999</v>
      </c>
      <c r="BK102" s="100">
        <v>228.81876</v>
      </c>
      <c r="BL102" s="100">
        <v>382.88418000000001</v>
      </c>
      <c r="BM102" s="100">
        <v>19.866834000000001</v>
      </c>
      <c r="BN102" s="100">
        <v>22.219840000000001</v>
      </c>
      <c r="BO102" s="128"/>
      <c r="BP102" s="123">
        <v>1995</v>
      </c>
    </row>
    <row r="103" spans="1:68">
      <c r="A103" s="128"/>
      <c r="B103" s="123">
        <v>1996</v>
      </c>
      <c r="C103" s="100">
        <v>1.8105964999999999</v>
      </c>
      <c r="D103" s="100">
        <v>0.15006269999999999</v>
      </c>
      <c r="E103" s="100">
        <v>0.29968830000000002</v>
      </c>
      <c r="F103" s="100">
        <v>1.3813427</v>
      </c>
      <c r="G103" s="100">
        <v>0.8513174</v>
      </c>
      <c r="H103" s="100">
        <v>1.4157708</v>
      </c>
      <c r="I103" s="100">
        <v>0.69651949999999996</v>
      </c>
      <c r="J103" s="100">
        <v>2.2106561999999998</v>
      </c>
      <c r="K103" s="100">
        <v>4.0092360999999999</v>
      </c>
      <c r="L103" s="100">
        <v>7.5196278000000003</v>
      </c>
      <c r="M103" s="100">
        <v>16.117099</v>
      </c>
      <c r="N103" s="100">
        <v>22.259613999999999</v>
      </c>
      <c r="O103" s="100">
        <v>44.590744999999998</v>
      </c>
      <c r="P103" s="100">
        <v>74.451736999999994</v>
      </c>
      <c r="Q103" s="100">
        <v>116.83347999999999</v>
      </c>
      <c r="R103" s="100">
        <v>188.57261</v>
      </c>
      <c r="S103" s="100">
        <v>273.41079999999999</v>
      </c>
      <c r="T103" s="100">
        <v>481.64258000000001</v>
      </c>
      <c r="U103" s="100">
        <v>21.565694000000001</v>
      </c>
      <c r="V103" s="100">
        <v>28.319029</v>
      </c>
      <c r="W103" s="128"/>
      <c r="X103" s="123">
        <v>1996</v>
      </c>
      <c r="Y103" s="100">
        <v>1.9085882000000001</v>
      </c>
      <c r="Z103" s="100">
        <v>0.78855030000000004</v>
      </c>
      <c r="AA103" s="100">
        <v>0.7870781</v>
      </c>
      <c r="AB103" s="100">
        <v>0.9675047</v>
      </c>
      <c r="AC103" s="100">
        <v>1.1696488</v>
      </c>
      <c r="AD103" s="100">
        <v>0.99509139999999996</v>
      </c>
      <c r="AE103" s="100">
        <v>1.3871298999999999</v>
      </c>
      <c r="AF103" s="100">
        <v>1.7895934</v>
      </c>
      <c r="AG103" s="100">
        <v>2.6617728999999999</v>
      </c>
      <c r="AH103" s="100">
        <v>5.4931602000000002</v>
      </c>
      <c r="AI103" s="100">
        <v>8.4853456000000005</v>
      </c>
      <c r="AJ103" s="100">
        <v>16.028012</v>
      </c>
      <c r="AK103" s="100">
        <v>23.668306000000001</v>
      </c>
      <c r="AL103" s="100">
        <v>42.209750999999997</v>
      </c>
      <c r="AM103" s="100">
        <v>79.898959000000005</v>
      </c>
      <c r="AN103" s="100">
        <v>126.13199</v>
      </c>
      <c r="AO103" s="100">
        <v>213.9573</v>
      </c>
      <c r="AP103" s="100">
        <v>378.98680999999999</v>
      </c>
      <c r="AQ103" s="100">
        <v>21.125738999999999</v>
      </c>
      <c r="AR103" s="100">
        <v>19.988299999999999</v>
      </c>
      <c r="AS103" s="128"/>
      <c r="AT103" s="123">
        <v>1996</v>
      </c>
      <c r="AU103" s="100">
        <v>1.8583014</v>
      </c>
      <c r="AV103" s="100">
        <v>0.46137410000000001</v>
      </c>
      <c r="AW103" s="100">
        <v>0.53737809999999997</v>
      </c>
      <c r="AX103" s="100">
        <v>1.1795309</v>
      </c>
      <c r="AY103" s="100">
        <v>1.0080965</v>
      </c>
      <c r="AZ103" s="100">
        <v>1.2058602</v>
      </c>
      <c r="BA103" s="100">
        <v>1.0425586</v>
      </c>
      <c r="BB103" s="100">
        <v>1.9997393000000001</v>
      </c>
      <c r="BC103" s="100">
        <v>3.3341088000000001</v>
      </c>
      <c r="BD103" s="100">
        <v>6.5177718000000002</v>
      </c>
      <c r="BE103" s="100">
        <v>12.376825999999999</v>
      </c>
      <c r="BF103" s="100">
        <v>19.190197999999999</v>
      </c>
      <c r="BG103" s="100">
        <v>34.087887000000002</v>
      </c>
      <c r="BH103" s="100">
        <v>57.927923</v>
      </c>
      <c r="BI103" s="100">
        <v>96.807356999999996</v>
      </c>
      <c r="BJ103" s="100">
        <v>152.61776</v>
      </c>
      <c r="BK103" s="100">
        <v>236.23840000000001</v>
      </c>
      <c r="BL103" s="100">
        <v>409.64634999999998</v>
      </c>
      <c r="BM103" s="100">
        <v>21.344580000000001</v>
      </c>
      <c r="BN103" s="100">
        <v>23.558209999999999</v>
      </c>
      <c r="BO103" s="128"/>
      <c r="BP103" s="123">
        <v>1996</v>
      </c>
    </row>
    <row r="104" spans="1:68">
      <c r="A104" s="128"/>
      <c r="B104" s="124">
        <v>1997</v>
      </c>
      <c r="C104" s="100">
        <v>1.6593955</v>
      </c>
      <c r="D104" s="100">
        <v>0.44608799999999998</v>
      </c>
      <c r="E104" s="100">
        <v>0.74857580000000001</v>
      </c>
      <c r="F104" s="100">
        <v>1.8445193</v>
      </c>
      <c r="G104" s="100">
        <v>1.3157318</v>
      </c>
      <c r="H104" s="100">
        <v>2.0784807000000001</v>
      </c>
      <c r="I104" s="100">
        <v>1.8378947999999999</v>
      </c>
      <c r="J104" s="100">
        <v>4.2217134999999999</v>
      </c>
      <c r="K104" s="100">
        <v>4.9750443000000004</v>
      </c>
      <c r="L104" s="100">
        <v>7.4144785999999998</v>
      </c>
      <c r="M104" s="100">
        <v>14.591808</v>
      </c>
      <c r="N104" s="100">
        <v>23.824559000000001</v>
      </c>
      <c r="O104" s="100">
        <v>39.200204999999997</v>
      </c>
      <c r="P104" s="100">
        <v>73.871302999999997</v>
      </c>
      <c r="Q104" s="100">
        <v>112.65958999999999</v>
      </c>
      <c r="R104" s="100">
        <v>174.57454000000001</v>
      </c>
      <c r="S104" s="100">
        <v>290.29723000000001</v>
      </c>
      <c r="T104" s="100">
        <v>462.29322999999999</v>
      </c>
      <c r="U104" s="100">
        <v>21.93055</v>
      </c>
      <c r="V104" s="100">
        <v>28.020899</v>
      </c>
      <c r="W104" s="128"/>
      <c r="X104" s="124">
        <v>1997</v>
      </c>
      <c r="Y104" s="100">
        <v>2.3868019</v>
      </c>
      <c r="Z104" s="100">
        <v>0.93819039999999998</v>
      </c>
      <c r="AA104" s="100">
        <v>1.5696961</v>
      </c>
      <c r="AB104" s="100">
        <v>0.80721330000000002</v>
      </c>
      <c r="AC104" s="100">
        <v>1.9538559</v>
      </c>
      <c r="AD104" s="100">
        <v>0.69307560000000001</v>
      </c>
      <c r="AE104" s="100">
        <v>1.4033492000000001</v>
      </c>
      <c r="AF104" s="100">
        <v>1.8932785999999999</v>
      </c>
      <c r="AG104" s="100">
        <v>2.1781842</v>
      </c>
      <c r="AH104" s="100">
        <v>3.4389400999999999</v>
      </c>
      <c r="AI104" s="100">
        <v>7.6708781999999998</v>
      </c>
      <c r="AJ104" s="100">
        <v>13.604793000000001</v>
      </c>
      <c r="AK104" s="100">
        <v>26.815655</v>
      </c>
      <c r="AL104" s="100">
        <v>45.945391000000001</v>
      </c>
      <c r="AM104" s="100">
        <v>81.673604999999995</v>
      </c>
      <c r="AN104" s="100">
        <v>130.52475999999999</v>
      </c>
      <c r="AO104" s="100">
        <v>225.23151999999999</v>
      </c>
      <c r="AP104" s="100">
        <v>412.41413999999997</v>
      </c>
      <c r="AQ104" s="100">
        <v>22.531904000000001</v>
      </c>
      <c r="AR104" s="100">
        <v>20.841360999999999</v>
      </c>
      <c r="AS104" s="128"/>
      <c r="AT104" s="124">
        <v>1997</v>
      </c>
      <c r="AU104" s="100">
        <v>2.0133999999999999</v>
      </c>
      <c r="AV104" s="100">
        <v>0.6859537</v>
      </c>
      <c r="AW104" s="100">
        <v>1.1494244</v>
      </c>
      <c r="AX104" s="100">
        <v>1.3385921999999999</v>
      </c>
      <c r="AY104" s="100">
        <v>1.6303772000000001</v>
      </c>
      <c r="AZ104" s="100">
        <v>1.3859025</v>
      </c>
      <c r="BA104" s="100">
        <v>1.6198186999999999</v>
      </c>
      <c r="BB104" s="100">
        <v>3.0534205999999999</v>
      </c>
      <c r="BC104" s="100">
        <v>3.5712776000000002</v>
      </c>
      <c r="BD104" s="100">
        <v>5.4385237000000002</v>
      </c>
      <c r="BE104" s="100">
        <v>11.196821</v>
      </c>
      <c r="BF104" s="100">
        <v>18.794851000000001</v>
      </c>
      <c r="BG104" s="100">
        <v>32.990445000000001</v>
      </c>
      <c r="BH104" s="100">
        <v>59.609260999999996</v>
      </c>
      <c r="BI104" s="100">
        <v>95.982562000000001</v>
      </c>
      <c r="BJ104" s="100">
        <v>149.27221</v>
      </c>
      <c r="BK104" s="100">
        <v>249.74573000000001</v>
      </c>
      <c r="BL104" s="100">
        <v>427.3605</v>
      </c>
      <c r="BM104" s="100">
        <v>22.233034</v>
      </c>
      <c r="BN104" s="100">
        <v>24.027850000000001</v>
      </c>
      <c r="BO104" s="128"/>
      <c r="BP104" s="124">
        <v>1997</v>
      </c>
    </row>
    <row r="105" spans="1:68">
      <c r="A105" s="128"/>
      <c r="B105" s="124">
        <v>1998</v>
      </c>
      <c r="C105" s="100">
        <v>2.2732576999999998</v>
      </c>
      <c r="D105" s="100">
        <v>0.44205539999999999</v>
      </c>
      <c r="E105" s="100">
        <v>0.74735620000000003</v>
      </c>
      <c r="F105" s="100">
        <v>1.3754464</v>
      </c>
      <c r="G105" s="100">
        <v>1.4997427999999999</v>
      </c>
      <c r="H105" s="100">
        <v>1.6511709000000001</v>
      </c>
      <c r="I105" s="100">
        <v>2.2892725</v>
      </c>
      <c r="J105" s="100">
        <v>3.3665862</v>
      </c>
      <c r="K105" s="100">
        <v>4.7739947000000003</v>
      </c>
      <c r="L105" s="100">
        <v>6.7510341</v>
      </c>
      <c r="M105" s="100">
        <v>13.414932</v>
      </c>
      <c r="N105" s="100">
        <v>25.753630000000001</v>
      </c>
      <c r="O105" s="100">
        <v>37.036135999999999</v>
      </c>
      <c r="P105" s="100">
        <v>73.146310999999997</v>
      </c>
      <c r="Q105" s="100">
        <v>111.26186</v>
      </c>
      <c r="R105" s="100">
        <v>169.83202</v>
      </c>
      <c r="S105" s="100">
        <v>281.40631000000002</v>
      </c>
      <c r="T105" s="100">
        <v>424.47199000000001</v>
      </c>
      <c r="U105" s="100">
        <v>21.670117999999999</v>
      </c>
      <c r="V105" s="100">
        <v>26.979925000000001</v>
      </c>
      <c r="W105" s="128"/>
      <c r="X105" s="124">
        <v>1998</v>
      </c>
      <c r="Y105" s="100">
        <v>3.1987717</v>
      </c>
      <c r="Z105" s="100">
        <v>0.61996180000000001</v>
      </c>
      <c r="AA105" s="100">
        <v>1.5660210999999999</v>
      </c>
      <c r="AB105" s="100">
        <v>2.0854522000000002</v>
      </c>
      <c r="AC105" s="100">
        <v>1.2348328</v>
      </c>
      <c r="AD105" s="100">
        <v>1.0976345999999999</v>
      </c>
      <c r="AE105" s="100">
        <v>1.1334367000000001</v>
      </c>
      <c r="AF105" s="100">
        <v>2.1368577000000002</v>
      </c>
      <c r="AG105" s="100">
        <v>3.7201849</v>
      </c>
      <c r="AH105" s="100">
        <v>4.1514575000000002</v>
      </c>
      <c r="AI105" s="100">
        <v>9.4813691000000002</v>
      </c>
      <c r="AJ105" s="100">
        <v>13.688141999999999</v>
      </c>
      <c r="AK105" s="100">
        <v>26.460526999999999</v>
      </c>
      <c r="AL105" s="100">
        <v>39.183371999999999</v>
      </c>
      <c r="AM105" s="100">
        <v>77.151353</v>
      </c>
      <c r="AN105" s="100">
        <v>124.1999</v>
      </c>
      <c r="AO105" s="100">
        <v>183.37172000000001</v>
      </c>
      <c r="AP105" s="100">
        <v>357.22761000000003</v>
      </c>
      <c r="AQ105" s="100">
        <v>20.951598000000001</v>
      </c>
      <c r="AR105" s="100">
        <v>19.197727</v>
      </c>
      <c r="AS105" s="128"/>
      <c r="AT105" s="124">
        <v>1998</v>
      </c>
      <c r="AU105" s="100">
        <v>2.7235531000000002</v>
      </c>
      <c r="AV105" s="100">
        <v>0.52876120000000004</v>
      </c>
      <c r="AW105" s="100">
        <v>1.1471521</v>
      </c>
      <c r="AX105" s="100">
        <v>1.7218453</v>
      </c>
      <c r="AY105" s="100">
        <v>1.369194</v>
      </c>
      <c r="AZ105" s="100">
        <v>1.3740067</v>
      </c>
      <c r="BA105" s="100">
        <v>1.7085134</v>
      </c>
      <c r="BB105" s="100">
        <v>2.7491778</v>
      </c>
      <c r="BC105" s="100">
        <v>4.2441921000000002</v>
      </c>
      <c r="BD105" s="100">
        <v>5.4526212999999997</v>
      </c>
      <c r="BE105" s="100">
        <v>11.481017</v>
      </c>
      <c r="BF105" s="100">
        <v>19.827501000000002</v>
      </c>
      <c r="BG105" s="100">
        <v>31.745087999999999</v>
      </c>
      <c r="BH105" s="100">
        <v>55.827838999999997</v>
      </c>
      <c r="BI105" s="100">
        <v>93.029448000000002</v>
      </c>
      <c r="BJ105" s="100">
        <v>143.70769999999999</v>
      </c>
      <c r="BK105" s="100">
        <v>220.45643000000001</v>
      </c>
      <c r="BL105" s="100">
        <v>377.61649999999997</v>
      </c>
      <c r="BM105" s="100">
        <v>21.308516000000001</v>
      </c>
      <c r="BN105" s="100">
        <v>22.571019</v>
      </c>
      <c r="BO105" s="128"/>
      <c r="BP105" s="124">
        <v>1998</v>
      </c>
    </row>
    <row r="106" spans="1:68">
      <c r="A106" s="128"/>
      <c r="B106" s="124">
        <v>1999</v>
      </c>
      <c r="C106" s="100">
        <v>2.2845898</v>
      </c>
      <c r="D106" s="100">
        <v>0.43822230000000001</v>
      </c>
      <c r="E106" s="100">
        <v>0.89126159999999999</v>
      </c>
      <c r="F106" s="100">
        <v>1.9653494</v>
      </c>
      <c r="G106" s="100">
        <v>1.3748119000000001</v>
      </c>
      <c r="H106" s="100">
        <v>1.3796377</v>
      </c>
      <c r="I106" s="100">
        <v>1.8635054</v>
      </c>
      <c r="J106" s="100">
        <v>1.6065461000000001</v>
      </c>
      <c r="K106" s="100">
        <v>3.1331845999999999</v>
      </c>
      <c r="L106" s="100">
        <v>9.7173467000000002</v>
      </c>
      <c r="M106" s="100">
        <v>11.625984000000001</v>
      </c>
      <c r="N106" s="100">
        <v>26.807179000000001</v>
      </c>
      <c r="O106" s="100">
        <v>44.167994999999998</v>
      </c>
      <c r="P106" s="100">
        <v>62.686855000000001</v>
      </c>
      <c r="Q106" s="100">
        <v>114.06558</v>
      </c>
      <c r="R106" s="100">
        <v>170.19864000000001</v>
      </c>
      <c r="S106" s="100">
        <v>249.22730999999999</v>
      </c>
      <c r="T106" s="100">
        <v>399.32019000000003</v>
      </c>
      <c r="U106" s="100">
        <v>21.423732999999999</v>
      </c>
      <c r="V106" s="100">
        <v>25.999018</v>
      </c>
      <c r="W106" s="128"/>
      <c r="X106" s="124">
        <v>1999</v>
      </c>
      <c r="Y106" s="100">
        <v>2.2467942999999999</v>
      </c>
      <c r="Z106" s="100">
        <v>0.61556929999999999</v>
      </c>
      <c r="AA106" s="100">
        <v>1.0890247</v>
      </c>
      <c r="AB106" s="100">
        <v>0.95018199999999997</v>
      </c>
      <c r="AC106" s="100">
        <v>1.4150654</v>
      </c>
      <c r="AD106" s="100">
        <v>0.96216489999999999</v>
      </c>
      <c r="AE106" s="100">
        <v>1.2728908000000001</v>
      </c>
      <c r="AF106" s="100">
        <v>1.9894532</v>
      </c>
      <c r="AG106" s="100">
        <v>2.6737103000000002</v>
      </c>
      <c r="AH106" s="100">
        <v>4.0802817999999998</v>
      </c>
      <c r="AI106" s="100">
        <v>6.3924744000000002</v>
      </c>
      <c r="AJ106" s="100">
        <v>10.667496</v>
      </c>
      <c r="AK106" s="100">
        <v>30.895956999999999</v>
      </c>
      <c r="AL106" s="100">
        <v>44.761716999999997</v>
      </c>
      <c r="AM106" s="100">
        <v>69.111419999999995</v>
      </c>
      <c r="AN106" s="100">
        <v>118.91160000000001</v>
      </c>
      <c r="AO106" s="100">
        <v>218.68371999999999</v>
      </c>
      <c r="AP106" s="100">
        <v>402.62768</v>
      </c>
      <c r="AQ106" s="100">
        <v>22.159687999999999</v>
      </c>
      <c r="AR106" s="100">
        <v>19.773703999999999</v>
      </c>
      <c r="AS106" s="128"/>
      <c r="AT106" s="124">
        <v>1999</v>
      </c>
      <c r="AU106" s="100">
        <v>2.2661861999999999</v>
      </c>
      <c r="AV106" s="100">
        <v>0.52458470000000001</v>
      </c>
      <c r="AW106" s="100">
        <v>0.98785699999999999</v>
      </c>
      <c r="AX106" s="100">
        <v>1.4695441</v>
      </c>
      <c r="AY106" s="100">
        <v>1.3946483000000001</v>
      </c>
      <c r="AZ106" s="100">
        <v>1.1705135</v>
      </c>
      <c r="BA106" s="100">
        <v>1.5662130999999999</v>
      </c>
      <c r="BB106" s="100">
        <v>1.7988967</v>
      </c>
      <c r="BC106" s="100">
        <v>2.9020714000000001</v>
      </c>
      <c r="BD106" s="100">
        <v>6.8921901999999999</v>
      </c>
      <c r="BE106" s="100">
        <v>9.0445173000000008</v>
      </c>
      <c r="BF106" s="100">
        <v>18.881145</v>
      </c>
      <c r="BG106" s="100">
        <v>37.538077999999999</v>
      </c>
      <c r="BH106" s="100">
        <v>53.562021999999999</v>
      </c>
      <c r="BI106" s="100">
        <v>90.200796999999994</v>
      </c>
      <c r="BJ106" s="100">
        <v>140.98329000000001</v>
      </c>
      <c r="BK106" s="100">
        <v>230.31598</v>
      </c>
      <c r="BL106" s="100">
        <v>401.61995000000002</v>
      </c>
      <c r="BM106" s="100">
        <v>21.794293</v>
      </c>
      <c r="BN106" s="100">
        <v>22.696349000000001</v>
      </c>
      <c r="BO106" s="128"/>
      <c r="BP106" s="124">
        <v>1999</v>
      </c>
    </row>
    <row r="107" spans="1:68" s="92" customFormat="1">
      <c r="A107" s="126"/>
      <c r="B107" s="125">
        <v>2000</v>
      </c>
      <c r="C107" s="100">
        <v>1.9901381</v>
      </c>
      <c r="D107" s="100">
        <v>0.14530770000000001</v>
      </c>
      <c r="E107" s="100">
        <v>0.88218300000000005</v>
      </c>
      <c r="F107" s="100">
        <v>1.1905577000000001</v>
      </c>
      <c r="G107" s="100">
        <v>2.0014318000000002</v>
      </c>
      <c r="H107" s="100">
        <v>1.1167897</v>
      </c>
      <c r="I107" s="100">
        <v>1.7040347</v>
      </c>
      <c r="J107" s="100">
        <v>2.8223568000000001</v>
      </c>
      <c r="K107" s="100">
        <v>2.6545877999999998</v>
      </c>
      <c r="L107" s="100">
        <v>7.3879964999999999</v>
      </c>
      <c r="M107" s="100">
        <v>19.191179000000002</v>
      </c>
      <c r="N107" s="100">
        <v>22.173176999999999</v>
      </c>
      <c r="O107" s="100">
        <v>36.661769999999997</v>
      </c>
      <c r="P107" s="100">
        <v>67.594807000000003</v>
      </c>
      <c r="Q107" s="100">
        <v>120.26134999999999</v>
      </c>
      <c r="R107" s="100">
        <v>164.99306000000001</v>
      </c>
      <c r="S107" s="100">
        <v>259.70510000000002</v>
      </c>
      <c r="T107" s="100">
        <v>477.68633999999997</v>
      </c>
      <c r="U107" s="100">
        <v>22.671762999999999</v>
      </c>
      <c r="V107" s="100">
        <v>27.243569000000001</v>
      </c>
      <c r="W107" s="126"/>
      <c r="X107" s="125">
        <v>2000</v>
      </c>
      <c r="Y107" s="100">
        <v>1.6115854000000001</v>
      </c>
      <c r="Z107" s="100">
        <v>0.76547520000000002</v>
      </c>
      <c r="AA107" s="100">
        <v>0.92578450000000001</v>
      </c>
      <c r="AB107" s="100">
        <v>1.397878</v>
      </c>
      <c r="AC107" s="100">
        <v>1.5865008</v>
      </c>
      <c r="AD107" s="100">
        <v>0.55472350000000004</v>
      </c>
      <c r="AE107" s="100">
        <v>1.1204419000000001</v>
      </c>
      <c r="AF107" s="100">
        <v>1.8614520999999999</v>
      </c>
      <c r="AG107" s="100">
        <v>1.9317299000000001</v>
      </c>
      <c r="AH107" s="100">
        <v>4.476229</v>
      </c>
      <c r="AI107" s="100">
        <v>8.3973089999999999</v>
      </c>
      <c r="AJ107" s="100">
        <v>11.265378</v>
      </c>
      <c r="AK107" s="100">
        <v>23.838628</v>
      </c>
      <c r="AL107" s="100">
        <v>46.954244000000003</v>
      </c>
      <c r="AM107" s="100">
        <v>74.503736000000004</v>
      </c>
      <c r="AN107" s="100">
        <v>117.86225</v>
      </c>
      <c r="AO107" s="100">
        <v>173.19640000000001</v>
      </c>
      <c r="AP107" s="100">
        <v>364.76643000000001</v>
      </c>
      <c r="AQ107" s="100">
        <v>21.032124</v>
      </c>
      <c r="AR107" s="100">
        <v>18.49606</v>
      </c>
      <c r="AS107" s="126"/>
      <c r="AT107" s="125">
        <v>2000</v>
      </c>
      <c r="AU107" s="100">
        <v>1.805723</v>
      </c>
      <c r="AV107" s="100">
        <v>0.44729920000000001</v>
      </c>
      <c r="AW107" s="100">
        <v>0.90345799999999998</v>
      </c>
      <c r="AX107" s="100">
        <v>1.2920024000000001</v>
      </c>
      <c r="AY107" s="100">
        <v>1.7970813999999999</v>
      </c>
      <c r="AZ107" s="100">
        <v>0.83482959999999995</v>
      </c>
      <c r="BA107" s="100">
        <v>1.4102234</v>
      </c>
      <c r="BB107" s="100">
        <v>2.3393220000000001</v>
      </c>
      <c r="BC107" s="100">
        <v>2.2909014000000001</v>
      </c>
      <c r="BD107" s="100">
        <v>5.9245038000000001</v>
      </c>
      <c r="BE107" s="100">
        <v>13.842835000000001</v>
      </c>
      <c r="BF107" s="100">
        <v>16.813866000000001</v>
      </c>
      <c r="BG107" s="100">
        <v>30.281887000000001</v>
      </c>
      <c r="BH107" s="100">
        <v>57.075420000000001</v>
      </c>
      <c r="BI107" s="100">
        <v>96.152011999999999</v>
      </c>
      <c r="BJ107" s="100">
        <v>138.26128</v>
      </c>
      <c r="BK107" s="100">
        <v>206.50523999999999</v>
      </c>
      <c r="BL107" s="100">
        <v>399.40746000000001</v>
      </c>
      <c r="BM107" s="100">
        <v>21.845831</v>
      </c>
      <c r="BN107" s="100">
        <v>22.278618000000002</v>
      </c>
      <c r="BO107" s="126"/>
      <c r="BP107" s="125">
        <v>2000</v>
      </c>
    </row>
    <row r="108" spans="1:68">
      <c r="A108" s="128"/>
      <c r="B108" s="124">
        <v>2001</v>
      </c>
      <c r="C108" s="100">
        <v>2.143777</v>
      </c>
      <c r="D108" s="100">
        <v>0.87070340000000002</v>
      </c>
      <c r="E108" s="100">
        <v>0.87159140000000002</v>
      </c>
      <c r="F108" s="100">
        <v>0.87699550000000004</v>
      </c>
      <c r="G108" s="100">
        <v>1.2222249000000001</v>
      </c>
      <c r="H108" s="100">
        <v>1.8723949</v>
      </c>
      <c r="I108" s="100">
        <v>1.9378477000000001</v>
      </c>
      <c r="J108" s="100">
        <v>2.3070336</v>
      </c>
      <c r="K108" s="100">
        <v>4.2470290999999998</v>
      </c>
      <c r="L108" s="100">
        <v>7.8997536000000004</v>
      </c>
      <c r="M108" s="100">
        <v>14.348973000000001</v>
      </c>
      <c r="N108" s="100">
        <v>21.985787999999999</v>
      </c>
      <c r="O108" s="100">
        <v>40.371319</v>
      </c>
      <c r="P108" s="100">
        <v>63.902363999999999</v>
      </c>
      <c r="Q108" s="100">
        <v>118.73924</v>
      </c>
      <c r="R108" s="100">
        <v>164.28942000000001</v>
      </c>
      <c r="S108" s="100">
        <v>268.48167000000001</v>
      </c>
      <c r="T108" s="100">
        <v>491.59978999999998</v>
      </c>
      <c r="U108" s="100">
        <v>23.248697</v>
      </c>
      <c r="V108" s="100">
        <v>27.382836999999999</v>
      </c>
      <c r="W108" s="128"/>
      <c r="X108" s="124">
        <v>2001</v>
      </c>
      <c r="Y108" s="100">
        <v>1.9335129</v>
      </c>
      <c r="Z108" s="100">
        <v>0.1530398</v>
      </c>
      <c r="AA108" s="100">
        <v>0.76262640000000004</v>
      </c>
      <c r="AB108" s="100">
        <v>1.0673465</v>
      </c>
      <c r="AC108" s="100">
        <v>1.2586828999999999</v>
      </c>
      <c r="AD108" s="100">
        <v>1.2866149</v>
      </c>
      <c r="AE108" s="100">
        <v>0.40808</v>
      </c>
      <c r="AF108" s="100">
        <v>1.7422652999999999</v>
      </c>
      <c r="AG108" s="100">
        <v>2.4316339</v>
      </c>
      <c r="AH108" s="100">
        <v>3.3856489999999999</v>
      </c>
      <c r="AI108" s="100">
        <v>7.4550947000000001</v>
      </c>
      <c r="AJ108" s="100">
        <v>12.384302999999999</v>
      </c>
      <c r="AK108" s="100">
        <v>19.739196</v>
      </c>
      <c r="AL108" s="100">
        <v>36.566572999999998</v>
      </c>
      <c r="AM108" s="100">
        <v>72.768386000000007</v>
      </c>
      <c r="AN108" s="100">
        <v>115.50649</v>
      </c>
      <c r="AO108" s="100">
        <v>200.56277</v>
      </c>
      <c r="AP108" s="100">
        <v>383.35851000000002</v>
      </c>
      <c r="AQ108" s="100">
        <v>21.528126</v>
      </c>
      <c r="AR108" s="100">
        <v>18.425545</v>
      </c>
      <c r="AS108" s="128"/>
      <c r="AT108" s="124">
        <v>2001</v>
      </c>
      <c r="AU108" s="100">
        <v>2.0413209999999999</v>
      </c>
      <c r="AV108" s="100">
        <v>0.52140629999999999</v>
      </c>
      <c r="AW108" s="100">
        <v>0.81843719999999998</v>
      </c>
      <c r="AX108" s="100">
        <v>0.97015940000000001</v>
      </c>
      <c r="AY108" s="100">
        <v>1.2401861000000001</v>
      </c>
      <c r="AZ108" s="100">
        <v>1.5784096999999999</v>
      </c>
      <c r="BA108" s="100">
        <v>1.1662999999999999</v>
      </c>
      <c r="BB108" s="100">
        <v>2.0228828999999999</v>
      </c>
      <c r="BC108" s="100">
        <v>3.3329591999999999</v>
      </c>
      <c r="BD108" s="100">
        <v>5.6286081000000001</v>
      </c>
      <c r="BE108" s="100">
        <v>10.913439</v>
      </c>
      <c r="BF108" s="100">
        <v>17.265830999999999</v>
      </c>
      <c r="BG108" s="100">
        <v>30.129778999999999</v>
      </c>
      <c r="BH108" s="100">
        <v>50.007522999999999</v>
      </c>
      <c r="BI108" s="100">
        <v>94.627820999999997</v>
      </c>
      <c r="BJ108" s="100">
        <v>136.86202</v>
      </c>
      <c r="BK108" s="100">
        <v>226.95451</v>
      </c>
      <c r="BL108" s="100">
        <v>416.79003</v>
      </c>
      <c r="BM108" s="100">
        <v>22.38167</v>
      </c>
      <c r="BN108" s="100">
        <v>22.373341</v>
      </c>
      <c r="BO108" s="128"/>
      <c r="BP108" s="124">
        <v>2001</v>
      </c>
    </row>
    <row r="109" spans="1:68">
      <c r="A109" s="128"/>
      <c r="B109" s="125">
        <v>2002</v>
      </c>
      <c r="C109" s="100">
        <v>2.4594081999999999</v>
      </c>
      <c r="D109" s="100">
        <v>1.0192374</v>
      </c>
      <c r="E109" s="100">
        <v>0.7185859</v>
      </c>
      <c r="F109" s="100">
        <v>0.43479139999999999</v>
      </c>
      <c r="G109" s="100">
        <v>1.3457119</v>
      </c>
      <c r="H109" s="100">
        <v>0.58643369999999995</v>
      </c>
      <c r="I109" s="100">
        <v>1.8946725</v>
      </c>
      <c r="J109" s="100">
        <v>3.4324346000000001</v>
      </c>
      <c r="K109" s="100">
        <v>5.0999454999999996</v>
      </c>
      <c r="L109" s="100">
        <v>8.3690732000000008</v>
      </c>
      <c r="M109" s="100">
        <v>14.583049000000001</v>
      </c>
      <c r="N109" s="100">
        <v>18.502099000000001</v>
      </c>
      <c r="O109" s="100">
        <v>45.620221999999998</v>
      </c>
      <c r="P109" s="100">
        <v>59.167785000000002</v>
      </c>
      <c r="Q109" s="100">
        <v>114.78923</v>
      </c>
      <c r="R109" s="100">
        <v>178.98523</v>
      </c>
      <c r="S109" s="100">
        <v>292.48813999999999</v>
      </c>
      <c r="T109" s="100">
        <v>537.67253000000005</v>
      </c>
      <c r="U109" s="100">
        <v>24.629261</v>
      </c>
      <c r="V109" s="100">
        <v>28.660038</v>
      </c>
      <c r="W109" s="128"/>
      <c r="X109" s="125">
        <v>2002</v>
      </c>
      <c r="Y109" s="100">
        <v>1.6168697999999999</v>
      </c>
      <c r="Z109" s="100">
        <v>0.3073882</v>
      </c>
      <c r="AA109" s="100">
        <v>0.30196790000000001</v>
      </c>
      <c r="AB109" s="100">
        <v>1.0575216000000001</v>
      </c>
      <c r="AC109" s="100">
        <v>1.3912678000000001</v>
      </c>
      <c r="AD109" s="100">
        <v>1.7602663999999999</v>
      </c>
      <c r="AE109" s="100">
        <v>1.1971651000000001</v>
      </c>
      <c r="AF109" s="100">
        <v>1.2199287999999999</v>
      </c>
      <c r="AG109" s="100">
        <v>3.3092464000000001</v>
      </c>
      <c r="AH109" s="100">
        <v>4.6402029999999996</v>
      </c>
      <c r="AI109" s="100">
        <v>7.6120998000000002</v>
      </c>
      <c r="AJ109" s="100">
        <v>9.0222172</v>
      </c>
      <c r="AK109" s="100">
        <v>22.583884999999999</v>
      </c>
      <c r="AL109" s="100">
        <v>39.482354999999998</v>
      </c>
      <c r="AM109" s="100">
        <v>69.755099000000001</v>
      </c>
      <c r="AN109" s="100">
        <v>112.65156</v>
      </c>
      <c r="AO109" s="100">
        <v>224.90152</v>
      </c>
      <c r="AP109" s="100">
        <v>427.82342</v>
      </c>
      <c r="AQ109" s="100">
        <v>23.249119</v>
      </c>
      <c r="AR109" s="100">
        <v>19.504545</v>
      </c>
      <c r="AS109" s="128"/>
      <c r="AT109" s="125">
        <v>2002</v>
      </c>
      <c r="AU109" s="100">
        <v>2.0487896000000001</v>
      </c>
      <c r="AV109" s="100">
        <v>0.67293190000000003</v>
      </c>
      <c r="AW109" s="100">
        <v>0.51541340000000002</v>
      </c>
      <c r="AX109" s="100">
        <v>0.73969370000000001</v>
      </c>
      <c r="AY109" s="100">
        <v>1.3681106999999999</v>
      </c>
      <c r="AZ109" s="100">
        <v>1.1731891000000001</v>
      </c>
      <c r="BA109" s="100">
        <v>1.5429097000000001</v>
      </c>
      <c r="BB109" s="100">
        <v>2.3190873000000001</v>
      </c>
      <c r="BC109" s="100">
        <v>4.1984186000000001</v>
      </c>
      <c r="BD109" s="100">
        <v>6.4930137999999999</v>
      </c>
      <c r="BE109" s="100">
        <v>11.099933999999999</v>
      </c>
      <c r="BF109" s="100">
        <v>13.823123000000001</v>
      </c>
      <c r="BG109" s="100">
        <v>34.195815000000003</v>
      </c>
      <c r="BH109" s="100">
        <v>49.173850000000002</v>
      </c>
      <c r="BI109" s="100">
        <v>91.262416000000002</v>
      </c>
      <c r="BJ109" s="100">
        <v>141.96863999999999</v>
      </c>
      <c r="BK109" s="100">
        <v>251.47976</v>
      </c>
      <c r="BL109" s="100">
        <v>461.93020000000001</v>
      </c>
      <c r="BM109" s="100">
        <v>23.934083999999999</v>
      </c>
      <c r="BN109" s="100">
        <v>23.540172999999999</v>
      </c>
      <c r="BO109" s="128"/>
      <c r="BP109" s="125">
        <v>2002</v>
      </c>
    </row>
    <row r="110" spans="1:68">
      <c r="A110" s="128"/>
      <c r="B110" s="124">
        <v>2003</v>
      </c>
      <c r="C110" s="100">
        <v>1.8444058999999999</v>
      </c>
      <c r="D110" s="100">
        <v>0.58599389999999996</v>
      </c>
      <c r="E110" s="100">
        <v>0.71097259999999995</v>
      </c>
      <c r="F110" s="100">
        <v>0.86499199999999998</v>
      </c>
      <c r="G110" s="100">
        <v>0.87368040000000002</v>
      </c>
      <c r="H110" s="100">
        <v>1.6265259999999999</v>
      </c>
      <c r="I110" s="100">
        <v>1.8723486</v>
      </c>
      <c r="J110" s="100">
        <v>3.0518382000000002</v>
      </c>
      <c r="K110" s="100">
        <v>5.4286373000000001</v>
      </c>
      <c r="L110" s="100">
        <v>5.1966124000000002</v>
      </c>
      <c r="M110" s="100">
        <v>11.896466999999999</v>
      </c>
      <c r="N110" s="100">
        <v>21.449501999999999</v>
      </c>
      <c r="O110" s="100">
        <v>39.182695000000002</v>
      </c>
      <c r="P110" s="100">
        <v>73.853347999999997</v>
      </c>
      <c r="Q110" s="100">
        <v>121.99035000000001</v>
      </c>
      <c r="R110" s="100">
        <v>169.61564999999999</v>
      </c>
      <c r="S110" s="100">
        <v>279.24811</v>
      </c>
      <c r="T110" s="100">
        <v>564.56331999999998</v>
      </c>
      <c r="U110" s="100">
        <v>25.021463000000001</v>
      </c>
      <c r="V110" s="100">
        <v>28.779800000000002</v>
      </c>
      <c r="W110" s="128"/>
      <c r="X110" s="124">
        <v>2003</v>
      </c>
      <c r="Y110" s="100">
        <v>1.4550863000000001</v>
      </c>
      <c r="Z110" s="100">
        <v>0.15454019999999999</v>
      </c>
      <c r="AA110" s="100">
        <v>0.59917100000000001</v>
      </c>
      <c r="AB110" s="100">
        <v>1.3498920000000001</v>
      </c>
      <c r="AC110" s="100">
        <v>1.2061599000000001</v>
      </c>
      <c r="AD110" s="100">
        <v>1.3372520000000001</v>
      </c>
      <c r="AE110" s="100">
        <v>0.91956919999999998</v>
      </c>
      <c r="AF110" s="100">
        <v>1.9153549999999999</v>
      </c>
      <c r="AG110" s="100">
        <v>2.4813182999999999</v>
      </c>
      <c r="AH110" s="100">
        <v>4.6947220999999999</v>
      </c>
      <c r="AI110" s="100">
        <v>5.2297473999999999</v>
      </c>
      <c r="AJ110" s="100">
        <v>9.3626342999999999</v>
      </c>
      <c r="AK110" s="100">
        <v>18.491990000000001</v>
      </c>
      <c r="AL110" s="100">
        <v>40.171658000000001</v>
      </c>
      <c r="AM110" s="100">
        <v>63.195030000000003</v>
      </c>
      <c r="AN110" s="100">
        <v>125.52032</v>
      </c>
      <c r="AO110" s="100">
        <v>195.23391000000001</v>
      </c>
      <c r="AP110" s="100">
        <v>439.38101999999998</v>
      </c>
      <c r="AQ110" s="100">
        <v>22.872928000000002</v>
      </c>
      <c r="AR110" s="100">
        <v>18.945540999999999</v>
      </c>
      <c r="AS110" s="128"/>
      <c r="AT110" s="124">
        <v>2003</v>
      </c>
      <c r="AU110" s="100">
        <v>1.6546689999999999</v>
      </c>
      <c r="AV110" s="100">
        <v>0.37602980000000003</v>
      </c>
      <c r="AW110" s="100">
        <v>0.65652650000000001</v>
      </c>
      <c r="AX110" s="100">
        <v>1.1026427999999999</v>
      </c>
      <c r="AY110" s="100">
        <v>1.0370277999999999</v>
      </c>
      <c r="AZ110" s="100">
        <v>1.4822390999999999</v>
      </c>
      <c r="BA110" s="100">
        <v>1.3916961999999999</v>
      </c>
      <c r="BB110" s="100">
        <v>2.4796599000000001</v>
      </c>
      <c r="BC110" s="100">
        <v>3.9448354000000001</v>
      </c>
      <c r="BD110" s="100">
        <v>4.9438408000000003</v>
      </c>
      <c r="BE110" s="100">
        <v>8.5557178</v>
      </c>
      <c r="BF110" s="100">
        <v>15.469567</v>
      </c>
      <c r="BG110" s="100">
        <v>28.917275</v>
      </c>
      <c r="BH110" s="100">
        <v>56.769798000000002</v>
      </c>
      <c r="BI110" s="100">
        <v>91.333842000000004</v>
      </c>
      <c r="BJ110" s="100">
        <v>145.20004</v>
      </c>
      <c r="BK110" s="100">
        <v>228.58246</v>
      </c>
      <c r="BL110" s="100">
        <v>478.41753999999997</v>
      </c>
      <c r="BM110" s="100">
        <v>23.939267999999998</v>
      </c>
      <c r="BN110" s="100">
        <v>23.285357999999999</v>
      </c>
      <c r="BO110" s="128"/>
      <c r="BP110" s="124">
        <v>2003</v>
      </c>
    </row>
    <row r="111" spans="1:68">
      <c r="A111" s="128"/>
      <c r="B111" s="125">
        <v>2004</v>
      </c>
      <c r="C111" s="100">
        <v>1.2279317999999999</v>
      </c>
      <c r="D111" s="100">
        <v>0.29434139999999998</v>
      </c>
      <c r="E111" s="100">
        <v>0.56466309999999997</v>
      </c>
      <c r="F111" s="100">
        <v>0.4298863</v>
      </c>
      <c r="G111" s="100">
        <v>1.2793341</v>
      </c>
      <c r="H111" s="100">
        <v>1.3331576000000001</v>
      </c>
      <c r="I111" s="100">
        <v>1.8697031</v>
      </c>
      <c r="J111" s="100">
        <v>2.081798</v>
      </c>
      <c r="K111" s="100">
        <v>5.0034694999999996</v>
      </c>
      <c r="L111" s="100">
        <v>7.4966229999999996</v>
      </c>
      <c r="M111" s="100">
        <v>13.338812000000001</v>
      </c>
      <c r="N111" s="100">
        <v>17.731475</v>
      </c>
      <c r="O111" s="100">
        <v>34.184998999999998</v>
      </c>
      <c r="P111" s="100">
        <v>68.674471999999994</v>
      </c>
      <c r="Q111" s="100">
        <v>132.66607999999999</v>
      </c>
      <c r="R111" s="100">
        <v>176.11937</v>
      </c>
      <c r="S111" s="100">
        <v>308.8732</v>
      </c>
      <c r="T111" s="100">
        <v>567.97299999999996</v>
      </c>
      <c r="U111" s="100">
        <v>25.79843</v>
      </c>
      <c r="V111" s="100">
        <v>29.323052000000001</v>
      </c>
      <c r="W111" s="128"/>
      <c r="X111" s="125">
        <v>2004</v>
      </c>
      <c r="Y111" s="100">
        <v>1.2930881000000001</v>
      </c>
      <c r="Z111" s="100">
        <v>0.77515769999999995</v>
      </c>
      <c r="AA111" s="100">
        <v>0.29799690000000001</v>
      </c>
      <c r="AB111" s="100">
        <v>0.4477411</v>
      </c>
      <c r="AC111" s="100">
        <v>0.73829619999999996</v>
      </c>
      <c r="AD111" s="100">
        <v>0.59823910000000002</v>
      </c>
      <c r="AE111" s="100">
        <v>1.4467631000000001</v>
      </c>
      <c r="AF111" s="100">
        <v>1.9155568000000001</v>
      </c>
      <c r="AG111" s="100">
        <v>2.7245870999999999</v>
      </c>
      <c r="AH111" s="100">
        <v>5.1580022000000003</v>
      </c>
      <c r="AI111" s="100">
        <v>5.4729212</v>
      </c>
      <c r="AJ111" s="100">
        <v>11.203016999999999</v>
      </c>
      <c r="AK111" s="100">
        <v>20.682058000000001</v>
      </c>
      <c r="AL111" s="100">
        <v>46.023415</v>
      </c>
      <c r="AM111" s="100">
        <v>63.779063999999998</v>
      </c>
      <c r="AN111" s="100">
        <v>134.9068</v>
      </c>
      <c r="AO111" s="100">
        <v>233.41583</v>
      </c>
      <c r="AP111" s="100">
        <v>459.57706999999999</v>
      </c>
      <c r="AQ111" s="100">
        <v>25.057860000000002</v>
      </c>
      <c r="AR111" s="100">
        <v>20.505828999999999</v>
      </c>
      <c r="AS111" s="128"/>
      <c r="AT111" s="125">
        <v>2004</v>
      </c>
      <c r="AU111" s="100">
        <v>1.259668</v>
      </c>
      <c r="AV111" s="100">
        <v>0.52849610000000002</v>
      </c>
      <c r="AW111" s="100">
        <v>0.43492920000000002</v>
      </c>
      <c r="AX111" s="100">
        <v>0.43863210000000002</v>
      </c>
      <c r="AY111" s="100">
        <v>1.0139593</v>
      </c>
      <c r="AZ111" s="100">
        <v>0.96746489999999996</v>
      </c>
      <c r="BA111" s="100">
        <v>1.6566164999999999</v>
      </c>
      <c r="BB111" s="100">
        <v>1.998086</v>
      </c>
      <c r="BC111" s="100">
        <v>3.8556244999999998</v>
      </c>
      <c r="BD111" s="100">
        <v>6.3188180999999997</v>
      </c>
      <c r="BE111" s="100">
        <v>9.3891983000000003</v>
      </c>
      <c r="BF111" s="100">
        <v>14.491116999999999</v>
      </c>
      <c r="BG111" s="100">
        <v>27.476209999999998</v>
      </c>
      <c r="BH111" s="100">
        <v>57.187781000000001</v>
      </c>
      <c r="BI111" s="100">
        <v>96.821483999999998</v>
      </c>
      <c r="BJ111" s="100">
        <v>153.47031999999999</v>
      </c>
      <c r="BK111" s="100">
        <v>263.65904</v>
      </c>
      <c r="BL111" s="100">
        <v>493.57616999999999</v>
      </c>
      <c r="BM111" s="100">
        <v>25.425529000000001</v>
      </c>
      <c r="BN111" s="100">
        <v>24.405569</v>
      </c>
      <c r="BO111" s="128"/>
      <c r="BP111" s="125">
        <v>2004</v>
      </c>
    </row>
    <row r="112" spans="1:68">
      <c r="A112" s="128"/>
      <c r="B112" s="124">
        <v>2005</v>
      </c>
      <c r="C112" s="100">
        <v>1.6767194000000001</v>
      </c>
      <c r="D112" s="100">
        <v>0.7380717</v>
      </c>
      <c r="E112" s="100">
        <v>1.1252105999999999</v>
      </c>
      <c r="F112" s="100">
        <v>0.42497010000000002</v>
      </c>
      <c r="G112" s="100">
        <v>0.83350230000000003</v>
      </c>
      <c r="H112" s="100">
        <v>1.6160144000000001</v>
      </c>
      <c r="I112" s="100">
        <v>1.8791114</v>
      </c>
      <c r="J112" s="100">
        <v>2.4661249999999999</v>
      </c>
      <c r="K112" s="100">
        <v>4.0883721</v>
      </c>
      <c r="L112" s="100">
        <v>7.7833341999999996</v>
      </c>
      <c r="M112" s="100">
        <v>10.623315</v>
      </c>
      <c r="N112" s="100">
        <v>19.493176999999999</v>
      </c>
      <c r="O112" s="100">
        <v>33.226270999999997</v>
      </c>
      <c r="P112" s="100">
        <v>63.012647999999999</v>
      </c>
      <c r="Q112" s="100">
        <v>102.00681</v>
      </c>
      <c r="R112" s="100">
        <v>165.84954999999999</v>
      </c>
      <c r="S112" s="100">
        <v>294.37403999999998</v>
      </c>
      <c r="T112" s="100">
        <v>519.11180999999999</v>
      </c>
      <c r="U112" s="100">
        <v>24.192502999999999</v>
      </c>
      <c r="V112" s="100">
        <v>26.866436</v>
      </c>
      <c r="W112" s="128"/>
      <c r="X112" s="124">
        <v>2005</v>
      </c>
      <c r="Y112" s="100">
        <v>2.4135312</v>
      </c>
      <c r="Z112" s="100">
        <v>0.77688000000000001</v>
      </c>
      <c r="AA112" s="100">
        <v>0.2968094</v>
      </c>
      <c r="AB112" s="100">
        <v>0.44536819999999999</v>
      </c>
      <c r="AC112" s="100">
        <v>1.1514203999999999</v>
      </c>
      <c r="AD112" s="100">
        <v>0.59535680000000002</v>
      </c>
      <c r="AE112" s="100">
        <v>1.323653</v>
      </c>
      <c r="AF112" s="100">
        <v>1.4894896</v>
      </c>
      <c r="AG112" s="100">
        <v>2.9893500999999998</v>
      </c>
      <c r="AH112" s="100">
        <v>2.8703975000000002</v>
      </c>
      <c r="AI112" s="100">
        <v>4.8009985999999998</v>
      </c>
      <c r="AJ112" s="100">
        <v>12.278074</v>
      </c>
      <c r="AK112" s="100">
        <v>17.819648000000001</v>
      </c>
      <c r="AL112" s="100">
        <v>36.132843000000001</v>
      </c>
      <c r="AM112" s="100">
        <v>62.719869000000003</v>
      </c>
      <c r="AN112" s="100">
        <v>121.03149999999999</v>
      </c>
      <c r="AO112" s="100">
        <v>238.45607000000001</v>
      </c>
      <c r="AP112" s="100">
        <v>494.45740999999998</v>
      </c>
      <c r="AQ112" s="100">
        <v>25.252994999999999</v>
      </c>
      <c r="AR112" s="100">
        <v>20.123380000000001</v>
      </c>
      <c r="AS112" s="128"/>
      <c r="AT112" s="124">
        <v>2005</v>
      </c>
      <c r="AU112" s="100">
        <v>2.0351629</v>
      </c>
      <c r="AV112" s="100">
        <v>0.75697879999999995</v>
      </c>
      <c r="AW112" s="100">
        <v>0.72212019999999999</v>
      </c>
      <c r="AX112" s="100">
        <v>0.43493009999999999</v>
      </c>
      <c r="AY112" s="100">
        <v>0.98964549999999996</v>
      </c>
      <c r="AZ112" s="100">
        <v>1.1090138</v>
      </c>
      <c r="BA112" s="100">
        <v>1.5994477</v>
      </c>
      <c r="BB112" s="100">
        <v>1.9749414000000001</v>
      </c>
      <c r="BC112" s="100">
        <v>3.5348503999999998</v>
      </c>
      <c r="BD112" s="100">
        <v>5.3063485999999997</v>
      </c>
      <c r="BE112" s="100">
        <v>7.6954647999999999</v>
      </c>
      <c r="BF112" s="100">
        <v>15.899611999999999</v>
      </c>
      <c r="BG112" s="100">
        <v>25.553681000000001</v>
      </c>
      <c r="BH112" s="100">
        <v>49.412809000000003</v>
      </c>
      <c r="BI112" s="100">
        <v>81.569230000000005</v>
      </c>
      <c r="BJ112" s="100">
        <v>141.40474</v>
      </c>
      <c r="BK112" s="100">
        <v>261.04397</v>
      </c>
      <c r="BL112" s="100">
        <v>502.33130999999997</v>
      </c>
      <c r="BM112" s="100">
        <v>24.726365000000001</v>
      </c>
      <c r="BN112" s="100">
        <v>23.255469000000002</v>
      </c>
      <c r="BO112" s="128"/>
      <c r="BP112" s="124">
        <v>2005</v>
      </c>
    </row>
    <row r="113" spans="2:68">
      <c r="B113" s="124">
        <v>2006</v>
      </c>
      <c r="C113" s="100">
        <v>1.6554895999999999</v>
      </c>
      <c r="D113" s="100">
        <v>0.58918749999999998</v>
      </c>
      <c r="E113" s="100">
        <v>0.42230620000000002</v>
      </c>
      <c r="F113" s="100">
        <v>0.83961180000000002</v>
      </c>
      <c r="G113" s="100">
        <v>0.81475470000000005</v>
      </c>
      <c r="H113" s="100">
        <v>1.1490769000000001</v>
      </c>
      <c r="I113" s="100">
        <v>0.95378499999999999</v>
      </c>
      <c r="J113" s="100">
        <v>2.9335211000000001</v>
      </c>
      <c r="K113" s="100">
        <v>3.7186322999999999</v>
      </c>
      <c r="L113" s="100">
        <v>7.1077868999999998</v>
      </c>
      <c r="M113" s="100">
        <v>10.892889</v>
      </c>
      <c r="N113" s="100">
        <v>20.512201000000001</v>
      </c>
      <c r="O113" s="100">
        <v>32.592731000000001</v>
      </c>
      <c r="P113" s="100">
        <v>58.633370999999997</v>
      </c>
      <c r="Q113" s="100">
        <v>103.21532000000001</v>
      </c>
      <c r="R113" s="100">
        <v>169.20338000000001</v>
      </c>
      <c r="S113" s="100">
        <v>305.33794</v>
      </c>
      <c r="T113" s="100">
        <v>545.19397000000004</v>
      </c>
      <c r="U113" s="100">
        <v>24.91283</v>
      </c>
      <c r="V113" s="100">
        <v>27.252475</v>
      </c>
      <c r="X113" s="124">
        <v>2006</v>
      </c>
      <c r="Y113" s="100">
        <v>0.79354749999999996</v>
      </c>
      <c r="Z113" s="100">
        <v>0.46482299999999999</v>
      </c>
      <c r="AA113" s="100">
        <v>0.14855399999999999</v>
      </c>
      <c r="AB113" s="100">
        <v>1.0323479</v>
      </c>
      <c r="AC113" s="100">
        <v>0.70223040000000003</v>
      </c>
      <c r="AD113" s="100">
        <v>1.0213357000000001</v>
      </c>
      <c r="AE113" s="100">
        <v>1.2158449</v>
      </c>
      <c r="AF113" s="100">
        <v>1.9766075000000001</v>
      </c>
      <c r="AG113" s="100">
        <v>2.7505668000000001</v>
      </c>
      <c r="AH113" s="100">
        <v>4.8248318000000001</v>
      </c>
      <c r="AI113" s="100">
        <v>3.8366587000000001</v>
      </c>
      <c r="AJ113" s="100">
        <v>8.7426759999999994</v>
      </c>
      <c r="AK113" s="100">
        <v>21.109672</v>
      </c>
      <c r="AL113" s="100">
        <v>35.030658000000003</v>
      </c>
      <c r="AM113" s="100">
        <v>70.725071</v>
      </c>
      <c r="AN113" s="100">
        <v>122.68863</v>
      </c>
      <c r="AO113" s="100">
        <v>234.14758</v>
      </c>
      <c r="AP113" s="100">
        <v>486.94215000000003</v>
      </c>
      <c r="AQ113" s="100">
        <v>25.525815000000001</v>
      </c>
      <c r="AR113" s="100">
        <v>20.157706999999998</v>
      </c>
      <c r="AT113" s="124">
        <v>2006</v>
      </c>
      <c r="AU113" s="100">
        <v>1.2359621999999999</v>
      </c>
      <c r="AV113" s="100">
        <v>0.52857790000000004</v>
      </c>
      <c r="AW113" s="100">
        <v>0.28911320000000001</v>
      </c>
      <c r="AX113" s="100">
        <v>0.93345069999999997</v>
      </c>
      <c r="AY113" s="100">
        <v>0.75944040000000002</v>
      </c>
      <c r="AZ113" s="100">
        <v>1.0857072000000001</v>
      </c>
      <c r="BA113" s="100">
        <v>1.0853756000000001</v>
      </c>
      <c r="BB113" s="100">
        <v>2.4522344</v>
      </c>
      <c r="BC113" s="100">
        <v>3.2312436</v>
      </c>
      <c r="BD113" s="100">
        <v>5.9550717000000004</v>
      </c>
      <c r="BE113" s="100">
        <v>7.3451126999999996</v>
      </c>
      <c r="BF113" s="100">
        <v>14.626484</v>
      </c>
      <c r="BG113" s="100">
        <v>26.868676000000001</v>
      </c>
      <c r="BH113" s="100">
        <v>46.693854999999999</v>
      </c>
      <c r="BI113" s="100">
        <v>86.359937000000002</v>
      </c>
      <c r="BJ113" s="100">
        <v>143.95964000000001</v>
      </c>
      <c r="BK113" s="100">
        <v>263.30342000000002</v>
      </c>
      <c r="BL113" s="100">
        <v>505.81752999999998</v>
      </c>
      <c r="BM113" s="100">
        <v>25.221302999999999</v>
      </c>
      <c r="BN113" s="100">
        <v>23.376702000000002</v>
      </c>
      <c r="BP113" s="124">
        <v>2006</v>
      </c>
    </row>
    <row r="114" spans="2:68">
      <c r="B114" s="124">
        <v>2007</v>
      </c>
      <c r="C114" s="100">
        <v>2.7686663</v>
      </c>
      <c r="D114" s="100">
        <v>0.58800010000000003</v>
      </c>
      <c r="E114" s="100">
        <v>0</v>
      </c>
      <c r="F114" s="100">
        <v>0.27412619999999999</v>
      </c>
      <c r="G114" s="100">
        <v>0.79194750000000003</v>
      </c>
      <c r="H114" s="100">
        <v>1.7992432</v>
      </c>
      <c r="I114" s="100">
        <v>1.6522962999999999</v>
      </c>
      <c r="J114" s="100">
        <v>2.9774927</v>
      </c>
      <c r="K114" s="100">
        <v>4.0169569000000003</v>
      </c>
      <c r="L114" s="100">
        <v>6.4197042</v>
      </c>
      <c r="M114" s="100">
        <v>9.6788668999999992</v>
      </c>
      <c r="N114" s="100">
        <v>18.700012999999998</v>
      </c>
      <c r="O114" s="100">
        <v>34.800238999999998</v>
      </c>
      <c r="P114" s="100">
        <v>55.147337</v>
      </c>
      <c r="Q114" s="100">
        <v>98.601737</v>
      </c>
      <c r="R114" s="100">
        <v>174.26662999999999</v>
      </c>
      <c r="S114" s="100">
        <v>310.78707000000003</v>
      </c>
      <c r="T114" s="100">
        <v>567.96155999999996</v>
      </c>
      <c r="U114" s="100">
        <v>25.536922000000001</v>
      </c>
      <c r="V114" s="100">
        <v>27.516257</v>
      </c>
      <c r="X114" s="124">
        <v>2007</v>
      </c>
      <c r="Y114" s="100">
        <v>1.8455064999999999</v>
      </c>
      <c r="Z114" s="100">
        <v>0.15448980000000001</v>
      </c>
      <c r="AA114" s="100">
        <v>0.59443670000000004</v>
      </c>
      <c r="AB114" s="100">
        <v>0.28938120000000001</v>
      </c>
      <c r="AC114" s="100">
        <v>0.96483189999999996</v>
      </c>
      <c r="AD114" s="100">
        <v>0.70572429999999997</v>
      </c>
      <c r="AE114" s="100">
        <v>1.7788189000000001</v>
      </c>
      <c r="AF114" s="100">
        <v>1.6598082999999999</v>
      </c>
      <c r="AG114" s="100">
        <v>2.6406196</v>
      </c>
      <c r="AH114" s="100">
        <v>5.1170894999999996</v>
      </c>
      <c r="AI114" s="100">
        <v>5.4980034</v>
      </c>
      <c r="AJ114" s="100">
        <v>10.818981000000001</v>
      </c>
      <c r="AK114" s="100">
        <v>17.096063000000001</v>
      </c>
      <c r="AL114" s="100">
        <v>32.216495000000002</v>
      </c>
      <c r="AM114" s="100">
        <v>65.374048000000002</v>
      </c>
      <c r="AN114" s="100">
        <v>128.89250000000001</v>
      </c>
      <c r="AO114" s="100">
        <v>240.58238</v>
      </c>
      <c r="AP114" s="100">
        <v>493.34035</v>
      </c>
      <c r="AQ114" s="100">
        <v>26.121860000000002</v>
      </c>
      <c r="AR114" s="100">
        <v>20.347041999999998</v>
      </c>
      <c r="AT114" s="124">
        <v>2007</v>
      </c>
      <c r="AU114" s="100">
        <v>2.3195277000000001</v>
      </c>
      <c r="AV114" s="100">
        <v>0.37662970000000001</v>
      </c>
      <c r="AW114" s="100">
        <v>0.28926439999999998</v>
      </c>
      <c r="AX114" s="100">
        <v>0.2815472</v>
      </c>
      <c r="AY114" s="100">
        <v>0.87651809999999997</v>
      </c>
      <c r="AZ114" s="100">
        <v>1.2578457999999999</v>
      </c>
      <c r="BA114" s="100">
        <v>1.7157556</v>
      </c>
      <c r="BB114" s="100">
        <v>2.3140931</v>
      </c>
      <c r="BC114" s="100">
        <v>3.3239553000000002</v>
      </c>
      <c r="BD114" s="100">
        <v>5.7621618000000003</v>
      </c>
      <c r="BE114" s="100">
        <v>7.5743340999999997</v>
      </c>
      <c r="BF114" s="100">
        <v>14.750521000000001</v>
      </c>
      <c r="BG114" s="100">
        <v>25.967403999999998</v>
      </c>
      <c r="BH114" s="100">
        <v>43.590237000000002</v>
      </c>
      <c r="BI114" s="100">
        <v>81.374843999999996</v>
      </c>
      <c r="BJ114" s="100">
        <v>149.71426</v>
      </c>
      <c r="BK114" s="100">
        <v>269.66577000000001</v>
      </c>
      <c r="BL114" s="100">
        <v>517.89188999999999</v>
      </c>
      <c r="BM114" s="100">
        <v>25.831081000000001</v>
      </c>
      <c r="BN114" s="100">
        <v>23.580867999999999</v>
      </c>
      <c r="BP114" s="124">
        <v>2007</v>
      </c>
    </row>
    <row r="115" spans="2:68">
      <c r="B115" s="124">
        <v>2008</v>
      </c>
      <c r="C115" s="100">
        <v>2.9566971</v>
      </c>
      <c r="D115" s="100">
        <v>0.87761509999999998</v>
      </c>
      <c r="E115" s="100">
        <v>0.70392200000000005</v>
      </c>
      <c r="F115" s="100">
        <v>1.6134302</v>
      </c>
      <c r="G115" s="100">
        <v>0.38317259999999997</v>
      </c>
      <c r="H115" s="100">
        <v>0.52656040000000004</v>
      </c>
      <c r="I115" s="100">
        <v>1.7856996000000001</v>
      </c>
      <c r="J115" s="100">
        <v>3.6767270000000001</v>
      </c>
      <c r="K115" s="100">
        <v>3.8945097999999998</v>
      </c>
      <c r="L115" s="100">
        <v>6.5616453000000003</v>
      </c>
      <c r="M115" s="100">
        <v>12.980364</v>
      </c>
      <c r="N115" s="100">
        <v>18.216552</v>
      </c>
      <c r="O115" s="100">
        <v>29.289532000000001</v>
      </c>
      <c r="P115" s="100">
        <v>61.327745999999998</v>
      </c>
      <c r="Q115" s="100">
        <v>107.34645999999999</v>
      </c>
      <c r="R115" s="100">
        <v>194.80081000000001</v>
      </c>
      <c r="S115" s="100">
        <v>338.53057000000001</v>
      </c>
      <c r="T115" s="100">
        <v>582.05927999999994</v>
      </c>
      <c r="U115" s="100">
        <v>27.459209999999999</v>
      </c>
      <c r="V115" s="100">
        <v>29.317218</v>
      </c>
      <c r="X115" s="124">
        <v>2008</v>
      </c>
      <c r="Y115" s="100">
        <v>1.7834823</v>
      </c>
      <c r="Z115" s="100">
        <v>0.30721399999999999</v>
      </c>
      <c r="AA115" s="100">
        <v>0.44588850000000002</v>
      </c>
      <c r="AB115" s="100">
        <v>0.85244830000000005</v>
      </c>
      <c r="AC115" s="100">
        <v>0.4035377</v>
      </c>
      <c r="AD115" s="100">
        <v>0.54027700000000001</v>
      </c>
      <c r="AE115" s="100">
        <v>1.6430749</v>
      </c>
      <c r="AF115" s="100">
        <v>2.2477298000000001</v>
      </c>
      <c r="AG115" s="100">
        <v>2.1198483000000001</v>
      </c>
      <c r="AH115" s="100">
        <v>5.0269456999999997</v>
      </c>
      <c r="AI115" s="100">
        <v>5.8200608000000003</v>
      </c>
      <c r="AJ115" s="100">
        <v>12.082203</v>
      </c>
      <c r="AK115" s="100">
        <v>16.138055999999999</v>
      </c>
      <c r="AL115" s="100">
        <v>34.594344999999997</v>
      </c>
      <c r="AM115" s="100">
        <v>60.550123999999997</v>
      </c>
      <c r="AN115" s="100">
        <v>128.98070999999999</v>
      </c>
      <c r="AO115" s="100">
        <v>244.08493000000001</v>
      </c>
      <c r="AP115" s="100">
        <v>566.71797000000004</v>
      </c>
      <c r="AQ115" s="100">
        <v>27.947521999999999</v>
      </c>
      <c r="AR115" s="100">
        <v>21.357818999999999</v>
      </c>
      <c r="AT115" s="124">
        <v>2008</v>
      </c>
      <c r="AU115" s="100">
        <v>2.3859566999999999</v>
      </c>
      <c r="AV115" s="100">
        <v>0.59939330000000002</v>
      </c>
      <c r="AW115" s="100">
        <v>0.57840250000000004</v>
      </c>
      <c r="AX115" s="100">
        <v>1.2434270999999999</v>
      </c>
      <c r="AY115" s="100">
        <v>0.39309149999999998</v>
      </c>
      <c r="AZ115" s="100">
        <v>0.53333050000000004</v>
      </c>
      <c r="BA115" s="100">
        <v>1.7142732000000001</v>
      </c>
      <c r="BB115" s="100">
        <v>2.9568061000000001</v>
      </c>
      <c r="BC115" s="100">
        <v>3.0011825000000001</v>
      </c>
      <c r="BD115" s="100">
        <v>5.7874021000000004</v>
      </c>
      <c r="BE115" s="100">
        <v>9.3717694999999992</v>
      </c>
      <c r="BF115" s="100">
        <v>15.134854000000001</v>
      </c>
      <c r="BG115" s="100">
        <v>22.726967999999999</v>
      </c>
      <c r="BH115" s="100">
        <v>47.874654999999997</v>
      </c>
      <c r="BI115" s="100">
        <v>83.146242000000001</v>
      </c>
      <c r="BJ115" s="100">
        <v>159.25197</v>
      </c>
      <c r="BK115" s="100">
        <v>283.61408999999998</v>
      </c>
      <c r="BL115" s="100">
        <v>571.82405000000006</v>
      </c>
      <c r="BM115" s="100">
        <v>27.704574000000001</v>
      </c>
      <c r="BN115" s="100">
        <v>25.070688000000001</v>
      </c>
      <c r="BP115" s="124">
        <v>2008</v>
      </c>
    </row>
    <row r="116" spans="2:68">
      <c r="B116" s="124">
        <v>2009</v>
      </c>
      <c r="C116" s="100">
        <v>1.9126493</v>
      </c>
      <c r="D116" s="100">
        <v>0.43479139999999999</v>
      </c>
      <c r="E116" s="100">
        <v>0.42158220000000002</v>
      </c>
      <c r="F116" s="100">
        <v>1.0646198</v>
      </c>
      <c r="G116" s="100">
        <v>1.1061647999999999</v>
      </c>
      <c r="H116" s="100">
        <v>1.6223353</v>
      </c>
      <c r="I116" s="100">
        <v>3.1152267999999999</v>
      </c>
      <c r="J116" s="100">
        <v>4.0187322999999999</v>
      </c>
      <c r="K116" s="100">
        <v>4.2641081999999999</v>
      </c>
      <c r="L116" s="100">
        <v>7.1388242000000002</v>
      </c>
      <c r="M116" s="100">
        <v>11.281636000000001</v>
      </c>
      <c r="N116" s="100">
        <v>19.241419</v>
      </c>
      <c r="O116" s="100">
        <v>31.406493000000001</v>
      </c>
      <c r="P116" s="100">
        <v>56.926569000000001</v>
      </c>
      <c r="Q116" s="100">
        <v>96.771648999999996</v>
      </c>
      <c r="R116" s="100">
        <v>195.61335</v>
      </c>
      <c r="S116" s="100">
        <v>311.66075000000001</v>
      </c>
      <c r="T116" s="100">
        <v>555.61379999999997</v>
      </c>
      <c r="U116" s="100">
        <v>26.738768</v>
      </c>
      <c r="V116" s="100">
        <v>28.212914999999999</v>
      </c>
      <c r="X116" s="124">
        <v>2009</v>
      </c>
      <c r="Y116" s="100">
        <v>1.8739684000000001</v>
      </c>
      <c r="Z116" s="100">
        <v>0.45723760000000002</v>
      </c>
      <c r="AA116" s="100">
        <v>0.59289910000000001</v>
      </c>
      <c r="AB116" s="100">
        <v>1.2658299</v>
      </c>
      <c r="AC116" s="100">
        <v>1.1722505000000001</v>
      </c>
      <c r="AD116" s="100">
        <v>1.1598013</v>
      </c>
      <c r="AE116" s="100">
        <v>0.94842210000000005</v>
      </c>
      <c r="AF116" s="100">
        <v>1.9801759999999999</v>
      </c>
      <c r="AG116" s="100">
        <v>1.9695042</v>
      </c>
      <c r="AH116" s="100">
        <v>5.6122807000000003</v>
      </c>
      <c r="AI116" s="100">
        <v>6.6577434000000002</v>
      </c>
      <c r="AJ116" s="100">
        <v>10.340687000000001</v>
      </c>
      <c r="AK116" s="100">
        <v>17.992394999999998</v>
      </c>
      <c r="AL116" s="100">
        <v>35.592582</v>
      </c>
      <c r="AM116" s="100">
        <v>62.169190999999998</v>
      </c>
      <c r="AN116" s="100">
        <v>126.76849</v>
      </c>
      <c r="AO116" s="100">
        <v>247.53174999999999</v>
      </c>
      <c r="AP116" s="100">
        <v>526.97955000000002</v>
      </c>
      <c r="AQ116" s="100">
        <v>27.500133999999999</v>
      </c>
      <c r="AR116" s="100">
        <v>21.055206999999999</v>
      </c>
      <c r="AT116" s="124">
        <v>2009</v>
      </c>
      <c r="AU116" s="100">
        <v>1.8938278</v>
      </c>
      <c r="AV116" s="100">
        <v>0.44573210000000002</v>
      </c>
      <c r="AW116" s="100">
        <v>0.50495719999999999</v>
      </c>
      <c r="AX116" s="100">
        <v>1.1624424</v>
      </c>
      <c r="AY116" s="100">
        <v>1.1382492</v>
      </c>
      <c r="AZ116" s="100">
        <v>1.3947806</v>
      </c>
      <c r="BA116" s="100">
        <v>2.0320013000000001</v>
      </c>
      <c r="BB116" s="100">
        <v>2.9919964000000001</v>
      </c>
      <c r="BC116" s="100">
        <v>3.1083360999999998</v>
      </c>
      <c r="BD116" s="100">
        <v>6.3688941000000003</v>
      </c>
      <c r="BE116" s="100">
        <v>8.9505356999999997</v>
      </c>
      <c r="BF116" s="100">
        <v>14.761042</v>
      </c>
      <c r="BG116" s="100">
        <v>24.707996000000001</v>
      </c>
      <c r="BH116" s="100">
        <v>46.196685000000002</v>
      </c>
      <c r="BI116" s="100">
        <v>78.935996000000003</v>
      </c>
      <c r="BJ116" s="100">
        <v>158.51999000000001</v>
      </c>
      <c r="BK116" s="100">
        <v>274.60798</v>
      </c>
      <c r="BL116" s="100">
        <v>536.62258999999995</v>
      </c>
      <c r="BM116" s="100">
        <v>27.121030999999999</v>
      </c>
      <c r="BN116" s="100">
        <v>24.389869000000001</v>
      </c>
      <c r="BP116" s="124">
        <v>2009</v>
      </c>
    </row>
    <row r="117" spans="2:68">
      <c r="B117" s="124">
        <v>2010</v>
      </c>
      <c r="C117" s="100">
        <v>1.0719234</v>
      </c>
      <c r="D117" s="100">
        <v>0.28656989999999999</v>
      </c>
      <c r="E117" s="100">
        <v>0.56336520000000001</v>
      </c>
      <c r="F117" s="100">
        <v>1.0676331999999999</v>
      </c>
      <c r="G117" s="100">
        <v>0.60674600000000001</v>
      </c>
      <c r="H117" s="100">
        <v>1.2101131999999999</v>
      </c>
      <c r="I117" s="100">
        <v>1.8677226</v>
      </c>
      <c r="J117" s="100">
        <v>3.0215017999999998</v>
      </c>
      <c r="K117" s="100">
        <v>4.3258605000000001</v>
      </c>
      <c r="L117" s="100">
        <v>7.6566995000000002</v>
      </c>
      <c r="M117" s="100">
        <v>12.573333</v>
      </c>
      <c r="N117" s="100">
        <v>18.49634</v>
      </c>
      <c r="O117" s="100">
        <v>33.163718000000003</v>
      </c>
      <c r="P117" s="100">
        <v>47.424768999999998</v>
      </c>
      <c r="Q117" s="100">
        <v>85.748335999999995</v>
      </c>
      <c r="R117" s="100">
        <v>161.17401000000001</v>
      </c>
      <c r="S117" s="100">
        <v>305.37054999999998</v>
      </c>
      <c r="T117" s="100">
        <v>563.89835000000005</v>
      </c>
      <c r="U117" s="100">
        <v>25.574791999999999</v>
      </c>
      <c r="V117" s="100">
        <v>26.474416999999999</v>
      </c>
      <c r="X117" s="124">
        <v>2010</v>
      </c>
      <c r="Y117" s="100">
        <v>1.6956576999999999</v>
      </c>
      <c r="Z117" s="100">
        <v>0.3019907</v>
      </c>
      <c r="AA117" s="100">
        <v>0.14826130000000001</v>
      </c>
      <c r="AB117" s="100">
        <v>0.84420600000000001</v>
      </c>
      <c r="AC117" s="100">
        <v>0.89630290000000001</v>
      </c>
      <c r="AD117" s="100">
        <v>0.74916939999999999</v>
      </c>
      <c r="AE117" s="100">
        <v>0.80147360000000001</v>
      </c>
      <c r="AF117" s="100">
        <v>1.6124251000000001</v>
      </c>
      <c r="AG117" s="100">
        <v>2.4539941000000001</v>
      </c>
      <c r="AH117" s="100">
        <v>4.4629365999999999</v>
      </c>
      <c r="AI117" s="100">
        <v>7.4644184999999998</v>
      </c>
      <c r="AJ117" s="100">
        <v>11.066877</v>
      </c>
      <c r="AK117" s="100">
        <v>16.908124000000001</v>
      </c>
      <c r="AL117" s="100">
        <v>29.093040999999999</v>
      </c>
      <c r="AM117" s="100">
        <v>57.916556</v>
      </c>
      <c r="AN117" s="100">
        <v>117.5497</v>
      </c>
      <c r="AO117" s="100">
        <v>228.20393000000001</v>
      </c>
      <c r="AP117" s="100">
        <v>514.09748999999999</v>
      </c>
      <c r="AQ117" s="100">
        <v>26.292673000000001</v>
      </c>
      <c r="AR117" s="100">
        <v>19.767385000000001</v>
      </c>
      <c r="AT117" s="124">
        <v>2010</v>
      </c>
      <c r="AU117" s="100">
        <v>1.3755044999999999</v>
      </c>
      <c r="AV117" s="100">
        <v>0.29407830000000001</v>
      </c>
      <c r="AW117" s="100">
        <v>0.36114020000000002</v>
      </c>
      <c r="AX117" s="100">
        <v>0.95887259999999996</v>
      </c>
      <c r="AY117" s="100">
        <v>0.74763840000000004</v>
      </c>
      <c r="AZ117" s="100">
        <v>0.98325030000000002</v>
      </c>
      <c r="BA117" s="100">
        <v>1.3349378999999999</v>
      </c>
      <c r="BB117" s="100">
        <v>2.3117111000000001</v>
      </c>
      <c r="BC117" s="100">
        <v>3.3829894999999999</v>
      </c>
      <c r="BD117" s="100">
        <v>6.0457780999999997</v>
      </c>
      <c r="BE117" s="100">
        <v>9.9960083999999991</v>
      </c>
      <c r="BF117" s="100">
        <v>14.750807</v>
      </c>
      <c r="BG117" s="100">
        <v>25.033825</v>
      </c>
      <c r="BH117" s="100">
        <v>38.199241999999998</v>
      </c>
      <c r="BI117" s="100">
        <v>71.500112000000001</v>
      </c>
      <c r="BJ117" s="100">
        <v>137.68442999999999</v>
      </c>
      <c r="BK117" s="100">
        <v>261.10795999999999</v>
      </c>
      <c r="BL117" s="100">
        <v>531.04808000000003</v>
      </c>
      <c r="BM117" s="100">
        <v>25.935298</v>
      </c>
      <c r="BN117" s="100">
        <v>22.852734999999999</v>
      </c>
      <c r="BP117" s="124">
        <v>2010</v>
      </c>
    </row>
    <row r="118" spans="2:68">
      <c r="B118" s="124">
        <v>2011</v>
      </c>
      <c r="C118" s="100">
        <v>0.66797859999999998</v>
      </c>
      <c r="D118" s="100">
        <v>0.70204509999999998</v>
      </c>
      <c r="E118" s="100">
        <v>0.56215859999999995</v>
      </c>
      <c r="F118" s="100">
        <v>1.0715257</v>
      </c>
      <c r="G118" s="100">
        <v>0.72862400000000005</v>
      </c>
      <c r="H118" s="100">
        <v>1.1889419000000001</v>
      </c>
      <c r="I118" s="100">
        <v>1.5600400999999999</v>
      </c>
      <c r="J118" s="100">
        <v>2.3011900000000001</v>
      </c>
      <c r="K118" s="100">
        <v>3.0505320999999999</v>
      </c>
      <c r="L118" s="100">
        <v>7.3284329000000001</v>
      </c>
      <c r="M118" s="100">
        <v>12.709109</v>
      </c>
      <c r="N118" s="100">
        <v>16.463540999999999</v>
      </c>
      <c r="O118" s="100">
        <v>29.777584000000001</v>
      </c>
      <c r="P118" s="100">
        <v>57.353354000000003</v>
      </c>
      <c r="Q118" s="100">
        <v>93.479916000000003</v>
      </c>
      <c r="R118" s="100">
        <v>171.43233000000001</v>
      </c>
      <c r="S118" s="100">
        <v>297.52534000000003</v>
      </c>
      <c r="T118" s="100">
        <v>608.32673999999997</v>
      </c>
      <c r="U118" s="100">
        <v>26.937730999999999</v>
      </c>
      <c r="V118" s="100">
        <v>27.396182</v>
      </c>
      <c r="X118" s="124">
        <v>2011</v>
      </c>
      <c r="Y118" s="100">
        <v>1.9729786</v>
      </c>
      <c r="Z118" s="100">
        <v>0.29610809999999999</v>
      </c>
      <c r="AA118" s="100">
        <v>0.14785860000000001</v>
      </c>
      <c r="AB118" s="100">
        <v>0.99029509999999998</v>
      </c>
      <c r="AC118" s="100">
        <v>1.1418523</v>
      </c>
      <c r="AD118" s="100">
        <v>0.85670299999999999</v>
      </c>
      <c r="AE118" s="100">
        <v>1.4342526</v>
      </c>
      <c r="AF118" s="100">
        <v>2.3998808</v>
      </c>
      <c r="AG118" s="100">
        <v>3.1230636999999999</v>
      </c>
      <c r="AH118" s="100">
        <v>5.7863673000000002</v>
      </c>
      <c r="AI118" s="100">
        <v>6.8925660999999998</v>
      </c>
      <c r="AJ118" s="100">
        <v>9.3482351000000001</v>
      </c>
      <c r="AK118" s="100">
        <v>17.729285000000001</v>
      </c>
      <c r="AL118" s="100">
        <v>33.332847000000001</v>
      </c>
      <c r="AM118" s="100">
        <v>62.099224</v>
      </c>
      <c r="AN118" s="100">
        <v>110.69249000000001</v>
      </c>
      <c r="AO118" s="100">
        <v>209.89505</v>
      </c>
      <c r="AP118" s="100">
        <v>554.55381</v>
      </c>
      <c r="AQ118" s="100">
        <v>27.491157999999999</v>
      </c>
      <c r="AR118" s="100">
        <v>20.323408000000001</v>
      </c>
      <c r="AT118" s="124">
        <v>2011</v>
      </c>
      <c r="AU118" s="100">
        <v>1.3030531000000001</v>
      </c>
      <c r="AV118" s="100">
        <v>0.50445580000000001</v>
      </c>
      <c r="AW118" s="100">
        <v>0.36026560000000002</v>
      </c>
      <c r="AX118" s="100">
        <v>1.0320209</v>
      </c>
      <c r="AY118" s="100">
        <v>0.93071570000000003</v>
      </c>
      <c r="AZ118" s="100">
        <v>1.0252266000000001</v>
      </c>
      <c r="BA118" s="100">
        <v>1.4972388999999999</v>
      </c>
      <c r="BB118" s="100">
        <v>2.3508333000000001</v>
      </c>
      <c r="BC118" s="100">
        <v>3.0871119999999999</v>
      </c>
      <c r="BD118" s="100">
        <v>6.5506276000000003</v>
      </c>
      <c r="BE118" s="100">
        <v>9.7720109999999991</v>
      </c>
      <c r="BF118" s="100">
        <v>12.874319</v>
      </c>
      <c r="BG118" s="100">
        <v>23.735726</v>
      </c>
      <c r="BH118" s="100">
        <v>45.270681000000003</v>
      </c>
      <c r="BI118" s="100">
        <v>77.507554999999996</v>
      </c>
      <c r="BJ118" s="100">
        <v>138.80405999999999</v>
      </c>
      <c r="BK118" s="100">
        <v>247.50468000000001</v>
      </c>
      <c r="BL118" s="100">
        <v>573.08222999999998</v>
      </c>
      <c r="BM118" s="100">
        <v>27.215727000000001</v>
      </c>
      <c r="BN118" s="100">
        <v>23.562660000000001</v>
      </c>
      <c r="BP118" s="124">
        <v>2011</v>
      </c>
    </row>
    <row r="119" spans="2:68">
      <c r="B119" s="124">
        <v>2012</v>
      </c>
      <c r="C119" s="100">
        <v>2.7466957999999999</v>
      </c>
      <c r="D119" s="100">
        <v>0.13712530000000001</v>
      </c>
      <c r="E119" s="100">
        <v>0.56074089999999999</v>
      </c>
      <c r="F119" s="100">
        <v>0.26644069999999997</v>
      </c>
      <c r="G119" s="100">
        <v>0.84435420000000005</v>
      </c>
      <c r="H119" s="100">
        <v>1.5131375</v>
      </c>
      <c r="I119" s="100">
        <v>1.0018834999999999</v>
      </c>
      <c r="J119" s="100">
        <v>2.4520685000000002</v>
      </c>
      <c r="K119" s="100">
        <v>6.0473296000000003</v>
      </c>
      <c r="L119" s="100">
        <v>6.0574934999999996</v>
      </c>
      <c r="M119" s="100">
        <v>9.6815306999999997</v>
      </c>
      <c r="N119" s="100">
        <v>12.431405</v>
      </c>
      <c r="O119" s="100">
        <v>29.431978999999998</v>
      </c>
      <c r="P119" s="100">
        <v>49.406337000000001</v>
      </c>
      <c r="Q119" s="100">
        <v>95.941873999999999</v>
      </c>
      <c r="R119" s="100">
        <v>171.38345000000001</v>
      </c>
      <c r="S119" s="100">
        <v>287.46964000000003</v>
      </c>
      <c r="T119" s="100">
        <v>597.04947000000004</v>
      </c>
      <c r="U119" s="100">
        <v>26.536259000000001</v>
      </c>
      <c r="V119" s="100">
        <v>26.626258</v>
      </c>
      <c r="X119" s="124">
        <v>2012</v>
      </c>
      <c r="Y119" s="100">
        <v>1.1037680000000001</v>
      </c>
      <c r="Z119" s="100">
        <v>0.4345811</v>
      </c>
      <c r="AA119" s="100">
        <v>0.44230829999999999</v>
      </c>
      <c r="AB119" s="100">
        <v>0.56414390000000003</v>
      </c>
      <c r="AC119" s="100">
        <v>1.2580278</v>
      </c>
      <c r="AD119" s="100">
        <v>0.71648719999999999</v>
      </c>
      <c r="AE119" s="100">
        <v>1.3877359</v>
      </c>
      <c r="AF119" s="100">
        <v>1.5355204</v>
      </c>
      <c r="AG119" s="100">
        <v>2.9081991</v>
      </c>
      <c r="AH119" s="100">
        <v>4.2673977000000001</v>
      </c>
      <c r="AI119" s="100">
        <v>6.4960627000000004</v>
      </c>
      <c r="AJ119" s="100">
        <v>9.4149138000000008</v>
      </c>
      <c r="AK119" s="100">
        <v>15.264002</v>
      </c>
      <c r="AL119" s="100">
        <v>25.407785000000001</v>
      </c>
      <c r="AM119" s="100">
        <v>51.513266999999999</v>
      </c>
      <c r="AN119" s="100">
        <v>106.65131</v>
      </c>
      <c r="AO119" s="100">
        <v>220.09286</v>
      </c>
      <c r="AP119" s="100">
        <v>553.44614000000001</v>
      </c>
      <c r="AQ119" s="100">
        <v>26.700700000000001</v>
      </c>
      <c r="AR119" s="100">
        <v>19.367376</v>
      </c>
      <c r="AT119" s="124">
        <v>2012</v>
      </c>
      <c r="AU119" s="100">
        <v>1.9471647000000001</v>
      </c>
      <c r="AV119" s="100">
        <v>0.28177350000000001</v>
      </c>
      <c r="AW119" s="100">
        <v>0.50301739999999995</v>
      </c>
      <c r="AX119" s="100">
        <v>0.41105039999999998</v>
      </c>
      <c r="AY119" s="100">
        <v>1.0468424999999999</v>
      </c>
      <c r="AZ119" s="100">
        <v>1.1199125999999999</v>
      </c>
      <c r="BA119" s="100">
        <v>1.1941018999999999</v>
      </c>
      <c r="BB119" s="100">
        <v>1.9918399</v>
      </c>
      <c r="BC119" s="100">
        <v>4.4633903999999998</v>
      </c>
      <c r="BD119" s="100">
        <v>5.1543197000000003</v>
      </c>
      <c r="BE119" s="100">
        <v>8.0724022000000009</v>
      </c>
      <c r="BF119" s="100">
        <v>10.906945</v>
      </c>
      <c r="BG119" s="100">
        <v>22.303739</v>
      </c>
      <c r="BH119" s="100">
        <v>37.318463000000001</v>
      </c>
      <c r="BI119" s="100">
        <v>73.336201000000003</v>
      </c>
      <c r="BJ119" s="100">
        <v>136.84618</v>
      </c>
      <c r="BK119" s="100">
        <v>249.21993000000001</v>
      </c>
      <c r="BL119" s="100">
        <v>568.68610000000001</v>
      </c>
      <c r="BM119" s="100">
        <v>26.618850999999999</v>
      </c>
      <c r="BN119" s="100">
        <v>22.750917000000001</v>
      </c>
      <c r="BP119" s="124">
        <v>2012</v>
      </c>
    </row>
    <row r="120" spans="2:68">
      <c r="B120" s="124">
        <v>2013</v>
      </c>
      <c r="C120" s="100">
        <v>2.181235</v>
      </c>
      <c r="D120" s="100">
        <v>0.26749200000000001</v>
      </c>
      <c r="E120" s="100">
        <v>0</v>
      </c>
      <c r="F120" s="100">
        <v>0.66239380000000003</v>
      </c>
      <c r="G120" s="100">
        <v>0.95613610000000004</v>
      </c>
      <c r="H120" s="100">
        <v>2.4107257</v>
      </c>
      <c r="I120" s="100">
        <v>1.5638270000000001</v>
      </c>
      <c r="J120" s="100">
        <v>2.1981772999999998</v>
      </c>
      <c r="K120" s="100">
        <v>3.1607637</v>
      </c>
      <c r="L120" s="100">
        <v>8.9681248999999994</v>
      </c>
      <c r="M120" s="100">
        <v>11.247211</v>
      </c>
      <c r="N120" s="100">
        <v>17.735187</v>
      </c>
      <c r="O120" s="100">
        <v>28.653621999999999</v>
      </c>
      <c r="P120" s="100">
        <v>51.272202999999998</v>
      </c>
      <c r="Q120" s="100">
        <v>99.378687999999997</v>
      </c>
      <c r="R120" s="100">
        <v>154.93038999999999</v>
      </c>
      <c r="S120" s="100">
        <v>295.63742000000002</v>
      </c>
      <c r="T120" s="100">
        <v>561.72537</v>
      </c>
      <c r="U120" s="100">
        <v>26.891283000000001</v>
      </c>
      <c r="V120" s="100">
        <v>26.407976999999999</v>
      </c>
      <c r="X120" s="124">
        <v>2013</v>
      </c>
      <c r="Y120" s="100">
        <v>1.6264613999999999</v>
      </c>
      <c r="Z120" s="100">
        <v>0.28275709999999998</v>
      </c>
      <c r="AA120" s="100">
        <v>0.2932285</v>
      </c>
      <c r="AB120" s="100">
        <v>0.84290259999999995</v>
      </c>
      <c r="AC120" s="100">
        <v>0.37455379999999999</v>
      </c>
      <c r="AD120" s="100">
        <v>0.82013599999999998</v>
      </c>
      <c r="AE120" s="100">
        <v>1.8223102</v>
      </c>
      <c r="AF120" s="100">
        <v>1.5409112</v>
      </c>
      <c r="AG120" s="100">
        <v>3.8142917000000001</v>
      </c>
      <c r="AH120" s="100">
        <v>4.6645295999999998</v>
      </c>
      <c r="AI120" s="100">
        <v>6.5218641999999996</v>
      </c>
      <c r="AJ120" s="100">
        <v>10.058424</v>
      </c>
      <c r="AK120" s="100">
        <v>18.028511000000002</v>
      </c>
      <c r="AL120" s="100">
        <v>26.246766999999998</v>
      </c>
      <c r="AM120" s="100">
        <v>55.943845000000003</v>
      </c>
      <c r="AN120" s="100">
        <v>98.832244000000003</v>
      </c>
      <c r="AO120" s="100">
        <v>221.90315000000001</v>
      </c>
      <c r="AP120" s="100">
        <v>500.86313000000001</v>
      </c>
      <c r="AQ120" s="100">
        <v>25.930595</v>
      </c>
      <c r="AR120" s="100">
        <v>18.909281</v>
      </c>
      <c r="AT120" s="124">
        <v>2013</v>
      </c>
      <c r="AU120" s="100">
        <v>1.9114498</v>
      </c>
      <c r="AV120" s="100">
        <v>0.27491280000000001</v>
      </c>
      <c r="AW120" s="100">
        <v>0.14299220000000001</v>
      </c>
      <c r="AX120" s="100">
        <v>0.75000140000000004</v>
      </c>
      <c r="AY120" s="100">
        <v>0.67169259999999997</v>
      </c>
      <c r="AZ120" s="100">
        <v>1.6235423</v>
      </c>
      <c r="BA120" s="100">
        <v>1.6924309</v>
      </c>
      <c r="BB120" s="100">
        <v>1.8684026</v>
      </c>
      <c r="BC120" s="100">
        <v>3.4907458999999998</v>
      </c>
      <c r="BD120" s="100">
        <v>6.7972834000000004</v>
      </c>
      <c r="BE120" s="100">
        <v>8.8580316000000003</v>
      </c>
      <c r="BF120" s="100">
        <v>13.847295000000001</v>
      </c>
      <c r="BG120" s="100">
        <v>23.287333</v>
      </c>
      <c r="BH120" s="100">
        <v>38.661391000000002</v>
      </c>
      <c r="BI120" s="100">
        <v>77.238247000000001</v>
      </c>
      <c r="BJ120" s="100">
        <v>125.21285</v>
      </c>
      <c r="BK120" s="100">
        <v>253.96370999999999</v>
      </c>
      <c r="BL120" s="100">
        <v>522.46604000000002</v>
      </c>
      <c r="BM120" s="100">
        <v>26.408733000000002</v>
      </c>
      <c r="BN120" s="100">
        <v>22.387516999999999</v>
      </c>
      <c r="BP120" s="124">
        <v>2013</v>
      </c>
    </row>
    <row r="121" spans="2:68">
      <c r="B121" s="124">
        <v>2014</v>
      </c>
      <c r="C121" s="100">
        <v>1.0159749</v>
      </c>
      <c r="D121" s="100">
        <v>0.52351910000000001</v>
      </c>
      <c r="E121" s="100">
        <v>0.13856289999999999</v>
      </c>
      <c r="F121" s="100">
        <v>0.92236580000000001</v>
      </c>
      <c r="G121" s="100">
        <v>0.82740650000000004</v>
      </c>
      <c r="H121" s="100">
        <v>1.5978288</v>
      </c>
      <c r="I121" s="100">
        <v>2.2227967999999998</v>
      </c>
      <c r="J121" s="100">
        <v>3.7396676000000002</v>
      </c>
      <c r="K121" s="100">
        <v>4.3743575000000003</v>
      </c>
      <c r="L121" s="100">
        <v>6.9485596999999997</v>
      </c>
      <c r="M121" s="100">
        <v>12.611406000000001</v>
      </c>
      <c r="N121" s="100">
        <v>20.939723999999998</v>
      </c>
      <c r="O121" s="100">
        <v>33.898359999999997</v>
      </c>
      <c r="P121" s="100">
        <v>50.023837999999998</v>
      </c>
      <c r="Q121" s="100">
        <v>78.819896999999997</v>
      </c>
      <c r="R121" s="100">
        <v>158.19014000000001</v>
      </c>
      <c r="S121" s="100">
        <v>272.32035999999999</v>
      </c>
      <c r="T121" s="100">
        <v>542.87688000000003</v>
      </c>
      <c r="U121" s="100">
        <v>26.635909999999999</v>
      </c>
      <c r="V121" s="100">
        <v>25.621797999999998</v>
      </c>
      <c r="X121" s="124">
        <v>2014</v>
      </c>
      <c r="Y121" s="100">
        <v>1.0728375999999999</v>
      </c>
      <c r="Z121" s="100">
        <v>0.27658880000000002</v>
      </c>
      <c r="AA121" s="100">
        <v>0.14584420000000001</v>
      </c>
      <c r="AB121" s="100">
        <v>0.55879889999999999</v>
      </c>
      <c r="AC121" s="100">
        <v>0.74521760000000004</v>
      </c>
      <c r="AD121" s="100">
        <v>0.80732029999999999</v>
      </c>
      <c r="AE121" s="100">
        <v>1.2945182</v>
      </c>
      <c r="AF121" s="100">
        <v>2.0461431000000001</v>
      </c>
      <c r="AG121" s="100">
        <v>2.617502</v>
      </c>
      <c r="AH121" s="100">
        <v>5.2657536</v>
      </c>
      <c r="AI121" s="100">
        <v>5.3272180000000002</v>
      </c>
      <c r="AJ121" s="100">
        <v>10.79942</v>
      </c>
      <c r="AK121" s="100">
        <v>15.931077999999999</v>
      </c>
      <c r="AL121" s="100">
        <v>27.288997999999999</v>
      </c>
      <c r="AM121" s="100">
        <v>49.785181999999999</v>
      </c>
      <c r="AN121" s="100">
        <v>106.39717</v>
      </c>
      <c r="AO121" s="100">
        <v>211.48752999999999</v>
      </c>
      <c r="AP121" s="100">
        <v>521.39257999999995</v>
      </c>
      <c r="AQ121" s="100">
        <v>26.254563000000001</v>
      </c>
      <c r="AR121" s="100">
        <v>18.82555</v>
      </c>
      <c r="AT121" s="124">
        <v>2014</v>
      </c>
      <c r="AU121" s="100">
        <v>1.0436323000000001</v>
      </c>
      <c r="AV121" s="100">
        <v>0.40345490000000001</v>
      </c>
      <c r="AW121" s="100">
        <v>0.1421104</v>
      </c>
      <c r="AX121" s="100">
        <v>0.74589470000000002</v>
      </c>
      <c r="AY121" s="100">
        <v>0.78732959999999996</v>
      </c>
      <c r="AZ121" s="100">
        <v>1.2046429999999999</v>
      </c>
      <c r="BA121" s="100">
        <v>1.7600304</v>
      </c>
      <c r="BB121" s="100">
        <v>2.8893773</v>
      </c>
      <c r="BC121" s="100">
        <v>3.4866790999999999</v>
      </c>
      <c r="BD121" s="100">
        <v>6.0984946000000004</v>
      </c>
      <c r="BE121" s="100">
        <v>8.9242778000000005</v>
      </c>
      <c r="BF121" s="100">
        <v>15.797499999999999</v>
      </c>
      <c r="BG121" s="100">
        <v>24.788015000000001</v>
      </c>
      <c r="BH121" s="100">
        <v>38.548707999999998</v>
      </c>
      <c r="BI121" s="100">
        <v>64.003204999999994</v>
      </c>
      <c r="BJ121" s="100">
        <v>130.90331</v>
      </c>
      <c r="BK121" s="100">
        <v>238.10740999999999</v>
      </c>
      <c r="BL121" s="100">
        <v>529.13081999999997</v>
      </c>
      <c r="BM121" s="100">
        <v>26.444230999999998</v>
      </c>
      <c r="BN121" s="100">
        <v>22.054421999999999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endocrine, nutritional and metabolic diseases (ICD-10 E00–E90), 1950–2014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[GRIM_output.xls]GRIM0400</v>
      </c>
      <c r="F5" s="139" t="s">
        <v>162</v>
      </c>
      <c r="G5" s="204">
        <f>$D$8</f>
        <v>2014</v>
      </c>
      <c r="J5" s="136"/>
    </row>
    <row r="6" spans="1:11" ht="28.9" customHeight="1">
      <c r="B6" s="278" t="s">
        <v>210</v>
      </c>
      <c r="C6" s="278" t="s">
        <v>211</v>
      </c>
      <c r="D6" s="278">
        <v>1950</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endocrine, nutritional and metabolic diseases.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212</v>
      </c>
      <c r="F16" s="152" t="s">
        <v>11</v>
      </c>
      <c r="G16" s="151">
        <v>6</v>
      </c>
    </row>
    <row r="17" spans="1:20">
      <c r="B17" s="144" t="s">
        <v>110</v>
      </c>
      <c r="C17" s="279" t="s">
        <v>212</v>
      </c>
      <c r="F17" s="152" t="s">
        <v>12</v>
      </c>
      <c r="G17" s="151">
        <v>7</v>
      </c>
    </row>
    <row r="18" spans="1:20">
      <c r="B18" s="144" t="s">
        <v>111</v>
      </c>
      <c r="C18" s="279" t="s">
        <v>213</v>
      </c>
      <c r="F18" s="152" t="s">
        <v>13</v>
      </c>
      <c r="G18" s="151">
        <v>8</v>
      </c>
    </row>
    <row r="19" spans="1:20">
      <c r="B19" s="144" t="s">
        <v>112</v>
      </c>
      <c r="C19" s="279" t="s">
        <v>213</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Admin!$B$100</v>
      </c>
      <c r="F22" s="152" t="s">
        <v>17</v>
      </c>
      <c r="G22" s="151">
        <v>12</v>
      </c>
    </row>
    <row r="23" spans="1:20" ht="90">
      <c r="B23" s="278" t="s">
        <v>214</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Admin!$B$100:$B$164</v>
      </c>
      <c r="F24" s="152" t="s">
        <v>19</v>
      </c>
      <c r="G24" s="151">
        <v>14</v>
      </c>
    </row>
    <row r="25" spans="1:20">
      <c r="B25" s="279" t="s">
        <v>215</v>
      </c>
      <c r="C25" s="279">
        <v>1.01</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endocrine, nutritional and metabolic diseases (ICD-10 E00–E90),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1.0159749</v>
      </c>
      <c r="D32" s="157">
        <f ca="1">INDIRECT("Rates!D"&amp;$E$8)</f>
        <v>0.52351910000000001</v>
      </c>
      <c r="E32" s="157">
        <f ca="1">INDIRECT("Rates!E"&amp;$E$8)</f>
        <v>0.13856289999999999</v>
      </c>
      <c r="F32" s="157">
        <f ca="1">INDIRECT("Rates!F"&amp;$E$8)</f>
        <v>0.92236580000000001</v>
      </c>
      <c r="G32" s="157">
        <f ca="1">INDIRECT("Rates!G"&amp;$E$8)</f>
        <v>0.82740650000000004</v>
      </c>
      <c r="H32" s="157">
        <f ca="1">INDIRECT("Rates!H"&amp;$E$8)</f>
        <v>1.5978288</v>
      </c>
      <c r="I32" s="157">
        <f ca="1">INDIRECT("Rates!I"&amp;$E$8)</f>
        <v>2.2227967999999998</v>
      </c>
      <c r="J32" s="157">
        <f ca="1">INDIRECT("Rates!J"&amp;$E$8)</f>
        <v>3.7396676000000002</v>
      </c>
      <c r="K32" s="157">
        <f ca="1">INDIRECT("Rates!K"&amp;$E$8)</f>
        <v>4.3743575000000003</v>
      </c>
      <c r="L32" s="157">
        <f ca="1">INDIRECT("Rates!L"&amp;$E$8)</f>
        <v>6.9485596999999997</v>
      </c>
      <c r="M32" s="157">
        <f ca="1">INDIRECT("Rates!M"&amp;$E$8)</f>
        <v>12.611406000000001</v>
      </c>
      <c r="N32" s="157">
        <f ca="1">INDIRECT("Rates!N"&amp;$E$8)</f>
        <v>20.939723999999998</v>
      </c>
      <c r="O32" s="157">
        <f ca="1">INDIRECT("Rates!O"&amp;$E$8)</f>
        <v>33.898359999999997</v>
      </c>
      <c r="P32" s="157">
        <f ca="1">INDIRECT("Rates!P"&amp;$E$8)</f>
        <v>50.023837999999998</v>
      </c>
      <c r="Q32" s="157">
        <f ca="1">INDIRECT("Rates!Q"&amp;$E$8)</f>
        <v>78.819896999999997</v>
      </c>
      <c r="R32" s="157">
        <f ca="1">INDIRECT("Rates!R"&amp;$E$8)</f>
        <v>158.19014000000001</v>
      </c>
      <c r="S32" s="157">
        <f ca="1">INDIRECT("Rates!S"&amp;$E$8)</f>
        <v>272.32035999999999</v>
      </c>
      <c r="T32" s="157">
        <f ca="1">INDIRECT("Rates!T"&amp;$E$8)</f>
        <v>542.87688000000003</v>
      </c>
    </row>
    <row r="33" spans="1:21">
      <c r="B33" s="145" t="s">
        <v>198</v>
      </c>
      <c r="C33" s="157">
        <f ca="1">INDIRECT("Rates!Y"&amp;$E$8)</f>
        <v>1.0728375999999999</v>
      </c>
      <c r="D33" s="157">
        <f ca="1">INDIRECT("Rates!Z"&amp;$E$8)</f>
        <v>0.27658880000000002</v>
      </c>
      <c r="E33" s="157">
        <f ca="1">INDIRECT("Rates!AA"&amp;$E$8)</f>
        <v>0.14584420000000001</v>
      </c>
      <c r="F33" s="157">
        <f ca="1">INDIRECT("Rates!AB"&amp;$E$8)</f>
        <v>0.55879889999999999</v>
      </c>
      <c r="G33" s="157">
        <f ca="1">INDIRECT("Rates!AC"&amp;$E$8)</f>
        <v>0.74521760000000004</v>
      </c>
      <c r="H33" s="157">
        <f ca="1">INDIRECT("Rates!AD"&amp;$E$8)</f>
        <v>0.80732029999999999</v>
      </c>
      <c r="I33" s="157">
        <f ca="1">INDIRECT("Rates!AE"&amp;$E$8)</f>
        <v>1.2945182</v>
      </c>
      <c r="J33" s="157">
        <f ca="1">INDIRECT("Rates!AF"&amp;$E$8)</f>
        <v>2.0461431000000001</v>
      </c>
      <c r="K33" s="157">
        <f ca="1">INDIRECT("Rates!AG"&amp;$E$8)</f>
        <v>2.617502</v>
      </c>
      <c r="L33" s="157">
        <f ca="1">INDIRECT("Rates!AH"&amp;$E$8)</f>
        <v>5.2657536</v>
      </c>
      <c r="M33" s="157">
        <f ca="1">INDIRECT("Rates!AI"&amp;$E$8)</f>
        <v>5.3272180000000002</v>
      </c>
      <c r="N33" s="157">
        <f ca="1">INDIRECT("Rates!AJ"&amp;$E$8)</f>
        <v>10.79942</v>
      </c>
      <c r="O33" s="157">
        <f ca="1">INDIRECT("Rates!AK"&amp;$E$8)</f>
        <v>15.931077999999999</v>
      </c>
      <c r="P33" s="157">
        <f ca="1">INDIRECT("Rates!AL"&amp;$E$8)</f>
        <v>27.288997999999999</v>
      </c>
      <c r="Q33" s="157">
        <f ca="1">INDIRECT("Rates!AM"&amp;$E$8)</f>
        <v>49.785181999999999</v>
      </c>
      <c r="R33" s="157">
        <f ca="1">INDIRECT("Rates!AN"&amp;$E$8)</f>
        <v>106.39717</v>
      </c>
      <c r="S33" s="157">
        <f ca="1">INDIRECT("Rates!AO"&amp;$E$8)</f>
        <v>211.48752999999999</v>
      </c>
      <c r="T33" s="157">
        <f ca="1">INDIRECT("Rates!AP"&amp;$E$8)</f>
        <v>521.39257999999995</v>
      </c>
    </row>
    <row r="35" spans="1:21">
      <c r="A35" s="87">
        <v>2</v>
      </c>
      <c r="B35" s="137" t="str">
        <f>"Number of deaths due to " &amp;Admin!B6&amp;" (ICD-10 "&amp;UPPER(Admin!C6)&amp;"), by sex and age group, " &amp;Admin!D8</f>
        <v>Number of deaths due to All endocrine, nutritional and metabolic diseases (ICD-10 E00–E90),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8</v>
      </c>
      <c r="D38" s="157">
        <f ca="1">INDIRECT("Deaths!D"&amp;$E$8)</f>
        <v>4</v>
      </c>
      <c r="E38" s="157">
        <f ca="1">INDIRECT("Deaths!E"&amp;$E$8)</f>
        <v>1</v>
      </c>
      <c r="F38" s="157">
        <f ca="1">INDIRECT("Deaths!F"&amp;$E$8)</f>
        <v>7</v>
      </c>
      <c r="G38" s="157">
        <f ca="1">INDIRECT("Deaths!G"&amp;$E$8)</f>
        <v>7</v>
      </c>
      <c r="H38" s="157">
        <f ca="1">INDIRECT("Deaths!H"&amp;$E$8)</f>
        <v>14</v>
      </c>
      <c r="I38" s="157">
        <f ca="1">INDIRECT("Deaths!I"&amp;$E$8)</f>
        <v>19</v>
      </c>
      <c r="J38" s="157">
        <f ca="1">INDIRECT("Deaths!J"&amp;$E$8)</f>
        <v>29</v>
      </c>
      <c r="K38" s="157">
        <f ca="1">INDIRECT("Deaths!K"&amp;$E$8)</f>
        <v>36</v>
      </c>
      <c r="L38" s="157">
        <f ca="1">INDIRECT("Deaths!L"&amp;$E$8)</f>
        <v>53</v>
      </c>
      <c r="M38" s="157">
        <f ca="1">INDIRECT("Deaths!M"&amp;$E$8)</f>
        <v>97</v>
      </c>
      <c r="N38" s="157">
        <f ca="1">INDIRECT("Deaths!N"&amp;$E$8)</f>
        <v>147</v>
      </c>
      <c r="O38" s="157">
        <f ca="1">INDIRECT("Deaths!O"&amp;$E$8)</f>
        <v>211</v>
      </c>
      <c r="P38" s="157">
        <f ca="1">INDIRECT("Deaths!P"&amp;$E$8)</f>
        <v>277</v>
      </c>
      <c r="Q38" s="157">
        <f ca="1">INDIRECT("Deaths!Q"&amp;$E$8)</f>
        <v>316</v>
      </c>
      <c r="R38" s="157">
        <f ca="1">INDIRECT("Deaths!R"&amp;$E$8)</f>
        <v>458</v>
      </c>
      <c r="S38" s="157">
        <f ca="1">INDIRECT("Deaths!S"&amp;$E$8)</f>
        <v>536</v>
      </c>
      <c r="T38" s="157">
        <f ca="1">INDIRECT("Deaths!T"&amp;$E$8)</f>
        <v>888</v>
      </c>
      <c r="U38" s="159">
        <f ca="1">SUM(C38:T38)</f>
        <v>3108</v>
      </c>
    </row>
    <row r="39" spans="1:21">
      <c r="B39" s="87" t="s">
        <v>63</v>
      </c>
      <c r="C39" s="157">
        <f ca="1">INDIRECT("Deaths!Y"&amp;$E$8)</f>
        <v>8</v>
      </c>
      <c r="D39" s="157">
        <f ca="1">INDIRECT("Deaths!Z"&amp;$E$8)</f>
        <v>2</v>
      </c>
      <c r="E39" s="157">
        <f ca="1">INDIRECT("Deaths!AA"&amp;$E$8)</f>
        <v>1</v>
      </c>
      <c r="F39" s="157">
        <f ca="1">INDIRECT("Deaths!AB"&amp;$E$8)</f>
        <v>4</v>
      </c>
      <c r="G39" s="157">
        <f ca="1">INDIRECT("Deaths!AC"&amp;$E$8)</f>
        <v>6</v>
      </c>
      <c r="H39" s="157">
        <f ca="1">INDIRECT("Deaths!AD"&amp;$E$8)</f>
        <v>7</v>
      </c>
      <c r="I39" s="157">
        <f ca="1">INDIRECT("Deaths!AE"&amp;$E$8)</f>
        <v>11</v>
      </c>
      <c r="J39" s="157">
        <f ca="1">INDIRECT("Deaths!AF"&amp;$E$8)</f>
        <v>16</v>
      </c>
      <c r="K39" s="157">
        <f ca="1">INDIRECT("Deaths!AG"&amp;$E$8)</f>
        <v>22</v>
      </c>
      <c r="L39" s="157">
        <f ca="1">INDIRECT("Deaths!AH"&amp;$E$8)</f>
        <v>41</v>
      </c>
      <c r="M39" s="157">
        <f ca="1">INDIRECT("Deaths!AI"&amp;$E$8)</f>
        <v>42</v>
      </c>
      <c r="N39" s="157">
        <f ca="1">INDIRECT("Deaths!AJ"&amp;$E$8)</f>
        <v>78</v>
      </c>
      <c r="O39" s="157">
        <f ca="1">INDIRECT("Deaths!AK"&amp;$E$8)</f>
        <v>102</v>
      </c>
      <c r="P39" s="157">
        <f ca="1">INDIRECT("Deaths!AL"&amp;$E$8)</f>
        <v>154</v>
      </c>
      <c r="Q39" s="157">
        <f ca="1">INDIRECT("Deaths!AM"&amp;$E$8)</f>
        <v>208</v>
      </c>
      <c r="R39" s="157">
        <f ca="1">INDIRECT("Deaths!AN"&amp;$E$8)</f>
        <v>343</v>
      </c>
      <c r="S39" s="157">
        <f ca="1">INDIRECT("Deaths!AO"&amp;$E$8)</f>
        <v>535</v>
      </c>
      <c r="T39" s="157">
        <f ca="1">INDIRECT("Deaths!AP"&amp;$E$8)</f>
        <v>1515</v>
      </c>
      <c r="U39" s="159">
        <f ca="1">SUM(C39:T39)</f>
        <v>3095</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-8</v>
      </c>
      <c r="D42" s="162">
        <f t="shared" ref="D42:T42" ca="1" si="0">-1*D38</f>
        <v>-4</v>
      </c>
      <c r="E42" s="162">
        <f t="shared" ca="1" si="0"/>
        <v>-1</v>
      </c>
      <c r="F42" s="162">
        <f t="shared" ca="1" si="0"/>
        <v>-7</v>
      </c>
      <c r="G42" s="162">
        <f t="shared" ca="1" si="0"/>
        <v>-7</v>
      </c>
      <c r="H42" s="162">
        <f t="shared" ca="1" si="0"/>
        <v>-14</v>
      </c>
      <c r="I42" s="162">
        <f t="shared" ca="1" si="0"/>
        <v>-19</v>
      </c>
      <c r="J42" s="162">
        <f t="shared" ca="1" si="0"/>
        <v>-29</v>
      </c>
      <c r="K42" s="162">
        <f t="shared" ca="1" si="0"/>
        <v>-36</v>
      </c>
      <c r="L42" s="162">
        <f t="shared" ca="1" si="0"/>
        <v>-53</v>
      </c>
      <c r="M42" s="162">
        <f t="shared" ca="1" si="0"/>
        <v>-97</v>
      </c>
      <c r="N42" s="162">
        <f t="shared" ca="1" si="0"/>
        <v>-147</v>
      </c>
      <c r="O42" s="162">
        <f t="shared" ca="1" si="0"/>
        <v>-211</v>
      </c>
      <c r="P42" s="162">
        <f t="shared" ca="1" si="0"/>
        <v>-277</v>
      </c>
      <c r="Q42" s="162">
        <f t="shared" ca="1" si="0"/>
        <v>-316</v>
      </c>
      <c r="R42" s="162">
        <f t="shared" ca="1" si="0"/>
        <v>-458</v>
      </c>
      <c r="S42" s="162">
        <f t="shared" ca="1" si="0"/>
        <v>-536</v>
      </c>
      <c r="T42" s="162">
        <f t="shared" ca="1" si="0"/>
        <v>-888</v>
      </c>
      <c r="U42" s="161"/>
    </row>
    <row r="43" spans="1:21">
      <c r="B43" s="87" t="s">
        <v>63</v>
      </c>
      <c r="C43" s="162">
        <f ca="1">C39</f>
        <v>8</v>
      </c>
      <c r="D43" s="162">
        <f t="shared" ref="D43:T43" ca="1" si="1">D39</f>
        <v>2</v>
      </c>
      <c r="E43" s="162">
        <f t="shared" ca="1" si="1"/>
        <v>1</v>
      </c>
      <c r="F43" s="162">
        <f t="shared" ca="1" si="1"/>
        <v>4</v>
      </c>
      <c r="G43" s="162">
        <f t="shared" ca="1" si="1"/>
        <v>6</v>
      </c>
      <c r="H43" s="162">
        <f t="shared" ca="1" si="1"/>
        <v>7</v>
      </c>
      <c r="I43" s="162">
        <f t="shared" ca="1" si="1"/>
        <v>11</v>
      </c>
      <c r="J43" s="162">
        <f t="shared" ca="1" si="1"/>
        <v>16</v>
      </c>
      <c r="K43" s="162">
        <f t="shared" ca="1" si="1"/>
        <v>22</v>
      </c>
      <c r="L43" s="162">
        <f t="shared" ca="1" si="1"/>
        <v>41</v>
      </c>
      <c r="M43" s="162">
        <f t="shared" ca="1" si="1"/>
        <v>42</v>
      </c>
      <c r="N43" s="162">
        <f t="shared" ca="1" si="1"/>
        <v>78</v>
      </c>
      <c r="O43" s="162">
        <f t="shared" ca="1" si="1"/>
        <v>102</v>
      </c>
      <c r="P43" s="162">
        <f t="shared" ca="1" si="1"/>
        <v>154</v>
      </c>
      <c r="Q43" s="162">
        <f t="shared" ca="1" si="1"/>
        <v>208</v>
      </c>
      <c r="R43" s="162">
        <f t="shared" ca="1" si="1"/>
        <v>343</v>
      </c>
      <c r="S43" s="162">
        <f t="shared" ca="1" si="1"/>
        <v>535</v>
      </c>
      <c r="T43" s="162">
        <f t="shared" ca="1" si="1"/>
        <v>1515</v>
      </c>
      <c r="U43" s="161"/>
    </row>
    <row r="45" spans="1:21">
      <c r="A45" s="87">
        <v>3</v>
      </c>
      <c r="B45" s="137" t="str">
        <f>"Number of deaths due to " &amp;Admin!B6&amp;" (ICD-10 "&amp;UPPER(Admin!C6)&amp;"), by sex and year, " &amp;Admin!D6&amp;"–" &amp;Admin!D8</f>
        <v>Number of deaths due to All endocrine, nutritional and metabolic diseases (ICD-10 E00–E90), by sex and year, 1950–2014</v>
      </c>
      <c r="C45" s="141"/>
      <c r="D45" s="141"/>
      <c r="E45" s="141"/>
    </row>
    <row r="46" spans="1:21">
      <c r="A46" s="87">
        <v>4</v>
      </c>
      <c r="B46" s="137" t="str">
        <f>"Age-standardised death rates for " &amp;Admin!B6&amp;" (ICD-10 "&amp;UPPER(Admin!C6)&amp;"), by sex and year, " &amp;Admin!D6&amp;"–" &amp;Admin!D8</f>
        <v>Age-standardised death rates for All endocrine, nutritional and metabolic diseases (ICD-10 E00–E90), by sex and year, 1950–2014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f>Deaths!V57</f>
        <v>465</v>
      </c>
      <c r="D100" s="165">
        <f>Deaths!AR57</f>
        <v>858</v>
      </c>
      <c r="E100" s="165">
        <f>Deaths!BN57</f>
        <v>1323</v>
      </c>
      <c r="F100" s="166">
        <f>Rates!V57</f>
        <v>17.758497999999999</v>
      </c>
      <c r="G100" s="166">
        <f>Rates!AR57</f>
        <v>28.492621</v>
      </c>
      <c r="H100" s="166">
        <f>Rates!BN57</f>
        <v>23.575089999999999</v>
      </c>
    </row>
    <row r="101" spans="2:8">
      <c r="B101" s="145">
        <v>1951</v>
      </c>
      <c r="C101" s="165">
        <f>Deaths!V58</f>
        <v>445</v>
      </c>
      <c r="D101" s="165">
        <f>Deaths!AR58</f>
        <v>846</v>
      </c>
      <c r="E101" s="165">
        <f>Deaths!BN58</f>
        <v>1291</v>
      </c>
      <c r="F101" s="166">
        <f>Rates!V58</f>
        <v>16.563891999999999</v>
      </c>
      <c r="G101" s="166">
        <f>Rates!AR58</f>
        <v>26.602895</v>
      </c>
      <c r="H101" s="166">
        <f>Rates!BN58</f>
        <v>21.943814</v>
      </c>
    </row>
    <row r="102" spans="2:8">
      <c r="B102" s="145">
        <v>1952</v>
      </c>
      <c r="C102" s="165">
        <f>Deaths!V59</f>
        <v>476</v>
      </c>
      <c r="D102" s="165">
        <f>Deaths!AR59</f>
        <v>847</v>
      </c>
      <c r="E102" s="165">
        <f>Deaths!BN59</f>
        <v>1323</v>
      </c>
      <c r="F102" s="166">
        <f>Rates!V59</f>
        <v>16.797491000000001</v>
      </c>
      <c r="G102" s="166">
        <f>Rates!AR59</f>
        <v>26.181141</v>
      </c>
      <c r="H102" s="166">
        <f>Rates!BN59</f>
        <v>21.872441999999999</v>
      </c>
    </row>
    <row r="103" spans="2:8">
      <c r="B103" s="145">
        <v>1953</v>
      </c>
      <c r="C103" s="165">
        <f>Deaths!V60</f>
        <v>472</v>
      </c>
      <c r="D103" s="165">
        <f>Deaths!AR60</f>
        <v>909</v>
      </c>
      <c r="E103" s="165">
        <f>Deaths!BN60</f>
        <v>1381</v>
      </c>
      <c r="F103" s="166">
        <f>Rates!V60</f>
        <v>16.899480000000001</v>
      </c>
      <c r="G103" s="166">
        <f>Rates!AR60</f>
        <v>28.059847000000001</v>
      </c>
      <c r="H103" s="166">
        <f>Rates!BN60</f>
        <v>23.052849999999999</v>
      </c>
    </row>
    <row r="104" spans="2:8">
      <c r="B104" s="145">
        <v>1954</v>
      </c>
      <c r="C104" s="165">
        <f>Deaths!V61</f>
        <v>481</v>
      </c>
      <c r="D104" s="165">
        <f>Deaths!AR61</f>
        <v>875</v>
      </c>
      <c r="E104" s="165">
        <f>Deaths!BN61</f>
        <v>1356</v>
      </c>
      <c r="F104" s="166">
        <f>Rates!V61</f>
        <v>17.186823</v>
      </c>
      <c r="G104" s="166">
        <f>Rates!AR61</f>
        <v>26.335024000000001</v>
      </c>
      <c r="H104" s="166">
        <f>Rates!BN61</f>
        <v>22.227226000000002</v>
      </c>
    </row>
    <row r="105" spans="2:8">
      <c r="B105" s="145">
        <v>1955</v>
      </c>
      <c r="C105" s="165">
        <f>Deaths!V62</f>
        <v>516</v>
      </c>
      <c r="D105" s="165">
        <f>Deaths!AR62</f>
        <v>904</v>
      </c>
      <c r="E105" s="165">
        <f>Deaths!BN62</f>
        <v>1420</v>
      </c>
      <c r="F105" s="166">
        <f>Rates!V62</f>
        <v>17.664532999999999</v>
      </c>
      <c r="G105" s="166">
        <f>Rates!AR62</f>
        <v>26.567931999999999</v>
      </c>
      <c r="H105" s="166">
        <f>Rates!BN62</f>
        <v>22.663989000000001</v>
      </c>
    </row>
    <row r="106" spans="2:8">
      <c r="B106" s="145">
        <v>1956</v>
      </c>
      <c r="C106" s="165">
        <f>Deaths!V63</f>
        <v>520</v>
      </c>
      <c r="D106" s="165">
        <f>Deaths!AR63</f>
        <v>952</v>
      </c>
      <c r="E106" s="165">
        <f>Deaths!BN63</f>
        <v>1472</v>
      </c>
      <c r="F106" s="166">
        <f>Rates!V63</f>
        <v>17.907933</v>
      </c>
      <c r="G106" s="166">
        <f>Rates!AR63</f>
        <v>28.398153000000001</v>
      </c>
      <c r="H106" s="166">
        <f>Rates!BN63</f>
        <v>23.892579999999999</v>
      </c>
    </row>
    <row r="107" spans="2:8">
      <c r="B107" s="145">
        <v>1957</v>
      </c>
      <c r="C107" s="165">
        <f>Deaths!V64</f>
        <v>568</v>
      </c>
      <c r="D107" s="165">
        <f>Deaths!AR64</f>
        <v>839</v>
      </c>
      <c r="E107" s="165">
        <f>Deaths!BN64</f>
        <v>1407</v>
      </c>
      <c r="F107" s="166">
        <f>Rates!V64</f>
        <v>19.363603000000001</v>
      </c>
      <c r="G107" s="166">
        <f>Rates!AR64</f>
        <v>24.025541</v>
      </c>
      <c r="H107" s="166">
        <f>Rates!BN64</f>
        <v>22.060427000000001</v>
      </c>
    </row>
    <row r="108" spans="2:8">
      <c r="B108" s="145">
        <v>1958</v>
      </c>
      <c r="C108" s="165">
        <f>Deaths!V65</f>
        <v>539</v>
      </c>
      <c r="D108" s="165">
        <f>Deaths!AR65</f>
        <v>865</v>
      </c>
      <c r="E108" s="165">
        <f>Deaths!BN65</f>
        <v>1404</v>
      </c>
      <c r="F108" s="166">
        <f>Rates!V65</f>
        <v>17.558854</v>
      </c>
      <c r="G108" s="166">
        <f>Rates!AR65</f>
        <v>23.306954999999999</v>
      </c>
      <c r="H108" s="166">
        <f>Rates!BN65</f>
        <v>20.817516999999999</v>
      </c>
    </row>
    <row r="109" spans="2:8">
      <c r="B109" s="145">
        <v>1959</v>
      </c>
      <c r="C109" s="165">
        <f>Deaths!V66</f>
        <v>568</v>
      </c>
      <c r="D109" s="165">
        <f>Deaths!AR66</f>
        <v>839</v>
      </c>
      <c r="E109" s="165">
        <f>Deaths!BN66</f>
        <v>1407</v>
      </c>
      <c r="F109" s="166">
        <f>Rates!V66</f>
        <v>18.612511999999999</v>
      </c>
      <c r="G109" s="166">
        <f>Rates!AR66</f>
        <v>22.662296000000001</v>
      </c>
      <c r="H109" s="166">
        <f>Rates!BN66</f>
        <v>20.967426</v>
      </c>
    </row>
    <row r="110" spans="2:8">
      <c r="B110" s="145">
        <v>1960</v>
      </c>
      <c r="C110" s="165">
        <f>Deaths!V67</f>
        <v>581</v>
      </c>
      <c r="D110" s="165">
        <f>Deaths!AR67</f>
        <v>859</v>
      </c>
      <c r="E110" s="165">
        <f>Deaths!BN67</f>
        <v>1440</v>
      </c>
      <c r="F110" s="166">
        <f>Rates!V67</f>
        <v>19.148064999999999</v>
      </c>
      <c r="G110" s="166">
        <f>Rates!AR67</f>
        <v>22.629207000000001</v>
      </c>
      <c r="H110" s="166">
        <f>Rates!BN67</f>
        <v>21.126152999999999</v>
      </c>
    </row>
    <row r="111" spans="2:8">
      <c r="B111" s="145">
        <v>1961</v>
      </c>
      <c r="C111" s="165">
        <f>Deaths!V68</f>
        <v>595</v>
      </c>
      <c r="D111" s="165">
        <f>Deaths!AR68</f>
        <v>917</v>
      </c>
      <c r="E111" s="165">
        <f>Deaths!BN68</f>
        <v>1512</v>
      </c>
      <c r="F111" s="166">
        <f>Rates!V68</f>
        <v>18.864124</v>
      </c>
      <c r="G111" s="166">
        <f>Rates!AR68</f>
        <v>23.613847</v>
      </c>
      <c r="H111" s="166">
        <f>Rates!BN68</f>
        <v>21.655118000000002</v>
      </c>
    </row>
    <row r="112" spans="2:8">
      <c r="B112" s="145">
        <v>1962</v>
      </c>
      <c r="C112" s="165">
        <f>Deaths!V69</f>
        <v>663</v>
      </c>
      <c r="D112" s="165">
        <f>Deaths!AR69</f>
        <v>927</v>
      </c>
      <c r="E112" s="165">
        <f>Deaths!BN69</f>
        <v>1590</v>
      </c>
      <c r="F112" s="166">
        <f>Rates!V69</f>
        <v>20.324831</v>
      </c>
      <c r="G112" s="166">
        <f>Rates!AR69</f>
        <v>23.152654999999999</v>
      </c>
      <c r="H112" s="166">
        <f>Rates!BN69</f>
        <v>21.999960999999999</v>
      </c>
    </row>
    <row r="113" spans="2:8">
      <c r="B113" s="145">
        <v>1963</v>
      </c>
      <c r="C113" s="165">
        <f>Deaths!V70</f>
        <v>653</v>
      </c>
      <c r="D113" s="165">
        <f>Deaths!AR70</f>
        <v>917</v>
      </c>
      <c r="E113" s="165">
        <f>Deaths!BN70</f>
        <v>1570</v>
      </c>
      <c r="F113" s="166">
        <f>Rates!V70</f>
        <v>19.971447999999999</v>
      </c>
      <c r="G113" s="166">
        <f>Rates!AR70</f>
        <v>22.598302</v>
      </c>
      <c r="H113" s="166">
        <f>Rates!BN70</f>
        <v>21.602962999999999</v>
      </c>
    </row>
    <row r="114" spans="2:8">
      <c r="B114" s="145">
        <v>1964</v>
      </c>
      <c r="C114" s="165">
        <f>Deaths!V71</f>
        <v>721</v>
      </c>
      <c r="D114" s="165">
        <f>Deaths!AR71</f>
        <v>1039</v>
      </c>
      <c r="E114" s="165">
        <f>Deaths!BN71</f>
        <v>1760</v>
      </c>
      <c r="F114" s="166">
        <f>Rates!V71</f>
        <v>21.563486999999999</v>
      </c>
      <c r="G114" s="166">
        <f>Rates!AR71</f>
        <v>24.815332999999999</v>
      </c>
      <c r="H114" s="166">
        <f>Rates!BN71</f>
        <v>23.534434999999998</v>
      </c>
    </row>
    <row r="115" spans="2:8">
      <c r="B115" s="145">
        <v>1965</v>
      </c>
      <c r="C115" s="165">
        <f>Deaths!V72</f>
        <v>712</v>
      </c>
      <c r="D115" s="165">
        <f>Deaths!AR72</f>
        <v>1034</v>
      </c>
      <c r="E115" s="165">
        <f>Deaths!BN72</f>
        <v>1746</v>
      </c>
      <c r="F115" s="166">
        <f>Rates!V72</f>
        <v>21.107223000000001</v>
      </c>
      <c r="G115" s="166">
        <f>Rates!AR72</f>
        <v>23.814343000000001</v>
      </c>
      <c r="H115" s="166">
        <f>Rates!BN72</f>
        <v>22.699587999999999</v>
      </c>
    </row>
    <row r="116" spans="2:8">
      <c r="B116" s="145">
        <v>1966</v>
      </c>
      <c r="C116" s="165">
        <f>Deaths!V73</f>
        <v>802</v>
      </c>
      <c r="D116" s="165">
        <f>Deaths!AR73</f>
        <v>1134</v>
      </c>
      <c r="E116" s="165">
        <f>Deaths!BN73</f>
        <v>1936</v>
      </c>
      <c r="F116" s="166">
        <f>Rates!V73</f>
        <v>24.489550999999999</v>
      </c>
      <c r="G116" s="166">
        <f>Rates!AR73</f>
        <v>26.076215999999999</v>
      </c>
      <c r="H116" s="166">
        <f>Rates!BN73</f>
        <v>25.429960000000001</v>
      </c>
    </row>
    <row r="117" spans="2:8">
      <c r="B117" s="145">
        <v>1967</v>
      </c>
      <c r="C117" s="165">
        <f>Deaths!V74</f>
        <v>835</v>
      </c>
      <c r="D117" s="165">
        <f>Deaths!AR74</f>
        <v>1103</v>
      </c>
      <c r="E117" s="165">
        <f>Deaths!BN74</f>
        <v>1938</v>
      </c>
      <c r="F117" s="166">
        <f>Rates!V74</f>
        <v>23.578099999999999</v>
      </c>
      <c r="G117" s="166">
        <f>Rates!AR74</f>
        <v>24.624274</v>
      </c>
      <c r="H117" s="166">
        <f>Rates!BN74</f>
        <v>24.390407</v>
      </c>
    </row>
    <row r="118" spans="2:8">
      <c r="B118" s="145">
        <v>1968</v>
      </c>
      <c r="C118" s="165">
        <f>Deaths!V75</f>
        <v>1083</v>
      </c>
      <c r="D118" s="165">
        <f>Deaths!AR75</f>
        <v>1297</v>
      </c>
      <c r="E118" s="165">
        <f>Deaths!BN75</f>
        <v>2380</v>
      </c>
      <c r="F118" s="166">
        <f>Rates!V75</f>
        <v>30.573187999999998</v>
      </c>
      <c r="G118" s="166">
        <f>Rates!AR75</f>
        <v>28.252603000000001</v>
      </c>
      <c r="H118" s="166">
        <f>Rates!BN75</f>
        <v>29.36769</v>
      </c>
    </row>
    <row r="119" spans="2:8">
      <c r="B119" s="145">
        <v>1969</v>
      </c>
      <c r="C119" s="165">
        <f>Deaths!V76</f>
        <v>960</v>
      </c>
      <c r="D119" s="165">
        <f>Deaths!AR76</f>
        <v>1226</v>
      </c>
      <c r="E119" s="165">
        <f>Deaths!BN76</f>
        <v>2186</v>
      </c>
      <c r="F119" s="166">
        <f>Rates!V76</f>
        <v>27.476486000000001</v>
      </c>
      <c r="G119" s="166">
        <f>Rates!AR76</f>
        <v>25.972515999999999</v>
      </c>
      <c r="H119" s="166">
        <f>Rates!BN76</f>
        <v>26.550046999999999</v>
      </c>
    </row>
    <row r="120" spans="2:8">
      <c r="B120" s="145">
        <v>1970</v>
      </c>
      <c r="C120" s="165">
        <f>Deaths!V77</f>
        <v>965</v>
      </c>
      <c r="D120" s="165">
        <f>Deaths!AR77</f>
        <v>1337</v>
      </c>
      <c r="E120" s="165">
        <f>Deaths!BN77</f>
        <v>2302</v>
      </c>
      <c r="F120" s="166">
        <f>Rates!V77</f>
        <v>27.078036000000001</v>
      </c>
      <c r="G120" s="166">
        <f>Rates!AR77</f>
        <v>28.087509000000001</v>
      </c>
      <c r="H120" s="166">
        <f>Rates!BN77</f>
        <v>27.756444999999999</v>
      </c>
    </row>
    <row r="121" spans="2:8">
      <c r="B121" s="145">
        <v>1971</v>
      </c>
      <c r="C121" s="165">
        <f>Deaths!V78</f>
        <v>1003</v>
      </c>
      <c r="D121" s="165">
        <f>Deaths!AR78</f>
        <v>1281</v>
      </c>
      <c r="E121" s="165">
        <f>Deaths!BN78</f>
        <v>2284</v>
      </c>
      <c r="F121" s="166">
        <f>Rates!V78</f>
        <v>26.320684</v>
      </c>
      <c r="G121" s="166">
        <f>Rates!AR78</f>
        <v>25.777695999999999</v>
      </c>
      <c r="H121" s="166">
        <f>Rates!BN78</f>
        <v>26.104858</v>
      </c>
    </row>
    <row r="122" spans="2:8">
      <c r="B122" s="145">
        <v>1972</v>
      </c>
      <c r="C122" s="165">
        <f>Deaths!V79</f>
        <v>1024</v>
      </c>
      <c r="D122" s="165">
        <f>Deaths!AR79</f>
        <v>1261</v>
      </c>
      <c r="E122" s="165">
        <f>Deaths!BN79</f>
        <v>2285</v>
      </c>
      <c r="F122" s="166">
        <f>Rates!V79</f>
        <v>26.366914999999999</v>
      </c>
      <c r="G122" s="166">
        <f>Rates!AR79</f>
        <v>24.724924999999999</v>
      </c>
      <c r="H122" s="166">
        <f>Rates!BN79</f>
        <v>25.503048</v>
      </c>
    </row>
    <row r="123" spans="2:8">
      <c r="B123" s="145">
        <v>1973</v>
      </c>
      <c r="C123" s="165">
        <f>Deaths!V80</f>
        <v>1007</v>
      </c>
      <c r="D123" s="165">
        <f>Deaths!AR80</f>
        <v>1174</v>
      </c>
      <c r="E123" s="165">
        <f>Deaths!BN80</f>
        <v>2181</v>
      </c>
      <c r="F123" s="166">
        <f>Rates!V80</f>
        <v>26.262982999999998</v>
      </c>
      <c r="G123" s="166">
        <f>Rates!AR80</f>
        <v>22.703513000000001</v>
      </c>
      <c r="H123" s="166">
        <f>Rates!BN80</f>
        <v>24.200084</v>
      </c>
    </row>
    <row r="124" spans="2:8">
      <c r="B124" s="145">
        <v>1974</v>
      </c>
      <c r="C124" s="165">
        <f>Deaths!V81</f>
        <v>1062</v>
      </c>
      <c r="D124" s="165">
        <f>Deaths!AR81</f>
        <v>1323</v>
      </c>
      <c r="E124" s="165">
        <f>Deaths!BN81</f>
        <v>2385</v>
      </c>
      <c r="F124" s="166">
        <f>Rates!V81</f>
        <v>26.982054000000002</v>
      </c>
      <c r="G124" s="166">
        <f>Rates!AR81</f>
        <v>24.835425999999998</v>
      </c>
      <c r="H124" s="166">
        <f>Rates!BN81</f>
        <v>25.775642999999999</v>
      </c>
    </row>
    <row r="125" spans="2:8">
      <c r="B125" s="145">
        <v>1975</v>
      </c>
      <c r="C125" s="165">
        <f>Deaths!V82</f>
        <v>975</v>
      </c>
      <c r="D125" s="165">
        <f>Deaths!AR82</f>
        <v>1133</v>
      </c>
      <c r="E125" s="165">
        <f>Deaths!BN82</f>
        <v>2108</v>
      </c>
      <c r="F125" s="166">
        <f>Rates!V82</f>
        <v>24.134595000000001</v>
      </c>
      <c r="G125" s="166">
        <f>Rates!AR82</f>
        <v>20.883669999999999</v>
      </c>
      <c r="H125" s="166">
        <f>Rates!BN82</f>
        <v>22.247596999999999</v>
      </c>
    </row>
    <row r="126" spans="2:8">
      <c r="B126" s="145">
        <v>1976</v>
      </c>
      <c r="C126" s="165">
        <f>Deaths!V83</f>
        <v>941</v>
      </c>
      <c r="D126" s="165">
        <f>Deaths!AR83</f>
        <v>1162</v>
      </c>
      <c r="E126" s="165">
        <f>Deaths!BN83</f>
        <v>2103</v>
      </c>
      <c r="F126" s="166">
        <f>Rates!V83</f>
        <v>23.155239999999999</v>
      </c>
      <c r="G126" s="166">
        <f>Rates!AR83</f>
        <v>20.489640000000001</v>
      </c>
      <c r="H126" s="166">
        <f>Rates!BN83</f>
        <v>21.451747999999998</v>
      </c>
    </row>
    <row r="127" spans="2:8">
      <c r="B127" s="145">
        <v>1977</v>
      </c>
      <c r="C127" s="165">
        <f>Deaths!V84</f>
        <v>903</v>
      </c>
      <c r="D127" s="165">
        <f>Deaths!AR84</f>
        <v>1068</v>
      </c>
      <c r="E127" s="165">
        <f>Deaths!BN84</f>
        <v>1971</v>
      </c>
      <c r="F127" s="166">
        <f>Rates!V84</f>
        <v>21.694921999999998</v>
      </c>
      <c r="G127" s="166">
        <f>Rates!AR84</f>
        <v>18.731059999999999</v>
      </c>
      <c r="H127" s="166">
        <f>Rates!BN84</f>
        <v>19.999510000000001</v>
      </c>
    </row>
    <row r="128" spans="2:8">
      <c r="B128" s="145">
        <v>1978</v>
      </c>
      <c r="C128" s="165">
        <f>Deaths!V85</f>
        <v>976</v>
      </c>
      <c r="D128" s="165">
        <f>Deaths!AR85</f>
        <v>1124</v>
      </c>
      <c r="E128" s="165">
        <f>Deaths!BN85</f>
        <v>2100</v>
      </c>
      <c r="F128" s="166">
        <f>Rates!V85</f>
        <v>23.168453</v>
      </c>
      <c r="G128" s="166">
        <f>Rates!AR85</f>
        <v>19.119301</v>
      </c>
      <c r="H128" s="166">
        <f>Rates!BN85</f>
        <v>20.774989000000001</v>
      </c>
    </row>
    <row r="129" spans="2:8">
      <c r="B129" s="145">
        <v>1979</v>
      </c>
      <c r="C129" s="165">
        <f>Deaths!V86</f>
        <v>897</v>
      </c>
      <c r="D129" s="165">
        <f>Deaths!AR86</f>
        <v>1027</v>
      </c>
      <c r="E129" s="165">
        <f>Deaths!BN86</f>
        <v>1924</v>
      </c>
      <c r="F129" s="166">
        <f>Rates!V86</f>
        <v>20.731392</v>
      </c>
      <c r="G129" s="166">
        <f>Rates!AR86</f>
        <v>17.134609999999999</v>
      </c>
      <c r="H129" s="166">
        <f>Rates!BN86</f>
        <v>18.670337</v>
      </c>
    </row>
    <row r="130" spans="2:8">
      <c r="B130" s="145">
        <v>1980</v>
      </c>
      <c r="C130" s="165">
        <f>Deaths!V87</f>
        <v>941</v>
      </c>
      <c r="D130" s="165">
        <f>Deaths!AR87</f>
        <v>1156</v>
      </c>
      <c r="E130" s="165">
        <f>Deaths!BN87</f>
        <v>2097</v>
      </c>
      <c r="F130" s="166">
        <f>Rates!V87</f>
        <v>20.921475999999998</v>
      </c>
      <c r="G130" s="166">
        <f>Rates!AR87</f>
        <v>18.850345999999998</v>
      </c>
      <c r="H130" s="166">
        <f>Rates!BN87</f>
        <v>19.931777</v>
      </c>
    </row>
    <row r="131" spans="2:8">
      <c r="B131" s="145">
        <v>1981</v>
      </c>
      <c r="C131" s="165">
        <f>Deaths!V88</f>
        <v>971</v>
      </c>
      <c r="D131" s="165">
        <f>Deaths!AR88</f>
        <v>1178</v>
      </c>
      <c r="E131" s="165">
        <f>Deaths!BN88</f>
        <v>2149</v>
      </c>
      <c r="F131" s="166">
        <f>Rates!V88</f>
        <v>21.450420999999999</v>
      </c>
      <c r="G131" s="166">
        <f>Rates!AR88</f>
        <v>18.581502</v>
      </c>
      <c r="H131" s="166">
        <f>Rates!BN88</f>
        <v>19.924544000000001</v>
      </c>
    </row>
    <row r="132" spans="2:8">
      <c r="B132" s="145">
        <v>1982</v>
      </c>
      <c r="C132" s="165">
        <f>Deaths!V89</f>
        <v>979</v>
      </c>
      <c r="D132" s="165">
        <f>Deaths!AR89</f>
        <v>1132</v>
      </c>
      <c r="E132" s="165">
        <f>Deaths!BN89</f>
        <v>2111</v>
      </c>
      <c r="F132" s="166">
        <f>Rates!V89</f>
        <v>21.547004999999999</v>
      </c>
      <c r="G132" s="166">
        <f>Rates!AR89</f>
        <v>17.449624</v>
      </c>
      <c r="H132" s="166">
        <f>Rates!BN89</f>
        <v>19.089500999999998</v>
      </c>
    </row>
    <row r="133" spans="2:8">
      <c r="B133" s="145">
        <v>1983</v>
      </c>
      <c r="C133" s="165">
        <f>Deaths!V90</f>
        <v>1042</v>
      </c>
      <c r="D133" s="165">
        <f>Deaths!AR90</f>
        <v>1116</v>
      </c>
      <c r="E133" s="165">
        <f>Deaths!BN90</f>
        <v>2158</v>
      </c>
      <c r="F133" s="166">
        <f>Rates!V90</f>
        <v>22.004003000000001</v>
      </c>
      <c r="G133" s="166">
        <f>Rates!AR90</f>
        <v>16.610056</v>
      </c>
      <c r="H133" s="166">
        <f>Rates!BN90</f>
        <v>18.823433000000001</v>
      </c>
    </row>
    <row r="134" spans="2:8">
      <c r="B134" s="145">
        <v>1984</v>
      </c>
      <c r="C134" s="165">
        <f>Deaths!V91</f>
        <v>1128</v>
      </c>
      <c r="D134" s="165">
        <f>Deaths!AR91</f>
        <v>1209</v>
      </c>
      <c r="E134" s="165">
        <f>Deaths!BN91</f>
        <v>2337</v>
      </c>
      <c r="F134" s="166">
        <f>Rates!V91</f>
        <v>23.618137000000001</v>
      </c>
      <c r="G134" s="166">
        <f>Rates!AR91</f>
        <v>17.465789000000001</v>
      </c>
      <c r="H134" s="166">
        <f>Rates!BN91</f>
        <v>19.811610999999999</v>
      </c>
    </row>
    <row r="135" spans="2:8">
      <c r="B135" s="145">
        <v>1985</v>
      </c>
      <c r="C135" s="165">
        <f>Deaths!V92</f>
        <v>1098</v>
      </c>
      <c r="D135" s="165">
        <f>Deaths!AR92</f>
        <v>1357</v>
      </c>
      <c r="E135" s="165">
        <f>Deaths!BN92</f>
        <v>2455</v>
      </c>
      <c r="F135" s="166">
        <f>Rates!V92</f>
        <v>21.960650000000001</v>
      </c>
      <c r="G135" s="166">
        <f>Rates!AR92</f>
        <v>19.006423000000002</v>
      </c>
      <c r="H135" s="166">
        <f>Rates!BN92</f>
        <v>20.291595999999998</v>
      </c>
    </row>
    <row r="136" spans="2:8">
      <c r="B136" s="145">
        <v>1986</v>
      </c>
      <c r="C136" s="165">
        <f>Deaths!V93</f>
        <v>1156</v>
      </c>
      <c r="D136" s="165">
        <f>Deaths!AR93</f>
        <v>1300</v>
      </c>
      <c r="E136" s="165">
        <f>Deaths!BN93</f>
        <v>2456</v>
      </c>
      <c r="F136" s="166">
        <f>Rates!V93</f>
        <v>22.493483000000001</v>
      </c>
      <c r="G136" s="166">
        <f>Rates!AR93</f>
        <v>17.604538000000002</v>
      </c>
      <c r="H136" s="166">
        <f>Rates!BN93</f>
        <v>19.606933000000001</v>
      </c>
    </row>
    <row r="137" spans="2:8">
      <c r="B137" s="145">
        <v>1987</v>
      </c>
      <c r="C137" s="165">
        <f>Deaths!V94</f>
        <v>1288</v>
      </c>
      <c r="D137" s="165">
        <f>Deaths!AR94</f>
        <v>1378</v>
      </c>
      <c r="E137" s="165">
        <f>Deaths!BN94</f>
        <v>2666</v>
      </c>
      <c r="F137" s="166">
        <f>Rates!V94</f>
        <v>24.517810000000001</v>
      </c>
      <c r="G137" s="166">
        <f>Rates!AR94</f>
        <v>18.254829000000001</v>
      </c>
      <c r="H137" s="166">
        <f>Rates!BN94</f>
        <v>20.731473999999999</v>
      </c>
    </row>
    <row r="138" spans="2:8">
      <c r="B138" s="145">
        <v>1988</v>
      </c>
      <c r="C138" s="165">
        <f>Deaths!V95</f>
        <v>1219</v>
      </c>
      <c r="D138" s="165">
        <f>Deaths!AR95</f>
        <v>1395</v>
      </c>
      <c r="E138" s="165">
        <f>Deaths!BN95</f>
        <v>2614</v>
      </c>
      <c r="F138" s="166">
        <f>Rates!V95</f>
        <v>22.110710999999998</v>
      </c>
      <c r="G138" s="166">
        <f>Rates!AR95</f>
        <v>17.903361</v>
      </c>
      <c r="H138" s="166">
        <f>Rates!BN95</f>
        <v>19.715342</v>
      </c>
    </row>
    <row r="139" spans="2:8">
      <c r="B139" s="145">
        <v>1989</v>
      </c>
      <c r="C139" s="165">
        <f>Deaths!V96</f>
        <v>1300</v>
      </c>
      <c r="D139" s="165">
        <f>Deaths!AR96</f>
        <v>1420</v>
      </c>
      <c r="E139" s="165">
        <f>Deaths!BN96</f>
        <v>2720</v>
      </c>
      <c r="F139" s="166">
        <f>Rates!V96</f>
        <v>22.885275</v>
      </c>
      <c r="G139" s="166">
        <f>Rates!AR96</f>
        <v>17.811682000000001</v>
      </c>
      <c r="H139" s="166">
        <f>Rates!BN96</f>
        <v>20.058519</v>
      </c>
    </row>
    <row r="140" spans="2:8">
      <c r="B140" s="145">
        <v>1990</v>
      </c>
      <c r="C140" s="165">
        <f>Deaths!V97</f>
        <v>1397</v>
      </c>
      <c r="D140" s="165">
        <f>Deaths!AR97</f>
        <v>1400</v>
      </c>
      <c r="E140" s="165">
        <f>Deaths!BN97</f>
        <v>2797</v>
      </c>
      <c r="F140" s="166">
        <f>Rates!V97</f>
        <v>23.814312000000001</v>
      </c>
      <c r="G140" s="166">
        <f>Rates!AR97</f>
        <v>17.158911</v>
      </c>
      <c r="H140" s="166">
        <f>Rates!BN97</f>
        <v>20.007505999999999</v>
      </c>
    </row>
    <row r="141" spans="2:8">
      <c r="B141" s="145">
        <v>1991</v>
      </c>
      <c r="C141" s="165">
        <f>Deaths!V98</f>
        <v>1427</v>
      </c>
      <c r="D141" s="165">
        <f>Deaths!AR98</f>
        <v>1512</v>
      </c>
      <c r="E141" s="165">
        <f>Deaths!BN98</f>
        <v>2939</v>
      </c>
      <c r="F141" s="166">
        <f>Rates!V98</f>
        <v>24.013987</v>
      </c>
      <c r="G141" s="166">
        <f>Rates!AR98</f>
        <v>17.935974000000002</v>
      </c>
      <c r="H141" s="166">
        <f>Rates!BN98</f>
        <v>20.376740999999999</v>
      </c>
    </row>
    <row r="142" spans="2:8">
      <c r="B142" s="145">
        <v>1992</v>
      </c>
      <c r="C142" s="165">
        <f>Deaths!V99</f>
        <v>1473</v>
      </c>
      <c r="D142" s="165">
        <f>Deaths!AR99</f>
        <v>1616</v>
      </c>
      <c r="E142" s="165">
        <f>Deaths!BN99</f>
        <v>3089</v>
      </c>
      <c r="F142" s="166">
        <f>Rates!V99</f>
        <v>23.960491999999999</v>
      </c>
      <c r="G142" s="166">
        <f>Rates!AR99</f>
        <v>18.627476999999999</v>
      </c>
      <c r="H142" s="166">
        <f>Rates!BN99</f>
        <v>20.874593000000001</v>
      </c>
    </row>
    <row r="143" spans="2:8">
      <c r="B143" s="145">
        <v>1993</v>
      </c>
      <c r="C143" s="165">
        <f>Deaths!V100</f>
        <v>1632</v>
      </c>
      <c r="D143" s="165">
        <f>Deaths!AR100</f>
        <v>1664</v>
      </c>
      <c r="E143" s="165">
        <f>Deaths!BN100</f>
        <v>3296</v>
      </c>
      <c r="F143" s="166">
        <f>Rates!V100</f>
        <v>25.732092999999999</v>
      </c>
      <c r="G143" s="166">
        <f>Rates!AR100</f>
        <v>18.672609000000001</v>
      </c>
      <c r="H143" s="166">
        <f>Rates!BN100</f>
        <v>21.608461999999999</v>
      </c>
    </row>
    <row r="144" spans="2:8">
      <c r="B144" s="145">
        <v>1994</v>
      </c>
      <c r="C144" s="165">
        <f>Deaths!V101</f>
        <v>1758</v>
      </c>
      <c r="D144" s="165">
        <f>Deaths!AR101</f>
        <v>1816</v>
      </c>
      <c r="E144" s="165">
        <f>Deaths!BN101</f>
        <v>3574</v>
      </c>
      <c r="F144" s="166">
        <f>Rates!V101</f>
        <v>27.148747</v>
      </c>
      <c r="G144" s="166">
        <f>Rates!AR101</f>
        <v>19.792422999999999</v>
      </c>
      <c r="H144" s="166">
        <f>Rates!BN101</f>
        <v>22.890736</v>
      </c>
    </row>
    <row r="145" spans="2:8">
      <c r="B145" s="145">
        <v>1995</v>
      </c>
      <c r="C145" s="165">
        <f>Deaths!V102</f>
        <v>1770</v>
      </c>
      <c r="D145" s="165">
        <f>Deaths!AR102</f>
        <v>1807</v>
      </c>
      <c r="E145" s="165">
        <f>Deaths!BN102</f>
        <v>3577</v>
      </c>
      <c r="F145" s="166">
        <f>Rates!V102</f>
        <v>26.134920000000001</v>
      </c>
      <c r="G145" s="166">
        <f>Rates!AR102</f>
        <v>19.208075999999998</v>
      </c>
      <c r="H145" s="166">
        <f>Rates!BN102</f>
        <v>22.219840000000001</v>
      </c>
    </row>
    <row r="146" spans="2:8">
      <c r="B146" s="145">
        <v>1996</v>
      </c>
      <c r="C146" s="165">
        <f>Deaths!V103</f>
        <v>1955</v>
      </c>
      <c r="D146" s="165">
        <f>Deaths!AR103</f>
        <v>1935</v>
      </c>
      <c r="E146" s="165">
        <f>Deaths!BN103</f>
        <v>3890</v>
      </c>
      <c r="F146" s="166">
        <f>Rates!V103</f>
        <v>28.319029</v>
      </c>
      <c r="G146" s="166">
        <f>Rates!AR103</f>
        <v>19.988299999999999</v>
      </c>
      <c r="H146" s="166">
        <f>Rates!BN103</f>
        <v>23.558209999999999</v>
      </c>
    </row>
    <row r="147" spans="2:8">
      <c r="B147" s="145">
        <v>1997</v>
      </c>
      <c r="C147" s="165">
        <f>Deaths!V104</f>
        <v>2008</v>
      </c>
      <c r="D147" s="165">
        <f>Deaths!AR104</f>
        <v>2088</v>
      </c>
      <c r="E147" s="165">
        <f>Deaths!BN104</f>
        <v>4096</v>
      </c>
      <c r="F147" s="166">
        <f>Rates!V104</f>
        <v>28.020899</v>
      </c>
      <c r="G147" s="166">
        <f>Rates!AR104</f>
        <v>20.841360999999999</v>
      </c>
      <c r="H147" s="166">
        <f>Rates!BN104</f>
        <v>24.027850000000001</v>
      </c>
    </row>
    <row r="148" spans="2:8">
      <c r="B148" s="145">
        <v>1998</v>
      </c>
      <c r="C148" s="165">
        <f>Deaths!V105</f>
        <v>2003</v>
      </c>
      <c r="D148" s="165">
        <f>Deaths!AR105</f>
        <v>1962</v>
      </c>
      <c r="E148" s="165">
        <f>Deaths!BN105</f>
        <v>3965</v>
      </c>
      <c r="F148" s="166">
        <f>Rates!V105</f>
        <v>26.979925000000001</v>
      </c>
      <c r="G148" s="166">
        <f>Rates!AR105</f>
        <v>19.197727</v>
      </c>
      <c r="H148" s="166">
        <f>Rates!BN105</f>
        <v>22.571019</v>
      </c>
    </row>
    <row r="149" spans="2:8">
      <c r="B149" s="145">
        <v>1999</v>
      </c>
      <c r="C149" s="165">
        <f>Deaths!V106</f>
        <v>2001</v>
      </c>
      <c r="D149" s="165">
        <f>Deaths!AR106</f>
        <v>2099</v>
      </c>
      <c r="E149" s="165">
        <f>Deaths!BN106</f>
        <v>4100</v>
      </c>
      <c r="F149" s="166">
        <f>Rates!V106</f>
        <v>25.999018</v>
      </c>
      <c r="G149" s="166">
        <f>Rates!AR106</f>
        <v>19.773703999999999</v>
      </c>
      <c r="H149" s="166">
        <f>Rates!BN106</f>
        <v>22.696349000000001</v>
      </c>
    </row>
    <row r="150" spans="2:8">
      <c r="B150" s="145">
        <v>2000</v>
      </c>
      <c r="C150" s="165">
        <f>Deaths!V107</f>
        <v>2141</v>
      </c>
      <c r="D150" s="165">
        <f>Deaths!AR107</f>
        <v>2016</v>
      </c>
      <c r="E150" s="165">
        <f>Deaths!BN107</f>
        <v>4157</v>
      </c>
      <c r="F150" s="166">
        <f>Rates!V107</f>
        <v>27.243569000000001</v>
      </c>
      <c r="G150" s="166">
        <f>Rates!AR107</f>
        <v>18.49606</v>
      </c>
      <c r="H150" s="166">
        <f>Rates!BN107</f>
        <v>22.278618000000002</v>
      </c>
    </row>
    <row r="151" spans="2:8">
      <c r="B151" s="145">
        <v>2001</v>
      </c>
      <c r="C151" s="165">
        <f>Deaths!V108</f>
        <v>2223</v>
      </c>
      <c r="D151" s="165">
        <f>Deaths!AR108</f>
        <v>2091</v>
      </c>
      <c r="E151" s="165">
        <f>Deaths!BN108</f>
        <v>4314</v>
      </c>
      <c r="F151" s="166">
        <f>Rates!V108</f>
        <v>27.382836999999999</v>
      </c>
      <c r="G151" s="166">
        <f>Rates!AR108</f>
        <v>18.425545</v>
      </c>
      <c r="H151" s="166">
        <f>Rates!BN108</f>
        <v>22.373341</v>
      </c>
    </row>
    <row r="152" spans="2:8">
      <c r="B152" s="145">
        <v>2002</v>
      </c>
      <c r="C152" s="165">
        <f>Deaths!V109</f>
        <v>2383</v>
      </c>
      <c r="D152" s="165">
        <f>Deaths!AR109</f>
        <v>2283</v>
      </c>
      <c r="E152" s="165">
        <f>Deaths!BN109</f>
        <v>4666</v>
      </c>
      <c r="F152" s="166">
        <f>Rates!V109</f>
        <v>28.660038</v>
      </c>
      <c r="G152" s="166">
        <f>Rates!AR109</f>
        <v>19.504545</v>
      </c>
      <c r="H152" s="166">
        <f>Rates!BN109</f>
        <v>23.540172999999999</v>
      </c>
    </row>
    <row r="153" spans="2:8">
      <c r="B153" s="145">
        <v>2003</v>
      </c>
      <c r="C153" s="165">
        <f>Deaths!V110</f>
        <v>2449</v>
      </c>
      <c r="D153" s="165">
        <f>Deaths!AR110</f>
        <v>2272</v>
      </c>
      <c r="E153" s="165">
        <f>Deaths!BN110</f>
        <v>4721</v>
      </c>
      <c r="F153" s="166">
        <f>Rates!V110</f>
        <v>28.779800000000002</v>
      </c>
      <c r="G153" s="166">
        <f>Rates!AR110</f>
        <v>18.945540999999999</v>
      </c>
      <c r="H153" s="166">
        <f>Rates!BN110</f>
        <v>23.285357999999999</v>
      </c>
    </row>
    <row r="154" spans="2:8">
      <c r="B154" s="145">
        <v>2004</v>
      </c>
      <c r="C154" s="165">
        <f>Deaths!V111</f>
        <v>2553</v>
      </c>
      <c r="D154" s="165">
        <f>Deaths!AR111</f>
        <v>2515</v>
      </c>
      <c r="E154" s="165">
        <f>Deaths!BN111</f>
        <v>5068</v>
      </c>
      <c r="F154" s="166">
        <f>Rates!V111</f>
        <v>29.323052000000001</v>
      </c>
      <c r="G154" s="166">
        <f>Rates!AR111</f>
        <v>20.505828999999999</v>
      </c>
      <c r="H154" s="166">
        <f>Rates!BN111</f>
        <v>24.405569</v>
      </c>
    </row>
    <row r="155" spans="2:8">
      <c r="B155" s="145">
        <v>2005</v>
      </c>
      <c r="C155" s="165">
        <f>Deaths!V112</f>
        <v>2424</v>
      </c>
      <c r="D155" s="165">
        <f>Deaths!AR112</f>
        <v>2565</v>
      </c>
      <c r="E155" s="165">
        <f>Deaths!BN112</f>
        <v>4989</v>
      </c>
      <c r="F155" s="166">
        <f>Rates!V112</f>
        <v>26.866436</v>
      </c>
      <c r="G155" s="166">
        <f>Rates!AR112</f>
        <v>20.123380000000001</v>
      </c>
      <c r="H155" s="166">
        <f>Rates!BN112</f>
        <v>23.255469000000002</v>
      </c>
    </row>
    <row r="156" spans="2:8">
      <c r="B156" s="145">
        <v>2006</v>
      </c>
      <c r="C156" s="165">
        <f>Deaths!V113</f>
        <v>2531</v>
      </c>
      <c r="D156" s="165">
        <f>Deaths!AR113</f>
        <v>2627</v>
      </c>
      <c r="E156" s="165">
        <f>Deaths!BN113</f>
        <v>5158</v>
      </c>
      <c r="F156" s="166">
        <f>Rates!V113</f>
        <v>27.252475</v>
      </c>
      <c r="G156" s="166">
        <f>Rates!AR113</f>
        <v>20.157706999999998</v>
      </c>
      <c r="H156" s="166">
        <f>Rates!BN113</f>
        <v>23.376702000000002</v>
      </c>
    </row>
    <row r="157" spans="2:8">
      <c r="B157" s="145">
        <v>2007</v>
      </c>
      <c r="C157" s="165">
        <f>Deaths!V114</f>
        <v>2644</v>
      </c>
      <c r="D157" s="165">
        <f>Deaths!AR114</f>
        <v>2736</v>
      </c>
      <c r="E157" s="165">
        <f>Deaths!BN114</f>
        <v>5380</v>
      </c>
      <c r="F157" s="166">
        <f>Rates!V114</f>
        <v>27.516257</v>
      </c>
      <c r="G157" s="166">
        <f>Rates!AR114</f>
        <v>20.347041999999998</v>
      </c>
      <c r="H157" s="166">
        <f>Rates!BN114</f>
        <v>23.580867999999999</v>
      </c>
    </row>
    <row r="158" spans="2:8">
      <c r="B158" s="145">
        <v>2008</v>
      </c>
      <c r="C158" s="165">
        <f>Deaths!V115</f>
        <v>2903</v>
      </c>
      <c r="D158" s="165">
        <f>Deaths!AR115</f>
        <v>2984</v>
      </c>
      <c r="E158" s="165">
        <f>Deaths!BN115</f>
        <v>5887</v>
      </c>
      <c r="F158" s="166">
        <f>Rates!V115</f>
        <v>29.317218</v>
      </c>
      <c r="G158" s="166">
        <f>Rates!AR115</f>
        <v>21.357818999999999</v>
      </c>
      <c r="H158" s="166">
        <f>Rates!BN115</f>
        <v>25.070688000000001</v>
      </c>
    </row>
    <row r="159" spans="2:8">
      <c r="B159" s="145">
        <v>2009</v>
      </c>
      <c r="C159" s="165">
        <f>Deaths!V116</f>
        <v>2888</v>
      </c>
      <c r="D159" s="165">
        <f>Deaths!AR116</f>
        <v>2995</v>
      </c>
      <c r="E159" s="165">
        <f>Deaths!BN116</f>
        <v>5883</v>
      </c>
      <c r="F159" s="166">
        <f>Rates!V116</f>
        <v>28.212914999999999</v>
      </c>
      <c r="G159" s="166">
        <f>Rates!AR116</f>
        <v>21.055206999999999</v>
      </c>
      <c r="H159" s="166">
        <f>Rates!BN116</f>
        <v>24.389869000000001</v>
      </c>
    </row>
    <row r="160" spans="2:8">
      <c r="B160" s="145">
        <v>2010</v>
      </c>
      <c r="C160" s="165">
        <f>Deaths!V117</f>
        <v>2805</v>
      </c>
      <c r="D160" s="165">
        <f>Deaths!AR117</f>
        <v>2909</v>
      </c>
      <c r="E160" s="165">
        <f>Deaths!BN117</f>
        <v>5714</v>
      </c>
      <c r="F160" s="166">
        <f>Rates!V117</f>
        <v>26.474416999999999</v>
      </c>
      <c r="G160" s="166">
        <f>Rates!AR117</f>
        <v>19.767385000000001</v>
      </c>
      <c r="H160" s="166">
        <f>Rates!BN117</f>
        <v>22.852734999999999</v>
      </c>
    </row>
    <row r="161" spans="2:8">
      <c r="B161" s="145">
        <v>2011</v>
      </c>
      <c r="C161" s="165">
        <f>Deaths!V118</f>
        <v>2995</v>
      </c>
      <c r="D161" s="165">
        <f>Deaths!AR118</f>
        <v>3085</v>
      </c>
      <c r="E161" s="165">
        <f>Deaths!BN118</f>
        <v>6080</v>
      </c>
      <c r="F161" s="166">
        <f>Rates!V118</f>
        <v>27.396182</v>
      </c>
      <c r="G161" s="166">
        <f>Rates!AR118</f>
        <v>20.323408000000001</v>
      </c>
      <c r="H161" s="166">
        <f>Rates!BN118</f>
        <v>23.562660000000001</v>
      </c>
    </row>
    <row r="162" spans="2:8">
      <c r="B162" s="156">
        <f>IF($D$8&gt;=2012,2012,"")</f>
        <v>2012</v>
      </c>
      <c r="C162" s="165">
        <f>Deaths!V119</f>
        <v>3002</v>
      </c>
      <c r="D162" s="165">
        <f>Deaths!AR119</f>
        <v>3048</v>
      </c>
      <c r="E162" s="165">
        <f>Deaths!BN119</f>
        <v>6050</v>
      </c>
      <c r="F162" s="166">
        <f>Rates!V119</f>
        <v>26.626258</v>
      </c>
      <c r="G162" s="166">
        <f>Rates!AR119</f>
        <v>19.367376</v>
      </c>
      <c r="H162" s="166">
        <f>Rates!BN119</f>
        <v>22.750917000000001</v>
      </c>
    </row>
    <row r="163" spans="2:8">
      <c r="B163" s="156">
        <f>IF($D$8&gt;=2013,2013,"")</f>
        <v>2013</v>
      </c>
      <c r="C163" s="167">
        <f>Deaths!V120</f>
        <v>3094</v>
      </c>
      <c r="D163" s="165">
        <f>Deaths!AR120</f>
        <v>3011</v>
      </c>
      <c r="E163" s="165">
        <f>Deaths!BN120</f>
        <v>6105</v>
      </c>
      <c r="F163" s="166">
        <f>Rates!V120</f>
        <v>26.407976999999999</v>
      </c>
      <c r="G163" s="166">
        <f>Rates!AR120</f>
        <v>18.909281</v>
      </c>
      <c r="H163" s="166">
        <f>Rates!BN120</f>
        <v>22.387516999999999</v>
      </c>
    </row>
    <row r="164" spans="2:8">
      <c r="B164" s="156">
        <f>IF($D$8&gt;=2014,2014,"")</f>
        <v>2014</v>
      </c>
      <c r="C164" s="167">
        <f>Deaths!V121</f>
        <v>3108</v>
      </c>
      <c r="D164" s="165">
        <f>Deaths!AR121</f>
        <v>3096</v>
      </c>
      <c r="E164" s="165">
        <f>Deaths!BN121</f>
        <v>6204</v>
      </c>
      <c r="F164" s="166">
        <f>Rates!V121</f>
        <v>25.621797999999998</v>
      </c>
      <c r="G164" s="166">
        <f>Rates!AR121</f>
        <v>18.82555</v>
      </c>
      <c r="H164" s="166">
        <f>Rates!BN121</f>
        <v>22.054421999999999</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1950</v>
      </c>
      <c r="D184" s="172"/>
      <c r="E184" s="174" t="s">
        <v>73</v>
      </c>
      <c r="F184" s="176">
        <f>INDEX($B$57:$H$175,MATCH($C$184,$B$57:$B$175,0),5)</f>
        <v>17.758497999999999</v>
      </c>
      <c r="G184" s="176">
        <f>INDEX($B$57:$H$175,MATCH($C$184,$B$57:$B$175,0),6)</f>
        <v>28.492621</v>
      </c>
      <c r="H184" s="176">
        <f>INDEX($B$57:$H$175,MATCH($C$184,$B$57:$B$175,0),7)</f>
        <v>23.575089999999999</v>
      </c>
    </row>
    <row r="185" spans="2:8">
      <c r="B185" s="174" t="s">
        <v>69</v>
      </c>
      <c r="C185" s="175">
        <f>'Interactive summary tables'!$G$10</f>
        <v>2014</v>
      </c>
      <c r="D185" s="172"/>
      <c r="E185" s="174" t="s">
        <v>74</v>
      </c>
      <c r="F185" s="176">
        <f>INDEX($B$57:$H$175,MATCH($C$185,$B$57:$B$175,0),5)</f>
        <v>25.621797999999998</v>
      </c>
      <c r="G185" s="176">
        <f>INDEX($B$57:$H$175,MATCH($C$185,$B$57:$B$175,0),6)</f>
        <v>18.82555</v>
      </c>
      <c r="H185" s="176">
        <f>INDEX($B$57:$H$175,MATCH($C$185,$B$57:$B$175,0),7)</f>
        <v>22.054421999999999</v>
      </c>
    </row>
    <row r="186" spans="2:8">
      <c r="B186" s="177"/>
      <c r="C186" s="175"/>
      <c r="D186" s="172"/>
      <c r="E186" s="174" t="s">
        <v>76</v>
      </c>
      <c r="F186" s="178">
        <f>IF($C$185&lt;=$C$184,"-",(F$185-F$184)/F$184)</f>
        <v>0.44279082611603748</v>
      </c>
      <c r="G186" s="178">
        <f t="shared" ref="G186:H186" si="2">IF($C$185&lt;=$C$184,"-",(G$185-G$184)/G$184)</f>
        <v>-0.33928331830195613</v>
      </c>
      <c r="H186" s="178">
        <f t="shared" si="2"/>
        <v>-6.4503168386631851E-2</v>
      </c>
    </row>
    <row r="187" spans="2:8">
      <c r="B187" s="174" t="s">
        <v>79</v>
      </c>
      <c r="C187" s="175">
        <f>$C$185-$C$184</f>
        <v>64</v>
      </c>
      <c r="D187" s="172"/>
      <c r="E187" s="174" t="s">
        <v>75</v>
      </c>
      <c r="F187" s="178">
        <f>IF($C$185&lt;=$C$184,"-",((F$185/F$184)^(1/($C$185-$C$184))-1))</f>
        <v>5.7442369649971514E-3</v>
      </c>
      <c r="G187" s="178">
        <f t="shared" ref="G187:H187" si="3">IF($C$185&lt;=$C$184,"-",((G$185/G$184)^(1/($C$185-$C$184))-1))</f>
        <v>-6.4545504393231923E-3</v>
      </c>
      <c r="H187" s="178">
        <f t="shared" si="3"/>
        <v>-1.0412937287758162E-3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1950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endocrine, nutritional and metabolic diseases (ICD-10 E00–E90) in Australia, 1950–2014.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endocrine, nutritional and metabolic diseases (ICD-10 E00–E90) in Australia, 1950–2014.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1950</v>
      </c>
      <c r="D207" s="187" t="s">
        <v>26</v>
      </c>
      <c r="E207" s="187" t="s">
        <v>90</v>
      </c>
      <c r="F207" s="191" t="str">
        <f ca="1">CELL("address",INDEX(Deaths!$C$7:$T$132,MATCH($C$207,Deaths!$B$7:$B$132,0),MATCH($C$210,Deaths!$C$6:$T$6,0)))</f>
        <v>'[grim-all-endocrine-nutritional-and-metabolic-diseases-2017.xlsx]Deaths'!$C$57</v>
      </c>
      <c r="G207" s="191" t="str">
        <f ca="1">CELL("address",INDEX(Deaths!$Y$7:$AP$132,MATCH($C$207,Deaths!$B$7:$B$132,0),MATCH($C$210,Deaths!$Y$6:$AP$6,0)))</f>
        <v>'[grim-all-endocrine-nutritional-and-metabolic-diseases-2017.xlsx]Deaths'!$Y$57</v>
      </c>
      <c r="H207" s="191" t="str">
        <f ca="1">CELL("address",INDEX(Deaths!$AU$7:$BL$132,MATCH($C$207,Deaths!$B$7:$B$132,0),MATCH($C$210,Deaths!$AU$6:$BL$6,0)))</f>
        <v>'[grim-all-endocrine-nutritional-and-metabolic-diseases-2017.xlsx]Deaths'!$AU$57</v>
      </c>
    </row>
    <row r="208" spans="2:8">
      <c r="B208" s="189" t="s">
        <v>69</v>
      </c>
      <c r="C208" s="190">
        <f>'Interactive summary tables'!$E$34</f>
        <v>2014</v>
      </c>
      <c r="D208" s="187"/>
      <c r="E208" s="187" t="s">
        <v>91</v>
      </c>
      <c r="F208" s="191" t="str">
        <f ca="1">CELL("address",INDEX(Deaths!$C$7:$T$132,MATCH($C$208,Deaths!$B$7:$B$132,0),MATCH($C$211,Deaths!$C$6:$T$6,0)))</f>
        <v>'[grim-all-endocrine-nutritional-and-metabolic-diseases-2017.xlsx]Deaths'!$T$121</v>
      </c>
      <c r="G208" s="191" t="str">
        <f ca="1">CELL("address",INDEX(Deaths!$Y$7:$AP$132,MATCH($C$208,Deaths!$B$7:$B$132,0),MATCH($C$211,Deaths!$Y$6:$AP$6,0)))</f>
        <v>'[grim-all-endocrine-nutritional-and-metabolic-diseases-2017.xlsx]Deaths'!$AP$121</v>
      </c>
      <c r="H208" s="191" t="str">
        <f ca="1">CELL("address",INDEX(Deaths!$AU$7:$BL$132,MATCH($C$208,Deaths!$B$7:$B$132,0),MATCH($C$211,Deaths!$AU$6:$BL$6,0)))</f>
        <v>'[grim-all-endocrine-nutritional-and-metabolic-diseases-2017.xlsx]Deaths'!$BL$121</v>
      </c>
    </row>
    <row r="209" spans="2:8">
      <c r="B209" s="189"/>
      <c r="C209" s="190"/>
      <c r="D209" s="187"/>
      <c r="E209" s="187" t="s">
        <v>97</v>
      </c>
      <c r="F209" s="192">
        <f ca="1">SUM(INDIRECT(F$207,1):INDIRECT(F$208,1))</f>
        <v>91091</v>
      </c>
      <c r="G209" s="193">
        <f ca="1">SUM(INDIRECT(G$207,1):INDIRECT(G$208,1))</f>
        <v>101839</v>
      </c>
      <c r="H209" s="193">
        <f ca="1">SUM(INDIRECT(H$207,1):INDIRECT(H$208,1))</f>
        <v>192930</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'[grim-all-endocrine-nutritional-and-metabolic-diseases-2017.xlsx]Populations'!$D$66</v>
      </c>
      <c r="G211" s="191" t="str">
        <f ca="1">CELL("address",INDEX(Populations!$Y$16:$AP$141,MATCH($C$207,Populations!$C$16:$C$141,0),MATCH($C$210,Populations!$Y$15:$AP$15,0)))</f>
        <v>'[grim-all-endocrine-nutritional-and-metabolic-diseases-2017.xlsx]Populations'!$Y$66</v>
      </c>
      <c r="H211" s="191" t="str">
        <f ca="1">CELL("address",INDEX(Populations!$AT$16:$BK$141,MATCH($C$207,Populations!$C$16:$C$141,0),MATCH($C$210,Populations!$AT$15:$BK$15,0)))</f>
        <v>'[grim-all-endocrine-nutritional-and-metabolic-diseases-2017.xlsx]Populations'!$AT$66</v>
      </c>
    </row>
    <row r="212" spans="2:8">
      <c r="B212" s="189"/>
      <c r="C212" s="187"/>
      <c r="D212" s="187"/>
      <c r="E212" s="187" t="s">
        <v>91</v>
      </c>
      <c r="F212" s="191" t="str">
        <f ca="1">CELL("address",INDEX(Populations!$D$16:$U$141,MATCH($C$208,Populations!$C$16:$C$141,0),MATCH($C$211,Populations!$D$15:$U$15,0)))</f>
        <v>'[grim-all-endocrine-nutritional-and-metabolic-diseases-2017.xlsx]Populations'!$U$130</v>
      </c>
      <c r="G212" s="191" t="str">
        <f ca="1">CELL("address",INDEX(Populations!$Y$16:$AP$141,MATCH($C$208,Populations!$C$16:$C$141,0),MATCH($C$211,Populations!$Y$15:$AP$15,0)))</f>
        <v>'[grim-all-endocrine-nutritional-and-metabolic-diseases-2017.xlsx]Populations'!$AP$130</v>
      </c>
      <c r="H212" s="191" t="str">
        <f ca="1">CELL("address",INDEX(Populations!$AT$16:$BK$141,MATCH($C$208,Populations!$C$16:$C$141,0),MATCH($C$211,Populations!$AT$15:$BK$15,0)))</f>
        <v>'[grim-all-endocrine-nutritional-and-metabolic-diseases-2017.xlsx]Populations'!$BK$130</v>
      </c>
    </row>
    <row r="213" spans="2:8">
      <c r="B213" s="189" t="s">
        <v>95</v>
      </c>
      <c r="C213" s="190">
        <f>INDEX($G$11:$G$28,MATCH($C$210,$F$11:$F$28,0))</f>
        <v>1</v>
      </c>
      <c r="D213" s="187"/>
      <c r="E213" s="187" t="s">
        <v>98</v>
      </c>
      <c r="F213" s="192">
        <f ca="1">SUM(INDIRECT(F$211,1):INDIRECT(F$212,1))</f>
        <v>496163656</v>
      </c>
      <c r="G213" s="193">
        <f ca="1">SUM(INDIRECT(G$211,1):INDIRECT(G$212,1))</f>
        <v>496721234</v>
      </c>
      <c r="H213" s="193">
        <f ca="1">SUM(INDIRECT(H$211,1):INDIRECT(H$212,1))</f>
        <v>992884890</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18.359063365173206</v>
      </c>
      <c r="G215" s="195">
        <f t="shared" ref="G215:H215" ca="1" si="4">IF($C$208&lt;$C$207,"-",IF($C$214&lt;$C$213,"-",G$209/G$213*100000))</f>
        <v>20.502244121901178</v>
      </c>
      <c r="H215" s="195">
        <f t="shared" ca="1" si="4"/>
        <v>19.431255520466227</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1950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endocrine, nutritional and metabolic diseases (ICD-10 E00–E90) in Australia, 1950–2014,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endocrine, nutritional and metabolic diseases (ICD-10 E00–E90) in Australia, 1950,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endocrine, nutritional and metabolic diseases (ICD-10 E00–E90) in Australia, 1950–2014,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endocrine, nutritional and metabolic diseases (ICD-10 E00–E90) in Australia, 1950,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endocrine, nutritional and metabolic diseases (ICD-10 E00–E90) in Australia, 1950–2014,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4B77D6E5-57B1-4519-96B4-CB24F234A6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c095c42a-9a6d-4ed6-ad94-052c8814a2e5"/>
    <ds:schemaRef ds:uri="http://schemas.microsoft.com/office/2006/metadata/propertie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GRIM0400 - All endocrine, nutritional and metabolic diseases (ICD-10 E00–E90)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