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3" i="7" l="1"/>
  <c r="F122" i="7"/>
  <c r="G95" i="7"/>
  <c r="H159" i="7"/>
  <c r="G118" i="7"/>
  <c r="G168" i="7"/>
  <c r="F112" i="7"/>
  <c r="G78" i="7"/>
  <c r="F63" i="7"/>
  <c r="H73" i="7"/>
  <c r="H82" i="7"/>
  <c r="F92" i="7"/>
  <c r="F158" i="7"/>
  <c r="G81" i="7"/>
  <c r="H173" i="7"/>
  <c r="F61" i="7"/>
  <c r="F101" i="7"/>
  <c r="F76" i="7"/>
  <c r="H134" i="7"/>
  <c r="G96" i="7"/>
  <c r="H147" i="7"/>
  <c r="F143" i="7"/>
  <c r="G91" i="7"/>
  <c r="H114" i="7"/>
  <c r="H151" i="7"/>
  <c r="H58" i="7"/>
  <c r="H123" i="7"/>
  <c r="F108" i="7"/>
  <c r="F89" i="7"/>
  <c r="G160" i="7"/>
  <c r="G64" i="7"/>
  <c r="G62" i="7"/>
  <c r="H69" i="7"/>
  <c r="H88" i="7"/>
  <c r="H143" i="7"/>
  <c r="H89" i="7"/>
  <c r="H112" i="7"/>
  <c r="H148" i="7"/>
  <c r="H65" i="7"/>
  <c r="F100" i="7"/>
  <c r="H107" i="7"/>
  <c r="H70" i="7"/>
  <c r="G60" i="7"/>
  <c r="H64" i="7"/>
  <c r="F120" i="7"/>
  <c r="H59" i="7"/>
  <c r="F82" i="7"/>
  <c r="H174" i="7"/>
  <c r="G128" i="7"/>
  <c r="H106" i="7"/>
  <c r="G107" i="7"/>
  <c r="G61" i="7"/>
  <c r="F59" i="7"/>
  <c r="H81" i="7"/>
  <c r="F102" i="7"/>
  <c r="H109" i="7"/>
  <c r="F156" i="7"/>
  <c r="F93" i="7"/>
  <c r="H57" i="7"/>
  <c r="F133" i="7"/>
  <c r="H117" i="7"/>
  <c r="G65" i="7"/>
  <c r="G89" i="7"/>
  <c r="F121" i="7"/>
  <c r="H66" i="7"/>
  <c r="F79" i="7"/>
  <c r="H119" i="7"/>
  <c r="H97" i="7"/>
  <c r="H126" i="7"/>
  <c r="G103" i="7"/>
  <c r="G131" i="7"/>
  <c r="H125" i="7"/>
  <c r="G126" i="7"/>
  <c r="H130" i="7"/>
  <c r="G58" i="7"/>
  <c r="G165" i="7"/>
  <c r="F124" i="7"/>
  <c r="G125" i="7"/>
  <c r="G94" i="7"/>
  <c r="H67" i="7"/>
  <c r="G99" i="7"/>
  <c r="G104" i="7"/>
  <c r="G105" i="7"/>
  <c r="F125" i="7"/>
  <c r="H104" i="7"/>
  <c r="H168" i="7"/>
  <c r="F118" i="7"/>
  <c r="H140" i="7"/>
  <c r="G75" i="7"/>
  <c r="G143" i="7"/>
  <c r="H62" i="7"/>
  <c r="F68" i="7"/>
  <c r="H110" i="7"/>
  <c r="F58" i="7"/>
  <c r="G119" i="7"/>
  <c r="H149" i="7"/>
  <c r="F161" i="7"/>
  <c r="H163" i="7"/>
  <c r="F129" i="7"/>
  <c r="F77" i="7"/>
  <c r="G146"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G76" i="7"/>
  <c r="G138" i="7"/>
  <c r="G73" i="7"/>
  <c r="F62" i="7"/>
  <c r="G157" i="7"/>
  <c r="F110" i="7"/>
  <c r="G153" i="7"/>
  <c r="H137" i="7"/>
  <c r="G122" i="7"/>
  <c r="G129" i="7"/>
  <c r="F78" i="7"/>
  <c r="F164" i="7"/>
  <c r="F57" i="7"/>
  <c r="F115" i="7"/>
  <c r="F113" i="7"/>
  <c r="G83" i="7"/>
  <c r="H75" i="7"/>
  <c r="H116" i="7"/>
  <c r="H170" i="7"/>
  <c r="H156" i="7"/>
  <c r="H120" i="7"/>
  <c r="H127" i="7"/>
  <c r="F172" i="7"/>
  <c r="H85" i="7"/>
  <c r="H63" i="7"/>
  <c r="F87" i="7"/>
  <c r="G139" i="7"/>
  <c r="G172" i="7"/>
  <c r="F72" i="7"/>
  <c r="G70" i="7"/>
  <c r="F160" i="7"/>
  <c r="H71" i="7"/>
  <c r="H135" i="7"/>
  <c r="H93" i="7"/>
  <c r="G90" i="7"/>
  <c r="H144" i="7"/>
  <c r="G108" i="7"/>
  <c r="H113" i="7"/>
  <c r="G145" i="7"/>
  <c r="G67" i="7"/>
  <c r="F148" i="7"/>
  <c r="F170" i="7"/>
  <c r="G159" i="7"/>
  <c r="F60" i="7"/>
  <c r="H77" i="7"/>
  <c r="F132" i="7"/>
  <c r="G66" i="7"/>
  <c r="F126" i="7"/>
  <c r="F152" i="7"/>
  <c r="F138" i="7"/>
  <c r="H79" i="7"/>
  <c r="H115" i="7"/>
  <c r="G98" i="7"/>
  <c r="H96" i="7"/>
  <c r="H128" i="7"/>
  <c r="H100" i="7"/>
  <c r="F65" i="7"/>
  <c r="H74" i="7"/>
  <c r="F91" i="7"/>
  <c r="G88" i="7"/>
  <c r="G97" i="7"/>
  <c r="H99" i="7"/>
  <c r="G140" i="7"/>
  <c r="F85" i="7"/>
  <c r="G84" i="7"/>
  <c r="G171" i="7"/>
  <c r="G74" i="7"/>
  <c r="H87" i="7"/>
  <c r="H129" i="7"/>
  <c r="G80" i="7"/>
  <c r="F64" i="7"/>
  <c r="F131" i="7"/>
  <c r="G142" i="7"/>
  <c r="F130" i="7"/>
  <c r="G175" i="7"/>
  <c r="G169" i="7"/>
  <c r="F114" i="7"/>
  <c r="G79" i="7"/>
  <c r="F173" i="7"/>
  <c r="G141" i="7"/>
  <c r="F96" i="7"/>
  <c r="H136" i="7"/>
  <c r="F90" i="7"/>
  <c r="F128" i="7"/>
  <c r="F70" i="7"/>
  <c r="H76" i="7"/>
  <c r="F162" i="7"/>
  <c r="G161" i="7"/>
  <c r="H146" i="7"/>
  <c r="H171" i="7"/>
  <c r="G111" i="7"/>
  <c r="F154" i="7"/>
  <c r="F88" i="7"/>
  <c r="G77" i="7"/>
  <c r="G158" i="7"/>
  <c r="F99" i="7"/>
  <c r="H118" i="7"/>
  <c r="F165" i="7"/>
  <c r="G93" i="7"/>
  <c r="F149" i="7"/>
  <c r="G133" i="7"/>
  <c r="H145" i="7"/>
  <c r="H80" i="7"/>
  <c r="F127" i="7"/>
  <c r="G152" i="7"/>
  <c r="H111" i="7"/>
  <c r="H122" i="7"/>
  <c r="G163" i="7"/>
  <c r="F144" i="7"/>
  <c r="H133" i="7"/>
  <c r="H95" i="7"/>
  <c r="F150" i="7"/>
  <c r="F140" i="7"/>
  <c r="G59" i="7"/>
  <c r="F169" i="7"/>
  <c r="G149" i="7"/>
  <c r="H157" i="7"/>
  <c r="H68" i="7"/>
  <c r="G101" i="7"/>
  <c r="G121" i="7"/>
  <c r="G167" i="7"/>
  <c r="G69" i="7"/>
  <c r="G135" i="7"/>
  <c r="H102" i="7"/>
  <c r="F163" i="7"/>
  <c r="F159" i="7"/>
  <c r="F155" i="7"/>
  <c r="G136" i="7"/>
  <c r="G109" i="7"/>
  <c r="F84" i="7"/>
  <c r="H60" i="7"/>
  <c r="F109" i="7"/>
  <c r="H86" i="7"/>
  <c r="F117" i="7"/>
  <c r="F86" i="7"/>
  <c r="F80" i="7"/>
  <c r="F98" i="7"/>
  <c r="F83" i="7"/>
  <c r="G156" i="7"/>
  <c r="G120" i="7"/>
  <c r="G148" i="7"/>
  <c r="G155" i="7"/>
  <c r="F166" i="7"/>
  <c r="G162" i="7"/>
  <c r="F151" i="7"/>
  <c r="G151" i="7"/>
  <c r="G115" i="7"/>
  <c r="H90" i="7"/>
  <c r="G112" i="7"/>
  <c r="G113" i="7"/>
  <c r="F135" i="7"/>
  <c r="F116" i="7"/>
  <c r="F157" i="7"/>
  <c r="F123" i="7"/>
  <c r="H61" i="7"/>
  <c r="H72" i="7"/>
  <c r="F106" i="7"/>
  <c r="F107" i="7"/>
  <c r="G166" i="7"/>
  <c r="G123" i="7"/>
  <c r="F167" i="7"/>
  <c r="F145" i="7"/>
  <c r="F147" i="7"/>
  <c r="H166" i="7"/>
  <c r="H150" i="7"/>
  <c r="F94" i="7"/>
  <c r="G170" i="7"/>
  <c r="H98" i="7"/>
  <c r="H83" i="7"/>
  <c r="F66" i="7"/>
  <c r="H155" i="7"/>
  <c r="H158" i="7"/>
  <c r="F119" i="7"/>
  <c r="H162" i="7"/>
  <c r="H94" i="7"/>
  <c r="F136" i="7"/>
  <c r="G102" i="7"/>
  <c r="G63" i="7"/>
  <c r="F142" i="7"/>
  <c r="F168" i="7"/>
  <c r="F139" i="7"/>
  <c r="F74" i="7"/>
  <c r="H165" i="7"/>
  <c r="H91" i="7"/>
  <c r="H175" i="7"/>
  <c r="H160" i="7"/>
  <c r="G86" i="7"/>
  <c r="G174" i="7"/>
  <c r="H167" i="7"/>
  <c r="F137" i="7"/>
  <c r="H121" i="7"/>
  <c r="H172" i="7"/>
  <c r="H138" i="7"/>
  <c r="F174" i="7"/>
  <c r="G147" i="7"/>
  <c r="G154" i="7"/>
  <c r="G134" i="7"/>
  <c r="G85" i="7"/>
  <c r="H141" i="7"/>
  <c r="F175" i="7"/>
  <c r="G117" i="7"/>
  <c r="H152" i="7"/>
  <c r="H161" i="7"/>
  <c r="F67" i="7"/>
  <c r="G150"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F38" i="7"/>
  <c r="G32" i="7"/>
  <c r="R39" i="7"/>
  <c r="C39" i="7"/>
  <c r="H39" i="7"/>
  <c r="F33" i="7"/>
  <c r="F211" i="7"/>
  <c r="T32" i="7"/>
  <c r="M39" i="7"/>
  <c r="F32" i="7"/>
  <c r="E32" i="7"/>
  <c r="K32" i="7"/>
  <c r="G208" i="7"/>
  <c r="F208" i="7"/>
  <c r="C33" i="7"/>
  <c r="J33" i="7"/>
  <c r="G207" i="7"/>
  <c r="S33" i="7"/>
  <c r="H32" i="7"/>
  <c r="P39" i="7"/>
  <c r="R38" i="7"/>
  <c r="D38" i="7"/>
  <c r="H208" i="7"/>
  <c r="H212" i="7"/>
  <c r="P38" i="7"/>
  <c r="F207" i="7"/>
  <c r="K38" i="7"/>
  <c r="J32" i="7"/>
  <c r="H33" i="7"/>
  <c r="T38" i="7"/>
  <c r="H207" i="7"/>
  <c r="O39" i="7"/>
  <c r="I38" i="7"/>
  <c r="I39" i="7"/>
  <c r="D32" i="7"/>
  <c r="J38" i="7"/>
  <c r="L32" i="7"/>
  <c r="R32" i="7"/>
  <c r="H211" i="7"/>
  <c r="P33" i="7"/>
  <c r="Q38" i="7"/>
  <c r="K39" i="7"/>
  <c r="P32" i="7"/>
  <c r="S39" i="7"/>
  <c r="O38" i="7"/>
  <c r="G33" i="7"/>
  <c r="Q39" i="7"/>
  <c r="T39" i="7"/>
  <c r="K33" i="7"/>
  <c r="C38" i="7"/>
  <c r="E39" i="7"/>
  <c r="S38" i="7"/>
  <c r="J39" i="7"/>
  <c r="M32" i="7"/>
  <c r="Q33" i="7"/>
  <c r="O32" i="7"/>
  <c r="L38" i="7"/>
  <c r="L33" i="7"/>
  <c r="C32" i="7"/>
  <c r="E33" i="7"/>
  <c r="G211" i="7"/>
  <c r="N38" i="7"/>
  <c r="S32" i="7"/>
  <c r="M38" i="7"/>
  <c r="N39" i="7"/>
  <c r="I32" i="7"/>
  <c r="M33" i="7"/>
  <c r="G39" i="7"/>
  <c r="E38" i="7"/>
  <c r="D39" i="7"/>
  <c r="R33" i="7"/>
  <c r="O33" i="7"/>
  <c r="I33" i="7"/>
  <c r="N32" i="7"/>
  <c r="L39" i="7"/>
  <c r="G38" i="7"/>
  <c r="G212" i="7"/>
  <c r="T33" i="7"/>
  <c r="F39" i="7"/>
  <c r="N33" i="7"/>
  <c r="D33" i="7"/>
  <c r="F212" i="7"/>
  <c r="H38" i="7"/>
  <c r="H43" i="7" l="1"/>
  <c r="E72" i="7"/>
  <c r="C131" i="7"/>
  <c r="T43" i="7"/>
  <c r="N43" i="7"/>
  <c r="C156" i="7"/>
  <c r="C101" i="7"/>
  <c r="J43" i="7"/>
  <c r="H42" i="7"/>
  <c r="L42" i="7"/>
  <c r="D43" i="7"/>
  <c r="O43" i="7"/>
  <c r="G42" i="7"/>
  <c r="S43" i="7"/>
  <c r="E101" i="7"/>
  <c r="E124" i="7"/>
  <c r="P43" i="7"/>
  <c r="G43" i="7"/>
  <c r="C60" i="7"/>
  <c r="D114" i="7"/>
  <c r="J42" i="7"/>
  <c r="E82" i="7"/>
  <c r="D74" i="7"/>
  <c r="C104" i="7"/>
  <c r="E85" i="7"/>
  <c r="D171" i="7"/>
  <c r="E94" i="7"/>
  <c r="E141" i="7"/>
  <c r="D166" i="7"/>
  <c r="D147" i="7"/>
  <c r="C43" i="7"/>
  <c r="U39" i="7"/>
  <c r="Q43" i="7"/>
  <c r="C103" i="7"/>
  <c r="E93" i="7"/>
  <c r="D75" i="7"/>
  <c r="C73" i="7"/>
  <c r="E156" i="7"/>
  <c r="C97" i="7"/>
  <c r="I43" i="7"/>
  <c r="C165" i="7"/>
  <c r="S42" i="7"/>
  <c r="D108" i="7"/>
  <c r="D135" i="7"/>
  <c r="D137" i="7"/>
  <c r="D42" i="7"/>
  <c r="E132" i="7"/>
  <c r="D102" i="7"/>
  <c r="K42" i="7"/>
  <c r="C152" i="7"/>
  <c r="M42" i="7"/>
  <c r="C107" i="7"/>
  <c r="E123" i="7"/>
  <c r="D173" i="7"/>
  <c r="C145" i="7"/>
  <c r="D76" i="7"/>
  <c r="E121" i="7"/>
  <c r="C172" i="7"/>
  <c r="E170" i="7"/>
  <c r="D160" i="7"/>
  <c r="D150" i="7"/>
  <c r="C110" i="7"/>
  <c r="C75" i="7"/>
  <c r="D175" i="7"/>
  <c r="D123" i="7"/>
  <c r="E147" i="7"/>
  <c r="D121" i="7"/>
  <c r="C88" i="7"/>
  <c r="R43" i="7"/>
  <c r="D83" i="7"/>
  <c r="C92" i="7"/>
  <c r="L43" i="7"/>
  <c r="E163" i="7"/>
  <c r="C66" i="7"/>
  <c r="C174" i="7"/>
  <c r="C79" i="7"/>
  <c r="D128" i="7"/>
  <c r="I42" i="7"/>
  <c r="E86" i="7"/>
  <c r="C83" i="7"/>
  <c r="D136" i="7"/>
  <c r="E43" i="7"/>
  <c r="D131" i="7"/>
  <c r="C85" i="7"/>
  <c r="T42" i="7"/>
  <c r="D67" i="7"/>
  <c r="D130" i="7"/>
  <c r="E126" i="7"/>
  <c r="E73" i="7"/>
  <c r="C135" i="7"/>
  <c r="E108" i="7"/>
  <c r="E59" i="7"/>
  <c r="D155" i="7"/>
  <c r="E109" i="7"/>
  <c r="R42" i="7"/>
  <c r="E57" i="7"/>
  <c r="C132" i="7"/>
  <c r="C133" i="7"/>
  <c r="C171" i="7"/>
  <c r="D151" i="7"/>
  <c r="C99" i="7"/>
  <c r="C142" i="7"/>
  <c r="D78" i="7"/>
  <c r="E146" i="7"/>
  <c r="C126" i="7"/>
  <c r="E78" i="7"/>
  <c r="C78" i="7"/>
  <c r="E83" i="7"/>
  <c r="C154" i="7"/>
  <c r="D107" i="7"/>
  <c r="D61" i="7"/>
  <c r="C82" i="7"/>
  <c r="C109" i="7"/>
  <c r="F43" i="7"/>
  <c r="C157" i="7"/>
  <c r="U38" i="7"/>
  <c r="C42" i="7"/>
  <c r="D170" i="7"/>
  <c r="E66" i="7"/>
  <c r="E100" i="7"/>
  <c r="D103" i="7"/>
  <c r="E71" i="7"/>
  <c r="E68" i="7"/>
  <c r="E135" i="7"/>
  <c r="D89" i="7"/>
  <c r="D134" i="7"/>
  <c r="D158" i="7"/>
  <c r="E96" i="7"/>
  <c r="E150" i="7"/>
  <c r="C170" i="7"/>
  <c r="C125" i="7"/>
  <c r="C108" i="7"/>
  <c r="E105" i="7"/>
  <c r="D109" i="7"/>
  <c r="D60" i="7"/>
  <c r="C111" i="7"/>
  <c r="D70" i="7"/>
  <c r="D145"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D101" i="7"/>
  <c r="C87" i="7"/>
  <c r="C106" i="7"/>
  <c r="E88" i="7"/>
  <c r="O42" i="7"/>
  <c r="P42"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62"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51"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55" i="7"/>
  <c r="D124" i="7"/>
  <c r="E143"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76" i="7"/>
  <c r="D88" i="7"/>
  <c r="C168" i="7"/>
  <c r="C136" i="7"/>
  <c r="C63" i="7"/>
  <c r="C160" i="7"/>
  <c r="C84" i="7"/>
  <c r="E63" i="7"/>
  <c r="D153" i="7"/>
  <c r="C167" i="7"/>
  <c r="C112" i="7"/>
  <c r="C163" i="7"/>
  <c r="E77" i="7"/>
  <c r="C72" i="7"/>
  <c r="E110" i="7"/>
  <c r="E111" i="7"/>
  <c r="C120" i="7"/>
  <c r="E67" i="7"/>
  <c r="E133" i="7"/>
  <c r="E134" i="7"/>
  <c r="E79" i="7"/>
  <c r="D96" i="7"/>
  <c r="D146" i="7"/>
  <c r="D139" i="7"/>
  <c r="D110" i="7"/>
  <c r="C116" i="7"/>
  <c r="C114"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09" i="7"/>
  <c r="H213" i="7"/>
  <c r="F213" i="7"/>
  <c r="F209" i="7"/>
  <c r="G213" i="7"/>
  <c r="G209" i="7"/>
  <c r="F215" i="7" l="1"/>
  <c r="M34" i="12" s="1"/>
  <c r="G215" i="7"/>
  <c r="N34" i="12" s="1"/>
  <c r="H215" i="7"/>
  <c r="O34" i="12" s="1"/>
</calcChain>
</file>

<file path=xl/sharedStrings.xml><?xml version="1.0" encoding="utf-8"?>
<sst xmlns="http://schemas.openxmlformats.org/spreadsheetml/2006/main" count="3636" uniqueCount="219">
  <si>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</si>
  <si>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</si>
  <si>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</si>
  <si>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</si>
  <si>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</si>
  <si>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</si>
  <si>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</si>
  <si>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</si>
  <si>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</si>
  <si>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</si>
  <si>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</si>
  <si>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</si>
  <si>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</si>
  <si>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</si>
  <si>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</si>
  <si>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</si>
  <si>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</si>
  <si>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</si>
  <si>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</si>
  <si>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</si>
  <si>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</si>
  <si>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</si>
  <si>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</si>
  <si>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</si>
  <si>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</si>
  <si>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</si>
  <si>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</si>
  <si>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</si>
  <si>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</si>
  <si>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</si>
  <si>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</si>
  <si>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</si>
  <si>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</si>
  <si>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</si>
  <si>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</si>
  <si>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</si>
  <si>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</si>
  <si>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</si>
  <si>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</si>
  <si>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</si>
  <si>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</si>
  <si>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</si>
  <si>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</si>
  <si>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</si>
  <si>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</si>
  <si>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</si>
  <si>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</si>
  <si>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</si>
  <si>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</si>
  <si>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</si>
  <si>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</si>
  <si>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</si>
  <si>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</si>
  <si>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</si>
  <si>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</si>
  <si>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</si>
  <si>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</si>
  <si>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</si>
  <si>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</si>
  <si>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</si>
  <si>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</si>
  <si>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</si>
  <si>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</si>
  <si>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</si>
  <si>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</si>
  <si>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</si>
  <si>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</si>
  <si>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</si>
  <si>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</si>
  <si>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</si>
  <si>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</si>
  <si>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</si>
  <si>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</si>
  <si>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</si>
  <si>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</si>
  <si>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</si>
  <si>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</si>
  <si>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</si>
  <si>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</si>
  <si>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</si>
  <si>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</si>
  <si>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</si>
  <si>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</si>
  <si>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</si>
  <si>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</si>
  <si>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</si>
  <si>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</si>
  <si>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</si>
  <si>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</si>
  <si>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</si>
  <si>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</si>
  <si>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</si>
  <si>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</si>
  <si>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</si>
  <si>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</si>
  <si>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</si>
  <si>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</si>
  <si>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</si>
  <si>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</si>
  <si>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</si>
  <si>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</si>
  <si>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</si>
  <si>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</si>
  <si>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</si>
  <si>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</si>
  <si>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</si>
  <si>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</si>
  <si>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</si>
  <si>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</si>
  <si>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</si>
  <si>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</si>
  <si>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</si>
  <si>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</si>
  <si>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</si>
  <si>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</si>
  <si>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</si>
  <si>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</si>
  <si>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</si>
  <si>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</si>
  <si>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</si>
  <si>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</si>
  <si>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</si>
  <si>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</si>
  <si>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</si>
  <si>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</si>
  <si>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</si>
  <si>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</si>
  <si>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</si>
  <si>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</si>
  <si>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</si>
  <si>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</si>
  <si>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</si>
  <si>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</si>
  <si>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</si>
  <si>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</si>
  <si>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</si>
  <si>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</si>
  <si>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</si>
  <si>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</si>
  <si>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</si>
  <si>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</si>
  <si>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</si>
  <si>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</si>
  <si>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</si>
  <si>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</si>
  <si>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</si>
  <si>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</si>
  <si>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</si>
  <si>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</si>
  <si>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</si>
  <si>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</si>
  <si>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</si>
  <si>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</si>
  <si>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</si>
  <si>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</si>
  <si>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</si>
  <si>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</si>
  <si>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</si>
  <si>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</si>
  <si>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</si>
  <si>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</si>
  <si>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</si>
  <si>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</si>
  <si>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</si>
  <si>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</si>
  <si>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</si>
  <si>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</si>
  <si>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</si>
  <si>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</si>
  <si>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</si>
  <si>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</si>
  <si>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</si>
  <si>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</si>
  <si>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</si>
  <si>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</si>
  <si>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</si>
  <si>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</si>
  <si>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</si>
  <si>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</si>
  <si>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</si>
  <si>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</si>
  <si>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</si>
  <si>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</si>
  <si>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</si>
  <si>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</si>
  <si>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</si>
  <si>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</si>
  <si>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</si>
  <si>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</si>
  <si>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</si>
  <si>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</si>
  <si>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</si>
  <si>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</si>
  <si>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</si>
  <si>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</si>
  <si>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</si>
  <si>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</si>
  <si>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</si>
  <si>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</si>
  <si>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</si>
  <si>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</si>
  <si>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GRIM2000</t>
  </si>
  <si>
    <t>GRIM_output.xls</t>
  </si>
  <si>
    <t>All external causes of morbidity and mortality (ICD-10 V01–Y98), 1907–2014</t>
  </si>
  <si>
    <t>Final</t>
  </si>
  <si>
    <t>Final Recast</t>
  </si>
  <si>
    <t>Revised</t>
  </si>
  <si>
    <t>Preliminary</t>
  </si>
  <si>
    <t>year</t>
  </si>
  <si>
    <t>SnapshotId</t>
  </si>
  <si>
    <t>All external causes of morbidity and mortality</t>
  </si>
  <si>
    <t>V01–Y98</t>
  </si>
  <si>
    <t>57–59, 155–176 (1907–1909); 57–59, 155–186 (1910–1917)</t>
  </si>
  <si>
    <t>57–59, 155–186</t>
  </si>
  <si>
    <t>67, 165–203</t>
  </si>
  <si>
    <t>76–77, 163–196</t>
  </si>
  <si>
    <t>78–79, 163–198</t>
  </si>
  <si>
    <t>800–999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</si>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</sst>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external causes of morbidity and mortality (ICD-10 V01–Y98),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2446</c:v>
                </c:pt>
                <c:pt idx="1">
                  <c:v>2618</c:v>
                </c:pt>
                <c:pt idx="2">
                  <c:v>2465</c:v>
                </c:pt>
                <c:pt idx="3">
                  <c:v>2586</c:v>
                </c:pt>
                <c:pt idx="4">
                  <c:v>2785</c:v>
                </c:pt>
                <c:pt idx="5">
                  <c:v>3085</c:v>
                </c:pt>
                <c:pt idx="6">
                  <c:v>3035</c:v>
                </c:pt>
                <c:pt idx="7">
                  <c:v>3016</c:v>
                </c:pt>
                <c:pt idx="8">
                  <c:v>2802</c:v>
                </c:pt>
                <c:pt idx="9">
                  <c:v>2623</c:v>
                </c:pt>
                <c:pt idx="10">
                  <c:v>2502</c:v>
                </c:pt>
                <c:pt idx="11">
                  <c:v>2458</c:v>
                </c:pt>
                <c:pt idx="12">
                  <c:v>2619</c:v>
                </c:pt>
                <c:pt idx="13">
                  <c:v>2688</c:v>
                </c:pt>
                <c:pt idx="14">
                  <c:v>2803</c:v>
                </c:pt>
                <c:pt idx="15">
                  <c:v>2468</c:v>
                </c:pt>
                <c:pt idx="16">
                  <c:v>2588</c:v>
                </c:pt>
                <c:pt idx="17">
                  <c:v>2830</c:v>
                </c:pt>
                <c:pt idx="18">
                  <c:v>3067</c:v>
                </c:pt>
                <c:pt idx="19">
                  <c:v>3344</c:v>
                </c:pt>
                <c:pt idx="20">
                  <c:v>3438</c:v>
                </c:pt>
                <c:pt idx="21">
                  <c:v>3343</c:v>
                </c:pt>
                <c:pt idx="22">
                  <c:v>3503</c:v>
                </c:pt>
                <c:pt idx="23">
                  <c:v>3479</c:v>
                </c:pt>
                <c:pt idx="24">
                  <c:v>3069</c:v>
                </c:pt>
                <c:pt idx="25">
                  <c:v>2991</c:v>
                </c:pt>
                <c:pt idx="26">
                  <c:v>2977</c:v>
                </c:pt>
                <c:pt idx="27">
                  <c:v>3221</c:v>
                </c:pt>
                <c:pt idx="28">
                  <c:v>3279</c:v>
                </c:pt>
                <c:pt idx="29">
                  <c:v>3427</c:v>
                </c:pt>
                <c:pt idx="30">
                  <c:v>3687</c:v>
                </c:pt>
                <c:pt idx="31">
                  <c:v>3566</c:v>
                </c:pt>
                <c:pt idx="32">
                  <c:v>3974</c:v>
                </c:pt>
                <c:pt idx="33">
                  <c:v>3624</c:v>
                </c:pt>
                <c:pt idx="34">
                  <c:v>3310</c:v>
                </c:pt>
                <c:pt idx="35">
                  <c:v>3161</c:v>
                </c:pt>
                <c:pt idx="36">
                  <c:v>2782</c:v>
                </c:pt>
                <c:pt idx="37">
                  <c:v>2696</c:v>
                </c:pt>
                <c:pt idx="38">
                  <c:v>2576</c:v>
                </c:pt>
                <c:pt idx="39">
                  <c:v>3310</c:v>
                </c:pt>
                <c:pt idx="40">
                  <c:v>3429</c:v>
                </c:pt>
                <c:pt idx="41">
                  <c:v>3538</c:v>
                </c:pt>
                <c:pt idx="42">
                  <c:v>3650</c:v>
                </c:pt>
                <c:pt idx="43">
                  <c:v>3927</c:v>
                </c:pt>
                <c:pt idx="44">
                  <c:v>4373</c:v>
                </c:pt>
                <c:pt idx="45">
                  <c:v>4448</c:v>
                </c:pt>
                <c:pt idx="46">
                  <c:v>4348</c:v>
                </c:pt>
                <c:pt idx="47">
                  <c:v>4426</c:v>
                </c:pt>
                <c:pt idx="48">
                  <c:v>4478</c:v>
                </c:pt>
                <c:pt idx="49">
                  <c:v>4481</c:v>
                </c:pt>
                <c:pt idx="50">
                  <c:v>4803</c:v>
                </c:pt>
                <c:pt idx="51">
                  <c:v>4647</c:v>
                </c:pt>
                <c:pt idx="52">
                  <c:v>4688</c:v>
                </c:pt>
                <c:pt idx="53">
                  <c:v>4635</c:v>
                </c:pt>
                <c:pt idx="54">
                  <c:v>4852</c:v>
                </c:pt>
                <c:pt idx="55">
                  <c:v>4989</c:v>
                </c:pt>
                <c:pt idx="56">
                  <c:v>5025</c:v>
                </c:pt>
                <c:pt idx="57">
                  <c:v>5279</c:v>
                </c:pt>
                <c:pt idx="58">
                  <c:v>5410</c:v>
                </c:pt>
                <c:pt idx="59">
                  <c:v>5392</c:v>
                </c:pt>
                <c:pt idx="60">
                  <c:v>5797</c:v>
                </c:pt>
                <c:pt idx="61">
                  <c:v>5761</c:v>
                </c:pt>
                <c:pt idx="62">
                  <c:v>5697</c:v>
                </c:pt>
                <c:pt idx="63">
                  <c:v>6076</c:v>
                </c:pt>
                <c:pt idx="64">
                  <c:v>6162</c:v>
                </c:pt>
                <c:pt idx="65">
                  <c:v>5936</c:v>
                </c:pt>
                <c:pt idx="66">
                  <c:v>5966</c:v>
                </c:pt>
                <c:pt idx="67">
                  <c:v>6117</c:v>
                </c:pt>
                <c:pt idx="68">
                  <c:v>6054</c:v>
                </c:pt>
                <c:pt idx="69">
                  <c:v>5858</c:v>
                </c:pt>
                <c:pt idx="70">
                  <c:v>6007</c:v>
                </c:pt>
                <c:pt idx="71">
                  <c:v>5896</c:v>
                </c:pt>
                <c:pt idx="72">
                  <c:v>5878</c:v>
                </c:pt>
                <c:pt idx="73">
                  <c:v>5777</c:v>
                </c:pt>
                <c:pt idx="74">
                  <c:v>5604</c:v>
                </c:pt>
                <c:pt idx="75">
                  <c:v>5912</c:v>
                </c:pt>
                <c:pt idx="76">
                  <c:v>5374</c:v>
                </c:pt>
                <c:pt idx="77">
                  <c:v>5056</c:v>
                </c:pt>
                <c:pt idx="78">
                  <c:v>5490</c:v>
                </c:pt>
                <c:pt idx="79">
                  <c:v>5471</c:v>
                </c:pt>
                <c:pt idx="80">
                  <c:v>5728</c:v>
                </c:pt>
                <c:pt idx="81">
                  <c:v>5980</c:v>
                </c:pt>
                <c:pt idx="82">
                  <c:v>5703</c:v>
                </c:pt>
                <c:pt idx="83">
                  <c:v>5588</c:v>
                </c:pt>
                <c:pt idx="84">
                  <c:v>5400</c:v>
                </c:pt>
                <c:pt idx="85">
                  <c:v>5230</c:v>
                </c:pt>
                <c:pt idx="86">
                  <c:v>5050</c:v>
                </c:pt>
                <c:pt idx="87">
                  <c:v>5089</c:v>
                </c:pt>
                <c:pt idx="88">
                  <c:v>5154</c:v>
                </c:pt>
                <c:pt idx="89">
                  <c:v>5434</c:v>
                </c:pt>
                <c:pt idx="90">
                  <c:v>5426</c:v>
                </c:pt>
                <c:pt idx="91">
                  <c:v>5747</c:v>
                </c:pt>
                <c:pt idx="92">
                  <c:v>5868</c:v>
                </c:pt>
                <c:pt idx="93">
                  <c:v>5517</c:v>
                </c:pt>
                <c:pt idx="94">
                  <c:v>5446</c:v>
                </c:pt>
                <c:pt idx="95">
                  <c:v>5271</c:v>
                </c:pt>
                <c:pt idx="96">
                  <c:v>5273</c:v>
                </c:pt>
                <c:pt idx="97">
                  <c:v>5285</c:v>
                </c:pt>
                <c:pt idx="98">
                  <c:v>5364</c:v>
                </c:pt>
                <c:pt idx="99">
                  <c:v>5408</c:v>
                </c:pt>
                <c:pt idx="100">
                  <c:v>5401</c:v>
                </c:pt>
                <c:pt idx="101">
                  <c:v>5892</c:v>
                </c:pt>
                <c:pt idx="102">
                  <c:v>6005</c:v>
                </c:pt>
                <c:pt idx="103">
                  <c:v>5955</c:v>
                </c:pt>
                <c:pt idx="104">
                  <c:v>5898</c:v>
                </c:pt>
                <c:pt idx="105">
                  <c:v>5938</c:v>
                </c:pt>
                <c:pt idx="106">
                  <c:v>5857</c:v>
                </c:pt>
                <c:pt idx="107">
                  <c:v>6390</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726</c:v>
                </c:pt>
                <c:pt idx="1">
                  <c:v>826</c:v>
                </c:pt>
                <c:pt idx="2">
                  <c:v>714</c:v>
                </c:pt>
                <c:pt idx="3">
                  <c:v>699</c:v>
                </c:pt>
                <c:pt idx="4">
                  <c:v>797</c:v>
                </c:pt>
                <c:pt idx="5">
                  <c:v>793</c:v>
                </c:pt>
                <c:pt idx="6">
                  <c:v>797</c:v>
                </c:pt>
                <c:pt idx="7">
                  <c:v>788</c:v>
                </c:pt>
                <c:pt idx="8">
                  <c:v>722</c:v>
                </c:pt>
                <c:pt idx="9">
                  <c:v>689</c:v>
                </c:pt>
                <c:pt idx="10">
                  <c:v>685</c:v>
                </c:pt>
                <c:pt idx="11">
                  <c:v>693</c:v>
                </c:pt>
                <c:pt idx="12">
                  <c:v>746</c:v>
                </c:pt>
                <c:pt idx="13">
                  <c:v>755</c:v>
                </c:pt>
                <c:pt idx="14">
                  <c:v>701</c:v>
                </c:pt>
                <c:pt idx="15">
                  <c:v>665</c:v>
                </c:pt>
                <c:pt idx="16">
                  <c:v>702</c:v>
                </c:pt>
                <c:pt idx="17">
                  <c:v>767</c:v>
                </c:pt>
                <c:pt idx="18">
                  <c:v>865</c:v>
                </c:pt>
                <c:pt idx="19">
                  <c:v>873</c:v>
                </c:pt>
                <c:pt idx="20">
                  <c:v>951</c:v>
                </c:pt>
                <c:pt idx="21">
                  <c:v>923</c:v>
                </c:pt>
                <c:pt idx="22">
                  <c:v>941</c:v>
                </c:pt>
                <c:pt idx="23">
                  <c:v>916</c:v>
                </c:pt>
                <c:pt idx="24">
                  <c:v>830</c:v>
                </c:pt>
                <c:pt idx="25">
                  <c:v>893</c:v>
                </c:pt>
                <c:pt idx="26">
                  <c:v>893</c:v>
                </c:pt>
                <c:pt idx="27">
                  <c:v>983</c:v>
                </c:pt>
                <c:pt idx="28">
                  <c:v>1015</c:v>
                </c:pt>
                <c:pt idx="29">
                  <c:v>1063</c:v>
                </c:pt>
                <c:pt idx="30">
                  <c:v>1084</c:v>
                </c:pt>
                <c:pt idx="31">
                  <c:v>1142</c:v>
                </c:pt>
                <c:pt idx="32">
                  <c:v>1356</c:v>
                </c:pt>
                <c:pt idx="33">
                  <c:v>1194</c:v>
                </c:pt>
                <c:pt idx="34">
                  <c:v>1131</c:v>
                </c:pt>
                <c:pt idx="35">
                  <c:v>1167</c:v>
                </c:pt>
                <c:pt idx="36">
                  <c:v>1108</c:v>
                </c:pt>
                <c:pt idx="37">
                  <c:v>1174</c:v>
                </c:pt>
                <c:pt idx="38">
                  <c:v>1145</c:v>
                </c:pt>
                <c:pt idx="39">
                  <c:v>1343</c:v>
                </c:pt>
                <c:pt idx="40">
                  <c:v>1340</c:v>
                </c:pt>
                <c:pt idx="41">
                  <c:v>1246</c:v>
                </c:pt>
                <c:pt idx="42">
                  <c:v>1199</c:v>
                </c:pt>
                <c:pt idx="43">
                  <c:v>1355</c:v>
                </c:pt>
                <c:pt idx="44">
                  <c:v>1552</c:v>
                </c:pt>
                <c:pt idx="45">
                  <c:v>1630</c:v>
                </c:pt>
                <c:pt idx="46">
                  <c:v>1643</c:v>
                </c:pt>
                <c:pt idx="47">
                  <c:v>1621</c:v>
                </c:pt>
                <c:pt idx="48">
                  <c:v>1697</c:v>
                </c:pt>
                <c:pt idx="49">
                  <c:v>1845</c:v>
                </c:pt>
                <c:pt idx="50">
                  <c:v>1850</c:v>
                </c:pt>
                <c:pt idx="51">
                  <c:v>1792</c:v>
                </c:pt>
                <c:pt idx="52">
                  <c:v>1885</c:v>
                </c:pt>
                <c:pt idx="53">
                  <c:v>2013</c:v>
                </c:pt>
                <c:pt idx="54">
                  <c:v>1990</c:v>
                </c:pt>
                <c:pt idx="55">
                  <c:v>2279</c:v>
                </c:pt>
                <c:pt idx="56">
                  <c:v>2207</c:v>
                </c:pt>
                <c:pt idx="57">
                  <c:v>2490</c:v>
                </c:pt>
                <c:pt idx="58">
                  <c:v>2565</c:v>
                </c:pt>
                <c:pt idx="59">
                  <c:v>2638</c:v>
                </c:pt>
                <c:pt idx="60">
                  <c:v>2763</c:v>
                </c:pt>
                <c:pt idx="61">
                  <c:v>2671</c:v>
                </c:pt>
                <c:pt idx="62">
                  <c:v>2643</c:v>
                </c:pt>
                <c:pt idx="63">
                  <c:v>2800</c:v>
                </c:pt>
                <c:pt idx="64">
                  <c:v>2782</c:v>
                </c:pt>
                <c:pt idx="65">
                  <c:v>2733</c:v>
                </c:pt>
                <c:pt idx="66">
                  <c:v>2810</c:v>
                </c:pt>
                <c:pt idx="67">
                  <c:v>2771</c:v>
                </c:pt>
                <c:pt idx="68">
                  <c:v>2659</c:v>
                </c:pt>
                <c:pt idx="69">
                  <c:v>2626</c:v>
                </c:pt>
                <c:pt idx="70">
                  <c:v>2706</c:v>
                </c:pt>
                <c:pt idx="71">
                  <c:v>2699</c:v>
                </c:pt>
                <c:pt idx="72">
                  <c:v>2594</c:v>
                </c:pt>
                <c:pt idx="73">
                  <c:v>2475</c:v>
                </c:pt>
                <c:pt idx="74">
                  <c:v>2283</c:v>
                </c:pt>
                <c:pt idx="75">
                  <c:v>2382</c:v>
                </c:pt>
                <c:pt idx="76">
                  <c:v>2216</c:v>
                </c:pt>
                <c:pt idx="77">
                  <c:v>2195</c:v>
                </c:pt>
                <c:pt idx="78">
                  <c:v>2329</c:v>
                </c:pt>
                <c:pt idx="79">
                  <c:v>2357</c:v>
                </c:pt>
                <c:pt idx="80">
                  <c:v>2340</c:v>
                </c:pt>
                <c:pt idx="81">
                  <c:v>2496</c:v>
                </c:pt>
                <c:pt idx="82">
                  <c:v>2468</c:v>
                </c:pt>
                <c:pt idx="83">
                  <c:v>2347</c:v>
                </c:pt>
                <c:pt idx="84">
                  <c:v>2303</c:v>
                </c:pt>
                <c:pt idx="85">
                  <c:v>2259</c:v>
                </c:pt>
                <c:pt idx="86">
                  <c:v>1971</c:v>
                </c:pt>
                <c:pt idx="87">
                  <c:v>2100</c:v>
                </c:pt>
                <c:pt idx="88">
                  <c:v>2260</c:v>
                </c:pt>
                <c:pt idx="89">
                  <c:v>2123</c:v>
                </c:pt>
                <c:pt idx="90">
                  <c:v>2438</c:v>
                </c:pt>
                <c:pt idx="91">
                  <c:v>2468</c:v>
                </c:pt>
                <c:pt idx="92">
                  <c:v>2493</c:v>
                </c:pt>
                <c:pt idx="93">
                  <c:v>2581</c:v>
                </c:pt>
                <c:pt idx="94">
                  <c:v>2430</c:v>
                </c:pt>
                <c:pt idx="95">
                  <c:v>2549</c:v>
                </c:pt>
                <c:pt idx="96">
                  <c:v>2476</c:v>
                </c:pt>
                <c:pt idx="97">
                  <c:v>2681</c:v>
                </c:pt>
                <c:pt idx="98">
                  <c:v>2651</c:v>
                </c:pt>
                <c:pt idx="99">
                  <c:v>2689</c:v>
                </c:pt>
                <c:pt idx="100">
                  <c:v>2829</c:v>
                </c:pt>
                <c:pt idx="101">
                  <c:v>3008</c:v>
                </c:pt>
                <c:pt idx="102">
                  <c:v>3066</c:v>
                </c:pt>
                <c:pt idx="103">
                  <c:v>3069</c:v>
                </c:pt>
                <c:pt idx="104">
                  <c:v>3311</c:v>
                </c:pt>
                <c:pt idx="105">
                  <c:v>3400</c:v>
                </c:pt>
                <c:pt idx="106">
                  <c:v>3306</c:v>
                </c:pt>
                <c:pt idx="107">
                  <c:v>3672</c:v>
                </c:pt>
              </c:numCache>
            </c:numRef>
          </c:yVal>
          <c:smooth val="0"/>
        </c:ser>
        <c:dLbls>
          <c:showLegendKey val="0"/>
          <c:showVal val="0"/>
          <c:showCatName val="0"/>
          <c:showSerName val="0"/>
          <c:showPercent val="0"/>
          <c:showBubbleSize val="0"/>
        </c:dLbls>
        <c:axId val="56334592"/>
        <c:axId val="56336768"/>
      </c:scatterChart>
      <c:valAx>
        <c:axId val="563345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36768"/>
        <c:crosses val="autoZero"/>
        <c:crossBetween val="midCat"/>
        <c:minorUnit val="10"/>
      </c:valAx>
      <c:valAx>
        <c:axId val="5633676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63345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external causes of morbidity and mortality (ICD-10 V01–Y98),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146.54747</c:v>
                </c:pt>
                <c:pt idx="1">
                  <c:v>153.22261</c:v>
                </c:pt>
                <c:pt idx="2">
                  <c:v>138.50584000000001</c:v>
                </c:pt>
                <c:pt idx="3">
                  <c:v>146.68691000000001</c:v>
                </c:pt>
                <c:pt idx="4">
                  <c:v>153.4605</c:v>
                </c:pt>
                <c:pt idx="5">
                  <c:v>159.90574000000001</c:v>
                </c:pt>
                <c:pt idx="6">
                  <c:v>157.52377999999999</c:v>
                </c:pt>
                <c:pt idx="7">
                  <c:v>151.47971000000001</c:v>
                </c:pt>
                <c:pt idx="8">
                  <c:v>144.79382000000001</c:v>
                </c:pt>
                <c:pt idx="9">
                  <c:v>131.34092000000001</c:v>
                </c:pt>
                <c:pt idx="10">
                  <c:v>122.39107</c:v>
                </c:pt>
                <c:pt idx="11">
                  <c:v>119.02056</c:v>
                </c:pt>
                <c:pt idx="12">
                  <c:v>119.40725</c:v>
                </c:pt>
                <c:pt idx="13">
                  <c:v>127.40273000000001</c:v>
                </c:pt>
                <c:pt idx="14">
                  <c:v>123.24041</c:v>
                </c:pt>
                <c:pt idx="15">
                  <c:v>110.23511999999999</c:v>
                </c:pt>
                <c:pt idx="16">
                  <c:v>113.56323</c:v>
                </c:pt>
                <c:pt idx="17">
                  <c:v>117.4922</c:v>
                </c:pt>
                <c:pt idx="18">
                  <c:v>126.81327</c:v>
                </c:pt>
                <c:pt idx="19">
                  <c:v>139.11551</c:v>
                </c:pt>
                <c:pt idx="20">
                  <c:v>135.07578000000001</c:v>
                </c:pt>
                <c:pt idx="21">
                  <c:v>130.36386999999999</c:v>
                </c:pt>
                <c:pt idx="22">
                  <c:v>132.46463</c:v>
                </c:pt>
                <c:pt idx="23">
                  <c:v>128.40727000000001</c:v>
                </c:pt>
                <c:pt idx="24">
                  <c:v>117.11726</c:v>
                </c:pt>
                <c:pt idx="25">
                  <c:v>109.07332</c:v>
                </c:pt>
                <c:pt idx="26">
                  <c:v>105.9971</c:v>
                </c:pt>
                <c:pt idx="27">
                  <c:v>117.24841000000001</c:v>
                </c:pt>
                <c:pt idx="28">
                  <c:v>113.48007</c:v>
                </c:pt>
                <c:pt idx="29">
                  <c:v>119.39797</c:v>
                </c:pt>
                <c:pt idx="30">
                  <c:v>126.79105</c:v>
                </c:pt>
                <c:pt idx="31">
                  <c:v>119.99429000000001</c:v>
                </c:pt>
                <c:pt idx="32">
                  <c:v>139.73103</c:v>
                </c:pt>
                <c:pt idx="33">
                  <c:v>118.03213</c:v>
                </c:pt>
                <c:pt idx="34">
                  <c:v>111.92122000000001</c:v>
                </c:pt>
                <c:pt idx="35">
                  <c:v>107.40134</c:v>
                </c:pt>
                <c:pt idx="36">
                  <c:v>93.923192999999998</c:v>
                </c:pt>
                <c:pt idx="37">
                  <c:v>91.528223999999994</c:v>
                </c:pt>
                <c:pt idx="38">
                  <c:v>85.410819000000004</c:v>
                </c:pt>
                <c:pt idx="39">
                  <c:v>105.88947</c:v>
                </c:pt>
                <c:pt idx="40">
                  <c:v>105.71377</c:v>
                </c:pt>
                <c:pt idx="41">
                  <c:v>107.4526</c:v>
                </c:pt>
                <c:pt idx="42">
                  <c:v>108.39669000000001</c:v>
                </c:pt>
                <c:pt idx="43">
                  <c:v>110.96984999999999</c:v>
                </c:pt>
                <c:pt idx="44">
                  <c:v>121.93555000000001</c:v>
                </c:pt>
                <c:pt idx="45">
                  <c:v>119.08620000000001</c:v>
                </c:pt>
                <c:pt idx="46">
                  <c:v>118.09985</c:v>
                </c:pt>
                <c:pt idx="47">
                  <c:v>117.01259</c:v>
                </c:pt>
                <c:pt idx="48">
                  <c:v>115.67265</c:v>
                </c:pt>
                <c:pt idx="49">
                  <c:v>113.81948</c:v>
                </c:pt>
                <c:pt idx="50">
                  <c:v>119.69695</c:v>
                </c:pt>
                <c:pt idx="51">
                  <c:v>114.04684</c:v>
                </c:pt>
                <c:pt idx="52">
                  <c:v>112.2871</c:v>
                </c:pt>
                <c:pt idx="53">
                  <c:v>108.24464999999999</c:v>
                </c:pt>
                <c:pt idx="54">
                  <c:v>109.38658</c:v>
                </c:pt>
                <c:pt idx="55">
                  <c:v>112.99019</c:v>
                </c:pt>
                <c:pt idx="56">
                  <c:v>109.42467000000001</c:v>
                </c:pt>
                <c:pt idx="57">
                  <c:v>113.21404</c:v>
                </c:pt>
                <c:pt idx="58">
                  <c:v>113.32362000000001</c:v>
                </c:pt>
                <c:pt idx="59">
                  <c:v>108.67555</c:v>
                </c:pt>
                <c:pt idx="60">
                  <c:v>117.58698</c:v>
                </c:pt>
                <c:pt idx="61">
                  <c:v>112.06084</c:v>
                </c:pt>
                <c:pt idx="62">
                  <c:v>108.51081000000001</c:v>
                </c:pt>
                <c:pt idx="63">
                  <c:v>113.70724</c:v>
                </c:pt>
                <c:pt idx="64">
                  <c:v>109.58519</c:v>
                </c:pt>
                <c:pt idx="65">
                  <c:v>104.45001999999999</c:v>
                </c:pt>
                <c:pt idx="66">
                  <c:v>101.19344</c:v>
                </c:pt>
                <c:pt idx="67">
                  <c:v>102.64982000000001</c:v>
                </c:pt>
                <c:pt idx="68">
                  <c:v>99.911816999999999</c:v>
                </c:pt>
                <c:pt idx="69">
                  <c:v>95.739571999999995</c:v>
                </c:pt>
                <c:pt idx="70">
                  <c:v>94.646135999999998</c:v>
                </c:pt>
                <c:pt idx="71">
                  <c:v>91.666813000000005</c:v>
                </c:pt>
                <c:pt idx="72">
                  <c:v>91.409504999999996</c:v>
                </c:pt>
                <c:pt idx="73">
                  <c:v>86.532188000000005</c:v>
                </c:pt>
                <c:pt idx="74">
                  <c:v>83.652488000000005</c:v>
                </c:pt>
                <c:pt idx="75">
                  <c:v>85.412008</c:v>
                </c:pt>
                <c:pt idx="76">
                  <c:v>76.522074000000003</c:v>
                </c:pt>
                <c:pt idx="77">
                  <c:v>71.799481</c:v>
                </c:pt>
                <c:pt idx="78">
                  <c:v>75.176794999999998</c:v>
                </c:pt>
                <c:pt idx="79">
                  <c:v>73.468532999999994</c:v>
                </c:pt>
                <c:pt idx="80">
                  <c:v>76.252346000000003</c:v>
                </c:pt>
                <c:pt idx="81">
                  <c:v>77.733824999999996</c:v>
                </c:pt>
                <c:pt idx="82">
                  <c:v>73.211860999999999</c:v>
                </c:pt>
                <c:pt idx="83">
                  <c:v>70.622883000000002</c:v>
                </c:pt>
                <c:pt idx="84">
                  <c:v>66.842691000000002</c:v>
                </c:pt>
                <c:pt idx="85">
                  <c:v>64.075922000000006</c:v>
                </c:pt>
                <c:pt idx="86">
                  <c:v>61.139952999999998</c:v>
                </c:pt>
                <c:pt idx="87">
                  <c:v>61.211905999999999</c:v>
                </c:pt>
                <c:pt idx="88">
                  <c:v>60.823073999999998</c:v>
                </c:pt>
                <c:pt idx="89">
                  <c:v>63.205640000000002</c:v>
                </c:pt>
                <c:pt idx="90">
                  <c:v>62.567176000000003</c:v>
                </c:pt>
                <c:pt idx="91">
                  <c:v>65.618848</c:v>
                </c:pt>
                <c:pt idx="92">
                  <c:v>65.904250000000005</c:v>
                </c:pt>
                <c:pt idx="93">
                  <c:v>61.414355999999998</c:v>
                </c:pt>
                <c:pt idx="94">
                  <c:v>59.594231999999998</c:v>
                </c:pt>
                <c:pt idx="95">
                  <c:v>57.174909999999997</c:v>
                </c:pt>
                <c:pt idx="96">
                  <c:v>56.370783000000003</c:v>
                </c:pt>
                <c:pt idx="97">
                  <c:v>55.891806000000003</c:v>
                </c:pt>
                <c:pt idx="98">
                  <c:v>55.729064000000001</c:v>
                </c:pt>
                <c:pt idx="99">
                  <c:v>54.948366999999998</c:v>
                </c:pt>
                <c:pt idx="100">
                  <c:v>53.467405999999997</c:v>
                </c:pt>
                <c:pt idx="101">
                  <c:v>57.053860999999998</c:v>
                </c:pt>
                <c:pt idx="102">
                  <c:v>56.650325000000002</c:v>
                </c:pt>
                <c:pt idx="103">
                  <c:v>55.090491999999998</c:v>
                </c:pt>
                <c:pt idx="104">
                  <c:v>53.440956999999997</c:v>
                </c:pt>
                <c:pt idx="105">
                  <c:v>52.666035999999998</c:v>
                </c:pt>
                <c:pt idx="106">
                  <c:v>50.737627000000003</c:v>
                </c:pt>
                <c:pt idx="107">
                  <c:v>54.268138999999998</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55.097816999999999</c:v>
                </c:pt>
                <c:pt idx="1">
                  <c:v>57.825476000000002</c:v>
                </c:pt>
                <c:pt idx="2">
                  <c:v>45.825729000000003</c:v>
                </c:pt>
                <c:pt idx="3">
                  <c:v>48.350617</c:v>
                </c:pt>
                <c:pt idx="4">
                  <c:v>52.460406999999996</c:v>
                </c:pt>
                <c:pt idx="5">
                  <c:v>55.237202000000003</c:v>
                </c:pt>
                <c:pt idx="6">
                  <c:v>47.752771000000003</c:v>
                </c:pt>
                <c:pt idx="7">
                  <c:v>48.564883999999999</c:v>
                </c:pt>
                <c:pt idx="8">
                  <c:v>47.308228999999997</c:v>
                </c:pt>
                <c:pt idx="9">
                  <c:v>41.678831000000002</c:v>
                </c:pt>
                <c:pt idx="10">
                  <c:v>39.345390000000002</c:v>
                </c:pt>
                <c:pt idx="11">
                  <c:v>38.600116999999997</c:v>
                </c:pt>
                <c:pt idx="12">
                  <c:v>41.058219000000001</c:v>
                </c:pt>
                <c:pt idx="13">
                  <c:v>44.422162999999998</c:v>
                </c:pt>
                <c:pt idx="14">
                  <c:v>38.052669000000002</c:v>
                </c:pt>
                <c:pt idx="15">
                  <c:v>35.331367</c:v>
                </c:pt>
                <c:pt idx="16">
                  <c:v>34.688507000000001</c:v>
                </c:pt>
                <c:pt idx="17">
                  <c:v>38.051175000000001</c:v>
                </c:pt>
                <c:pt idx="18">
                  <c:v>44.363197</c:v>
                </c:pt>
                <c:pt idx="19">
                  <c:v>45.199821</c:v>
                </c:pt>
                <c:pt idx="20">
                  <c:v>51.932611000000001</c:v>
                </c:pt>
                <c:pt idx="21">
                  <c:v>45.675552000000003</c:v>
                </c:pt>
                <c:pt idx="22">
                  <c:v>44.409481999999997</c:v>
                </c:pt>
                <c:pt idx="23">
                  <c:v>42.605237000000002</c:v>
                </c:pt>
                <c:pt idx="24">
                  <c:v>42.979337000000001</c:v>
                </c:pt>
                <c:pt idx="25">
                  <c:v>40.427346999999997</c:v>
                </c:pt>
                <c:pt idx="26">
                  <c:v>41.172536999999998</c:v>
                </c:pt>
                <c:pt idx="27">
                  <c:v>43.048433000000003</c:v>
                </c:pt>
                <c:pt idx="28">
                  <c:v>46.767505</c:v>
                </c:pt>
                <c:pt idx="29">
                  <c:v>46.426642000000001</c:v>
                </c:pt>
                <c:pt idx="30">
                  <c:v>48.809707000000003</c:v>
                </c:pt>
                <c:pt idx="31">
                  <c:v>48.40428</c:v>
                </c:pt>
                <c:pt idx="32">
                  <c:v>62.769477000000002</c:v>
                </c:pt>
                <c:pt idx="33">
                  <c:v>51.340581</c:v>
                </c:pt>
                <c:pt idx="34">
                  <c:v>45.966861999999999</c:v>
                </c:pt>
                <c:pt idx="35">
                  <c:v>49.199635999999998</c:v>
                </c:pt>
                <c:pt idx="36">
                  <c:v>47.577779</c:v>
                </c:pt>
                <c:pt idx="37">
                  <c:v>47.020631000000002</c:v>
                </c:pt>
                <c:pt idx="38">
                  <c:v>44.996972</c:v>
                </c:pt>
                <c:pt idx="39">
                  <c:v>50.668610999999999</c:v>
                </c:pt>
                <c:pt idx="40">
                  <c:v>49.532434000000002</c:v>
                </c:pt>
                <c:pt idx="41">
                  <c:v>45.616064000000001</c:v>
                </c:pt>
                <c:pt idx="42">
                  <c:v>41.383431999999999</c:v>
                </c:pt>
                <c:pt idx="43">
                  <c:v>45.982661999999998</c:v>
                </c:pt>
                <c:pt idx="44">
                  <c:v>51.991463000000003</c:v>
                </c:pt>
                <c:pt idx="45">
                  <c:v>52.325724000000001</c:v>
                </c:pt>
                <c:pt idx="46">
                  <c:v>52.165253</c:v>
                </c:pt>
                <c:pt idx="47">
                  <c:v>49.476559000000002</c:v>
                </c:pt>
                <c:pt idx="48">
                  <c:v>51.068387000000001</c:v>
                </c:pt>
                <c:pt idx="49">
                  <c:v>54.842756999999999</c:v>
                </c:pt>
                <c:pt idx="50">
                  <c:v>51.455882000000003</c:v>
                </c:pt>
                <c:pt idx="51">
                  <c:v>48.590468000000001</c:v>
                </c:pt>
                <c:pt idx="52">
                  <c:v>50.379885000000002</c:v>
                </c:pt>
                <c:pt idx="53">
                  <c:v>51.057349000000002</c:v>
                </c:pt>
                <c:pt idx="54">
                  <c:v>48.360875</c:v>
                </c:pt>
                <c:pt idx="55">
                  <c:v>53.972914000000003</c:v>
                </c:pt>
                <c:pt idx="56">
                  <c:v>49.504019</c:v>
                </c:pt>
                <c:pt idx="57">
                  <c:v>55.502251999999999</c:v>
                </c:pt>
                <c:pt idx="58">
                  <c:v>55.793700000000001</c:v>
                </c:pt>
                <c:pt idx="59">
                  <c:v>55.479638999999999</c:v>
                </c:pt>
                <c:pt idx="60">
                  <c:v>57.142035</c:v>
                </c:pt>
                <c:pt idx="61">
                  <c:v>54.684204000000001</c:v>
                </c:pt>
                <c:pt idx="62">
                  <c:v>51.169986000000002</c:v>
                </c:pt>
                <c:pt idx="63">
                  <c:v>53.583523999999997</c:v>
                </c:pt>
                <c:pt idx="64">
                  <c:v>50.127445999999999</c:v>
                </c:pt>
                <c:pt idx="65">
                  <c:v>48.863633</c:v>
                </c:pt>
                <c:pt idx="66">
                  <c:v>48.802745999999999</c:v>
                </c:pt>
                <c:pt idx="67">
                  <c:v>46.997053999999999</c:v>
                </c:pt>
                <c:pt idx="68">
                  <c:v>44.305680000000002</c:v>
                </c:pt>
                <c:pt idx="69">
                  <c:v>43.111474000000001</c:v>
                </c:pt>
                <c:pt idx="70">
                  <c:v>43.106445000000001</c:v>
                </c:pt>
                <c:pt idx="71">
                  <c:v>41.855187999999998</c:v>
                </c:pt>
                <c:pt idx="72">
                  <c:v>39.478059999999999</c:v>
                </c:pt>
                <c:pt idx="73">
                  <c:v>36.757604999999998</c:v>
                </c:pt>
                <c:pt idx="74">
                  <c:v>33.328521000000002</c:v>
                </c:pt>
                <c:pt idx="75">
                  <c:v>33.976683999999999</c:v>
                </c:pt>
                <c:pt idx="76">
                  <c:v>30.450823</c:v>
                </c:pt>
                <c:pt idx="77">
                  <c:v>30.051089999999999</c:v>
                </c:pt>
                <c:pt idx="78">
                  <c:v>30.915476000000002</c:v>
                </c:pt>
                <c:pt idx="79">
                  <c:v>30.419633000000001</c:v>
                </c:pt>
                <c:pt idx="80">
                  <c:v>29.582172</c:v>
                </c:pt>
                <c:pt idx="81">
                  <c:v>30.978801000000001</c:v>
                </c:pt>
                <c:pt idx="82">
                  <c:v>29.929880000000001</c:v>
                </c:pt>
                <c:pt idx="83">
                  <c:v>27.918966000000001</c:v>
                </c:pt>
                <c:pt idx="84">
                  <c:v>26.771505999999999</c:v>
                </c:pt>
                <c:pt idx="85">
                  <c:v>25.849512000000001</c:v>
                </c:pt>
                <c:pt idx="86">
                  <c:v>22.082080999999999</c:v>
                </c:pt>
                <c:pt idx="87">
                  <c:v>23.255671</c:v>
                </c:pt>
                <c:pt idx="88">
                  <c:v>24.511921999999998</c:v>
                </c:pt>
                <c:pt idx="89">
                  <c:v>22.518370000000001</c:v>
                </c:pt>
                <c:pt idx="90">
                  <c:v>25.258027999999999</c:v>
                </c:pt>
                <c:pt idx="91">
                  <c:v>25.047294999999998</c:v>
                </c:pt>
                <c:pt idx="92">
                  <c:v>24.830490000000001</c:v>
                </c:pt>
                <c:pt idx="93">
                  <c:v>25.03312</c:v>
                </c:pt>
                <c:pt idx="94">
                  <c:v>22.986322999999999</c:v>
                </c:pt>
                <c:pt idx="95">
                  <c:v>23.533225999999999</c:v>
                </c:pt>
                <c:pt idx="96">
                  <c:v>22.431417</c:v>
                </c:pt>
                <c:pt idx="97">
                  <c:v>23.734175</c:v>
                </c:pt>
                <c:pt idx="98">
                  <c:v>22.742080000000001</c:v>
                </c:pt>
                <c:pt idx="99">
                  <c:v>22.711845</c:v>
                </c:pt>
                <c:pt idx="100">
                  <c:v>23.471454999999999</c:v>
                </c:pt>
                <c:pt idx="101">
                  <c:v>23.947050999999998</c:v>
                </c:pt>
                <c:pt idx="102">
                  <c:v>24.155868999999999</c:v>
                </c:pt>
                <c:pt idx="103">
                  <c:v>23.182188</c:v>
                </c:pt>
                <c:pt idx="104">
                  <c:v>24.283366999999998</c:v>
                </c:pt>
                <c:pt idx="105">
                  <c:v>24.435010999999999</c:v>
                </c:pt>
                <c:pt idx="106">
                  <c:v>23.330690000000001</c:v>
                </c:pt>
                <c:pt idx="107">
                  <c:v>25.290216000000001</c:v>
                </c:pt>
              </c:numCache>
            </c:numRef>
          </c:yVal>
          <c:smooth val="0"/>
        </c:ser>
        <c:dLbls>
          <c:showLegendKey val="0"/>
          <c:showVal val="0"/>
          <c:showCatName val="0"/>
          <c:showSerName val="0"/>
          <c:showPercent val="0"/>
          <c:showBubbleSize val="0"/>
        </c:dLbls>
        <c:axId val="56358016"/>
        <c:axId val="56359936"/>
      </c:scatterChart>
      <c:valAx>
        <c:axId val="5635801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359936"/>
        <c:crosses val="autoZero"/>
        <c:crossBetween val="midCat"/>
        <c:minorUnit val="10"/>
      </c:valAx>
      <c:valAx>
        <c:axId val="563599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35801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external causes of morbidity and mortality (ICD-10 V01–Y98),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4.9528778000000004</c:v>
                </c:pt>
                <c:pt idx="1">
                  <c:v>3.1411145999999999</c:v>
                </c:pt>
                <c:pt idx="2">
                  <c:v>4.4340121999999997</c:v>
                </c:pt>
                <c:pt idx="3">
                  <c:v>24.113277</c:v>
                </c:pt>
                <c:pt idx="4">
                  <c:v>45.152757000000001</c:v>
                </c:pt>
                <c:pt idx="5">
                  <c:v>45.766381000000003</c:v>
                </c:pt>
                <c:pt idx="6">
                  <c:v>57.324759</c:v>
                </c:pt>
                <c:pt idx="7">
                  <c:v>59.834681000000003</c:v>
                </c:pt>
                <c:pt idx="8">
                  <c:v>69.868210000000005</c:v>
                </c:pt>
                <c:pt idx="9">
                  <c:v>59.128309999999999</c:v>
                </c:pt>
                <c:pt idx="10">
                  <c:v>65.137263000000004</c:v>
                </c:pt>
                <c:pt idx="11">
                  <c:v>57.548628000000001</c:v>
                </c:pt>
                <c:pt idx="12">
                  <c:v>54.301637999999997</c:v>
                </c:pt>
                <c:pt idx="13">
                  <c:v>49.120880999999997</c:v>
                </c:pt>
                <c:pt idx="14">
                  <c:v>67.346114</c:v>
                </c:pt>
                <c:pt idx="15">
                  <c:v>95.673948999999993</c:v>
                </c:pt>
                <c:pt idx="16">
                  <c:v>189.50651999999999</c:v>
                </c:pt>
                <c:pt idx="17">
                  <c:v>557.54922999999997</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5.3641880999999998</c:v>
                </c:pt>
                <c:pt idx="1">
                  <c:v>2.7658882999999999</c:v>
                </c:pt>
                <c:pt idx="2">
                  <c:v>3.9377944999999999</c:v>
                </c:pt>
                <c:pt idx="3">
                  <c:v>11.874477000000001</c:v>
                </c:pt>
                <c:pt idx="4">
                  <c:v>14.159134</c:v>
                </c:pt>
                <c:pt idx="5">
                  <c:v>15.454418</c:v>
                </c:pt>
                <c:pt idx="6">
                  <c:v>17.770204</c:v>
                </c:pt>
                <c:pt idx="7">
                  <c:v>20.845082999999999</c:v>
                </c:pt>
                <c:pt idx="8">
                  <c:v>20.107175000000002</c:v>
                </c:pt>
                <c:pt idx="9">
                  <c:v>20.677714999999999</c:v>
                </c:pt>
                <c:pt idx="10">
                  <c:v>23.591965999999999</c:v>
                </c:pt>
                <c:pt idx="11">
                  <c:v>21.460386</c:v>
                </c:pt>
                <c:pt idx="12">
                  <c:v>22.490932999999998</c:v>
                </c:pt>
                <c:pt idx="13">
                  <c:v>21.441355000000001</c:v>
                </c:pt>
                <c:pt idx="14">
                  <c:v>30.397683000000001</c:v>
                </c:pt>
                <c:pt idx="15">
                  <c:v>59.557599000000003</c:v>
                </c:pt>
                <c:pt idx="16">
                  <c:v>144.68118999999999</c:v>
                </c:pt>
                <c:pt idx="17">
                  <c:v>453.25018999999998</c:v>
                </c:pt>
              </c:numCache>
            </c:numRef>
          </c:val>
        </c:ser>
        <c:dLbls>
          <c:showLegendKey val="0"/>
          <c:showVal val="0"/>
          <c:showCatName val="0"/>
          <c:showSerName val="0"/>
          <c:showPercent val="0"/>
          <c:showBubbleSize val="0"/>
        </c:dLbls>
        <c:gapWidth val="150"/>
        <c:axId val="66118016"/>
        <c:axId val="66119936"/>
      </c:barChart>
      <c:catAx>
        <c:axId val="6611801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66119936"/>
        <c:crosses val="autoZero"/>
        <c:auto val="1"/>
        <c:lblAlgn val="ctr"/>
        <c:lblOffset val="100"/>
        <c:noMultiLvlLbl val="0"/>
      </c:catAx>
      <c:valAx>
        <c:axId val="661199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11801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external causes of morbidity and mortality (ICD-10 V01–Y98),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-39</c:v>
                </c:pt>
                <c:pt idx="1">
                  <c:v>-24</c:v>
                </c:pt>
                <c:pt idx="2">
                  <c:v>-32</c:v>
                </c:pt>
                <c:pt idx="3">
                  <c:v>-183</c:v>
                </c:pt>
                <c:pt idx="4">
                  <c:v>-382</c:v>
                </c:pt>
                <c:pt idx="5">
                  <c:v>-401</c:v>
                </c:pt>
                <c:pt idx="6">
                  <c:v>-490</c:v>
                </c:pt>
                <c:pt idx="7">
                  <c:v>-464</c:v>
                </c:pt>
                <c:pt idx="8">
                  <c:v>-575</c:v>
                </c:pt>
                <c:pt idx="9">
                  <c:v>-451</c:v>
                </c:pt>
                <c:pt idx="10">
                  <c:v>-501</c:v>
                </c:pt>
                <c:pt idx="11">
                  <c:v>-404</c:v>
                </c:pt>
                <c:pt idx="12">
                  <c:v>-338</c:v>
                </c:pt>
                <c:pt idx="13">
                  <c:v>-272</c:v>
                </c:pt>
                <c:pt idx="14">
                  <c:v>-270</c:v>
                </c:pt>
                <c:pt idx="15">
                  <c:v>-277</c:v>
                </c:pt>
                <c:pt idx="16">
                  <c:v>-373</c:v>
                </c:pt>
                <c:pt idx="17">
                  <c:v>-912</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40</c:v>
                </c:pt>
                <c:pt idx="1">
                  <c:v>20</c:v>
                </c:pt>
                <c:pt idx="2">
                  <c:v>27</c:v>
                </c:pt>
                <c:pt idx="3">
                  <c:v>85</c:v>
                </c:pt>
                <c:pt idx="4">
                  <c:v>114</c:v>
                </c:pt>
                <c:pt idx="5">
                  <c:v>134</c:v>
                </c:pt>
                <c:pt idx="6">
                  <c:v>151</c:v>
                </c:pt>
                <c:pt idx="7">
                  <c:v>163</c:v>
                </c:pt>
                <c:pt idx="8">
                  <c:v>169</c:v>
                </c:pt>
                <c:pt idx="9">
                  <c:v>161</c:v>
                </c:pt>
                <c:pt idx="10">
                  <c:v>186</c:v>
                </c:pt>
                <c:pt idx="11">
                  <c:v>155</c:v>
                </c:pt>
                <c:pt idx="12">
                  <c:v>144</c:v>
                </c:pt>
                <c:pt idx="13">
                  <c:v>121</c:v>
                </c:pt>
                <c:pt idx="14">
                  <c:v>127</c:v>
                </c:pt>
                <c:pt idx="15">
                  <c:v>192</c:v>
                </c:pt>
                <c:pt idx="16">
                  <c:v>366</c:v>
                </c:pt>
                <c:pt idx="17">
                  <c:v>1317</c:v>
                </c:pt>
              </c:numCache>
            </c:numRef>
          </c:val>
        </c:ser>
        <c:dLbls>
          <c:showLegendKey val="0"/>
          <c:showVal val="0"/>
          <c:showCatName val="0"/>
          <c:showSerName val="0"/>
          <c:showPercent val="0"/>
          <c:showBubbleSize val="0"/>
        </c:dLbls>
        <c:gapWidth val="0"/>
        <c:overlap val="100"/>
        <c:axId val="66481536"/>
        <c:axId val="66504192"/>
      </c:barChart>
      <c:catAx>
        <c:axId val="6648153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66504192"/>
        <c:crosses val="autoZero"/>
        <c:auto val="0"/>
        <c:lblAlgn val="ctr"/>
        <c:lblOffset val="100"/>
        <c:tickLblSkip val="1"/>
        <c:noMultiLvlLbl val="0"/>
      </c:catAx>
      <c:valAx>
        <c:axId val="665041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6648153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external causes of morbidity and mortality (ICD-10 V01–Y98),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external causes of morbidity and mortality (ICD-10 V01–Y98),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external causes of morbidity and mortality.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external causes of morbidity and mortality (V01–Y98) are from the ICD-10 chapter All external causes of morbidity and mortality (V01–Y98).</v>
      </c>
    </row>
    <row r="20" spans="1:3" ht="15.75">
      <c r="A20" s="205"/>
      <c r="B20" s="220" t="s">
        <v>43</v>
      </c>
      <c r="C20" s="8" t="s">
        <v>44</v>
      </c>
    </row>
    <row r="21" spans="1:3" ht="15.75">
      <c r="A21" s="205"/>
      <c r="B21" s="221" t="s">
        <v>195</v>
      </c>
      <c r="C21" s="3" t="str">
        <f>IF(ISBLANK(Admin!$C$11)," ",Admin!$C$11)</f>
        <v>57–59, 155–176 (1907–1909); 57–59, 155–186 (1910–1917)</v>
      </c>
    </row>
    <row r="22" spans="1:3" ht="15.75">
      <c r="A22" s="205"/>
      <c r="B22" s="222" t="s">
        <v>105</v>
      </c>
      <c r="C22" s="3" t="str">
        <f>IF(ISBLANK(Admin!$C$12)," ",Admin!$C$12)</f>
        <v>57–59, 155–186</v>
      </c>
    </row>
    <row r="23" spans="1:3" ht="15.75">
      <c r="A23" s="205"/>
      <c r="B23" s="223" t="s">
        <v>106</v>
      </c>
      <c r="C23" s="3" t="str">
        <f>IF(ISBLANK(Admin!$C$13)," ",Admin!$C$13)</f>
        <v>67, 165–203</v>
      </c>
    </row>
    <row r="24" spans="1:3" ht="15.75">
      <c r="A24" s="205"/>
      <c r="B24" s="224" t="s">
        <v>107</v>
      </c>
      <c r="C24" s="3" t="str">
        <f>IF(ISBLANK(Admin!$C$14)," ",Admin!$C$14)</f>
        <v>76–77, 163–196</v>
      </c>
    </row>
    <row r="25" spans="1:3" ht="15.75">
      <c r="A25" s="205"/>
      <c r="B25" s="225" t="s">
        <v>108</v>
      </c>
      <c r="C25" s="3" t="str">
        <f>IF(ISBLANK(Admin!$C$15)," ",Admin!$C$15)</f>
        <v>78–79, 163–198</v>
      </c>
    </row>
    <row r="26" spans="1:3" ht="15.75">
      <c r="A26" s="205"/>
      <c r="B26" s="226" t="s">
        <v>109</v>
      </c>
      <c r="C26" s="3" t="str">
        <f>IF(ISBLANK(Admin!$C$16)," ",Admin!$C$16)</f>
        <v>800–999</v>
      </c>
    </row>
    <row r="27" spans="1:3" ht="15.75">
      <c r="A27" s="205"/>
      <c r="B27" s="227" t="s">
        <v>110</v>
      </c>
      <c r="C27" s="3" t="str">
        <f>IF(ISBLANK(Admin!$C$17)," ",Admin!$C$17)</f>
        <v>800–999</v>
      </c>
    </row>
    <row r="28" spans="1:3" ht="15.75">
      <c r="A28" s="205"/>
      <c r="B28" s="228" t="s">
        <v>111</v>
      </c>
      <c r="C28" s="3" t="str">
        <f>IF(ISBLANK(Admin!$C$18)," ",Admin!$C$18)</f>
        <v>800–999</v>
      </c>
    </row>
    <row r="29" spans="1:3" ht="15.75">
      <c r="A29" s="205"/>
      <c r="B29" s="229" t="s">
        <v>112</v>
      </c>
      <c r="C29" s="3" t="str">
        <f>IF(ISBLANK(Admin!$C$19)," ",Admin!$C$19)</f>
        <v>800–999</v>
      </c>
    </row>
    <row r="30" spans="1:3" ht="15.75">
      <c r="A30" s="205"/>
      <c r="B30" s="230" t="s">
        <v>113</v>
      </c>
      <c r="C30" s="3" t="str">
        <f>IF(ISBLANK(Admin!$C$20)," ",Admin!$C$20)</f>
        <v>V01–Y98</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1.06</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external causes of morbidity and mortality (ICD-10 V01–Y98),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external causes of morbidity and mortality (ICD-10 V01–Y98),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external causes of morbidity and mortality (ICD-10 V01–Y98)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-9.2412599515552252E-3</v>
      </c>
      <c r="N10" s="314">
        <f>Admin!G$187</f>
        <v>-7.2510830716182584E-3</v>
      </c>
      <c r="O10" s="314">
        <f>Admin!H$187</f>
        <v>-9.0680299778962414E-3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-0.62968900793715521</v>
      </c>
      <c r="N12" s="314">
        <f>Admin!G$186</f>
        <v>-0.54099422850092227</v>
      </c>
      <c r="O12" s="314">
        <f>Admin!H$186</f>
        <v>-0.62269645086319969</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external causes of morbidity and mortality (ICD-10 V01–Y98)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76.750841509605337</v>
      </c>
      <c r="N34" s="307">
        <f ca="1">Admin!G$215</f>
        <v>31.735326249147199</v>
      </c>
      <c r="O34" s="307">
        <f ca="1">Admin!H$215</f>
        <v>54.312320587182974</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2446</v>
      </c>
      <c r="D14" s="100">
        <v>112.25373</v>
      </c>
      <c r="E14" s="100">
        <v>146.54747</v>
      </c>
      <c r="F14" s="100" t="s">
        <v>24</v>
      </c>
      <c r="G14" s="100">
        <v>154.93818999999999</v>
      </c>
      <c r="H14" s="100">
        <v>128.39891</v>
      </c>
      <c r="I14" s="100">
        <v>122.56429</v>
      </c>
      <c r="J14" s="100">
        <v>36.904027999999997</v>
      </c>
      <c r="K14" s="100" t="s">
        <v>24</v>
      </c>
      <c r="L14" s="100">
        <v>100</v>
      </c>
      <c r="M14" s="100">
        <v>9.4298161</v>
      </c>
      <c r="N14" s="100">
        <v>93292.5</v>
      </c>
      <c r="O14" s="100">
        <v>43.354297000000003</v>
      </c>
      <c r="P14" s="100">
        <v>10.71527</v>
      </c>
      <c r="R14" s="114">
        <v>1907</v>
      </c>
      <c r="S14" s="100">
        <v>726</v>
      </c>
      <c r="T14" s="100">
        <v>36.236021999999998</v>
      </c>
      <c r="U14" s="100">
        <v>55.097816999999999</v>
      </c>
      <c r="V14" s="100" t="s">
        <v>24</v>
      </c>
      <c r="W14" s="100">
        <v>61.372402000000001</v>
      </c>
      <c r="X14" s="100">
        <v>44.563797000000001</v>
      </c>
      <c r="Y14" s="100">
        <v>43.079093</v>
      </c>
      <c r="Z14" s="100">
        <v>31.391185</v>
      </c>
      <c r="AA14" s="100" t="s">
        <v>24</v>
      </c>
      <c r="AB14" s="100">
        <v>100</v>
      </c>
      <c r="AC14" s="100">
        <v>3.7488381999999998</v>
      </c>
      <c r="AD14" s="100">
        <v>32162.5</v>
      </c>
      <c r="AE14" s="100">
        <v>16.243228999999999</v>
      </c>
      <c r="AF14" s="100">
        <v>4.5573215999999999</v>
      </c>
      <c r="AH14" s="114">
        <v>1907</v>
      </c>
      <c r="AI14" s="100">
        <v>3172</v>
      </c>
      <c r="AJ14" s="100">
        <v>75.839383999999995</v>
      </c>
      <c r="AK14" s="100">
        <v>104.57895000000001</v>
      </c>
      <c r="AL14" s="100" t="s">
        <v>24</v>
      </c>
      <c r="AM14" s="100">
        <v>112.09132</v>
      </c>
      <c r="AN14" s="100">
        <v>89.637518999999998</v>
      </c>
      <c r="AO14" s="100">
        <v>85.745942999999997</v>
      </c>
      <c r="AP14" s="100">
        <v>35.637068999999997</v>
      </c>
      <c r="AQ14" s="100" t="s">
        <v>24</v>
      </c>
      <c r="AR14" s="100">
        <v>100</v>
      </c>
      <c r="AS14" s="100">
        <v>7.0014346999999999</v>
      </c>
      <c r="AT14" s="100">
        <v>125455</v>
      </c>
      <c r="AU14" s="100">
        <v>30.362407999999999</v>
      </c>
      <c r="AV14" s="100">
        <v>7.9584111000000002</v>
      </c>
      <c r="AW14" s="100">
        <v>2.6597691000000001</v>
      </c>
      <c r="AY14" s="113">
        <v>1907</v>
      </c>
    </row>
    <row r="15" spans="1:51" s="92" customFormat="1">
      <c r="B15" s="114">
        <v>1908</v>
      </c>
      <c r="C15" s="100">
        <v>2618</v>
      </c>
      <c r="D15" s="100">
        <v>118.32753</v>
      </c>
      <c r="E15" s="100">
        <v>153.22261</v>
      </c>
      <c r="F15" s="100" t="s">
        <v>24</v>
      </c>
      <c r="G15" s="100">
        <v>162.41408999999999</v>
      </c>
      <c r="H15" s="100">
        <v>134.60900000000001</v>
      </c>
      <c r="I15" s="100">
        <v>129.11008000000001</v>
      </c>
      <c r="J15" s="100">
        <v>36.764252999999997</v>
      </c>
      <c r="K15" s="100" t="s">
        <v>24</v>
      </c>
      <c r="L15" s="100">
        <v>100</v>
      </c>
      <c r="M15" s="100">
        <v>9.8302794000000002</v>
      </c>
      <c r="N15" s="100">
        <v>99905</v>
      </c>
      <c r="O15" s="100">
        <v>45.736893999999999</v>
      </c>
      <c r="P15" s="100">
        <v>11.342625999999999</v>
      </c>
      <c r="R15" s="114">
        <v>1908</v>
      </c>
      <c r="S15" s="100">
        <v>826</v>
      </c>
      <c r="T15" s="100">
        <v>40.527129000000002</v>
      </c>
      <c r="U15" s="100">
        <v>57.825476000000002</v>
      </c>
      <c r="V15" s="100" t="s">
        <v>24</v>
      </c>
      <c r="W15" s="100">
        <v>63.653154000000001</v>
      </c>
      <c r="X15" s="100">
        <v>47.994728000000002</v>
      </c>
      <c r="Y15" s="100">
        <v>46.687558000000003</v>
      </c>
      <c r="Z15" s="100">
        <v>30.257576</v>
      </c>
      <c r="AA15" s="100" t="s">
        <v>24</v>
      </c>
      <c r="AB15" s="100">
        <v>100</v>
      </c>
      <c r="AC15" s="100">
        <v>4.1729817000000002</v>
      </c>
      <c r="AD15" s="100">
        <v>37440</v>
      </c>
      <c r="AE15" s="100">
        <v>18.594006</v>
      </c>
      <c r="AF15" s="100">
        <v>5.3086992999999998</v>
      </c>
      <c r="AH15" s="114">
        <v>1908</v>
      </c>
      <c r="AI15" s="100">
        <v>3444</v>
      </c>
      <c r="AJ15" s="100">
        <v>81.023021</v>
      </c>
      <c r="AK15" s="100">
        <v>109.16768</v>
      </c>
      <c r="AL15" s="100" t="s">
        <v>24</v>
      </c>
      <c r="AM15" s="100">
        <v>116.86114000000001</v>
      </c>
      <c r="AN15" s="100">
        <v>94.395465000000002</v>
      </c>
      <c r="AO15" s="100">
        <v>90.789828</v>
      </c>
      <c r="AP15" s="100">
        <v>35.195118000000001</v>
      </c>
      <c r="AQ15" s="100" t="s">
        <v>24</v>
      </c>
      <c r="AR15" s="100">
        <v>100</v>
      </c>
      <c r="AS15" s="100">
        <v>7.4182569999999997</v>
      </c>
      <c r="AT15" s="100">
        <v>137345</v>
      </c>
      <c r="AU15" s="100">
        <v>32.717598000000002</v>
      </c>
      <c r="AV15" s="100">
        <v>8.6595630999999997</v>
      </c>
      <c r="AW15" s="100">
        <v>2.6497424000000001</v>
      </c>
      <c r="AY15" s="113">
        <v>1908</v>
      </c>
    </row>
    <row r="16" spans="1:51" s="92" customFormat="1">
      <c r="B16" s="114">
        <v>1909</v>
      </c>
      <c r="C16" s="100">
        <v>2465</v>
      </c>
      <c r="D16" s="100">
        <v>109.75</v>
      </c>
      <c r="E16" s="100">
        <v>138.50584000000001</v>
      </c>
      <c r="F16" s="100" t="s">
        <v>24</v>
      </c>
      <c r="G16" s="100">
        <v>145.84002000000001</v>
      </c>
      <c r="H16" s="100">
        <v>122.87566</v>
      </c>
      <c r="I16" s="100">
        <v>117.74444</v>
      </c>
      <c r="J16" s="100">
        <v>36.183244999999999</v>
      </c>
      <c r="K16" s="100" t="s">
        <v>24</v>
      </c>
      <c r="L16" s="100">
        <v>100</v>
      </c>
      <c r="M16" s="100">
        <v>9.6613623999999998</v>
      </c>
      <c r="N16" s="100">
        <v>95820</v>
      </c>
      <c r="O16" s="100">
        <v>43.224069999999998</v>
      </c>
      <c r="P16" s="100">
        <v>11.519181</v>
      </c>
      <c r="R16" s="114">
        <v>1909</v>
      </c>
      <c r="S16" s="100">
        <v>714</v>
      </c>
      <c r="T16" s="100">
        <v>34.446981000000001</v>
      </c>
      <c r="U16" s="100">
        <v>45.825729000000003</v>
      </c>
      <c r="V16" s="100" t="s">
        <v>24</v>
      </c>
      <c r="W16" s="100">
        <v>49.482838000000001</v>
      </c>
      <c r="X16" s="100">
        <v>39.242128000000001</v>
      </c>
      <c r="Y16" s="100">
        <v>38.757705000000001</v>
      </c>
      <c r="Z16" s="100">
        <v>29.320727999999999</v>
      </c>
      <c r="AA16" s="100" t="s">
        <v>24</v>
      </c>
      <c r="AB16" s="100">
        <v>100</v>
      </c>
      <c r="AC16" s="100">
        <v>3.8267766999999999</v>
      </c>
      <c r="AD16" s="100">
        <v>32952.5</v>
      </c>
      <c r="AE16" s="100">
        <v>16.097567999999999</v>
      </c>
      <c r="AF16" s="100">
        <v>4.9914417000000002</v>
      </c>
      <c r="AH16" s="114">
        <v>1909</v>
      </c>
      <c r="AI16" s="100">
        <v>3179</v>
      </c>
      <c r="AJ16" s="100">
        <v>73.609020000000001</v>
      </c>
      <c r="AK16" s="100">
        <v>95.498474999999999</v>
      </c>
      <c r="AL16" s="100" t="s">
        <v>24</v>
      </c>
      <c r="AM16" s="100">
        <v>101.1639</v>
      </c>
      <c r="AN16" s="100">
        <v>83.891231000000005</v>
      </c>
      <c r="AO16" s="100">
        <v>80.874514000000005</v>
      </c>
      <c r="AP16" s="100">
        <v>34.636091</v>
      </c>
      <c r="AQ16" s="100" t="s">
        <v>24</v>
      </c>
      <c r="AR16" s="100">
        <v>100</v>
      </c>
      <c r="AS16" s="100">
        <v>7.1968667999999996</v>
      </c>
      <c r="AT16" s="100">
        <v>128772.5</v>
      </c>
      <c r="AU16" s="100">
        <v>30.200859000000001</v>
      </c>
      <c r="AV16" s="100">
        <v>8.6308068000000002</v>
      </c>
      <c r="AW16" s="100">
        <v>3.0224470999999999</v>
      </c>
      <c r="AY16" s="113">
        <v>1909</v>
      </c>
    </row>
    <row r="17" spans="2:51" s="92" customFormat="1">
      <c r="B17" s="114">
        <v>1910</v>
      </c>
      <c r="C17" s="100">
        <v>2586</v>
      </c>
      <c r="D17" s="100">
        <v>113.44472</v>
      </c>
      <c r="E17" s="100">
        <v>146.68691000000001</v>
      </c>
      <c r="F17" s="100" t="s">
        <v>24</v>
      </c>
      <c r="G17" s="100">
        <v>155.27623</v>
      </c>
      <c r="H17" s="100">
        <v>129.02588</v>
      </c>
      <c r="I17" s="100">
        <v>122.41228</v>
      </c>
      <c r="J17" s="100">
        <v>38.192607000000002</v>
      </c>
      <c r="K17" s="100" t="s">
        <v>24</v>
      </c>
      <c r="L17" s="100">
        <v>100</v>
      </c>
      <c r="M17" s="100">
        <v>9.8875889000000008</v>
      </c>
      <c r="N17" s="100">
        <v>95235</v>
      </c>
      <c r="O17" s="100">
        <v>42.339854000000003</v>
      </c>
      <c r="P17" s="100">
        <v>10.928839</v>
      </c>
      <c r="R17" s="114">
        <v>1910</v>
      </c>
      <c r="S17" s="100">
        <v>699</v>
      </c>
      <c r="T17" s="100">
        <v>33.169457999999999</v>
      </c>
      <c r="U17" s="100">
        <v>48.350617</v>
      </c>
      <c r="V17" s="100" t="s">
        <v>24</v>
      </c>
      <c r="W17" s="100">
        <v>53.141941000000003</v>
      </c>
      <c r="X17" s="100">
        <v>39.615918999999998</v>
      </c>
      <c r="Y17" s="100">
        <v>38.239384999999999</v>
      </c>
      <c r="Z17" s="100">
        <v>31.820457999999999</v>
      </c>
      <c r="AA17" s="100" t="s">
        <v>24</v>
      </c>
      <c r="AB17" s="100">
        <v>100</v>
      </c>
      <c r="AC17" s="100">
        <v>3.596419</v>
      </c>
      <c r="AD17" s="100">
        <v>30652.5</v>
      </c>
      <c r="AE17" s="100">
        <v>14.732920999999999</v>
      </c>
      <c r="AF17" s="100">
        <v>4.4611409999999996</v>
      </c>
      <c r="AH17" s="114">
        <v>1910</v>
      </c>
      <c r="AI17" s="100">
        <v>3285</v>
      </c>
      <c r="AJ17" s="100">
        <v>74.882298000000006</v>
      </c>
      <c r="AK17" s="100">
        <v>101.14484</v>
      </c>
      <c r="AL17" s="100" t="s">
        <v>24</v>
      </c>
      <c r="AM17" s="100">
        <v>108.06279000000001</v>
      </c>
      <c r="AN17" s="100">
        <v>87.397115999999997</v>
      </c>
      <c r="AO17" s="100">
        <v>83.178618</v>
      </c>
      <c r="AP17" s="100">
        <v>36.830069999999999</v>
      </c>
      <c r="AQ17" s="100" t="s">
        <v>24</v>
      </c>
      <c r="AR17" s="100">
        <v>100</v>
      </c>
      <c r="AS17" s="100">
        <v>7.2055274999999996</v>
      </c>
      <c r="AT17" s="100">
        <v>125887.5</v>
      </c>
      <c r="AU17" s="100">
        <v>29.074373999999999</v>
      </c>
      <c r="AV17" s="100">
        <v>8.0774264999999996</v>
      </c>
      <c r="AW17" s="100">
        <v>3.0338166000000002</v>
      </c>
      <c r="AY17" s="114">
        <v>1910</v>
      </c>
    </row>
    <row r="18" spans="2:51" s="92" customFormat="1">
      <c r="B18" s="114">
        <v>1911</v>
      </c>
      <c r="C18" s="100">
        <v>2785</v>
      </c>
      <c r="D18" s="100">
        <v>120.40458</v>
      </c>
      <c r="E18" s="100">
        <v>153.4605</v>
      </c>
      <c r="F18" s="100" t="s">
        <v>24</v>
      </c>
      <c r="G18" s="100">
        <v>161.98347999999999</v>
      </c>
      <c r="H18" s="100">
        <v>135.55224999999999</v>
      </c>
      <c r="I18" s="100">
        <v>128.56372999999999</v>
      </c>
      <c r="J18" s="100">
        <v>37.615816000000002</v>
      </c>
      <c r="K18" s="100" t="s">
        <v>24</v>
      </c>
      <c r="L18" s="100">
        <v>100</v>
      </c>
      <c r="M18" s="100">
        <v>10.093871</v>
      </c>
      <c r="N18" s="100">
        <v>103965</v>
      </c>
      <c r="O18" s="100">
        <v>45.563153</v>
      </c>
      <c r="P18" s="100">
        <v>11.807831</v>
      </c>
      <c r="R18" s="114">
        <v>1911</v>
      </c>
      <c r="S18" s="100">
        <v>797</v>
      </c>
      <c r="T18" s="100">
        <v>37.208737999999997</v>
      </c>
      <c r="U18" s="100">
        <v>52.460406999999996</v>
      </c>
      <c r="V18" s="100" t="s">
        <v>24</v>
      </c>
      <c r="W18" s="100">
        <v>57.598908000000002</v>
      </c>
      <c r="X18" s="100">
        <v>43.124063</v>
      </c>
      <c r="Y18" s="100">
        <v>42.121561999999997</v>
      </c>
      <c r="Z18" s="100">
        <v>30.037783000000001</v>
      </c>
      <c r="AA18" s="100" t="s">
        <v>24</v>
      </c>
      <c r="AB18" s="100">
        <v>100</v>
      </c>
      <c r="AC18" s="100">
        <v>3.9303678999999998</v>
      </c>
      <c r="AD18" s="100">
        <v>36252.5</v>
      </c>
      <c r="AE18" s="100">
        <v>17.148437999999999</v>
      </c>
      <c r="AF18" s="100">
        <v>5.2740689999999999</v>
      </c>
      <c r="AH18" s="114">
        <v>1911</v>
      </c>
      <c r="AI18" s="100">
        <v>3582</v>
      </c>
      <c r="AJ18" s="100">
        <v>80.403949999999995</v>
      </c>
      <c r="AK18" s="100">
        <v>106.48016</v>
      </c>
      <c r="AL18" s="100" t="s">
        <v>24</v>
      </c>
      <c r="AM18" s="100">
        <v>113.53521000000001</v>
      </c>
      <c r="AN18" s="100">
        <v>92.332666000000003</v>
      </c>
      <c r="AO18" s="100">
        <v>88.117328000000001</v>
      </c>
      <c r="AP18" s="100">
        <v>35.924233999999998</v>
      </c>
      <c r="AQ18" s="100" t="s">
        <v>24</v>
      </c>
      <c r="AR18" s="100">
        <v>100</v>
      </c>
      <c r="AS18" s="100">
        <v>7.4829220999999997</v>
      </c>
      <c r="AT18" s="100">
        <v>140217.5</v>
      </c>
      <c r="AU18" s="100">
        <v>31.897924</v>
      </c>
      <c r="AV18" s="100">
        <v>8.9433123999999999</v>
      </c>
      <c r="AW18" s="100">
        <v>2.9252633000000001</v>
      </c>
      <c r="AY18" s="114">
        <v>1911</v>
      </c>
    </row>
    <row r="19" spans="2:51" s="92" customFormat="1">
      <c r="B19" s="114">
        <v>1912</v>
      </c>
      <c r="C19" s="100">
        <v>3085</v>
      </c>
      <c r="D19" s="100">
        <v>130.7801</v>
      </c>
      <c r="E19" s="100">
        <v>159.90574000000001</v>
      </c>
      <c r="F19" s="100" t="s">
        <v>24</v>
      </c>
      <c r="G19" s="100">
        <v>166.56720999999999</v>
      </c>
      <c r="H19" s="100">
        <v>143.08533</v>
      </c>
      <c r="I19" s="100">
        <v>135.32297</v>
      </c>
      <c r="J19" s="100">
        <v>37.643517000000003</v>
      </c>
      <c r="K19" s="100" t="s">
        <v>24</v>
      </c>
      <c r="L19" s="100">
        <v>100</v>
      </c>
      <c r="M19" s="100">
        <v>10.186560999999999</v>
      </c>
      <c r="N19" s="100">
        <v>113792.5</v>
      </c>
      <c r="O19" s="100">
        <v>48.892747</v>
      </c>
      <c r="P19" s="100">
        <v>11.355544999999999</v>
      </c>
      <c r="R19" s="114">
        <v>1912</v>
      </c>
      <c r="S19" s="100">
        <v>793</v>
      </c>
      <c r="T19" s="100">
        <v>36.109582000000003</v>
      </c>
      <c r="U19" s="100">
        <v>55.237202000000003</v>
      </c>
      <c r="V19" s="100" t="s">
        <v>24</v>
      </c>
      <c r="W19" s="100">
        <v>61.589714999999998</v>
      </c>
      <c r="X19" s="100">
        <v>43.662137999999999</v>
      </c>
      <c r="Y19" s="100">
        <v>41.626441999999997</v>
      </c>
      <c r="Z19" s="100">
        <v>33.797953999999997</v>
      </c>
      <c r="AA19" s="100" t="s">
        <v>24</v>
      </c>
      <c r="AB19" s="100">
        <v>100</v>
      </c>
      <c r="AC19" s="100">
        <v>3.6223277999999999</v>
      </c>
      <c r="AD19" s="100">
        <v>32907.5</v>
      </c>
      <c r="AE19" s="100">
        <v>15.183590000000001</v>
      </c>
      <c r="AF19" s="100">
        <v>4.2758253000000002</v>
      </c>
      <c r="AH19" s="114">
        <v>1912</v>
      </c>
      <c r="AI19" s="100">
        <v>3878</v>
      </c>
      <c r="AJ19" s="100">
        <v>85.136940999999993</v>
      </c>
      <c r="AK19" s="100">
        <v>111.05135</v>
      </c>
      <c r="AL19" s="100" t="s">
        <v>24</v>
      </c>
      <c r="AM19" s="100">
        <v>117.73929</v>
      </c>
      <c r="AN19" s="100">
        <v>96.344792999999996</v>
      </c>
      <c r="AO19" s="100">
        <v>91.234977999999998</v>
      </c>
      <c r="AP19" s="100">
        <v>36.854838999999998</v>
      </c>
      <c r="AQ19" s="100" t="s">
        <v>24</v>
      </c>
      <c r="AR19" s="100">
        <v>100</v>
      </c>
      <c r="AS19" s="100">
        <v>7.4323936000000002</v>
      </c>
      <c r="AT19" s="100">
        <v>146700</v>
      </c>
      <c r="AU19" s="100">
        <v>32.638461999999997</v>
      </c>
      <c r="AV19" s="100">
        <v>8.2801594999999999</v>
      </c>
      <c r="AW19" s="100">
        <v>2.894892</v>
      </c>
      <c r="AY19" s="114">
        <v>1912</v>
      </c>
    </row>
    <row r="20" spans="2:51" s="92" customFormat="1">
      <c r="B20" s="114">
        <v>1913</v>
      </c>
      <c r="C20" s="100">
        <v>3035</v>
      </c>
      <c r="D20" s="100">
        <v>126.2055</v>
      </c>
      <c r="E20" s="100">
        <v>157.52377999999999</v>
      </c>
      <c r="F20" s="100" t="s">
        <v>24</v>
      </c>
      <c r="G20" s="100">
        <v>165.46284</v>
      </c>
      <c r="H20" s="100">
        <v>140.02859000000001</v>
      </c>
      <c r="I20" s="100">
        <v>133.25456</v>
      </c>
      <c r="J20" s="100">
        <v>37.357568999999998</v>
      </c>
      <c r="K20" s="100" t="s">
        <v>24</v>
      </c>
      <c r="L20" s="100">
        <v>100</v>
      </c>
      <c r="M20" s="100">
        <v>10.164440000000001</v>
      </c>
      <c r="N20" s="100">
        <v>114310</v>
      </c>
      <c r="O20" s="100">
        <v>48.171042999999997</v>
      </c>
      <c r="P20" s="100">
        <v>11.462120000000001</v>
      </c>
      <c r="R20" s="114">
        <v>1913</v>
      </c>
      <c r="S20" s="100">
        <v>797</v>
      </c>
      <c r="T20" s="100">
        <v>35.418821999999999</v>
      </c>
      <c r="U20" s="100">
        <v>47.752771000000003</v>
      </c>
      <c r="V20" s="100" t="s">
        <v>24</v>
      </c>
      <c r="W20" s="100">
        <v>51.739283</v>
      </c>
      <c r="X20" s="100">
        <v>40.420234000000001</v>
      </c>
      <c r="Y20" s="100">
        <v>39.294691</v>
      </c>
      <c r="Z20" s="100">
        <v>31.833333</v>
      </c>
      <c r="AA20" s="100" t="s">
        <v>24</v>
      </c>
      <c r="AB20" s="100">
        <v>100</v>
      </c>
      <c r="AC20" s="100">
        <v>3.6342908999999999</v>
      </c>
      <c r="AD20" s="100">
        <v>34772.5</v>
      </c>
      <c r="AE20" s="100">
        <v>15.659248</v>
      </c>
      <c r="AF20" s="100">
        <v>4.4715708999999997</v>
      </c>
      <c r="AH20" s="114">
        <v>1913</v>
      </c>
      <c r="AI20" s="100">
        <v>3832</v>
      </c>
      <c r="AJ20" s="100">
        <v>82.319661999999994</v>
      </c>
      <c r="AK20" s="100">
        <v>105.66337</v>
      </c>
      <c r="AL20" s="100" t="s">
        <v>24</v>
      </c>
      <c r="AM20" s="100">
        <v>111.77715999999999</v>
      </c>
      <c r="AN20" s="100">
        <v>92.839780000000005</v>
      </c>
      <c r="AO20" s="100">
        <v>88.7256</v>
      </c>
      <c r="AP20" s="100">
        <v>36.206083</v>
      </c>
      <c r="AQ20" s="100" t="s">
        <v>24</v>
      </c>
      <c r="AR20" s="100">
        <v>100</v>
      </c>
      <c r="AS20" s="100">
        <v>7.3992547000000002</v>
      </c>
      <c r="AT20" s="100">
        <v>149082.5</v>
      </c>
      <c r="AU20" s="100">
        <v>32.454568000000002</v>
      </c>
      <c r="AV20" s="100">
        <v>8.3993926000000005</v>
      </c>
      <c r="AW20" s="100">
        <v>3.2987359000000001</v>
      </c>
      <c r="AY20" s="114">
        <v>1913</v>
      </c>
    </row>
    <row r="21" spans="2:51" s="92" customFormat="1">
      <c r="B21" s="114">
        <v>1914</v>
      </c>
      <c r="C21" s="100">
        <v>3016</v>
      </c>
      <c r="D21" s="100">
        <v>123.06716</v>
      </c>
      <c r="E21" s="100">
        <v>151.47971000000001</v>
      </c>
      <c r="F21" s="100" t="s">
        <v>24</v>
      </c>
      <c r="G21" s="100">
        <v>159.14831000000001</v>
      </c>
      <c r="H21" s="100">
        <v>135.64044000000001</v>
      </c>
      <c r="I21" s="100">
        <v>129.74629999999999</v>
      </c>
      <c r="J21" s="100">
        <v>37.088881000000001</v>
      </c>
      <c r="K21" s="100" t="s">
        <v>24</v>
      </c>
      <c r="L21" s="100">
        <v>100</v>
      </c>
      <c r="M21" s="100">
        <v>10.108931999999999</v>
      </c>
      <c r="N21" s="100">
        <v>114522.5</v>
      </c>
      <c r="O21" s="100">
        <v>47.350453999999999</v>
      </c>
      <c r="P21" s="100">
        <v>11.457205</v>
      </c>
      <c r="R21" s="114">
        <v>1914</v>
      </c>
      <c r="S21" s="100">
        <v>788</v>
      </c>
      <c r="T21" s="100">
        <v>34.196356999999999</v>
      </c>
      <c r="U21" s="100">
        <v>48.564883999999999</v>
      </c>
      <c r="V21" s="100" t="s">
        <v>24</v>
      </c>
      <c r="W21" s="100">
        <v>53.086734999999997</v>
      </c>
      <c r="X21" s="100">
        <v>40.046354999999998</v>
      </c>
      <c r="Y21" s="100">
        <v>38.086731</v>
      </c>
      <c r="Z21" s="100">
        <v>33.492365999999997</v>
      </c>
      <c r="AA21" s="100" t="s">
        <v>24</v>
      </c>
      <c r="AB21" s="100">
        <v>100</v>
      </c>
      <c r="AC21" s="100">
        <v>3.6006396999999999</v>
      </c>
      <c r="AD21" s="100">
        <v>33177.5</v>
      </c>
      <c r="AE21" s="100">
        <v>14.590965000000001</v>
      </c>
      <c r="AF21" s="100">
        <v>4.3712552999999996</v>
      </c>
      <c r="AH21" s="114">
        <v>1914</v>
      </c>
      <c r="AI21" s="100">
        <v>3804</v>
      </c>
      <c r="AJ21" s="100">
        <v>79.999436000000003</v>
      </c>
      <c r="AK21" s="100">
        <v>102.71942</v>
      </c>
      <c r="AL21" s="100" t="s">
        <v>24</v>
      </c>
      <c r="AM21" s="100">
        <v>108.97002999999999</v>
      </c>
      <c r="AN21" s="100">
        <v>90.178505000000001</v>
      </c>
      <c r="AO21" s="100">
        <v>86.127320999999995</v>
      </c>
      <c r="AP21" s="100">
        <v>36.343007999999998</v>
      </c>
      <c r="AQ21" s="100" t="s">
        <v>24</v>
      </c>
      <c r="AR21" s="100">
        <v>100</v>
      </c>
      <c r="AS21" s="100">
        <v>7.3549883999999999</v>
      </c>
      <c r="AT21" s="100">
        <v>147700</v>
      </c>
      <c r="AU21" s="100">
        <v>31.476071999999998</v>
      </c>
      <c r="AV21" s="100">
        <v>8.3989173000000008</v>
      </c>
      <c r="AW21" s="100">
        <v>3.1191201999999998</v>
      </c>
      <c r="AY21" s="114">
        <v>1914</v>
      </c>
    </row>
    <row r="22" spans="2:51" s="92" customFormat="1">
      <c r="B22" s="114">
        <v>1915</v>
      </c>
      <c r="C22" s="100">
        <v>2802</v>
      </c>
      <c r="D22" s="100">
        <v>112.23349</v>
      </c>
      <c r="E22" s="100">
        <v>144.79382000000001</v>
      </c>
      <c r="F22" s="100" t="s">
        <v>24</v>
      </c>
      <c r="G22" s="100">
        <v>153.65843000000001</v>
      </c>
      <c r="H22" s="100">
        <v>126.41068</v>
      </c>
      <c r="I22" s="100">
        <v>119.59917</v>
      </c>
      <c r="J22" s="100">
        <v>38.783710999999997</v>
      </c>
      <c r="K22" s="100" t="s">
        <v>24</v>
      </c>
      <c r="L22" s="100">
        <v>100</v>
      </c>
      <c r="M22" s="100">
        <v>9.1407319999999999</v>
      </c>
      <c r="N22" s="100">
        <v>101465</v>
      </c>
      <c r="O22" s="100">
        <v>41.175187000000001</v>
      </c>
      <c r="P22" s="100">
        <v>10.175193999999999</v>
      </c>
      <c r="R22" s="114">
        <v>1915</v>
      </c>
      <c r="S22" s="100">
        <v>722</v>
      </c>
      <c r="T22" s="100">
        <v>30.613171000000001</v>
      </c>
      <c r="U22" s="100">
        <v>47.308228999999997</v>
      </c>
      <c r="V22" s="100" t="s">
        <v>24</v>
      </c>
      <c r="W22" s="100">
        <v>52.457697000000003</v>
      </c>
      <c r="X22" s="100">
        <v>37.456997000000001</v>
      </c>
      <c r="Y22" s="100">
        <v>35.113888000000003</v>
      </c>
      <c r="Z22" s="100">
        <v>35.710818000000003</v>
      </c>
      <c r="AA22" s="100" t="s">
        <v>24</v>
      </c>
      <c r="AB22" s="100">
        <v>100</v>
      </c>
      <c r="AC22" s="100">
        <v>3.2628344</v>
      </c>
      <c r="AD22" s="100">
        <v>28967.5</v>
      </c>
      <c r="AE22" s="100">
        <v>12.447872</v>
      </c>
      <c r="AF22" s="100">
        <v>3.8377843</v>
      </c>
      <c r="AH22" s="114">
        <v>1915</v>
      </c>
      <c r="AI22" s="100">
        <v>3524</v>
      </c>
      <c r="AJ22" s="100">
        <v>72.584321000000003</v>
      </c>
      <c r="AK22" s="100">
        <v>98.393009000000006</v>
      </c>
      <c r="AL22" s="100" t="s">
        <v>24</v>
      </c>
      <c r="AM22" s="100">
        <v>105.55813000000001</v>
      </c>
      <c r="AN22" s="100">
        <v>83.946911999999998</v>
      </c>
      <c r="AO22" s="100">
        <v>79.259792000000004</v>
      </c>
      <c r="AP22" s="100">
        <v>38.151057000000002</v>
      </c>
      <c r="AQ22" s="100" t="s">
        <v>24</v>
      </c>
      <c r="AR22" s="100">
        <v>100</v>
      </c>
      <c r="AS22" s="100">
        <v>6.6765185000000002</v>
      </c>
      <c r="AT22" s="100">
        <v>130432.5</v>
      </c>
      <c r="AU22" s="100">
        <v>27.2226</v>
      </c>
      <c r="AV22" s="100">
        <v>7.4448730000000003</v>
      </c>
      <c r="AW22" s="100">
        <v>3.0606477999999999</v>
      </c>
      <c r="AY22" s="114">
        <v>1915</v>
      </c>
    </row>
    <row r="23" spans="2:51" s="92" customFormat="1">
      <c r="B23" s="114">
        <v>1916</v>
      </c>
      <c r="C23" s="100">
        <v>2623</v>
      </c>
      <c r="D23" s="100">
        <v>103.16749</v>
      </c>
      <c r="E23" s="100">
        <v>131.34092000000001</v>
      </c>
      <c r="F23" s="100" t="s">
        <v>24</v>
      </c>
      <c r="G23" s="100">
        <v>138.79513</v>
      </c>
      <c r="H23" s="100">
        <v>115.48058</v>
      </c>
      <c r="I23" s="100">
        <v>110.33707</v>
      </c>
      <c r="J23" s="100">
        <v>39.177531000000002</v>
      </c>
      <c r="K23" s="100" t="s">
        <v>24</v>
      </c>
      <c r="L23" s="100">
        <v>100</v>
      </c>
      <c r="M23" s="100">
        <v>8.4563801999999999</v>
      </c>
      <c r="N23" s="100">
        <v>93982.5</v>
      </c>
      <c r="O23" s="100">
        <v>37.445628999999997</v>
      </c>
      <c r="P23" s="100">
        <v>9.3939523000000005</v>
      </c>
      <c r="R23" s="114">
        <v>1916</v>
      </c>
      <c r="S23" s="100">
        <v>689</v>
      </c>
      <c r="T23" s="100">
        <v>28.558579000000002</v>
      </c>
      <c r="U23" s="100">
        <v>41.678831000000002</v>
      </c>
      <c r="V23" s="100" t="s">
        <v>24</v>
      </c>
      <c r="W23" s="100">
        <v>46.108727999999999</v>
      </c>
      <c r="X23" s="100">
        <v>33.792755</v>
      </c>
      <c r="Y23" s="100">
        <v>32.445332000000001</v>
      </c>
      <c r="Z23" s="100">
        <v>33.584425000000003</v>
      </c>
      <c r="AA23" s="100" t="s">
        <v>24</v>
      </c>
      <c r="AB23" s="100">
        <v>100</v>
      </c>
      <c r="AC23" s="100">
        <v>2.9725182000000001</v>
      </c>
      <c r="AD23" s="100">
        <v>29010</v>
      </c>
      <c r="AE23" s="100">
        <v>12.187177999999999</v>
      </c>
      <c r="AF23" s="100">
        <v>3.6351903000000001</v>
      </c>
      <c r="AH23" s="114">
        <v>1916</v>
      </c>
      <c r="AI23" s="100">
        <v>3312</v>
      </c>
      <c r="AJ23" s="100">
        <v>66.840866000000005</v>
      </c>
      <c r="AK23" s="100">
        <v>88.791410999999997</v>
      </c>
      <c r="AL23" s="100" t="s">
        <v>24</v>
      </c>
      <c r="AM23" s="100">
        <v>94.912577999999996</v>
      </c>
      <c r="AN23" s="100">
        <v>76.560198</v>
      </c>
      <c r="AO23" s="100">
        <v>73.212530999999998</v>
      </c>
      <c r="AP23" s="100">
        <v>38.011381</v>
      </c>
      <c r="AQ23" s="100" t="s">
        <v>24</v>
      </c>
      <c r="AR23" s="100">
        <v>100</v>
      </c>
      <c r="AS23" s="100">
        <v>6.1110394000000001</v>
      </c>
      <c r="AT23" s="100">
        <v>122992.5</v>
      </c>
      <c r="AU23" s="100">
        <v>25.150763000000001</v>
      </c>
      <c r="AV23" s="100">
        <v>6.8386535000000004</v>
      </c>
      <c r="AW23" s="100">
        <v>3.1512620999999998</v>
      </c>
      <c r="AY23" s="114">
        <v>1916</v>
      </c>
    </row>
    <row r="24" spans="2:51" s="92" customFormat="1">
      <c r="B24" s="114">
        <v>1917</v>
      </c>
      <c r="C24" s="100">
        <v>2502</v>
      </c>
      <c r="D24" s="100">
        <v>96.663747999999998</v>
      </c>
      <c r="E24" s="100">
        <v>122.39107</v>
      </c>
      <c r="F24" s="100" t="s">
        <v>24</v>
      </c>
      <c r="G24" s="100">
        <v>129.82227</v>
      </c>
      <c r="H24" s="100">
        <v>107.47945</v>
      </c>
      <c r="I24" s="100">
        <v>102.88171</v>
      </c>
      <c r="J24" s="100">
        <v>38.100081000000003</v>
      </c>
      <c r="K24" s="100" t="s">
        <v>24</v>
      </c>
      <c r="L24" s="100">
        <v>100</v>
      </c>
      <c r="M24" s="100">
        <v>9.0622623000000004</v>
      </c>
      <c r="N24" s="100">
        <v>92270</v>
      </c>
      <c r="O24" s="100">
        <v>36.107126999999998</v>
      </c>
      <c r="P24" s="100">
        <v>11.070053</v>
      </c>
      <c r="R24" s="114">
        <v>1917</v>
      </c>
      <c r="S24" s="100">
        <v>685</v>
      </c>
      <c r="T24" s="100">
        <v>27.769805000000002</v>
      </c>
      <c r="U24" s="100">
        <v>39.345390000000002</v>
      </c>
      <c r="V24" s="100" t="s">
        <v>24</v>
      </c>
      <c r="W24" s="100">
        <v>43.272019999999998</v>
      </c>
      <c r="X24" s="100">
        <v>32.257143999999997</v>
      </c>
      <c r="Y24" s="100">
        <v>30.783612999999999</v>
      </c>
      <c r="Z24" s="100">
        <v>32.698238000000003</v>
      </c>
      <c r="AA24" s="100" t="s">
        <v>24</v>
      </c>
      <c r="AB24" s="100">
        <v>100</v>
      </c>
      <c r="AC24" s="100">
        <v>3.3545544</v>
      </c>
      <c r="AD24" s="100">
        <v>29357.5</v>
      </c>
      <c r="AE24" s="100">
        <v>12.063224</v>
      </c>
      <c r="AF24" s="100">
        <v>4.5685852000000002</v>
      </c>
      <c r="AH24" s="114">
        <v>1917</v>
      </c>
      <c r="AI24" s="100">
        <v>3187</v>
      </c>
      <c r="AJ24" s="100">
        <v>63.045715000000001</v>
      </c>
      <c r="AK24" s="100">
        <v>82.679489000000004</v>
      </c>
      <c r="AL24" s="100" t="s">
        <v>24</v>
      </c>
      <c r="AM24" s="100">
        <v>88.490780999999998</v>
      </c>
      <c r="AN24" s="100">
        <v>71.433785999999998</v>
      </c>
      <c r="AO24" s="100">
        <v>68.327090999999996</v>
      </c>
      <c r="AP24" s="100">
        <v>36.937421000000001</v>
      </c>
      <c r="AQ24" s="100" t="s">
        <v>24</v>
      </c>
      <c r="AR24" s="100">
        <v>100</v>
      </c>
      <c r="AS24" s="100">
        <v>6.6355743</v>
      </c>
      <c r="AT24" s="100">
        <v>121627.5</v>
      </c>
      <c r="AU24" s="100">
        <v>24.378706000000001</v>
      </c>
      <c r="AV24" s="100">
        <v>8.2397594000000005</v>
      </c>
      <c r="AW24" s="100">
        <v>3.110684</v>
      </c>
      <c r="AY24" s="114">
        <v>1917</v>
      </c>
    </row>
    <row r="25" spans="2:51" s="92" customFormat="1">
      <c r="B25" s="115">
        <v>1918</v>
      </c>
      <c r="C25" s="100">
        <v>2458</v>
      </c>
      <c r="D25" s="100">
        <v>93.309628000000004</v>
      </c>
      <c r="E25" s="100">
        <v>119.02056</v>
      </c>
      <c r="F25" s="100" t="s">
        <v>24</v>
      </c>
      <c r="G25" s="100">
        <v>126.25465</v>
      </c>
      <c r="H25" s="100">
        <v>104.41349</v>
      </c>
      <c r="I25" s="100">
        <v>99.596800999999999</v>
      </c>
      <c r="J25" s="100">
        <v>38.613377</v>
      </c>
      <c r="K25" s="100" t="s">
        <v>24</v>
      </c>
      <c r="L25" s="100">
        <v>100</v>
      </c>
      <c r="M25" s="100">
        <v>8.5989155000000004</v>
      </c>
      <c r="N25" s="100">
        <v>89862.5</v>
      </c>
      <c r="O25" s="100">
        <v>34.548369999999998</v>
      </c>
      <c r="P25" s="100">
        <v>10.573707000000001</v>
      </c>
      <c r="R25" s="115">
        <v>1918</v>
      </c>
      <c r="S25" s="100">
        <v>693</v>
      </c>
      <c r="T25" s="100">
        <v>27.490935</v>
      </c>
      <c r="U25" s="100">
        <v>38.600116999999997</v>
      </c>
      <c r="V25" s="100" t="s">
        <v>24</v>
      </c>
      <c r="W25" s="100">
        <v>42.426290000000002</v>
      </c>
      <c r="X25" s="100">
        <v>31.751954999999999</v>
      </c>
      <c r="Y25" s="100">
        <v>30.993742999999998</v>
      </c>
      <c r="Z25" s="100">
        <v>31.215729</v>
      </c>
      <c r="AA25" s="100" t="s">
        <v>24</v>
      </c>
      <c r="AB25" s="100">
        <v>100</v>
      </c>
      <c r="AC25" s="100">
        <v>3.1988552000000001</v>
      </c>
      <c r="AD25" s="100">
        <v>30890</v>
      </c>
      <c r="AE25" s="100">
        <v>12.421075</v>
      </c>
      <c r="AF25" s="100">
        <v>4.5807412999999997</v>
      </c>
      <c r="AH25" s="115">
        <v>1918</v>
      </c>
      <c r="AI25" s="100">
        <v>3151</v>
      </c>
      <c r="AJ25" s="100">
        <v>61.124273000000002</v>
      </c>
      <c r="AK25" s="100">
        <v>80.505334000000005</v>
      </c>
      <c r="AL25" s="100" t="s">
        <v>24</v>
      </c>
      <c r="AM25" s="100">
        <v>86.187140999999997</v>
      </c>
      <c r="AN25" s="100">
        <v>69.520144000000002</v>
      </c>
      <c r="AO25" s="100">
        <v>66.666724000000002</v>
      </c>
      <c r="AP25" s="100">
        <v>36.983307000000003</v>
      </c>
      <c r="AQ25" s="100" t="s">
        <v>24</v>
      </c>
      <c r="AR25" s="100">
        <v>100</v>
      </c>
      <c r="AS25" s="100">
        <v>6.2707715999999998</v>
      </c>
      <c r="AT25" s="100">
        <v>120752.5</v>
      </c>
      <c r="AU25" s="100">
        <v>23.732963000000002</v>
      </c>
      <c r="AV25" s="100">
        <v>7.9222877</v>
      </c>
      <c r="AW25" s="100">
        <v>3.0834250000000001</v>
      </c>
      <c r="AY25" s="115">
        <v>1918</v>
      </c>
    </row>
    <row r="26" spans="2:51" s="92" customFormat="1">
      <c r="B26" s="115">
        <v>1919</v>
      </c>
      <c r="C26" s="100">
        <v>2619</v>
      </c>
      <c r="D26" s="100">
        <v>97.719250000000002</v>
      </c>
      <c r="E26" s="100">
        <v>119.40725</v>
      </c>
      <c r="F26" s="100" t="s">
        <v>24</v>
      </c>
      <c r="G26" s="100">
        <v>125.48683</v>
      </c>
      <c r="H26" s="100">
        <v>106.64403</v>
      </c>
      <c r="I26" s="100">
        <v>101.76275</v>
      </c>
      <c r="J26" s="100">
        <v>37.609827000000003</v>
      </c>
      <c r="K26" s="100" t="s">
        <v>24</v>
      </c>
      <c r="L26" s="100">
        <v>100</v>
      </c>
      <c r="M26" s="100">
        <v>6.9595026000000004</v>
      </c>
      <c r="N26" s="100">
        <v>97597.5</v>
      </c>
      <c r="O26" s="100">
        <v>36.875504999999997</v>
      </c>
      <c r="P26" s="100">
        <v>8.0675092999999993</v>
      </c>
      <c r="R26" s="115">
        <v>1919</v>
      </c>
      <c r="S26" s="100">
        <v>746</v>
      </c>
      <c r="T26" s="100">
        <v>28.971391000000001</v>
      </c>
      <c r="U26" s="100">
        <v>41.058219000000001</v>
      </c>
      <c r="V26" s="100" t="s">
        <v>24</v>
      </c>
      <c r="W26" s="100">
        <v>44.957009999999997</v>
      </c>
      <c r="X26" s="100">
        <v>33.882210999999998</v>
      </c>
      <c r="Y26" s="100">
        <v>32.770336</v>
      </c>
      <c r="Z26" s="100">
        <v>34.571046000000003</v>
      </c>
      <c r="AA26" s="100" t="s">
        <v>24</v>
      </c>
      <c r="AB26" s="100">
        <v>100</v>
      </c>
      <c r="AC26" s="100">
        <v>2.6362287000000002</v>
      </c>
      <c r="AD26" s="100">
        <v>30670</v>
      </c>
      <c r="AE26" s="100">
        <v>12.074004</v>
      </c>
      <c r="AF26" s="100">
        <v>3.3230762999999999</v>
      </c>
      <c r="AH26" s="115">
        <v>1919</v>
      </c>
      <c r="AI26" s="100">
        <v>3365</v>
      </c>
      <c r="AJ26" s="100">
        <v>64.033265999999998</v>
      </c>
      <c r="AK26" s="100">
        <v>81.657257999999999</v>
      </c>
      <c r="AL26" s="100" t="s">
        <v>24</v>
      </c>
      <c r="AM26" s="100">
        <v>86.780598999999995</v>
      </c>
      <c r="AN26" s="100">
        <v>71.462346999999994</v>
      </c>
      <c r="AO26" s="100">
        <v>68.413901999999993</v>
      </c>
      <c r="AP26" s="100">
        <v>36.931308000000001</v>
      </c>
      <c r="AQ26" s="100" t="s">
        <v>24</v>
      </c>
      <c r="AR26" s="100">
        <v>100</v>
      </c>
      <c r="AS26" s="100">
        <v>5.1038981000000003</v>
      </c>
      <c r="AT26" s="100">
        <v>128267.5</v>
      </c>
      <c r="AU26" s="100">
        <v>24.729393000000002</v>
      </c>
      <c r="AV26" s="100">
        <v>6.0143246000000001</v>
      </c>
      <c r="AW26" s="100">
        <v>2.9082422000000001</v>
      </c>
      <c r="AY26" s="115">
        <v>1919</v>
      </c>
    </row>
    <row r="27" spans="2:51" s="92" customFormat="1">
      <c r="B27" s="115">
        <v>1920</v>
      </c>
      <c r="C27" s="100">
        <v>2688</v>
      </c>
      <c r="D27" s="100">
        <v>98.605528000000007</v>
      </c>
      <c r="E27" s="100">
        <v>127.40273000000001</v>
      </c>
      <c r="F27" s="100" t="s">
        <v>24</v>
      </c>
      <c r="G27" s="100">
        <v>135.93185</v>
      </c>
      <c r="H27" s="100">
        <v>110.37745</v>
      </c>
      <c r="I27" s="100">
        <v>104.41593</v>
      </c>
      <c r="J27" s="100">
        <v>38.650244000000001</v>
      </c>
      <c r="K27" s="100" t="s">
        <v>24</v>
      </c>
      <c r="L27" s="100">
        <v>100</v>
      </c>
      <c r="M27" s="100">
        <v>8.3861104999999991</v>
      </c>
      <c r="N27" s="100">
        <v>97900</v>
      </c>
      <c r="O27" s="100">
        <v>36.363126000000001</v>
      </c>
      <c r="P27" s="100">
        <v>9.5950760000000006</v>
      </c>
      <c r="R27" s="115">
        <v>1920</v>
      </c>
      <c r="S27" s="100">
        <v>755</v>
      </c>
      <c r="T27" s="100">
        <v>28.717303000000001</v>
      </c>
      <c r="U27" s="100">
        <v>44.422162999999998</v>
      </c>
      <c r="V27" s="100" t="s">
        <v>24</v>
      </c>
      <c r="W27" s="100">
        <v>49.548985999999999</v>
      </c>
      <c r="X27" s="100">
        <v>34.888511999999999</v>
      </c>
      <c r="Y27" s="100">
        <v>32.780185000000003</v>
      </c>
      <c r="Z27" s="100">
        <v>36.452255000000001</v>
      </c>
      <c r="AA27" s="100" t="s">
        <v>24</v>
      </c>
      <c r="AB27" s="100">
        <v>100</v>
      </c>
      <c r="AC27" s="100">
        <v>3.1152004999999998</v>
      </c>
      <c r="AD27" s="100">
        <v>29820</v>
      </c>
      <c r="AE27" s="100">
        <v>11.498267999999999</v>
      </c>
      <c r="AF27" s="100">
        <v>3.7414016000000001</v>
      </c>
      <c r="AH27" s="115">
        <v>1920</v>
      </c>
      <c r="AI27" s="100">
        <v>3443</v>
      </c>
      <c r="AJ27" s="100">
        <v>64.293965</v>
      </c>
      <c r="AK27" s="100">
        <v>87.117175000000003</v>
      </c>
      <c r="AL27" s="100" t="s">
        <v>24</v>
      </c>
      <c r="AM27" s="100">
        <v>94.037875</v>
      </c>
      <c r="AN27" s="100">
        <v>73.700622999999993</v>
      </c>
      <c r="AO27" s="100">
        <v>69.633538999999999</v>
      </c>
      <c r="AP27" s="100">
        <v>38.166082000000003</v>
      </c>
      <c r="AQ27" s="100" t="s">
        <v>24</v>
      </c>
      <c r="AR27" s="100">
        <v>100</v>
      </c>
      <c r="AS27" s="100">
        <v>6.1166479999999996</v>
      </c>
      <c r="AT27" s="100">
        <v>127720</v>
      </c>
      <c r="AU27" s="100">
        <v>24.163208000000001</v>
      </c>
      <c r="AV27" s="100">
        <v>7.0278441999999997</v>
      </c>
      <c r="AW27" s="100">
        <v>2.8679991999999999</v>
      </c>
      <c r="AY27" s="115">
        <v>1920</v>
      </c>
    </row>
    <row r="28" spans="2:51">
      <c r="B28" s="116">
        <v>1921</v>
      </c>
      <c r="C28" s="100">
        <v>2803</v>
      </c>
      <c r="D28" s="100">
        <v>101.12197</v>
      </c>
      <c r="E28" s="100">
        <v>123.24041</v>
      </c>
      <c r="F28" s="100" t="s">
        <v>24</v>
      </c>
      <c r="G28" s="100">
        <v>129.55767</v>
      </c>
      <c r="H28" s="100">
        <v>109.70134</v>
      </c>
      <c r="I28" s="100">
        <v>104.21727</v>
      </c>
      <c r="J28" s="100">
        <v>37.985156000000003</v>
      </c>
      <c r="K28" s="100" t="s">
        <v>24</v>
      </c>
      <c r="L28" s="100">
        <v>100</v>
      </c>
      <c r="M28" s="100">
        <v>9.1445909000000007</v>
      </c>
      <c r="N28" s="100">
        <v>102885</v>
      </c>
      <c r="O28" s="100">
        <v>37.578071000000001</v>
      </c>
      <c r="P28" s="100">
        <v>10.599489</v>
      </c>
      <c r="R28" s="116">
        <v>1921</v>
      </c>
      <c r="S28" s="100">
        <v>701</v>
      </c>
      <c r="T28" s="100">
        <v>26.125522</v>
      </c>
      <c r="U28" s="100">
        <v>38.052669000000002</v>
      </c>
      <c r="V28" s="100" t="s">
        <v>24</v>
      </c>
      <c r="W28" s="100">
        <v>42.013446000000002</v>
      </c>
      <c r="X28" s="100">
        <v>30.809715000000001</v>
      </c>
      <c r="Y28" s="100">
        <v>29.273375000000001</v>
      </c>
      <c r="Z28" s="100">
        <v>34.535713999999999</v>
      </c>
      <c r="AA28" s="100" t="s">
        <v>24</v>
      </c>
      <c r="AB28" s="100">
        <v>100</v>
      </c>
      <c r="AC28" s="100">
        <v>2.9926571000000002</v>
      </c>
      <c r="AD28" s="100">
        <v>28930</v>
      </c>
      <c r="AE28" s="100">
        <v>10.930593</v>
      </c>
      <c r="AF28" s="100">
        <v>3.7999915</v>
      </c>
      <c r="AH28" s="116">
        <v>1921</v>
      </c>
      <c r="AI28" s="100">
        <v>3504</v>
      </c>
      <c r="AJ28" s="100">
        <v>64.233469999999997</v>
      </c>
      <c r="AK28" s="100">
        <v>81.867026999999993</v>
      </c>
      <c r="AL28" s="100" t="s">
        <v>24</v>
      </c>
      <c r="AM28" s="100">
        <v>87.125833999999998</v>
      </c>
      <c r="AN28" s="100">
        <v>71.298824999999994</v>
      </c>
      <c r="AO28" s="100">
        <v>67.751935000000003</v>
      </c>
      <c r="AP28" s="100">
        <v>37.287694999999999</v>
      </c>
      <c r="AQ28" s="100" t="s">
        <v>24</v>
      </c>
      <c r="AR28" s="100">
        <v>100</v>
      </c>
      <c r="AS28" s="100">
        <v>6.4797691999999998</v>
      </c>
      <c r="AT28" s="100">
        <v>131815</v>
      </c>
      <c r="AU28" s="100">
        <v>24.479998999999999</v>
      </c>
      <c r="AV28" s="100">
        <v>7.6106647000000001</v>
      </c>
      <c r="AW28" s="100">
        <v>3.2386797999999999</v>
      </c>
      <c r="AY28" s="116">
        <v>1921</v>
      </c>
    </row>
    <row r="29" spans="2:51">
      <c r="B29" s="117">
        <v>1922</v>
      </c>
      <c r="C29" s="100">
        <v>2468</v>
      </c>
      <c r="D29" s="100">
        <v>87.162280999999993</v>
      </c>
      <c r="E29" s="100">
        <v>110.23511999999999</v>
      </c>
      <c r="F29" s="100" t="s">
        <v>24</v>
      </c>
      <c r="G29" s="100">
        <v>117.07576</v>
      </c>
      <c r="H29" s="100">
        <v>96.490757000000002</v>
      </c>
      <c r="I29" s="100">
        <v>91.876885999999999</v>
      </c>
      <c r="J29" s="100">
        <v>38.107171999999998</v>
      </c>
      <c r="K29" s="100" t="s">
        <v>24</v>
      </c>
      <c r="L29" s="100">
        <v>100</v>
      </c>
      <c r="M29" s="100">
        <v>8.4390494</v>
      </c>
      <c r="N29" s="100">
        <v>91257.5</v>
      </c>
      <c r="O29" s="100">
        <v>32.629255000000001</v>
      </c>
      <c r="P29" s="100">
        <v>10.628640000000001</v>
      </c>
      <c r="R29" s="117">
        <v>1922</v>
      </c>
      <c r="S29" s="100">
        <v>665</v>
      </c>
      <c r="T29" s="100">
        <v>24.284254000000001</v>
      </c>
      <c r="U29" s="100">
        <v>35.331367</v>
      </c>
      <c r="V29" s="100" t="s">
        <v>24</v>
      </c>
      <c r="W29" s="100">
        <v>39.273072999999997</v>
      </c>
      <c r="X29" s="100">
        <v>28.640657000000001</v>
      </c>
      <c r="Y29" s="100">
        <v>27.426780000000001</v>
      </c>
      <c r="Z29" s="100">
        <v>34.695489000000002</v>
      </c>
      <c r="AA29" s="100" t="s">
        <v>24</v>
      </c>
      <c r="AB29" s="100">
        <v>100</v>
      </c>
      <c r="AC29" s="100">
        <v>3.0136862</v>
      </c>
      <c r="AD29" s="100">
        <v>27407.5</v>
      </c>
      <c r="AE29" s="100">
        <v>10.147919</v>
      </c>
      <c r="AF29" s="100">
        <v>4.2488954000000003</v>
      </c>
      <c r="AH29" s="117">
        <v>1922</v>
      </c>
      <c r="AI29" s="100">
        <v>3133</v>
      </c>
      <c r="AJ29" s="100">
        <v>56.248766000000003</v>
      </c>
      <c r="AK29" s="100">
        <v>73.620552000000004</v>
      </c>
      <c r="AL29" s="100" t="s">
        <v>24</v>
      </c>
      <c r="AM29" s="100">
        <v>79.081502</v>
      </c>
      <c r="AN29" s="100">
        <v>63.331749000000002</v>
      </c>
      <c r="AO29" s="100">
        <v>60.408231000000001</v>
      </c>
      <c r="AP29" s="100">
        <v>37.379769000000003</v>
      </c>
      <c r="AQ29" s="100" t="s">
        <v>24</v>
      </c>
      <c r="AR29" s="100">
        <v>100</v>
      </c>
      <c r="AS29" s="100">
        <v>6.1059032000000002</v>
      </c>
      <c r="AT29" s="100">
        <v>118665</v>
      </c>
      <c r="AU29" s="100">
        <v>21.584873000000002</v>
      </c>
      <c r="AV29" s="100">
        <v>7.8917966000000002</v>
      </c>
      <c r="AW29" s="100">
        <v>3.1200355000000002</v>
      </c>
      <c r="AY29" s="117">
        <v>1922</v>
      </c>
    </row>
    <row r="30" spans="2:51">
      <c r="B30" s="117">
        <v>1923</v>
      </c>
      <c r="C30" s="100">
        <v>2588</v>
      </c>
      <c r="D30" s="100">
        <v>89.278322000000003</v>
      </c>
      <c r="E30" s="100">
        <v>113.56323</v>
      </c>
      <c r="F30" s="100" t="s">
        <v>24</v>
      </c>
      <c r="G30" s="100">
        <v>120.85344000000001</v>
      </c>
      <c r="H30" s="100">
        <v>98.900283000000002</v>
      </c>
      <c r="I30" s="100">
        <v>93.527940000000001</v>
      </c>
      <c r="J30" s="100">
        <v>39.057153999999997</v>
      </c>
      <c r="K30" s="100" t="s">
        <v>24</v>
      </c>
      <c r="L30" s="100">
        <v>100</v>
      </c>
      <c r="M30" s="100">
        <v>8.1841755999999997</v>
      </c>
      <c r="N30" s="100">
        <v>93205</v>
      </c>
      <c r="O30" s="100">
        <v>32.551600999999998</v>
      </c>
      <c r="P30" s="100">
        <v>10.16878</v>
      </c>
      <c r="R30" s="117">
        <v>1923</v>
      </c>
      <c r="S30" s="100">
        <v>702</v>
      </c>
      <c r="T30" s="100">
        <v>25.119873999999999</v>
      </c>
      <c r="U30" s="100">
        <v>34.688507000000001</v>
      </c>
      <c r="V30" s="100" t="s">
        <v>24</v>
      </c>
      <c r="W30" s="100">
        <v>38.260384000000002</v>
      </c>
      <c r="X30" s="100">
        <v>28.776409000000001</v>
      </c>
      <c r="Y30" s="100">
        <v>27.868352999999999</v>
      </c>
      <c r="Z30" s="100">
        <v>33.027816999999999</v>
      </c>
      <c r="AA30" s="100" t="s">
        <v>24</v>
      </c>
      <c r="AB30" s="100">
        <v>100</v>
      </c>
      <c r="AC30" s="100">
        <v>2.8520354000000001</v>
      </c>
      <c r="AD30" s="100">
        <v>29982.5</v>
      </c>
      <c r="AE30" s="100">
        <v>10.878202</v>
      </c>
      <c r="AF30" s="100">
        <v>4.1402999999999999</v>
      </c>
      <c r="AH30" s="117">
        <v>1923</v>
      </c>
      <c r="AI30" s="100">
        <v>3290</v>
      </c>
      <c r="AJ30" s="100">
        <v>57.786208999999999</v>
      </c>
      <c r="AK30" s="100">
        <v>75.062310999999994</v>
      </c>
      <c r="AL30" s="100" t="s">
        <v>24</v>
      </c>
      <c r="AM30" s="100">
        <v>80.566491999999997</v>
      </c>
      <c r="AN30" s="100">
        <v>64.696757000000005</v>
      </c>
      <c r="AO30" s="100">
        <v>61.552385999999998</v>
      </c>
      <c r="AP30" s="100">
        <v>37.765810999999999</v>
      </c>
      <c r="AQ30" s="100" t="s">
        <v>24</v>
      </c>
      <c r="AR30" s="100">
        <v>100</v>
      </c>
      <c r="AS30" s="100">
        <v>5.8503449999999999</v>
      </c>
      <c r="AT30" s="100">
        <v>123187.5</v>
      </c>
      <c r="AU30" s="100">
        <v>21.921434000000001</v>
      </c>
      <c r="AV30" s="100">
        <v>7.5080337000000004</v>
      </c>
      <c r="AW30" s="100">
        <v>3.2737997999999999</v>
      </c>
      <c r="AY30" s="117">
        <v>1923</v>
      </c>
    </row>
    <row r="31" spans="2:51">
      <c r="B31" s="117">
        <v>1924</v>
      </c>
      <c r="C31" s="100">
        <v>2830</v>
      </c>
      <c r="D31" s="100">
        <v>95.559683000000007</v>
      </c>
      <c r="E31" s="100">
        <v>117.4922</v>
      </c>
      <c r="F31" s="100" t="s">
        <v>24</v>
      </c>
      <c r="G31" s="100">
        <v>123.68006</v>
      </c>
      <c r="H31" s="100">
        <v>104.21886000000001</v>
      </c>
      <c r="I31" s="100">
        <v>99.379041999999998</v>
      </c>
      <c r="J31" s="100">
        <v>38.541148999999997</v>
      </c>
      <c r="K31" s="100" t="s">
        <v>24</v>
      </c>
      <c r="L31" s="100">
        <v>100</v>
      </c>
      <c r="M31" s="100">
        <v>9.0988007999999994</v>
      </c>
      <c r="N31" s="100">
        <v>103370</v>
      </c>
      <c r="O31" s="100">
        <v>35.335338999999998</v>
      </c>
      <c r="P31" s="100">
        <v>11.682931999999999</v>
      </c>
      <c r="R31" s="117">
        <v>1924</v>
      </c>
      <c r="S31" s="100">
        <v>767</v>
      </c>
      <c r="T31" s="100">
        <v>26.915113999999999</v>
      </c>
      <c r="U31" s="100">
        <v>38.051175000000001</v>
      </c>
      <c r="V31" s="100" t="s">
        <v>24</v>
      </c>
      <c r="W31" s="100">
        <v>41.956325999999997</v>
      </c>
      <c r="X31" s="100">
        <v>31.261406000000001</v>
      </c>
      <c r="Y31" s="100">
        <v>30.370218000000001</v>
      </c>
      <c r="Z31" s="100">
        <v>34.331811999999999</v>
      </c>
      <c r="AA31" s="100" t="s">
        <v>24</v>
      </c>
      <c r="AB31" s="100">
        <v>100</v>
      </c>
      <c r="AC31" s="100">
        <v>3.2122964000000001</v>
      </c>
      <c r="AD31" s="100">
        <v>31762.5</v>
      </c>
      <c r="AE31" s="100">
        <v>11.300566</v>
      </c>
      <c r="AF31" s="100">
        <v>4.5232678999999996</v>
      </c>
      <c r="AH31" s="117">
        <v>1924</v>
      </c>
      <c r="AI31" s="100">
        <v>3597</v>
      </c>
      <c r="AJ31" s="100">
        <v>61.897714999999998</v>
      </c>
      <c r="AK31" s="100">
        <v>78.925264999999996</v>
      </c>
      <c r="AL31" s="100" t="s">
        <v>24</v>
      </c>
      <c r="AM31" s="100">
        <v>84.088581000000005</v>
      </c>
      <c r="AN31" s="100">
        <v>68.725945999999993</v>
      </c>
      <c r="AO31" s="100">
        <v>65.838508000000004</v>
      </c>
      <c r="AP31" s="100">
        <v>37.640825</v>
      </c>
      <c r="AQ31" s="100" t="s">
        <v>24</v>
      </c>
      <c r="AR31" s="100">
        <v>100</v>
      </c>
      <c r="AS31" s="100">
        <v>6.5423790000000004</v>
      </c>
      <c r="AT31" s="100">
        <v>135132.5</v>
      </c>
      <c r="AU31" s="100">
        <v>23.558254000000002</v>
      </c>
      <c r="AV31" s="100">
        <v>8.5149787999999997</v>
      </c>
      <c r="AW31" s="100">
        <v>3.0877416000000002</v>
      </c>
      <c r="AY31" s="117">
        <v>1924</v>
      </c>
    </row>
    <row r="32" spans="2:51">
      <c r="B32" s="117">
        <v>1925</v>
      </c>
      <c r="C32" s="100">
        <v>3067</v>
      </c>
      <c r="D32" s="100">
        <v>101.18438999999999</v>
      </c>
      <c r="E32" s="100">
        <v>126.81327</v>
      </c>
      <c r="F32" s="100" t="s">
        <v>24</v>
      </c>
      <c r="G32" s="100">
        <v>134.61303000000001</v>
      </c>
      <c r="H32" s="100">
        <v>111.47372</v>
      </c>
      <c r="I32" s="100">
        <v>106.09502000000001</v>
      </c>
      <c r="J32" s="100">
        <v>38.303075</v>
      </c>
      <c r="K32" s="100" t="s">
        <v>24</v>
      </c>
      <c r="L32" s="100">
        <v>100</v>
      </c>
      <c r="M32" s="100">
        <v>9.8509668000000001</v>
      </c>
      <c r="N32" s="100">
        <v>112957.5</v>
      </c>
      <c r="O32" s="100">
        <v>37.730476000000003</v>
      </c>
      <c r="P32" s="100">
        <v>13.107426</v>
      </c>
      <c r="R32" s="117">
        <v>1925</v>
      </c>
      <c r="S32" s="100">
        <v>865</v>
      </c>
      <c r="T32" s="100">
        <v>29.744506999999999</v>
      </c>
      <c r="U32" s="100">
        <v>44.363197</v>
      </c>
      <c r="V32" s="100" t="s">
        <v>24</v>
      </c>
      <c r="W32" s="100">
        <v>49.400655</v>
      </c>
      <c r="X32" s="100">
        <v>35.35933</v>
      </c>
      <c r="Y32" s="100">
        <v>33.4711</v>
      </c>
      <c r="Z32" s="100">
        <v>36.226852000000001</v>
      </c>
      <c r="AA32" s="100" t="s">
        <v>24</v>
      </c>
      <c r="AB32" s="100">
        <v>100</v>
      </c>
      <c r="AC32" s="100">
        <v>3.6912178999999998</v>
      </c>
      <c r="AD32" s="100">
        <v>34290</v>
      </c>
      <c r="AE32" s="100">
        <v>11.957318000000001</v>
      </c>
      <c r="AF32" s="100">
        <v>5.1658682000000002</v>
      </c>
      <c r="AH32" s="117">
        <v>1925</v>
      </c>
      <c r="AI32" s="100">
        <v>3932</v>
      </c>
      <c r="AJ32" s="100">
        <v>66.204203000000007</v>
      </c>
      <c r="AK32" s="100">
        <v>86.621939999999995</v>
      </c>
      <c r="AL32" s="100" t="s">
        <v>24</v>
      </c>
      <c r="AM32" s="100">
        <v>93.095201000000003</v>
      </c>
      <c r="AN32" s="100">
        <v>74.397529000000006</v>
      </c>
      <c r="AO32" s="100">
        <v>70.752188000000004</v>
      </c>
      <c r="AP32" s="100">
        <v>37.845574999999997</v>
      </c>
      <c r="AQ32" s="100" t="s">
        <v>24</v>
      </c>
      <c r="AR32" s="100">
        <v>100</v>
      </c>
      <c r="AS32" s="100">
        <v>7.2056883000000003</v>
      </c>
      <c r="AT32" s="100">
        <v>147247.5</v>
      </c>
      <c r="AU32" s="100">
        <v>25.121129</v>
      </c>
      <c r="AV32" s="100">
        <v>9.6520136000000001</v>
      </c>
      <c r="AW32" s="100">
        <v>2.8585242000000002</v>
      </c>
      <c r="AY32" s="117">
        <v>1925</v>
      </c>
    </row>
    <row r="33" spans="2:51">
      <c r="B33" s="117">
        <v>1926</v>
      </c>
      <c r="C33" s="100">
        <v>3344</v>
      </c>
      <c r="D33" s="100">
        <v>108.16755999999999</v>
      </c>
      <c r="E33" s="100">
        <v>139.11551</v>
      </c>
      <c r="F33" s="100" t="s">
        <v>24</v>
      </c>
      <c r="G33" s="100">
        <v>148.39525</v>
      </c>
      <c r="H33" s="100">
        <v>120.43106</v>
      </c>
      <c r="I33" s="100">
        <v>113.83416</v>
      </c>
      <c r="J33" s="100">
        <v>38.596465000000002</v>
      </c>
      <c r="K33" s="100" t="s">
        <v>24</v>
      </c>
      <c r="L33" s="100">
        <v>100</v>
      </c>
      <c r="M33" s="100">
        <v>10.32513</v>
      </c>
      <c r="N33" s="100">
        <v>122537.5</v>
      </c>
      <c r="O33" s="100">
        <v>40.134121999999998</v>
      </c>
      <c r="P33" s="100">
        <v>13.821253</v>
      </c>
      <c r="R33" s="117">
        <v>1926</v>
      </c>
      <c r="S33" s="100">
        <v>873</v>
      </c>
      <c r="T33" s="100">
        <v>29.445494</v>
      </c>
      <c r="U33" s="100">
        <v>45.199821</v>
      </c>
      <c r="V33" s="100" t="s">
        <v>24</v>
      </c>
      <c r="W33" s="100">
        <v>50.374388000000003</v>
      </c>
      <c r="X33" s="100">
        <v>35.598481</v>
      </c>
      <c r="Y33" s="100">
        <v>33.299121999999997</v>
      </c>
      <c r="Z33" s="100">
        <v>39.201031</v>
      </c>
      <c r="AA33" s="100" t="s">
        <v>24</v>
      </c>
      <c r="AB33" s="100">
        <v>100</v>
      </c>
      <c r="AC33" s="100">
        <v>3.5538368</v>
      </c>
      <c r="AD33" s="100">
        <v>32030</v>
      </c>
      <c r="AE33" s="100">
        <v>10.956421000000001</v>
      </c>
      <c r="AF33" s="100">
        <v>4.7358362999999999</v>
      </c>
      <c r="AH33" s="117">
        <v>1926</v>
      </c>
      <c r="AI33" s="100">
        <v>4217</v>
      </c>
      <c r="AJ33" s="100">
        <v>69.629971999999995</v>
      </c>
      <c r="AK33" s="100">
        <v>92.872129000000001</v>
      </c>
      <c r="AL33" s="100" t="s">
        <v>24</v>
      </c>
      <c r="AM33" s="100">
        <v>100.04340999999999</v>
      </c>
      <c r="AN33" s="100">
        <v>78.867846</v>
      </c>
      <c r="AO33" s="100">
        <v>74.459407999999996</v>
      </c>
      <c r="AP33" s="100">
        <v>38.721800000000002</v>
      </c>
      <c r="AQ33" s="100" t="s">
        <v>24</v>
      </c>
      <c r="AR33" s="100">
        <v>100</v>
      </c>
      <c r="AS33" s="100">
        <v>7.4044809999999996</v>
      </c>
      <c r="AT33" s="100">
        <v>154567.5</v>
      </c>
      <c r="AU33" s="100">
        <v>25.862112</v>
      </c>
      <c r="AV33" s="100">
        <v>9.8896616999999996</v>
      </c>
      <c r="AW33" s="100">
        <v>3.0777890999999999</v>
      </c>
      <c r="AY33" s="117">
        <v>1926</v>
      </c>
    </row>
    <row r="34" spans="2:51">
      <c r="B34" s="117">
        <v>1927</v>
      </c>
      <c r="C34" s="100">
        <v>3438</v>
      </c>
      <c r="D34" s="100">
        <v>108.83880000000001</v>
      </c>
      <c r="E34" s="100">
        <v>135.07578000000001</v>
      </c>
      <c r="F34" s="100" t="s">
        <v>24</v>
      </c>
      <c r="G34" s="100">
        <v>143.44649000000001</v>
      </c>
      <c r="H34" s="100">
        <v>118.80628</v>
      </c>
      <c r="I34" s="100">
        <v>113.14691999999999</v>
      </c>
      <c r="J34" s="100">
        <v>38.590510999999999</v>
      </c>
      <c r="K34" s="100" t="s">
        <v>24</v>
      </c>
      <c r="L34" s="100">
        <v>100</v>
      </c>
      <c r="M34" s="100">
        <v>10.463205</v>
      </c>
      <c r="N34" s="100">
        <v>125587.5</v>
      </c>
      <c r="O34" s="100">
        <v>40.260145999999999</v>
      </c>
      <c r="P34" s="100">
        <v>14.065519</v>
      </c>
      <c r="R34" s="117">
        <v>1927</v>
      </c>
      <c r="S34" s="100">
        <v>951</v>
      </c>
      <c r="T34" s="100">
        <v>31.451533000000001</v>
      </c>
      <c r="U34" s="100">
        <v>51.932611000000001</v>
      </c>
      <c r="V34" s="100" t="s">
        <v>24</v>
      </c>
      <c r="W34" s="100">
        <v>59.08361</v>
      </c>
      <c r="X34" s="100">
        <v>39.262365000000003</v>
      </c>
      <c r="Y34" s="100">
        <v>36.641289999999998</v>
      </c>
      <c r="Z34" s="100">
        <v>38.856467000000002</v>
      </c>
      <c r="AA34" s="100" t="s">
        <v>24</v>
      </c>
      <c r="AB34" s="100">
        <v>100</v>
      </c>
      <c r="AC34" s="100">
        <v>3.7405601000000002</v>
      </c>
      <c r="AD34" s="100">
        <v>35522.5</v>
      </c>
      <c r="AE34" s="100">
        <v>11.916302999999999</v>
      </c>
      <c r="AF34" s="100">
        <v>5.0903866999999998</v>
      </c>
      <c r="AH34" s="117">
        <v>1927</v>
      </c>
      <c r="AI34" s="100">
        <v>4389</v>
      </c>
      <c r="AJ34" s="100">
        <v>70.990700000000004</v>
      </c>
      <c r="AK34" s="100">
        <v>94.995901000000003</v>
      </c>
      <c r="AL34" s="100" t="s">
        <v>24</v>
      </c>
      <c r="AM34" s="100">
        <v>102.94354</v>
      </c>
      <c r="AN34" s="100">
        <v>80.281312</v>
      </c>
      <c r="AO34" s="100">
        <v>76.108350999999999</v>
      </c>
      <c r="AP34" s="100">
        <v>38.648308999999998</v>
      </c>
      <c r="AQ34" s="100" t="s">
        <v>24</v>
      </c>
      <c r="AR34" s="100">
        <v>100</v>
      </c>
      <c r="AS34" s="100">
        <v>7.530627</v>
      </c>
      <c r="AT34" s="100">
        <v>161110</v>
      </c>
      <c r="AU34" s="100">
        <v>26.409744</v>
      </c>
      <c r="AV34" s="100">
        <v>10.128182000000001</v>
      </c>
      <c r="AW34" s="100">
        <v>2.6009820000000001</v>
      </c>
      <c r="AY34" s="117">
        <v>1927</v>
      </c>
    </row>
    <row r="35" spans="2:51">
      <c r="B35" s="117">
        <v>1928</v>
      </c>
      <c r="C35" s="100">
        <v>3343</v>
      </c>
      <c r="D35" s="100">
        <v>103.77476</v>
      </c>
      <c r="E35" s="100">
        <v>130.36386999999999</v>
      </c>
      <c r="F35" s="100" t="s">
        <v>24</v>
      </c>
      <c r="G35" s="100">
        <v>138.19854000000001</v>
      </c>
      <c r="H35" s="100">
        <v>113.74382</v>
      </c>
      <c r="I35" s="100">
        <v>107.69414</v>
      </c>
      <c r="J35" s="100">
        <v>39.238281000000001</v>
      </c>
      <c r="K35" s="100" t="s">
        <v>24</v>
      </c>
      <c r="L35" s="100">
        <v>100</v>
      </c>
      <c r="M35" s="100">
        <v>10.085986</v>
      </c>
      <c r="N35" s="100">
        <v>119887.5</v>
      </c>
      <c r="O35" s="100">
        <v>37.693359999999998</v>
      </c>
      <c r="P35" s="100">
        <v>13.435370000000001</v>
      </c>
      <c r="R35" s="117">
        <v>1928</v>
      </c>
      <c r="S35" s="100">
        <v>923</v>
      </c>
      <c r="T35" s="100">
        <v>29.959751000000001</v>
      </c>
      <c r="U35" s="100">
        <v>45.675552000000003</v>
      </c>
      <c r="V35" s="100" t="s">
        <v>24</v>
      </c>
      <c r="W35" s="100">
        <v>50.982464999999998</v>
      </c>
      <c r="X35" s="100">
        <v>35.923824000000003</v>
      </c>
      <c r="Y35" s="100">
        <v>33.894333000000003</v>
      </c>
      <c r="Z35" s="100">
        <v>37.846696000000001</v>
      </c>
      <c r="AA35" s="100" t="s">
        <v>24</v>
      </c>
      <c r="AB35" s="100">
        <v>100</v>
      </c>
      <c r="AC35" s="100">
        <v>3.5184690999999999</v>
      </c>
      <c r="AD35" s="100">
        <v>35185</v>
      </c>
      <c r="AE35" s="100">
        <v>11.586591</v>
      </c>
      <c r="AF35" s="100">
        <v>4.9200673000000004</v>
      </c>
      <c r="AH35" s="117">
        <v>1928</v>
      </c>
      <c r="AI35" s="100">
        <v>4266</v>
      </c>
      <c r="AJ35" s="100">
        <v>67.690647999999996</v>
      </c>
      <c r="AK35" s="100">
        <v>89.059940999999995</v>
      </c>
      <c r="AL35" s="100" t="s">
        <v>24</v>
      </c>
      <c r="AM35" s="100">
        <v>95.677561999999995</v>
      </c>
      <c r="AN35" s="100">
        <v>75.837869999999995</v>
      </c>
      <c r="AO35" s="100">
        <v>71.794668999999999</v>
      </c>
      <c r="AP35" s="100">
        <v>38.936132999999998</v>
      </c>
      <c r="AQ35" s="100" t="s">
        <v>24</v>
      </c>
      <c r="AR35" s="100">
        <v>100</v>
      </c>
      <c r="AS35" s="100">
        <v>7.1844790999999999</v>
      </c>
      <c r="AT35" s="100">
        <v>155072.5</v>
      </c>
      <c r="AU35" s="100">
        <v>24.942097</v>
      </c>
      <c r="AV35" s="100">
        <v>9.6470518999999992</v>
      </c>
      <c r="AW35" s="100">
        <v>2.8541280000000002</v>
      </c>
      <c r="AY35" s="117">
        <v>1928</v>
      </c>
    </row>
    <row r="36" spans="2:51">
      <c r="B36" s="117">
        <v>1929</v>
      </c>
      <c r="C36" s="100">
        <v>3503</v>
      </c>
      <c r="D36" s="100">
        <v>107.27958</v>
      </c>
      <c r="E36" s="100">
        <v>132.46463</v>
      </c>
      <c r="F36" s="100" t="s">
        <v>24</v>
      </c>
      <c r="G36" s="100">
        <v>140.13452000000001</v>
      </c>
      <c r="H36" s="100">
        <v>116.711</v>
      </c>
      <c r="I36" s="100">
        <v>110.73639</v>
      </c>
      <c r="J36" s="100">
        <v>38.277490999999998</v>
      </c>
      <c r="K36" s="100" t="s">
        <v>24</v>
      </c>
      <c r="L36" s="100">
        <v>100</v>
      </c>
      <c r="M36" s="100">
        <v>10.089867</v>
      </c>
      <c r="N36" s="100">
        <v>129142.5</v>
      </c>
      <c r="O36" s="100">
        <v>40.075251999999999</v>
      </c>
      <c r="P36" s="100">
        <v>14.399806</v>
      </c>
      <c r="R36" s="117">
        <v>1929</v>
      </c>
      <c r="S36" s="100">
        <v>941</v>
      </c>
      <c r="T36" s="100">
        <v>30.077351</v>
      </c>
      <c r="U36" s="100">
        <v>44.409481999999997</v>
      </c>
      <c r="V36" s="100" t="s">
        <v>24</v>
      </c>
      <c r="W36" s="100">
        <v>49.276505</v>
      </c>
      <c r="X36" s="100">
        <v>35.403315999999997</v>
      </c>
      <c r="Y36" s="100">
        <v>33.647216999999998</v>
      </c>
      <c r="Z36" s="100">
        <v>37.664893999999997</v>
      </c>
      <c r="AA36" s="100" t="s">
        <v>24</v>
      </c>
      <c r="AB36" s="100">
        <v>100</v>
      </c>
      <c r="AC36" s="100">
        <v>3.5999846999999998</v>
      </c>
      <c r="AD36" s="100">
        <v>35950</v>
      </c>
      <c r="AE36" s="100">
        <v>11.661854999999999</v>
      </c>
      <c r="AF36" s="100">
        <v>5.3423685000000001</v>
      </c>
      <c r="AH36" s="117">
        <v>1929</v>
      </c>
      <c r="AI36" s="100">
        <v>4444</v>
      </c>
      <c r="AJ36" s="100">
        <v>69.503746000000007</v>
      </c>
      <c r="AK36" s="100">
        <v>89.242330999999993</v>
      </c>
      <c r="AL36" s="100" t="s">
        <v>24</v>
      </c>
      <c r="AM36" s="100">
        <v>95.494991999999996</v>
      </c>
      <c r="AN36" s="100">
        <v>76.929873000000001</v>
      </c>
      <c r="AO36" s="100">
        <v>73.081751999999994</v>
      </c>
      <c r="AP36" s="100">
        <v>38.147562999999998</v>
      </c>
      <c r="AQ36" s="100" t="s">
        <v>24</v>
      </c>
      <c r="AR36" s="100">
        <v>100</v>
      </c>
      <c r="AS36" s="100">
        <v>7.3023645999999998</v>
      </c>
      <c r="AT36" s="100">
        <v>165092.5</v>
      </c>
      <c r="AU36" s="100">
        <v>26.183547000000001</v>
      </c>
      <c r="AV36" s="100">
        <v>10.51707</v>
      </c>
      <c r="AW36" s="100">
        <v>2.9828006</v>
      </c>
      <c r="AY36" s="117">
        <v>1929</v>
      </c>
    </row>
    <row r="37" spans="2:51">
      <c r="B37" s="117">
        <v>1930</v>
      </c>
      <c r="C37" s="100">
        <v>3479</v>
      </c>
      <c r="D37" s="100">
        <v>105.57461000000001</v>
      </c>
      <c r="E37" s="100">
        <v>128.40727000000001</v>
      </c>
      <c r="F37" s="100" t="s">
        <v>24</v>
      </c>
      <c r="G37" s="100">
        <v>135.66351</v>
      </c>
      <c r="H37" s="100">
        <v>113.70249</v>
      </c>
      <c r="I37" s="100">
        <v>108.07183000000001</v>
      </c>
      <c r="J37" s="100">
        <v>38.781385</v>
      </c>
      <c r="K37" s="100" t="s">
        <v>24</v>
      </c>
      <c r="L37" s="100">
        <v>100</v>
      </c>
      <c r="M37" s="100">
        <v>11.169256000000001</v>
      </c>
      <c r="N37" s="100">
        <v>126407.5</v>
      </c>
      <c r="O37" s="100">
        <v>38.895811999999999</v>
      </c>
      <c r="P37" s="100">
        <v>15.851514</v>
      </c>
      <c r="R37" s="117">
        <v>1930</v>
      </c>
      <c r="S37" s="100">
        <v>916</v>
      </c>
      <c r="T37" s="100">
        <v>28.919619000000001</v>
      </c>
      <c r="U37" s="100">
        <v>42.605237000000002</v>
      </c>
      <c r="V37" s="100" t="s">
        <v>24</v>
      </c>
      <c r="W37" s="100">
        <v>47.378078000000002</v>
      </c>
      <c r="X37" s="100">
        <v>34.050244999999997</v>
      </c>
      <c r="Y37" s="100">
        <v>32.280751000000002</v>
      </c>
      <c r="Z37" s="100">
        <v>38.122270999999998</v>
      </c>
      <c r="AA37" s="100" t="s">
        <v>24</v>
      </c>
      <c r="AB37" s="100">
        <v>100</v>
      </c>
      <c r="AC37" s="100">
        <v>3.7877847999999998</v>
      </c>
      <c r="AD37" s="100">
        <v>34655</v>
      </c>
      <c r="AE37" s="100">
        <v>11.110932999999999</v>
      </c>
      <c r="AF37" s="100">
        <v>5.5846071000000004</v>
      </c>
      <c r="AH37" s="117">
        <v>1930</v>
      </c>
      <c r="AI37" s="100">
        <v>4395</v>
      </c>
      <c r="AJ37" s="100">
        <v>68.005632000000006</v>
      </c>
      <c r="AK37" s="100">
        <v>86.346618000000007</v>
      </c>
      <c r="AL37" s="100" t="s">
        <v>24</v>
      </c>
      <c r="AM37" s="100">
        <v>92.383476999999999</v>
      </c>
      <c r="AN37" s="100">
        <v>74.711179000000001</v>
      </c>
      <c r="AO37" s="100">
        <v>71.017134999999996</v>
      </c>
      <c r="AP37" s="100">
        <v>38.643574999999998</v>
      </c>
      <c r="AQ37" s="100" t="s">
        <v>24</v>
      </c>
      <c r="AR37" s="100">
        <v>100</v>
      </c>
      <c r="AS37" s="100">
        <v>7.9431060000000002</v>
      </c>
      <c r="AT37" s="100">
        <v>161062.5</v>
      </c>
      <c r="AU37" s="100">
        <v>25.288903999999999</v>
      </c>
      <c r="AV37" s="100">
        <v>11.358487</v>
      </c>
      <c r="AW37" s="100">
        <v>3.0138847000000002</v>
      </c>
      <c r="AY37" s="117">
        <v>1930</v>
      </c>
    </row>
    <row r="38" spans="2:51">
      <c r="B38" s="118">
        <v>1931</v>
      </c>
      <c r="C38" s="100">
        <v>3069</v>
      </c>
      <c r="D38" s="100">
        <v>92.406358999999995</v>
      </c>
      <c r="E38" s="100">
        <v>117.11726</v>
      </c>
      <c r="F38" s="100" t="s">
        <v>24</v>
      </c>
      <c r="G38" s="100">
        <v>125.06542</v>
      </c>
      <c r="H38" s="100">
        <v>101.22496</v>
      </c>
      <c r="I38" s="100">
        <v>95.177683999999999</v>
      </c>
      <c r="J38" s="100">
        <v>39.561990000000002</v>
      </c>
      <c r="K38" s="100" t="s">
        <v>24</v>
      </c>
      <c r="L38" s="100">
        <v>100</v>
      </c>
      <c r="M38" s="100">
        <v>9.6521574999999995</v>
      </c>
      <c r="N38" s="100">
        <v>109790</v>
      </c>
      <c r="O38" s="100">
        <v>33.551324999999999</v>
      </c>
      <c r="P38" s="100">
        <v>14.721697000000001</v>
      </c>
      <c r="R38" s="118">
        <v>1931</v>
      </c>
      <c r="S38" s="100">
        <v>830</v>
      </c>
      <c r="T38" s="100">
        <v>25.894611999999999</v>
      </c>
      <c r="U38" s="100">
        <v>42.979337000000001</v>
      </c>
      <c r="V38" s="100" t="s">
        <v>24</v>
      </c>
      <c r="W38" s="100">
        <v>49.004548</v>
      </c>
      <c r="X38" s="100">
        <v>32.055995000000003</v>
      </c>
      <c r="Y38" s="100">
        <v>29.390999000000001</v>
      </c>
      <c r="Z38" s="100">
        <v>42.289157000000003</v>
      </c>
      <c r="AA38" s="100" t="s">
        <v>24</v>
      </c>
      <c r="AB38" s="100">
        <v>100</v>
      </c>
      <c r="AC38" s="100">
        <v>3.3516395000000001</v>
      </c>
      <c r="AD38" s="100">
        <v>28370</v>
      </c>
      <c r="AE38" s="100">
        <v>8.9974945000000002</v>
      </c>
      <c r="AF38" s="100">
        <v>4.9430899999999998</v>
      </c>
      <c r="AH38" s="118">
        <v>1931</v>
      </c>
      <c r="AI38" s="100">
        <v>3899</v>
      </c>
      <c r="AJ38" s="100">
        <v>59.741056</v>
      </c>
      <c r="AK38" s="100">
        <v>80.723775000000003</v>
      </c>
      <c r="AL38" s="100" t="s">
        <v>24</v>
      </c>
      <c r="AM38" s="100">
        <v>87.745108999999999</v>
      </c>
      <c r="AN38" s="100">
        <v>67.280028999999999</v>
      </c>
      <c r="AO38" s="100">
        <v>62.930540000000001</v>
      </c>
      <c r="AP38" s="100">
        <v>40.143132000000001</v>
      </c>
      <c r="AQ38" s="100" t="s">
        <v>24</v>
      </c>
      <c r="AR38" s="100">
        <v>100</v>
      </c>
      <c r="AS38" s="100">
        <v>6.8935643999999998</v>
      </c>
      <c r="AT38" s="100">
        <v>138160</v>
      </c>
      <c r="AU38" s="100">
        <v>21.502162999999999</v>
      </c>
      <c r="AV38" s="100">
        <v>10.469025999999999</v>
      </c>
      <c r="AW38" s="100">
        <v>2.7249666000000001</v>
      </c>
      <c r="AY38" s="118">
        <v>1931</v>
      </c>
    </row>
    <row r="39" spans="2:51">
      <c r="B39" s="118">
        <v>1932</v>
      </c>
      <c r="C39" s="100">
        <v>2991</v>
      </c>
      <c r="D39" s="100">
        <v>89.467859000000004</v>
      </c>
      <c r="E39" s="100">
        <v>109.07332</v>
      </c>
      <c r="F39" s="100" t="s">
        <v>24</v>
      </c>
      <c r="G39" s="100">
        <v>116.11874</v>
      </c>
      <c r="H39" s="100">
        <v>95.980607000000006</v>
      </c>
      <c r="I39" s="100">
        <v>91.752574999999993</v>
      </c>
      <c r="J39" s="100">
        <v>39.328696000000001</v>
      </c>
      <c r="K39" s="100" t="s">
        <v>24</v>
      </c>
      <c r="L39" s="100">
        <v>100</v>
      </c>
      <c r="M39" s="100">
        <v>9.3879473000000004</v>
      </c>
      <c r="N39" s="100">
        <v>107387.5</v>
      </c>
      <c r="O39" s="100">
        <v>32.628675999999999</v>
      </c>
      <c r="P39" s="100">
        <v>14.873253999999999</v>
      </c>
      <c r="R39" s="118">
        <v>1932</v>
      </c>
      <c r="S39" s="100">
        <v>893</v>
      </c>
      <c r="T39" s="100">
        <v>27.615424999999998</v>
      </c>
      <c r="U39" s="100">
        <v>40.427346999999997</v>
      </c>
      <c r="V39" s="100" t="s">
        <v>24</v>
      </c>
      <c r="W39" s="100">
        <v>45.074281999999997</v>
      </c>
      <c r="X39" s="100">
        <v>32.089215000000003</v>
      </c>
      <c r="Y39" s="100">
        <v>30.281838</v>
      </c>
      <c r="Z39" s="100">
        <v>40.428331</v>
      </c>
      <c r="AA39" s="100" t="s">
        <v>24</v>
      </c>
      <c r="AB39" s="100">
        <v>100</v>
      </c>
      <c r="AC39" s="100">
        <v>3.5867775000000002</v>
      </c>
      <c r="AD39" s="100">
        <v>31870</v>
      </c>
      <c r="AE39" s="100">
        <v>10.029897999999999</v>
      </c>
      <c r="AF39" s="100">
        <v>5.6927232999999999</v>
      </c>
      <c r="AH39" s="118">
        <v>1932</v>
      </c>
      <c r="AI39" s="100">
        <v>3884</v>
      </c>
      <c r="AJ39" s="100">
        <v>59.056075999999997</v>
      </c>
      <c r="AK39" s="100">
        <v>75.208206000000004</v>
      </c>
      <c r="AL39" s="100" t="s">
        <v>24</v>
      </c>
      <c r="AM39" s="100">
        <v>81.045278999999994</v>
      </c>
      <c r="AN39" s="100">
        <v>64.528666999999999</v>
      </c>
      <c r="AO39" s="100">
        <v>61.523169000000003</v>
      </c>
      <c r="AP39" s="100">
        <v>39.582042999999999</v>
      </c>
      <c r="AQ39" s="100" t="s">
        <v>24</v>
      </c>
      <c r="AR39" s="100">
        <v>100</v>
      </c>
      <c r="AS39" s="100">
        <v>6.8432088000000002</v>
      </c>
      <c r="AT39" s="100">
        <v>139257.5</v>
      </c>
      <c r="AU39" s="100">
        <v>21.527895999999998</v>
      </c>
      <c r="AV39" s="100">
        <v>10.863747999999999</v>
      </c>
      <c r="AW39" s="100">
        <v>2.6980083000000001</v>
      </c>
      <c r="AY39" s="118">
        <v>1932</v>
      </c>
    </row>
    <row r="40" spans="2:51">
      <c r="B40" s="118">
        <v>1933</v>
      </c>
      <c r="C40" s="100">
        <v>2977</v>
      </c>
      <c r="D40" s="100">
        <v>88.414362999999994</v>
      </c>
      <c r="E40" s="100">
        <v>105.9971</v>
      </c>
      <c r="F40" s="100" t="s">
        <v>24</v>
      </c>
      <c r="G40" s="100">
        <v>112.21666999999999</v>
      </c>
      <c r="H40" s="100">
        <v>93.956047999999996</v>
      </c>
      <c r="I40" s="100">
        <v>89.636019000000005</v>
      </c>
      <c r="J40" s="100">
        <v>39.411417999999998</v>
      </c>
      <c r="K40" s="100" t="s">
        <v>24</v>
      </c>
      <c r="L40" s="100">
        <v>100</v>
      </c>
      <c r="M40" s="100">
        <v>8.9533834999999993</v>
      </c>
      <c r="N40" s="100">
        <v>106600</v>
      </c>
      <c r="O40" s="100">
        <v>32.185018999999997</v>
      </c>
      <c r="P40" s="100">
        <v>14.910133999999999</v>
      </c>
      <c r="R40" s="118">
        <v>1933</v>
      </c>
      <c r="S40" s="100">
        <v>893</v>
      </c>
      <c r="T40" s="100">
        <v>27.369969999999999</v>
      </c>
      <c r="U40" s="100">
        <v>41.172536999999998</v>
      </c>
      <c r="V40" s="100" t="s">
        <v>24</v>
      </c>
      <c r="W40" s="100">
        <v>46.260438999999998</v>
      </c>
      <c r="X40" s="100">
        <v>32.112963999999998</v>
      </c>
      <c r="Y40" s="100">
        <v>30.136182000000002</v>
      </c>
      <c r="Z40" s="100">
        <v>40.857622999999997</v>
      </c>
      <c r="AA40" s="100" t="s">
        <v>24</v>
      </c>
      <c r="AB40" s="100">
        <v>100</v>
      </c>
      <c r="AC40" s="100">
        <v>3.4522751</v>
      </c>
      <c r="AD40" s="100">
        <v>31660</v>
      </c>
      <c r="AE40" s="100">
        <v>9.8863351999999995</v>
      </c>
      <c r="AF40" s="100">
        <v>5.6760983999999999</v>
      </c>
      <c r="AH40" s="118">
        <v>1933</v>
      </c>
      <c r="AI40" s="100">
        <v>3870</v>
      </c>
      <c r="AJ40" s="100">
        <v>58.372802</v>
      </c>
      <c r="AK40" s="100">
        <v>74.244602999999998</v>
      </c>
      <c r="AL40" s="100" t="s">
        <v>24</v>
      </c>
      <c r="AM40" s="100">
        <v>79.964697999999999</v>
      </c>
      <c r="AN40" s="100">
        <v>63.59984</v>
      </c>
      <c r="AO40" s="100">
        <v>60.432333</v>
      </c>
      <c r="AP40" s="100">
        <v>39.745531999999997</v>
      </c>
      <c r="AQ40" s="100" t="s">
        <v>24</v>
      </c>
      <c r="AR40" s="100">
        <v>100</v>
      </c>
      <c r="AS40" s="100">
        <v>6.5463402999999998</v>
      </c>
      <c r="AT40" s="100">
        <v>138260</v>
      </c>
      <c r="AU40" s="100">
        <v>21.223424999999999</v>
      </c>
      <c r="AV40" s="100">
        <v>10.863284</v>
      </c>
      <c r="AW40" s="100">
        <v>2.5744612999999998</v>
      </c>
      <c r="AY40" s="118">
        <v>1933</v>
      </c>
    </row>
    <row r="41" spans="2:51">
      <c r="B41" s="118">
        <v>1934</v>
      </c>
      <c r="C41" s="100">
        <v>3221</v>
      </c>
      <c r="D41" s="100">
        <v>95.059614999999994</v>
      </c>
      <c r="E41" s="100">
        <v>117.24841000000001</v>
      </c>
      <c r="F41" s="100" t="s">
        <v>24</v>
      </c>
      <c r="G41" s="100">
        <v>124.96437</v>
      </c>
      <c r="H41" s="100">
        <v>101.91049</v>
      </c>
      <c r="I41" s="100">
        <v>96.256456</v>
      </c>
      <c r="J41" s="100">
        <v>39.937013999999998</v>
      </c>
      <c r="K41" s="100" t="s">
        <v>24</v>
      </c>
      <c r="L41" s="100">
        <v>100</v>
      </c>
      <c r="M41" s="100">
        <v>9.3194838000000004</v>
      </c>
      <c r="N41" s="100">
        <v>114070</v>
      </c>
      <c r="O41" s="100">
        <v>34.249084000000003</v>
      </c>
      <c r="P41" s="100">
        <v>15.141147999999999</v>
      </c>
      <c r="R41" s="118">
        <v>1934</v>
      </c>
      <c r="S41" s="100">
        <v>983</v>
      </c>
      <c r="T41" s="100">
        <v>29.887504</v>
      </c>
      <c r="U41" s="100">
        <v>43.048433000000003</v>
      </c>
      <c r="V41" s="100" t="s">
        <v>24</v>
      </c>
      <c r="W41" s="100">
        <v>47.922145999999998</v>
      </c>
      <c r="X41" s="100">
        <v>34.205005</v>
      </c>
      <c r="Y41" s="100">
        <v>32.535445000000003</v>
      </c>
      <c r="Z41" s="100">
        <v>42.276195000000001</v>
      </c>
      <c r="AA41" s="100" t="s">
        <v>24</v>
      </c>
      <c r="AB41" s="100">
        <v>100</v>
      </c>
      <c r="AC41" s="100">
        <v>3.5541254000000002</v>
      </c>
      <c r="AD41" s="100">
        <v>33275</v>
      </c>
      <c r="AE41" s="100">
        <v>10.31687</v>
      </c>
      <c r="AF41" s="100">
        <v>5.5987413999999998</v>
      </c>
      <c r="AH41" s="118">
        <v>1934</v>
      </c>
      <c r="AI41" s="100">
        <v>4204</v>
      </c>
      <c r="AJ41" s="100">
        <v>62.958637000000003</v>
      </c>
      <c r="AK41" s="100">
        <v>80.397442999999996</v>
      </c>
      <c r="AL41" s="100" t="s">
        <v>24</v>
      </c>
      <c r="AM41" s="100">
        <v>86.635300000000001</v>
      </c>
      <c r="AN41" s="100">
        <v>68.416756000000007</v>
      </c>
      <c r="AO41" s="100">
        <v>64.785694000000007</v>
      </c>
      <c r="AP41" s="100">
        <v>40.484755</v>
      </c>
      <c r="AQ41" s="100" t="s">
        <v>24</v>
      </c>
      <c r="AR41" s="100">
        <v>100</v>
      </c>
      <c r="AS41" s="100">
        <v>6.7566699000000003</v>
      </c>
      <c r="AT41" s="100">
        <v>147345</v>
      </c>
      <c r="AU41" s="100">
        <v>22.475175</v>
      </c>
      <c r="AV41" s="100">
        <v>10.933009999999999</v>
      </c>
      <c r="AW41" s="100">
        <v>2.7236394000000002</v>
      </c>
      <c r="AY41" s="118">
        <v>1934</v>
      </c>
    </row>
    <row r="42" spans="2:51">
      <c r="B42" s="118">
        <v>1935</v>
      </c>
      <c r="C42" s="100">
        <v>3279</v>
      </c>
      <c r="D42" s="100">
        <v>96.149899000000005</v>
      </c>
      <c r="E42" s="100">
        <v>113.48007</v>
      </c>
      <c r="F42" s="100" t="s">
        <v>24</v>
      </c>
      <c r="G42" s="100">
        <v>119.60066</v>
      </c>
      <c r="H42" s="100">
        <v>100.84304</v>
      </c>
      <c r="I42" s="100">
        <v>95.918374</v>
      </c>
      <c r="J42" s="100">
        <v>39.899206</v>
      </c>
      <c r="K42" s="100" t="s">
        <v>24</v>
      </c>
      <c r="L42" s="100">
        <v>100</v>
      </c>
      <c r="M42" s="100">
        <v>9.1871899999999993</v>
      </c>
      <c r="N42" s="100">
        <v>115965</v>
      </c>
      <c r="O42" s="100">
        <v>34.624685999999997</v>
      </c>
      <c r="P42" s="100">
        <v>15.591199</v>
      </c>
      <c r="R42" s="118">
        <v>1935</v>
      </c>
      <c r="S42" s="100">
        <v>1015</v>
      </c>
      <c r="T42" s="100">
        <v>30.610091000000001</v>
      </c>
      <c r="U42" s="100">
        <v>46.767505</v>
      </c>
      <c r="V42" s="100" t="s">
        <v>24</v>
      </c>
      <c r="W42" s="100">
        <v>52.633234999999999</v>
      </c>
      <c r="X42" s="100">
        <v>35.712052999999997</v>
      </c>
      <c r="Y42" s="100">
        <v>33.062581999999999</v>
      </c>
      <c r="Z42" s="100">
        <v>44.100985000000001</v>
      </c>
      <c r="AA42" s="100" t="s">
        <v>24</v>
      </c>
      <c r="AB42" s="100">
        <v>100</v>
      </c>
      <c r="AC42" s="100">
        <v>3.6369500000000001</v>
      </c>
      <c r="AD42" s="100">
        <v>32840</v>
      </c>
      <c r="AE42" s="100">
        <v>10.110526</v>
      </c>
      <c r="AF42" s="100">
        <v>5.7528750999999998</v>
      </c>
      <c r="AH42" s="118">
        <v>1935</v>
      </c>
      <c r="AI42" s="100">
        <v>4294</v>
      </c>
      <c r="AJ42" s="100">
        <v>63.839910000000003</v>
      </c>
      <c r="AK42" s="100">
        <v>80.888958000000002</v>
      </c>
      <c r="AL42" s="100" t="s">
        <v>24</v>
      </c>
      <c r="AM42" s="100">
        <v>86.985777999999996</v>
      </c>
      <c r="AN42" s="100">
        <v>68.870626000000001</v>
      </c>
      <c r="AO42" s="100">
        <v>65.044269999999997</v>
      </c>
      <c r="AP42" s="100">
        <v>40.893565000000002</v>
      </c>
      <c r="AQ42" s="100" t="s">
        <v>24</v>
      </c>
      <c r="AR42" s="100">
        <v>100</v>
      </c>
      <c r="AS42" s="100">
        <v>6.7516784999999997</v>
      </c>
      <c r="AT42" s="100">
        <v>148805</v>
      </c>
      <c r="AU42" s="100">
        <v>22.555439</v>
      </c>
      <c r="AV42" s="100">
        <v>11.319153999999999</v>
      </c>
      <c r="AW42" s="100">
        <v>2.4264725999999999</v>
      </c>
      <c r="AY42" s="118">
        <v>1935</v>
      </c>
    </row>
    <row r="43" spans="2:51">
      <c r="B43" s="118">
        <v>1936</v>
      </c>
      <c r="C43" s="100">
        <v>3427</v>
      </c>
      <c r="D43" s="100">
        <v>99.801969</v>
      </c>
      <c r="E43" s="100">
        <v>119.39797</v>
      </c>
      <c r="F43" s="100" t="s">
        <v>24</v>
      </c>
      <c r="G43" s="100">
        <v>126.51967</v>
      </c>
      <c r="H43" s="100">
        <v>104.84271</v>
      </c>
      <c r="I43" s="100">
        <v>99.314034000000007</v>
      </c>
      <c r="J43" s="100">
        <v>40.093457999999998</v>
      </c>
      <c r="K43" s="100" t="s">
        <v>24</v>
      </c>
      <c r="L43" s="100">
        <v>100</v>
      </c>
      <c r="M43" s="100">
        <v>9.6126336000000006</v>
      </c>
      <c r="N43" s="100">
        <v>120862.5</v>
      </c>
      <c r="O43" s="100">
        <v>35.873823999999999</v>
      </c>
      <c r="P43" s="100">
        <v>16.058313999999999</v>
      </c>
      <c r="R43" s="118">
        <v>1936</v>
      </c>
      <c r="S43" s="100">
        <v>1063</v>
      </c>
      <c r="T43" s="100">
        <v>31.782575000000001</v>
      </c>
      <c r="U43" s="100">
        <v>46.426642000000001</v>
      </c>
      <c r="V43" s="100" t="s">
        <v>24</v>
      </c>
      <c r="W43" s="100">
        <v>51.978561999999997</v>
      </c>
      <c r="X43" s="100">
        <v>36.007551999999997</v>
      </c>
      <c r="Y43" s="100">
        <v>33.517764999999997</v>
      </c>
      <c r="Z43" s="100">
        <v>45.913370999999998</v>
      </c>
      <c r="AA43" s="100" t="s">
        <v>24</v>
      </c>
      <c r="AB43" s="100">
        <v>100</v>
      </c>
      <c r="AC43" s="100">
        <v>3.7587073000000002</v>
      </c>
      <c r="AD43" s="100">
        <v>32250</v>
      </c>
      <c r="AE43" s="100">
        <v>9.8530444999999993</v>
      </c>
      <c r="AF43" s="100">
        <v>5.4702507000000002</v>
      </c>
      <c r="AH43" s="118">
        <v>1936</v>
      </c>
      <c r="AI43" s="100">
        <v>4490</v>
      </c>
      <c r="AJ43" s="100">
        <v>66.239821000000006</v>
      </c>
      <c r="AK43" s="100">
        <v>83.209620999999999</v>
      </c>
      <c r="AL43" s="100" t="s">
        <v>24</v>
      </c>
      <c r="AM43" s="100">
        <v>89.506127000000006</v>
      </c>
      <c r="AN43" s="100">
        <v>70.790582000000001</v>
      </c>
      <c r="AO43" s="100">
        <v>66.784505999999993</v>
      </c>
      <c r="AP43" s="100">
        <v>41.471243999999999</v>
      </c>
      <c r="AQ43" s="100" t="s">
        <v>24</v>
      </c>
      <c r="AR43" s="100">
        <v>100</v>
      </c>
      <c r="AS43" s="100">
        <v>7.0230870000000003</v>
      </c>
      <c r="AT43" s="100">
        <v>153112.5</v>
      </c>
      <c r="AU43" s="100">
        <v>23.051473999999999</v>
      </c>
      <c r="AV43" s="100">
        <v>11.407577</v>
      </c>
      <c r="AW43" s="100">
        <v>2.5717555000000001</v>
      </c>
      <c r="AY43" s="118">
        <v>1936</v>
      </c>
    </row>
    <row r="44" spans="2:51">
      <c r="B44" s="118">
        <v>1937</v>
      </c>
      <c r="C44" s="100">
        <v>3687</v>
      </c>
      <c r="D44" s="100">
        <v>106.56377000000001</v>
      </c>
      <c r="E44" s="100">
        <v>126.79105</v>
      </c>
      <c r="F44" s="100" t="s">
        <v>24</v>
      </c>
      <c r="G44" s="100">
        <v>134.68943999999999</v>
      </c>
      <c r="H44" s="100">
        <v>111.44257</v>
      </c>
      <c r="I44" s="100">
        <v>105.71906</v>
      </c>
      <c r="J44" s="100">
        <v>40.304183000000002</v>
      </c>
      <c r="K44" s="100" t="s">
        <v>24</v>
      </c>
      <c r="L44" s="100">
        <v>100</v>
      </c>
      <c r="M44" s="100">
        <v>10.172157</v>
      </c>
      <c r="N44" s="100">
        <v>129182.5</v>
      </c>
      <c r="O44" s="100">
        <v>38.079973000000003</v>
      </c>
      <c r="P44" s="100">
        <v>17.505293000000002</v>
      </c>
      <c r="R44" s="118">
        <v>1937</v>
      </c>
      <c r="S44" s="100">
        <v>1084</v>
      </c>
      <c r="T44" s="100">
        <v>32.111857999999998</v>
      </c>
      <c r="U44" s="100">
        <v>48.809707000000003</v>
      </c>
      <c r="V44" s="100" t="s">
        <v>24</v>
      </c>
      <c r="W44" s="100">
        <v>55.141378000000003</v>
      </c>
      <c r="X44" s="100">
        <v>36.985641999999999</v>
      </c>
      <c r="Y44" s="100">
        <v>34.190981999999998</v>
      </c>
      <c r="Z44" s="100">
        <v>45.055351000000002</v>
      </c>
      <c r="AA44" s="100" t="s">
        <v>24</v>
      </c>
      <c r="AB44" s="100">
        <v>100</v>
      </c>
      <c r="AC44" s="100">
        <v>3.8371681</v>
      </c>
      <c r="AD44" s="100">
        <v>34235</v>
      </c>
      <c r="AE44" s="100">
        <v>10.372985</v>
      </c>
      <c r="AF44" s="100">
        <v>6.1554643999999996</v>
      </c>
      <c r="AH44" s="118">
        <v>1937</v>
      </c>
      <c r="AI44" s="100">
        <v>4771</v>
      </c>
      <c r="AJ44" s="100">
        <v>69.796360000000007</v>
      </c>
      <c r="AK44" s="100">
        <v>88.228977</v>
      </c>
      <c r="AL44" s="100" t="s">
        <v>24</v>
      </c>
      <c r="AM44" s="100">
        <v>95.339723000000006</v>
      </c>
      <c r="AN44" s="100">
        <v>74.646013999999994</v>
      </c>
      <c r="AO44" s="100">
        <v>70.357417999999996</v>
      </c>
      <c r="AP44" s="100">
        <v>41.384808999999997</v>
      </c>
      <c r="AQ44" s="100" t="s">
        <v>24</v>
      </c>
      <c r="AR44" s="100">
        <v>100</v>
      </c>
      <c r="AS44" s="100">
        <v>7.3973579999999997</v>
      </c>
      <c r="AT44" s="100">
        <v>163417.5</v>
      </c>
      <c r="AU44" s="100">
        <v>24.416910999999999</v>
      </c>
      <c r="AV44" s="100">
        <v>12.627547</v>
      </c>
      <c r="AW44" s="100">
        <v>2.5976604999999999</v>
      </c>
      <c r="AY44" s="118">
        <v>1937</v>
      </c>
    </row>
    <row r="45" spans="2:51">
      <c r="B45" s="118">
        <v>1938</v>
      </c>
      <c r="C45" s="100">
        <v>3566</v>
      </c>
      <c r="D45" s="100">
        <v>102.1718</v>
      </c>
      <c r="E45" s="100">
        <v>119.99429000000001</v>
      </c>
      <c r="F45" s="100" t="s">
        <v>24</v>
      </c>
      <c r="G45" s="100">
        <v>127.53787</v>
      </c>
      <c r="H45" s="100">
        <v>106.30471</v>
      </c>
      <c r="I45" s="100">
        <v>101.15072000000001</v>
      </c>
      <c r="J45" s="100">
        <v>39.659314000000002</v>
      </c>
      <c r="K45" s="100" t="s">
        <v>24</v>
      </c>
      <c r="L45" s="100">
        <v>100</v>
      </c>
      <c r="M45" s="100">
        <v>9.6258704999999996</v>
      </c>
      <c r="N45" s="100">
        <v>127250</v>
      </c>
      <c r="O45" s="100">
        <v>37.213042999999999</v>
      </c>
      <c r="P45" s="100">
        <v>17.058955999999998</v>
      </c>
      <c r="R45" s="118">
        <v>1938</v>
      </c>
      <c r="S45" s="100">
        <v>1142</v>
      </c>
      <c r="T45" s="100">
        <v>33.505457</v>
      </c>
      <c r="U45" s="100">
        <v>48.40428</v>
      </c>
      <c r="V45" s="100" t="s">
        <v>24</v>
      </c>
      <c r="W45" s="100">
        <v>54.315427</v>
      </c>
      <c r="X45" s="100">
        <v>37.649303000000003</v>
      </c>
      <c r="Y45" s="100">
        <v>35.004334</v>
      </c>
      <c r="Z45" s="100">
        <v>44.268827000000002</v>
      </c>
      <c r="AA45" s="100" t="s">
        <v>24</v>
      </c>
      <c r="AB45" s="100">
        <v>100</v>
      </c>
      <c r="AC45" s="100">
        <v>3.8836932000000002</v>
      </c>
      <c r="AD45" s="100">
        <v>36805</v>
      </c>
      <c r="AE45" s="100">
        <v>11.054876</v>
      </c>
      <c r="AF45" s="100">
        <v>6.5720866999999998</v>
      </c>
      <c r="AH45" s="118">
        <v>1938</v>
      </c>
      <c r="AI45" s="100">
        <v>4708</v>
      </c>
      <c r="AJ45" s="100">
        <v>68.245731000000006</v>
      </c>
      <c r="AK45" s="100">
        <v>84.494934000000001</v>
      </c>
      <c r="AL45" s="100" t="s">
        <v>24</v>
      </c>
      <c r="AM45" s="100">
        <v>91.195459</v>
      </c>
      <c r="AN45" s="100">
        <v>72.315383999999995</v>
      </c>
      <c r="AO45" s="100">
        <v>68.402692000000002</v>
      </c>
      <c r="AP45" s="100">
        <v>40.779089999999997</v>
      </c>
      <c r="AQ45" s="100" t="s">
        <v>24</v>
      </c>
      <c r="AR45" s="100">
        <v>100</v>
      </c>
      <c r="AS45" s="100">
        <v>7.0849197000000004</v>
      </c>
      <c r="AT45" s="100">
        <v>164055</v>
      </c>
      <c r="AU45" s="100">
        <v>24.308765999999999</v>
      </c>
      <c r="AV45" s="100">
        <v>12.561999</v>
      </c>
      <c r="AW45" s="100">
        <v>2.4790014999999999</v>
      </c>
      <c r="AY45" s="118">
        <v>1938</v>
      </c>
    </row>
    <row r="46" spans="2:51">
      <c r="B46" s="118">
        <v>1939</v>
      </c>
      <c r="C46" s="100">
        <v>3974</v>
      </c>
      <c r="D46" s="100">
        <v>112.82720999999999</v>
      </c>
      <c r="E46" s="100">
        <v>139.73103</v>
      </c>
      <c r="F46" s="100" t="s">
        <v>24</v>
      </c>
      <c r="G46" s="100">
        <v>150.55507</v>
      </c>
      <c r="H46" s="100">
        <v>119.19714999999999</v>
      </c>
      <c r="I46" s="100">
        <v>112.23801</v>
      </c>
      <c r="J46" s="100">
        <v>41.632846000000001</v>
      </c>
      <c r="K46" s="100" t="s">
        <v>24</v>
      </c>
      <c r="L46" s="100">
        <v>100</v>
      </c>
      <c r="M46" s="100">
        <v>10.23251</v>
      </c>
      <c r="N46" s="100">
        <v>134567.5</v>
      </c>
      <c r="O46" s="100">
        <v>39.015250000000002</v>
      </c>
      <c r="P46" s="100">
        <v>17.831717000000001</v>
      </c>
      <c r="R46" s="118">
        <v>1939</v>
      </c>
      <c r="S46" s="100">
        <v>1356</v>
      </c>
      <c r="T46" s="100">
        <v>39.354539000000003</v>
      </c>
      <c r="U46" s="100">
        <v>62.769477000000002</v>
      </c>
      <c r="V46" s="100" t="s">
        <v>24</v>
      </c>
      <c r="W46" s="100">
        <v>72.213717000000003</v>
      </c>
      <c r="X46" s="100">
        <v>45.574762999999997</v>
      </c>
      <c r="Y46" s="100">
        <v>41.724815999999997</v>
      </c>
      <c r="Z46" s="100">
        <v>48.817343000000001</v>
      </c>
      <c r="AA46" s="100" t="s">
        <v>24</v>
      </c>
      <c r="AB46" s="100">
        <v>100</v>
      </c>
      <c r="AC46" s="100">
        <v>4.4737710000000002</v>
      </c>
      <c r="AD46" s="100">
        <v>38182.5</v>
      </c>
      <c r="AE46" s="100">
        <v>11.354039999999999</v>
      </c>
      <c r="AF46" s="100">
        <v>6.8892256999999999</v>
      </c>
      <c r="AH46" s="118">
        <v>1939</v>
      </c>
      <c r="AI46" s="100">
        <v>5330</v>
      </c>
      <c r="AJ46" s="100">
        <v>76.494732999999997</v>
      </c>
      <c r="AK46" s="100">
        <v>101.61874</v>
      </c>
      <c r="AL46" s="100" t="s">
        <v>24</v>
      </c>
      <c r="AM46" s="100">
        <v>111.75684</v>
      </c>
      <c r="AN46" s="100">
        <v>82.754695999999996</v>
      </c>
      <c r="AO46" s="100">
        <v>77.323221000000004</v>
      </c>
      <c r="AP46" s="100">
        <v>43.462043999999999</v>
      </c>
      <c r="AQ46" s="100" t="s">
        <v>24</v>
      </c>
      <c r="AR46" s="100">
        <v>100</v>
      </c>
      <c r="AS46" s="100">
        <v>7.7082157999999996</v>
      </c>
      <c r="AT46" s="100">
        <v>172750</v>
      </c>
      <c r="AU46" s="100">
        <v>25.359659000000001</v>
      </c>
      <c r="AV46" s="100">
        <v>13.198231</v>
      </c>
      <c r="AW46" s="100">
        <v>2.2260984000000001</v>
      </c>
      <c r="AY46" s="118">
        <v>1939</v>
      </c>
    </row>
    <row r="47" spans="2:51">
      <c r="B47" s="119">
        <v>1940</v>
      </c>
      <c r="C47" s="100">
        <v>3624</v>
      </c>
      <c r="D47" s="100">
        <v>101.9524</v>
      </c>
      <c r="E47" s="100">
        <v>118.03213</v>
      </c>
      <c r="F47" s="100" t="s">
        <v>24</v>
      </c>
      <c r="G47" s="100">
        <v>125.07317</v>
      </c>
      <c r="H47" s="100">
        <v>104.70334</v>
      </c>
      <c r="I47" s="100">
        <v>99.674541000000005</v>
      </c>
      <c r="J47" s="100">
        <v>40.471294999999998</v>
      </c>
      <c r="K47" s="100" t="s">
        <v>24</v>
      </c>
      <c r="L47" s="100">
        <v>100</v>
      </c>
      <c r="M47" s="100">
        <v>9.3866555999999992</v>
      </c>
      <c r="N47" s="100">
        <v>126570</v>
      </c>
      <c r="O47" s="100">
        <v>36.382190000000001</v>
      </c>
      <c r="P47" s="100">
        <v>16.794324</v>
      </c>
      <c r="R47" s="119">
        <v>1940</v>
      </c>
      <c r="S47" s="100">
        <v>1194</v>
      </c>
      <c r="T47" s="100">
        <v>34.262101999999999</v>
      </c>
      <c r="U47" s="100">
        <v>51.340581</v>
      </c>
      <c r="V47" s="100" t="s">
        <v>24</v>
      </c>
      <c r="W47" s="100">
        <v>58.349944999999998</v>
      </c>
      <c r="X47" s="100">
        <v>38.200377000000003</v>
      </c>
      <c r="Y47" s="100">
        <v>34.987014000000002</v>
      </c>
      <c r="Z47" s="100">
        <v>48.789782000000002</v>
      </c>
      <c r="AA47" s="100" t="s">
        <v>24</v>
      </c>
      <c r="AB47" s="100">
        <v>100</v>
      </c>
      <c r="AC47" s="100">
        <v>4.0099409000000001</v>
      </c>
      <c r="AD47" s="100">
        <v>33477.5</v>
      </c>
      <c r="AE47" s="100">
        <v>9.8503796000000001</v>
      </c>
      <c r="AF47" s="100">
        <v>6.1440697000000002</v>
      </c>
      <c r="AH47" s="119">
        <v>1940</v>
      </c>
      <c r="AI47" s="100">
        <v>4818</v>
      </c>
      <c r="AJ47" s="100">
        <v>68.442361000000005</v>
      </c>
      <c r="AK47" s="100">
        <v>85.227868999999998</v>
      </c>
      <c r="AL47" s="100" t="s">
        <v>24</v>
      </c>
      <c r="AM47" s="100">
        <v>92.314746999999997</v>
      </c>
      <c r="AN47" s="100">
        <v>71.881911000000002</v>
      </c>
      <c r="AO47" s="100">
        <v>67.698481999999998</v>
      </c>
      <c r="AP47" s="100">
        <v>42.533216000000003</v>
      </c>
      <c r="AQ47" s="100" t="s">
        <v>24</v>
      </c>
      <c r="AR47" s="100">
        <v>100</v>
      </c>
      <c r="AS47" s="100">
        <v>7.0455076999999999</v>
      </c>
      <c r="AT47" s="100">
        <v>160047.5</v>
      </c>
      <c r="AU47" s="100">
        <v>23.271173999999998</v>
      </c>
      <c r="AV47" s="100">
        <v>12.325354000000001</v>
      </c>
      <c r="AW47" s="100">
        <v>2.2990026000000001</v>
      </c>
      <c r="AY47" s="119">
        <v>1940</v>
      </c>
    </row>
    <row r="48" spans="2:51">
      <c r="B48" s="119">
        <v>1941</v>
      </c>
      <c r="C48" s="100">
        <v>3310</v>
      </c>
      <c r="D48" s="100">
        <v>92.342027999999999</v>
      </c>
      <c r="E48" s="100">
        <v>111.92122000000001</v>
      </c>
      <c r="F48" s="100" t="s">
        <v>24</v>
      </c>
      <c r="G48" s="100">
        <v>120.57393</v>
      </c>
      <c r="H48" s="100">
        <v>96.470461999999998</v>
      </c>
      <c r="I48" s="100">
        <v>91.651705000000007</v>
      </c>
      <c r="J48" s="100">
        <v>41.571947000000002</v>
      </c>
      <c r="K48" s="100" t="s">
        <v>24</v>
      </c>
      <c r="L48" s="100">
        <v>100</v>
      </c>
      <c r="M48" s="100">
        <v>8.3990966999999994</v>
      </c>
      <c r="N48" s="100">
        <v>112477.5</v>
      </c>
      <c r="O48" s="100">
        <v>32.080517</v>
      </c>
      <c r="P48" s="100">
        <v>14.834121</v>
      </c>
      <c r="R48" s="119">
        <v>1941</v>
      </c>
      <c r="S48" s="100">
        <v>1131</v>
      </c>
      <c r="T48" s="100">
        <v>32.081465999999999</v>
      </c>
      <c r="U48" s="100">
        <v>45.966861999999999</v>
      </c>
      <c r="V48" s="100" t="s">
        <v>24</v>
      </c>
      <c r="W48" s="100">
        <v>52.007762</v>
      </c>
      <c r="X48" s="100">
        <v>34.983938000000002</v>
      </c>
      <c r="Y48" s="100">
        <v>32.538812</v>
      </c>
      <c r="Z48" s="100">
        <v>47.787356000000003</v>
      </c>
      <c r="AA48" s="100" t="s">
        <v>24</v>
      </c>
      <c r="AB48" s="100">
        <v>100</v>
      </c>
      <c r="AC48" s="100">
        <v>3.5602984000000002</v>
      </c>
      <c r="AD48" s="100">
        <v>32742.5</v>
      </c>
      <c r="AE48" s="100">
        <v>9.5314683000000002</v>
      </c>
      <c r="AF48" s="100">
        <v>5.7521443999999997</v>
      </c>
      <c r="AH48" s="119">
        <v>1941</v>
      </c>
      <c r="AI48" s="100">
        <v>4441</v>
      </c>
      <c r="AJ48" s="100">
        <v>62.462201</v>
      </c>
      <c r="AK48" s="100">
        <v>78.777224000000004</v>
      </c>
      <c r="AL48" s="100" t="s">
        <v>24</v>
      </c>
      <c r="AM48" s="100">
        <v>86.002426999999997</v>
      </c>
      <c r="AN48" s="100">
        <v>65.757785999999996</v>
      </c>
      <c r="AO48" s="100">
        <v>62.144173000000002</v>
      </c>
      <c r="AP48" s="100">
        <v>43.155552999999998</v>
      </c>
      <c r="AQ48" s="100" t="s">
        <v>24</v>
      </c>
      <c r="AR48" s="100">
        <v>100</v>
      </c>
      <c r="AS48" s="100">
        <v>6.2394626999999998</v>
      </c>
      <c r="AT48" s="100">
        <v>145220</v>
      </c>
      <c r="AU48" s="100">
        <v>20.921153</v>
      </c>
      <c r="AV48" s="100">
        <v>10.93971</v>
      </c>
      <c r="AW48" s="100">
        <v>2.4348239</v>
      </c>
      <c r="AY48" s="119">
        <v>1941</v>
      </c>
    </row>
    <row r="49" spans="2:51">
      <c r="B49" s="119">
        <v>1942</v>
      </c>
      <c r="C49" s="100">
        <v>3161</v>
      </c>
      <c r="D49" s="100">
        <v>87.472673</v>
      </c>
      <c r="E49" s="100">
        <v>107.40134</v>
      </c>
      <c r="F49" s="100" t="s">
        <v>24</v>
      </c>
      <c r="G49" s="100">
        <v>115.86658</v>
      </c>
      <c r="H49" s="100">
        <v>90.930414999999996</v>
      </c>
      <c r="I49" s="100">
        <v>85.844402000000002</v>
      </c>
      <c r="J49" s="100">
        <v>44.121792999999997</v>
      </c>
      <c r="K49" s="100" t="s">
        <v>24</v>
      </c>
      <c r="L49" s="100">
        <v>100</v>
      </c>
      <c r="M49" s="100">
        <v>7.6009330000000004</v>
      </c>
      <c r="N49" s="100">
        <v>99325</v>
      </c>
      <c r="O49" s="100">
        <v>28.103956</v>
      </c>
      <c r="P49" s="100">
        <v>12.971409</v>
      </c>
      <c r="R49" s="119">
        <v>1942</v>
      </c>
      <c r="S49" s="100">
        <v>1167</v>
      </c>
      <c r="T49" s="100">
        <v>32.716569</v>
      </c>
      <c r="U49" s="100">
        <v>49.199635999999998</v>
      </c>
      <c r="V49" s="100" t="s">
        <v>24</v>
      </c>
      <c r="W49" s="100">
        <v>56.358822000000004</v>
      </c>
      <c r="X49" s="100">
        <v>35.953091000000001</v>
      </c>
      <c r="Y49" s="100">
        <v>32.730634000000002</v>
      </c>
      <c r="Z49" s="100">
        <v>50.036481000000002</v>
      </c>
      <c r="AA49" s="100" t="s">
        <v>24</v>
      </c>
      <c r="AB49" s="100">
        <v>100</v>
      </c>
      <c r="AC49" s="100">
        <v>3.4728009000000002</v>
      </c>
      <c r="AD49" s="100">
        <v>31612.5</v>
      </c>
      <c r="AE49" s="100">
        <v>9.1005268000000008</v>
      </c>
      <c r="AF49" s="100">
        <v>5.3443050999999997</v>
      </c>
      <c r="AH49" s="119">
        <v>1942</v>
      </c>
      <c r="AI49" s="100">
        <v>4328</v>
      </c>
      <c r="AJ49" s="100">
        <v>60.272675</v>
      </c>
      <c r="AK49" s="100">
        <v>78.490232000000006</v>
      </c>
      <c r="AL49" s="100" t="s">
        <v>24</v>
      </c>
      <c r="AM49" s="100">
        <v>86.323834000000005</v>
      </c>
      <c r="AN49" s="100">
        <v>63.584358000000002</v>
      </c>
      <c r="AO49" s="100">
        <v>59.402222999999999</v>
      </c>
      <c r="AP49" s="100">
        <v>45.716104000000001</v>
      </c>
      <c r="AQ49" s="100" t="s">
        <v>24</v>
      </c>
      <c r="AR49" s="100">
        <v>100</v>
      </c>
      <c r="AS49" s="100">
        <v>5.7560079999999996</v>
      </c>
      <c r="AT49" s="100">
        <v>130937.5</v>
      </c>
      <c r="AU49" s="100">
        <v>18.684270999999999</v>
      </c>
      <c r="AV49" s="100">
        <v>9.6473358000000005</v>
      </c>
      <c r="AW49" s="100">
        <v>2.1829702000000002</v>
      </c>
      <c r="AY49" s="119">
        <v>1942</v>
      </c>
    </row>
    <row r="50" spans="2:51">
      <c r="B50" s="119">
        <v>1943</v>
      </c>
      <c r="C50" s="100">
        <v>2782</v>
      </c>
      <c r="D50" s="100">
        <v>76.546334999999999</v>
      </c>
      <c r="E50" s="100">
        <v>93.923192999999998</v>
      </c>
      <c r="F50" s="100" t="s">
        <v>24</v>
      </c>
      <c r="G50" s="100">
        <v>101.48479</v>
      </c>
      <c r="H50" s="100">
        <v>79.747781000000003</v>
      </c>
      <c r="I50" s="100">
        <v>75.934629999999999</v>
      </c>
      <c r="J50" s="100">
        <v>43.569375000000001</v>
      </c>
      <c r="K50" s="100" t="s">
        <v>24</v>
      </c>
      <c r="L50" s="100">
        <v>100</v>
      </c>
      <c r="M50" s="100">
        <v>6.8223060999999996</v>
      </c>
      <c r="N50" s="100">
        <v>89200</v>
      </c>
      <c r="O50" s="100">
        <v>25.098481</v>
      </c>
      <c r="P50" s="100">
        <v>12.02286</v>
      </c>
      <c r="R50" s="119">
        <v>1943</v>
      </c>
      <c r="S50" s="100">
        <v>1108</v>
      </c>
      <c r="T50" s="100">
        <v>30.773503999999999</v>
      </c>
      <c r="U50" s="100">
        <v>47.577779</v>
      </c>
      <c r="V50" s="100" t="s">
        <v>24</v>
      </c>
      <c r="W50" s="100">
        <v>54.837290000000003</v>
      </c>
      <c r="X50" s="100">
        <v>33.912481</v>
      </c>
      <c r="Y50" s="100">
        <v>30.724257999999999</v>
      </c>
      <c r="Z50" s="100">
        <v>51.665162000000002</v>
      </c>
      <c r="AA50" s="100" t="s">
        <v>24</v>
      </c>
      <c r="AB50" s="100">
        <v>100</v>
      </c>
      <c r="AC50" s="100">
        <v>3.2870534999999999</v>
      </c>
      <c r="AD50" s="100">
        <v>28520</v>
      </c>
      <c r="AE50" s="100">
        <v>8.1399662999999993</v>
      </c>
      <c r="AF50" s="100">
        <v>4.8314212000000003</v>
      </c>
      <c r="AH50" s="119">
        <v>1943</v>
      </c>
      <c r="AI50" s="100">
        <v>3890</v>
      </c>
      <c r="AJ50" s="100">
        <v>53.767156</v>
      </c>
      <c r="AK50" s="100">
        <v>71.154174999999995</v>
      </c>
      <c r="AL50" s="100" t="s">
        <v>24</v>
      </c>
      <c r="AM50" s="100">
        <v>78.681329000000005</v>
      </c>
      <c r="AN50" s="100">
        <v>57.041626000000001</v>
      </c>
      <c r="AO50" s="100">
        <v>53.508400000000002</v>
      </c>
      <c r="AP50" s="100">
        <v>45.875321</v>
      </c>
      <c r="AQ50" s="100" t="s">
        <v>24</v>
      </c>
      <c r="AR50" s="100">
        <v>100</v>
      </c>
      <c r="AS50" s="100">
        <v>5.2224579000000002</v>
      </c>
      <c r="AT50" s="100">
        <v>117720</v>
      </c>
      <c r="AU50" s="100">
        <v>16.679655</v>
      </c>
      <c r="AV50" s="100">
        <v>8.8363618000000006</v>
      </c>
      <c r="AW50" s="100">
        <v>1.9740979000000001</v>
      </c>
      <c r="AY50" s="119">
        <v>1943</v>
      </c>
    </row>
    <row r="51" spans="2:51">
      <c r="B51" s="119">
        <v>1944</v>
      </c>
      <c r="C51" s="100">
        <v>2696</v>
      </c>
      <c r="D51" s="100">
        <v>73.534626000000003</v>
      </c>
      <c r="E51" s="100">
        <v>91.528223999999994</v>
      </c>
      <c r="F51" s="100" t="s">
        <v>24</v>
      </c>
      <c r="G51" s="100">
        <v>99.401191999999995</v>
      </c>
      <c r="H51" s="100">
        <v>77.048576999999995</v>
      </c>
      <c r="I51" s="100">
        <v>73.543735999999996</v>
      </c>
      <c r="J51" s="100">
        <v>43.364243000000002</v>
      </c>
      <c r="K51" s="100" t="s">
        <v>24</v>
      </c>
      <c r="L51" s="100">
        <v>100</v>
      </c>
      <c r="M51" s="100">
        <v>7.1285033999999996</v>
      </c>
      <c r="N51" s="100">
        <v>87162.5</v>
      </c>
      <c r="O51" s="100">
        <v>24.316502</v>
      </c>
      <c r="P51" s="100">
        <v>13.039543</v>
      </c>
      <c r="R51" s="119">
        <v>1944</v>
      </c>
      <c r="S51" s="100">
        <v>1174</v>
      </c>
      <c r="T51" s="100">
        <v>32.222648999999997</v>
      </c>
      <c r="U51" s="100">
        <v>47.020631000000002</v>
      </c>
      <c r="V51" s="100" t="s">
        <v>24</v>
      </c>
      <c r="W51" s="100">
        <v>53.890414999999997</v>
      </c>
      <c r="X51" s="100">
        <v>34.276179999999997</v>
      </c>
      <c r="Y51" s="100">
        <v>31.035215000000001</v>
      </c>
      <c r="Z51" s="100">
        <v>51.575809</v>
      </c>
      <c r="AA51" s="100" t="s">
        <v>24</v>
      </c>
      <c r="AB51" s="100">
        <v>100</v>
      </c>
      <c r="AC51" s="100">
        <v>3.6946123000000002</v>
      </c>
      <c r="AD51" s="100">
        <v>30160</v>
      </c>
      <c r="AE51" s="100">
        <v>8.5132808000000004</v>
      </c>
      <c r="AF51" s="100">
        <v>5.6850687000000004</v>
      </c>
      <c r="AH51" s="119">
        <v>1944</v>
      </c>
      <c r="AI51" s="100">
        <v>3870</v>
      </c>
      <c r="AJ51" s="100">
        <v>52.943348999999998</v>
      </c>
      <c r="AK51" s="100">
        <v>69.324284000000006</v>
      </c>
      <c r="AL51" s="100" t="s">
        <v>24</v>
      </c>
      <c r="AM51" s="100">
        <v>76.686469000000002</v>
      </c>
      <c r="AN51" s="100">
        <v>55.722856</v>
      </c>
      <c r="AO51" s="100">
        <v>52.342709999999997</v>
      </c>
      <c r="AP51" s="100">
        <v>45.855297</v>
      </c>
      <c r="AQ51" s="100" t="s">
        <v>24</v>
      </c>
      <c r="AR51" s="100">
        <v>100</v>
      </c>
      <c r="AS51" s="100">
        <v>5.5606644000000003</v>
      </c>
      <c r="AT51" s="100">
        <v>117322.5</v>
      </c>
      <c r="AU51" s="100">
        <v>16.461233</v>
      </c>
      <c r="AV51" s="100">
        <v>9.7853556000000008</v>
      </c>
      <c r="AW51" s="100">
        <v>1.9465546</v>
      </c>
      <c r="AY51" s="119">
        <v>1944</v>
      </c>
    </row>
    <row r="52" spans="2:51">
      <c r="B52" s="119">
        <v>1945</v>
      </c>
      <c r="C52" s="100">
        <v>2576</v>
      </c>
      <c r="D52" s="100">
        <v>69.561459999999997</v>
      </c>
      <c r="E52" s="100">
        <v>85.410819000000004</v>
      </c>
      <c r="F52" s="100" t="s">
        <v>24</v>
      </c>
      <c r="G52" s="100">
        <v>92.162768</v>
      </c>
      <c r="H52" s="100">
        <v>72.155463999999995</v>
      </c>
      <c r="I52" s="100">
        <v>68.215198000000001</v>
      </c>
      <c r="J52" s="100">
        <v>43.185170999999997</v>
      </c>
      <c r="K52" s="100" t="s">
        <v>24</v>
      </c>
      <c r="L52" s="100">
        <v>100</v>
      </c>
      <c r="M52" s="100">
        <v>6.7415142000000001</v>
      </c>
      <c r="N52" s="100">
        <v>83872.5</v>
      </c>
      <c r="O52" s="100">
        <v>23.181366000000001</v>
      </c>
      <c r="P52" s="100">
        <v>12.787976</v>
      </c>
      <c r="R52" s="119">
        <v>1945</v>
      </c>
      <c r="S52" s="100">
        <v>1145</v>
      </c>
      <c r="T52" s="100">
        <v>31.042428999999998</v>
      </c>
      <c r="U52" s="100">
        <v>44.996972</v>
      </c>
      <c r="V52" s="100" t="s">
        <v>24</v>
      </c>
      <c r="W52" s="100">
        <v>51.570507999999997</v>
      </c>
      <c r="X52" s="100">
        <v>32.577648000000003</v>
      </c>
      <c r="Y52" s="100">
        <v>29.432258999999998</v>
      </c>
      <c r="Z52" s="100">
        <v>52.019651000000003</v>
      </c>
      <c r="AA52" s="100" t="s">
        <v>24</v>
      </c>
      <c r="AB52" s="100">
        <v>100</v>
      </c>
      <c r="AC52" s="100">
        <v>3.5758901000000001</v>
      </c>
      <c r="AD52" s="100">
        <v>29050</v>
      </c>
      <c r="AE52" s="100">
        <v>8.1068259000000005</v>
      </c>
      <c r="AF52" s="100">
        <v>5.6684586000000001</v>
      </c>
      <c r="AH52" s="119">
        <v>1945</v>
      </c>
      <c r="AI52" s="100">
        <v>3721</v>
      </c>
      <c r="AJ52" s="100">
        <v>50.340246</v>
      </c>
      <c r="AK52" s="100">
        <v>65.378769000000005</v>
      </c>
      <c r="AL52" s="100" t="s">
        <v>24</v>
      </c>
      <c r="AM52" s="100">
        <v>72.080982000000006</v>
      </c>
      <c r="AN52" s="100">
        <v>52.478794000000001</v>
      </c>
      <c r="AO52" s="100">
        <v>48.929132000000003</v>
      </c>
      <c r="AP52" s="100">
        <v>45.903655000000001</v>
      </c>
      <c r="AQ52" s="100" t="s">
        <v>24</v>
      </c>
      <c r="AR52" s="100">
        <v>100</v>
      </c>
      <c r="AS52" s="100">
        <v>5.2982300999999996</v>
      </c>
      <c r="AT52" s="100">
        <v>112922.5</v>
      </c>
      <c r="AU52" s="100">
        <v>15.680414000000001</v>
      </c>
      <c r="AV52" s="100">
        <v>9.6650846999999995</v>
      </c>
      <c r="AW52" s="100">
        <v>1.8981459000000001</v>
      </c>
      <c r="AY52" s="119">
        <v>1945</v>
      </c>
    </row>
    <row r="53" spans="2:51">
      <c r="B53" s="119">
        <v>1946</v>
      </c>
      <c r="C53" s="100">
        <v>3310</v>
      </c>
      <c r="D53" s="100">
        <v>88.514506999999995</v>
      </c>
      <c r="E53" s="100">
        <v>105.88947</v>
      </c>
      <c r="F53" s="100" t="s">
        <v>24</v>
      </c>
      <c r="G53" s="100">
        <v>113.94459000000001</v>
      </c>
      <c r="H53" s="100">
        <v>90.683107000000007</v>
      </c>
      <c r="I53" s="100">
        <v>85.901847000000004</v>
      </c>
      <c r="J53" s="100">
        <v>42.897401000000002</v>
      </c>
      <c r="K53" s="100" t="s">
        <v>24</v>
      </c>
      <c r="L53" s="100">
        <v>100</v>
      </c>
      <c r="M53" s="100">
        <v>8.0178282000000003</v>
      </c>
      <c r="N53" s="100">
        <v>108457.5</v>
      </c>
      <c r="O53" s="100">
        <v>29.695671000000001</v>
      </c>
      <c r="P53" s="100">
        <v>15.285231</v>
      </c>
      <c r="R53" s="119">
        <v>1946</v>
      </c>
      <c r="S53" s="100">
        <v>1343</v>
      </c>
      <c r="T53" s="100">
        <v>36.047885000000001</v>
      </c>
      <c r="U53" s="100">
        <v>50.668610999999999</v>
      </c>
      <c r="V53" s="100" t="s">
        <v>24</v>
      </c>
      <c r="W53" s="100">
        <v>57.787509</v>
      </c>
      <c r="X53" s="100">
        <v>37.121456999999999</v>
      </c>
      <c r="Y53" s="100">
        <v>33.700026000000001</v>
      </c>
      <c r="Z53" s="100">
        <v>51.725614</v>
      </c>
      <c r="AA53" s="100" t="s">
        <v>24</v>
      </c>
      <c r="AB53" s="100">
        <v>100</v>
      </c>
      <c r="AC53" s="100">
        <v>4.0236083999999996</v>
      </c>
      <c r="AD53" s="100">
        <v>34392.5</v>
      </c>
      <c r="AE53" s="100">
        <v>9.5090964000000007</v>
      </c>
      <c r="AF53" s="100">
        <v>6.5061220999999998</v>
      </c>
      <c r="AH53" s="119">
        <v>1946</v>
      </c>
      <c r="AI53" s="100">
        <v>4653</v>
      </c>
      <c r="AJ53" s="100">
        <v>62.330041999999999</v>
      </c>
      <c r="AK53" s="100">
        <v>78.267578999999998</v>
      </c>
      <c r="AL53" s="100" t="s">
        <v>24</v>
      </c>
      <c r="AM53" s="100">
        <v>85.867438000000007</v>
      </c>
      <c r="AN53" s="100">
        <v>63.896906000000001</v>
      </c>
      <c r="AO53" s="100">
        <v>59.811455000000002</v>
      </c>
      <c r="AP53" s="100">
        <v>45.446044999999998</v>
      </c>
      <c r="AQ53" s="100" t="s">
        <v>24</v>
      </c>
      <c r="AR53" s="100">
        <v>100</v>
      </c>
      <c r="AS53" s="100">
        <v>6.2321694000000001</v>
      </c>
      <c r="AT53" s="100">
        <v>142850</v>
      </c>
      <c r="AU53" s="100">
        <v>19.651675999999998</v>
      </c>
      <c r="AV53" s="100">
        <v>11.537141</v>
      </c>
      <c r="AW53" s="100">
        <v>2.0898436</v>
      </c>
      <c r="AY53" s="119">
        <v>1946</v>
      </c>
    </row>
    <row r="54" spans="2:51">
      <c r="B54" s="119">
        <v>1947</v>
      </c>
      <c r="C54" s="100">
        <v>3429</v>
      </c>
      <c r="D54" s="100">
        <v>90.298625000000001</v>
      </c>
      <c r="E54" s="100">
        <v>105.71377</v>
      </c>
      <c r="F54" s="100" t="s">
        <v>24</v>
      </c>
      <c r="G54" s="100">
        <v>112.90133</v>
      </c>
      <c r="H54" s="100">
        <v>92.060528000000005</v>
      </c>
      <c r="I54" s="100">
        <v>87.217331999999999</v>
      </c>
      <c r="J54" s="100">
        <v>42.130764999999997</v>
      </c>
      <c r="K54" s="100" t="s">
        <v>24</v>
      </c>
      <c r="L54" s="100">
        <v>100</v>
      </c>
      <c r="M54" s="100">
        <v>8.4108023000000003</v>
      </c>
      <c r="N54" s="100">
        <v>114752.5</v>
      </c>
      <c r="O54" s="100">
        <v>30.942269</v>
      </c>
      <c r="P54" s="100">
        <v>16.018384000000001</v>
      </c>
      <c r="R54" s="119">
        <v>1947</v>
      </c>
      <c r="S54" s="100">
        <v>1340</v>
      </c>
      <c r="T54" s="100">
        <v>35.430988999999997</v>
      </c>
      <c r="U54" s="100">
        <v>49.532434000000002</v>
      </c>
      <c r="V54" s="100" t="s">
        <v>24</v>
      </c>
      <c r="W54" s="100">
        <v>56.645502999999998</v>
      </c>
      <c r="X54" s="100">
        <v>36.176847000000002</v>
      </c>
      <c r="Y54" s="100">
        <v>32.901788000000003</v>
      </c>
      <c r="Z54" s="100">
        <v>51.488805999999997</v>
      </c>
      <c r="AA54" s="100" t="s">
        <v>24</v>
      </c>
      <c r="AB54" s="100">
        <v>100</v>
      </c>
      <c r="AC54" s="100">
        <v>4.0979846000000002</v>
      </c>
      <c r="AD54" s="100">
        <v>34840</v>
      </c>
      <c r="AE54" s="100">
        <v>9.4921533999999994</v>
      </c>
      <c r="AF54" s="100">
        <v>6.8413326999999997</v>
      </c>
      <c r="AH54" s="119">
        <v>1947</v>
      </c>
      <c r="AI54" s="100">
        <v>4769</v>
      </c>
      <c r="AJ54" s="100">
        <v>62.920547999999997</v>
      </c>
      <c r="AK54" s="100">
        <v>77.839703999999998</v>
      </c>
      <c r="AL54" s="100" t="s">
        <v>24</v>
      </c>
      <c r="AM54" s="100">
        <v>85.052283000000003</v>
      </c>
      <c r="AN54" s="100">
        <v>64.238459000000006</v>
      </c>
      <c r="AO54" s="100">
        <v>60.176659999999998</v>
      </c>
      <c r="AP54" s="100">
        <v>44.761854999999997</v>
      </c>
      <c r="AQ54" s="100" t="s">
        <v>24</v>
      </c>
      <c r="AR54" s="100">
        <v>100</v>
      </c>
      <c r="AS54" s="100">
        <v>6.4912615000000002</v>
      </c>
      <c r="AT54" s="100">
        <v>149592.5</v>
      </c>
      <c r="AU54" s="100">
        <v>20.272732999999999</v>
      </c>
      <c r="AV54" s="100">
        <v>12.205280999999999</v>
      </c>
      <c r="AW54" s="100">
        <v>2.1342333999999998</v>
      </c>
      <c r="AY54" s="119">
        <v>1947</v>
      </c>
    </row>
    <row r="55" spans="2:51">
      <c r="B55" s="119">
        <v>1948</v>
      </c>
      <c r="C55" s="100">
        <v>3538</v>
      </c>
      <c r="D55" s="100">
        <v>91.534719999999993</v>
      </c>
      <c r="E55" s="100">
        <v>107.4526</v>
      </c>
      <c r="F55" s="100" t="s">
        <v>24</v>
      </c>
      <c r="G55" s="100">
        <v>114.89666</v>
      </c>
      <c r="H55" s="100">
        <v>93.705922000000001</v>
      </c>
      <c r="I55" s="100">
        <v>88.750737999999998</v>
      </c>
      <c r="J55" s="100">
        <v>41.660068000000003</v>
      </c>
      <c r="K55" s="100" t="s">
        <v>24</v>
      </c>
      <c r="L55" s="100">
        <v>100</v>
      </c>
      <c r="M55" s="100">
        <v>8.2944554999999998</v>
      </c>
      <c r="N55" s="100">
        <v>120162.5</v>
      </c>
      <c r="O55" s="100">
        <v>31.823539</v>
      </c>
      <c r="P55" s="100">
        <v>16.628726</v>
      </c>
      <c r="R55" s="119">
        <v>1948</v>
      </c>
      <c r="S55" s="100">
        <v>1246</v>
      </c>
      <c r="T55" s="100">
        <v>32.418368999999998</v>
      </c>
      <c r="U55" s="100">
        <v>45.616064000000001</v>
      </c>
      <c r="V55" s="100" t="s">
        <v>24</v>
      </c>
      <c r="W55" s="100">
        <v>52.652557000000002</v>
      </c>
      <c r="X55" s="100">
        <v>32.75497</v>
      </c>
      <c r="Y55" s="100">
        <v>29.570256000000001</v>
      </c>
      <c r="Z55" s="100">
        <v>52.757027999999998</v>
      </c>
      <c r="AA55" s="100" t="s">
        <v>24</v>
      </c>
      <c r="AB55" s="100">
        <v>100</v>
      </c>
      <c r="AC55" s="100">
        <v>3.6449801000000002</v>
      </c>
      <c r="AD55" s="100">
        <v>31130</v>
      </c>
      <c r="AE55" s="100">
        <v>8.3471872000000005</v>
      </c>
      <c r="AF55" s="100">
        <v>6.2603694000000001</v>
      </c>
      <c r="AH55" s="119">
        <v>1948</v>
      </c>
      <c r="AI55" s="100">
        <v>4784</v>
      </c>
      <c r="AJ55" s="100">
        <v>62.059750999999999</v>
      </c>
      <c r="AK55" s="100">
        <v>76.657269999999997</v>
      </c>
      <c r="AL55" s="100" t="s">
        <v>24</v>
      </c>
      <c r="AM55" s="100">
        <v>83.910887000000002</v>
      </c>
      <c r="AN55" s="100">
        <v>63.344873999999997</v>
      </c>
      <c r="AO55" s="100">
        <v>59.275730000000003</v>
      </c>
      <c r="AP55" s="100">
        <v>44.549779999999998</v>
      </c>
      <c r="AQ55" s="100" t="s">
        <v>24</v>
      </c>
      <c r="AR55" s="100">
        <v>100</v>
      </c>
      <c r="AS55" s="100">
        <v>6.2260049999999998</v>
      </c>
      <c r="AT55" s="100">
        <v>151292.5</v>
      </c>
      <c r="AU55" s="100">
        <v>20.158087999999999</v>
      </c>
      <c r="AV55" s="100">
        <v>12.402295000000001</v>
      </c>
      <c r="AW55" s="100">
        <v>2.3555869</v>
      </c>
      <c r="AY55" s="119">
        <v>1948</v>
      </c>
    </row>
    <row r="56" spans="2:51">
      <c r="B56" s="119">
        <v>1949</v>
      </c>
      <c r="C56" s="100">
        <v>3650</v>
      </c>
      <c r="D56" s="100">
        <v>91.879373999999999</v>
      </c>
      <c r="E56" s="100">
        <v>108.39669000000001</v>
      </c>
      <c r="F56" s="100" t="s">
        <v>24</v>
      </c>
      <c r="G56" s="100">
        <v>115.74433999999999</v>
      </c>
      <c r="H56" s="100">
        <v>94.550297</v>
      </c>
      <c r="I56" s="100">
        <v>89.421064999999999</v>
      </c>
      <c r="J56" s="100">
        <v>41.215383000000003</v>
      </c>
      <c r="K56" s="100" t="s">
        <v>24</v>
      </c>
      <c r="L56" s="100">
        <v>100</v>
      </c>
      <c r="M56" s="100">
        <v>8.6503139999999998</v>
      </c>
      <c r="N56" s="100">
        <v>125592.5</v>
      </c>
      <c r="O56" s="100">
        <v>32.349190999999998</v>
      </c>
      <c r="P56" s="100">
        <v>17.887993999999999</v>
      </c>
      <c r="R56" s="119">
        <v>1949</v>
      </c>
      <c r="S56" s="100">
        <v>1199</v>
      </c>
      <c r="T56" s="100">
        <v>30.466269</v>
      </c>
      <c r="U56" s="100">
        <v>41.383431999999999</v>
      </c>
      <c r="V56" s="100" t="s">
        <v>24</v>
      </c>
      <c r="W56" s="100">
        <v>47.245280999999999</v>
      </c>
      <c r="X56" s="100">
        <v>30.641746000000001</v>
      </c>
      <c r="Y56" s="100">
        <v>28.082201000000001</v>
      </c>
      <c r="Z56" s="100">
        <v>51.235391999999997</v>
      </c>
      <c r="AA56" s="100" t="s">
        <v>24</v>
      </c>
      <c r="AB56" s="100">
        <v>100</v>
      </c>
      <c r="AC56" s="100">
        <v>3.6261907999999998</v>
      </c>
      <c r="AD56" s="100">
        <v>31340</v>
      </c>
      <c r="AE56" s="100">
        <v>8.2074113000000004</v>
      </c>
      <c r="AF56" s="100">
        <v>6.6022382999999998</v>
      </c>
      <c r="AH56" s="119">
        <v>1949</v>
      </c>
      <c r="AI56" s="100">
        <v>4849</v>
      </c>
      <c r="AJ56" s="100">
        <v>61.316878000000003</v>
      </c>
      <c r="AK56" s="100">
        <v>74.674943999999996</v>
      </c>
      <c r="AL56" s="100" t="s">
        <v>24</v>
      </c>
      <c r="AM56" s="100">
        <v>81.175408000000004</v>
      </c>
      <c r="AN56" s="100">
        <v>62.593415</v>
      </c>
      <c r="AO56" s="100">
        <v>58.823515</v>
      </c>
      <c r="AP56" s="100">
        <v>43.692982000000001</v>
      </c>
      <c r="AQ56" s="100" t="s">
        <v>24</v>
      </c>
      <c r="AR56" s="100">
        <v>100</v>
      </c>
      <c r="AS56" s="100">
        <v>6.4429976</v>
      </c>
      <c r="AT56" s="100">
        <v>156932.5</v>
      </c>
      <c r="AU56" s="100">
        <v>20.378461999999999</v>
      </c>
      <c r="AV56" s="100">
        <v>13.335614</v>
      </c>
      <c r="AW56" s="100">
        <v>2.6193257999999999</v>
      </c>
      <c r="AY56" s="119">
        <v>1949</v>
      </c>
    </row>
    <row r="57" spans="2:51">
      <c r="B57" s="120">
        <v>1950</v>
      </c>
      <c r="C57" s="100">
        <v>3927</v>
      </c>
      <c r="D57" s="100">
        <v>95.248490000000004</v>
      </c>
      <c r="E57" s="100">
        <v>110.96984999999999</v>
      </c>
      <c r="F57" s="100" t="s">
        <v>24</v>
      </c>
      <c r="G57" s="100">
        <v>117.76461999999999</v>
      </c>
      <c r="H57" s="100">
        <v>98.053988000000004</v>
      </c>
      <c r="I57" s="100">
        <v>92.892194000000003</v>
      </c>
      <c r="J57" s="100">
        <v>40.938377000000003</v>
      </c>
      <c r="K57" s="100" t="s">
        <v>24</v>
      </c>
      <c r="L57" s="100">
        <v>100</v>
      </c>
      <c r="M57" s="100">
        <v>8.9821591999999999</v>
      </c>
      <c r="N57" s="100">
        <v>135682.5</v>
      </c>
      <c r="O57" s="100">
        <v>33.658092000000003</v>
      </c>
      <c r="P57" s="100">
        <v>18.702895999999999</v>
      </c>
      <c r="R57" s="120">
        <v>1950</v>
      </c>
      <c r="S57" s="100">
        <v>1355</v>
      </c>
      <c r="T57" s="100">
        <v>33.408945000000003</v>
      </c>
      <c r="U57" s="100">
        <v>45.982661999999998</v>
      </c>
      <c r="V57" s="100" t="s">
        <v>24</v>
      </c>
      <c r="W57" s="100">
        <v>52.617959999999997</v>
      </c>
      <c r="X57" s="100">
        <v>33.761671</v>
      </c>
      <c r="Y57" s="100">
        <v>30.683233999999999</v>
      </c>
      <c r="Z57" s="100">
        <v>51.219557000000002</v>
      </c>
      <c r="AA57" s="100" t="s">
        <v>24</v>
      </c>
      <c r="AB57" s="100">
        <v>100</v>
      </c>
      <c r="AC57" s="100">
        <v>3.9312966</v>
      </c>
      <c r="AD57" s="100">
        <v>35710</v>
      </c>
      <c r="AE57" s="100">
        <v>9.0735846999999996</v>
      </c>
      <c r="AF57" s="100">
        <v>7.3498539000000003</v>
      </c>
      <c r="AH57" s="120">
        <v>1950</v>
      </c>
      <c r="AI57" s="100">
        <v>5282</v>
      </c>
      <c r="AJ57" s="100">
        <v>64.582391000000001</v>
      </c>
      <c r="AK57" s="100">
        <v>78.811525000000003</v>
      </c>
      <c r="AL57" s="100" t="s">
        <v>24</v>
      </c>
      <c r="AM57" s="100">
        <v>85.548646000000005</v>
      </c>
      <c r="AN57" s="100">
        <v>66.238551999999999</v>
      </c>
      <c r="AO57" s="100">
        <v>62.122525000000003</v>
      </c>
      <c r="AP57" s="100">
        <v>43.579825999999997</v>
      </c>
      <c r="AQ57" s="100" t="s">
        <v>24</v>
      </c>
      <c r="AR57" s="100">
        <v>100</v>
      </c>
      <c r="AS57" s="100">
        <v>6.7555987999999996</v>
      </c>
      <c r="AT57" s="100">
        <v>171392.5</v>
      </c>
      <c r="AU57" s="100">
        <v>21.513342999999999</v>
      </c>
      <c r="AV57" s="100">
        <v>14.149205</v>
      </c>
      <c r="AW57" s="100">
        <v>2.4132975999999999</v>
      </c>
      <c r="AY57" s="120">
        <v>1950</v>
      </c>
    </row>
    <row r="58" spans="2:51">
      <c r="B58" s="120">
        <v>1951</v>
      </c>
      <c r="C58" s="100">
        <v>4373</v>
      </c>
      <c r="D58" s="100">
        <v>102.80462</v>
      </c>
      <c r="E58" s="100">
        <v>121.93555000000001</v>
      </c>
      <c r="F58" s="100" t="s">
        <v>24</v>
      </c>
      <c r="G58" s="100">
        <v>130.20337000000001</v>
      </c>
      <c r="H58" s="100">
        <v>107.17641</v>
      </c>
      <c r="I58" s="100">
        <v>101.42624000000001</v>
      </c>
      <c r="J58" s="100">
        <v>40.963737999999999</v>
      </c>
      <c r="K58" s="100" t="s">
        <v>24</v>
      </c>
      <c r="L58" s="100">
        <v>100</v>
      </c>
      <c r="M58" s="100">
        <v>9.5162449000000002</v>
      </c>
      <c r="N58" s="100">
        <v>151512.5</v>
      </c>
      <c r="O58" s="100">
        <v>36.412520999999998</v>
      </c>
      <c r="P58" s="100">
        <v>19.687366999999998</v>
      </c>
      <c r="R58" s="120">
        <v>1951</v>
      </c>
      <c r="S58" s="100">
        <v>1552</v>
      </c>
      <c r="T58" s="100">
        <v>37.236083999999998</v>
      </c>
      <c r="U58" s="100">
        <v>51.991463000000003</v>
      </c>
      <c r="V58" s="100" t="s">
        <v>24</v>
      </c>
      <c r="W58" s="100">
        <v>60.004702999999999</v>
      </c>
      <c r="X58" s="100">
        <v>37.319758</v>
      </c>
      <c r="Y58" s="100">
        <v>33.683987000000002</v>
      </c>
      <c r="Z58" s="100">
        <v>52.832044000000003</v>
      </c>
      <c r="AA58" s="100" t="s">
        <v>24</v>
      </c>
      <c r="AB58" s="100">
        <v>100</v>
      </c>
      <c r="AC58" s="100">
        <v>4.3309613999999996</v>
      </c>
      <c r="AD58" s="100">
        <v>38655</v>
      </c>
      <c r="AE58" s="100">
        <v>9.5576600000000003</v>
      </c>
      <c r="AF58" s="100">
        <v>7.6293391000000002</v>
      </c>
      <c r="AH58" s="120">
        <v>1951</v>
      </c>
      <c r="AI58" s="100">
        <v>5925</v>
      </c>
      <c r="AJ58" s="100">
        <v>70.353966999999997</v>
      </c>
      <c r="AK58" s="100">
        <v>87.437410999999997</v>
      </c>
      <c r="AL58" s="100" t="s">
        <v>24</v>
      </c>
      <c r="AM58" s="100">
        <v>95.591913000000005</v>
      </c>
      <c r="AN58" s="100">
        <v>72.727473000000003</v>
      </c>
      <c r="AO58" s="100">
        <v>68.042327999999998</v>
      </c>
      <c r="AP58" s="100">
        <v>44.072104000000003</v>
      </c>
      <c r="AQ58" s="100" t="s">
        <v>24</v>
      </c>
      <c r="AR58" s="100">
        <v>100</v>
      </c>
      <c r="AS58" s="100">
        <v>7.2443390000000001</v>
      </c>
      <c r="AT58" s="100">
        <v>190167.5</v>
      </c>
      <c r="AU58" s="100">
        <v>23.175896000000002</v>
      </c>
      <c r="AV58" s="100">
        <v>14.900430999999999</v>
      </c>
      <c r="AW58" s="100">
        <v>2.3452994</v>
      </c>
      <c r="AY58" s="120">
        <v>1951</v>
      </c>
    </row>
    <row r="59" spans="2:51">
      <c r="B59" s="120">
        <v>1952</v>
      </c>
      <c r="C59" s="100">
        <v>4448</v>
      </c>
      <c r="D59" s="100">
        <v>101.72436999999999</v>
      </c>
      <c r="E59" s="100">
        <v>119.08620000000001</v>
      </c>
      <c r="F59" s="100" t="s">
        <v>24</v>
      </c>
      <c r="G59" s="100">
        <v>126.27172</v>
      </c>
      <c r="H59" s="100">
        <v>105.97178</v>
      </c>
      <c r="I59" s="100">
        <v>100.81582</v>
      </c>
      <c r="J59" s="100">
        <v>40.608685999999999</v>
      </c>
      <c r="K59" s="100" t="s">
        <v>24</v>
      </c>
      <c r="L59" s="100">
        <v>100</v>
      </c>
      <c r="M59" s="100">
        <v>9.7009880000000006</v>
      </c>
      <c r="N59" s="100">
        <v>155102.5</v>
      </c>
      <c r="O59" s="100">
        <v>36.245677000000001</v>
      </c>
      <c r="P59" s="100">
        <v>20.336511000000002</v>
      </c>
      <c r="R59" s="120">
        <v>1952</v>
      </c>
      <c r="S59" s="100">
        <v>1630</v>
      </c>
      <c r="T59" s="100">
        <v>38.227913000000001</v>
      </c>
      <c r="U59" s="100">
        <v>52.325724000000001</v>
      </c>
      <c r="V59" s="100" t="s">
        <v>24</v>
      </c>
      <c r="W59" s="100">
        <v>59.836627</v>
      </c>
      <c r="X59" s="100">
        <v>38.499859000000001</v>
      </c>
      <c r="Y59" s="100">
        <v>34.991464999999998</v>
      </c>
      <c r="Z59" s="100">
        <v>50.894720999999997</v>
      </c>
      <c r="AA59" s="100" t="s">
        <v>24</v>
      </c>
      <c r="AB59" s="100">
        <v>100</v>
      </c>
      <c r="AC59" s="100">
        <v>4.5599508000000002</v>
      </c>
      <c r="AD59" s="100">
        <v>43447.5</v>
      </c>
      <c r="AE59" s="100">
        <v>10.500653</v>
      </c>
      <c r="AF59" s="100">
        <v>8.7776274000000001</v>
      </c>
      <c r="AH59" s="120">
        <v>1952</v>
      </c>
      <c r="AI59" s="100">
        <v>6078</v>
      </c>
      <c r="AJ59" s="100">
        <v>70.375731000000002</v>
      </c>
      <c r="AK59" s="100">
        <v>86.508320999999995</v>
      </c>
      <c r="AL59" s="100" t="s">
        <v>24</v>
      </c>
      <c r="AM59" s="100">
        <v>93.929524999999998</v>
      </c>
      <c r="AN59" s="100">
        <v>72.932327000000001</v>
      </c>
      <c r="AO59" s="100">
        <v>68.550544000000002</v>
      </c>
      <c r="AP59" s="100">
        <v>43.367775000000002</v>
      </c>
      <c r="AQ59" s="100" t="s">
        <v>24</v>
      </c>
      <c r="AR59" s="100">
        <v>100</v>
      </c>
      <c r="AS59" s="100">
        <v>7.4488032999999998</v>
      </c>
      <c r="AT59" s="100">
        <v>198550</v>
      </c>
      <c r="AU59" s="100">
        <v>23.589725000000001</v>
      </c>
      <c r="AV59" s="100">
        <v>15.787255999999999</v>
      </c>
      <c r="AW59" s="100">
        <v>2.2758634</v>
      </c>
      <c r="AY59" s="120">
        <v>1952</v>
      </c>
    </row>
    <row r="60" spans="2:51">
      <c r="B60" s="120">
        <v>1953</v>
      </c>
      <c r="C60" s="100">
        <v>4348</v>
      </c>
      <c r="D60" s="100">
        <v>97.431989999999999</v>
      </c>
      <c r="E60" s="100">
        <v>118.09985</v>
      </c>
      <c r="F60" s="100" t="s">
        <v>24</v>
      </c>
      <c r="G60" s="100">
        <v>126.40615</v>
      </c>
      <c r="H60" s="100">
        <v>102.86523</v>
      </c>
      <c r="I60" s="100">
        <v>97.035837999999998</v>
      </c>
      <c r="J60" s="100">
        <v>41.618121000000002</v>
      </c>
      <c r="K60" s="100" t="s">
        <v>24</v>
      </c>
      <c r="L60" s="100">
        <v>100</v>
      </c>
      <c r="M60" s="100">
        <v>9.7005935000000001</v>
      </c>
      <c r="N60" s="100">
        <v>147715</v>
      </c>
      <c r="O60" s="100">
        <v>33.821407999999998</v>
      </c>
      <c r="P60" s="100">
        <v>19.959530999999998</v>
      </c>
      <c r="R60" s="120">
        <v>1953</v>
      </c>
      <c r="S60" s="100">
        <v>1643</v>
      </c>
      <c r="T60" s="100">
        <v>37.746685999999997</v>
      </c>
      <c r="U60" s="100">
        <v>52.165253</v>
      </c>
      <c r="V60" s="100" t="s">
        <v>24</v>
      </c>
      <c r="W60" s="100">
        <v>59.565866</v>
      </c>
      <c r="X60" s="100">
        <v>37.886612</v>
      </c>
      <c r="Y60" s="100">
        <v>34.057796000000003</v>
      </c>
      <c r="Z60" s="100">
        <v>52.637028000000001</v>
      </c>
      <c r="AA60" s="100" t="s">
        <v>24</v>
      </c>
      <c r="AB60" s="100">
        <v>100</v>
      </c>
      <c r="AC60" s="100">
        <v>4.6457049000000001</v>
      </c>
      <c r="AD60" s="100">
        <v>41050</v>
      </c>
      <c r="AE60" s="100">
        <v>9.7231103999999995</v>
      </c>
      <c r="AF60" s="100">
        <v>8.4925470000000001</v>
      </c>
      <c r="AH60" s="120">
        <v>1953</v>
      </c>
      <c r="AI60" s="100">
        <v>5991</v>
      </c>
      <c r="AJ60" s="100">
        <v>67.961385000000007</v>
      </c>
      <c r="AK60" s="100">
        <v>85.523584999999997</v>
      </c>
      <c r="AL60" s="100" t="s">
        <v>24</v>
      </c>
      <c r="AM60" s="100">
        <v>93.321055999999999</v>
      </c>
      <c r="AN60" s="100">
        <v>70.84563</v>
      </c>
      <c r="AO60" s="100">
        <v>65.995080999999999</v>
      </c>
      <c r="AP60" s="100">
        <v>44.641185999999998</v>
      </c>
      <c r="AQ60" s="100" t="s">
        <v>24</v>
      </c>
      <c r="AR60" s="100">
        <v>100</v>
      </c>
      <c r="AS60" s="100">
        <v>7.4711926999999996</v>
      </c>
      <c r="AT60" s="100">
        <v>188765</v>
      </c>
      <c r="AU60" s="100">
        <v>21.976506000000001</v>
      </c>
      <c r="AV60" s="100">
        <v>15.429067999999999</v>
      </c>
      <c r="AW60" s="100">
        <v>2.2639562</v>
      </c>
      <c r="AY60" s="120">
        <v>1953</v>
      </c>
    </row>
    <row r="61" spans="2:51">
      <c r="B61" s="120">
        <v>1954</v>
      </c>
      <c r="C61" s="100">
        <v>4426</v>
      </c>
      <c r="D61" s="100">
        <v>97.358175000000003</v>
      </c>
      <c r="E61" s="100">
        <v>117.01259</v>
      </c>
      <c r="F61" s="100" t="s">
        <v>24</v>
      </c>
      <c r="G61" s="100">
        <v>124.65228999999999</v>
      </c>
      <c r="H61" s="100">
        <v>102.80431</v>
      </c>
      <c r="I61" s="100">
        <v>97.090880999999996</v>
      </c>
      <c r="J61" s="100">
        <v>41.27064</v>
      </c>
      <c r="K61" s="100" t="s">
        <v>24</v>
      </c>
      <c r="L61" s="100">
        <v>100</v>
      </c>
      <c r="M61" s="100">
        <v>9.6664992000000005</v>
      </c>
      <c r="N61" s="100">
        <v>151710</v>
      </c>
      <c r="O61" s="100">
        <v>34.098264999999998</v>
      </c>
      <c r="P61" s="100">
        <v>20.637377000000001</v>
      </c>
      <c r="R61" s="120">
        <v>1954</v>
      </c>
      <c r="S61" s="100">
        <v>1621</v>
      </c>
      <c r="T61" s="100">
        <v>36.505719999999997</v>
      </c>
      <c r="U61" s="100">
        <v>49.476559000000002</v>
      </c>
      <c r="V61" s="100" t="s">
        <v>24</v>
      </c>
      <c r="W61" s="100">
        <v>56.377454</v>
      </c>
      <c r="X61" s="100">
        <v>36.332802000000001</v>
      </c>
      <c r="Y61" s="100">
        <v>32.888989000000002</v>
      </c>
      <c r="Z61" s="100">
        <v>52.669648000000002</v>
      </c>
      <c r="AA61" s="100" t="s">
        <v>24</v>
      </c>
      <c r="AB61" s="100">
        <v>100</v>
      </c>
      <c r="AC61" s="100">
        <v>4.5005274999999996</v>
      </c>
      <c r="AD61" s="100">
        <v>40262.5</v>
      </c>
      <c r="AE61" s="100">
        <v>9.3531489000000008</v>
      </c>
      <c r="AF61" s="100">
        <v>8.5216148999999994</v>
      </c>
      <c r="AH61" s="120">
        <v>1954</v>
      </c>
      <c r="AI61" s="100">
        <v>6047</v>
      </c>
      <c r="AJ61" s="100">
        <v>67.289823999999996</v>
      </c>
      <c r="AK61" s="100">
        <v>83.562703999999997</v>
      </c>
      <c r="AL61" s="100" t="s">
        <v>24</v>
      </c>
      <c r="AM61" s="100">
        <v>90.792401999999996</v>
      </c>
      <c r="AN61" s="100">
        <v>69.991590000000002</v>
      </c>
      <c r="AO61" s="100">
        <v>65.429304999999999</v>
      </c>
      <c r="AP61" s="100">
        <v>44.328865</v>
      </c>
      <c r="AQ61" s="100" t="s">
        <v>24</v>
      </c>
      <c r="AR61" s="100">
        <v>100</v>
      </c>
      <c r="AS61" s="100">
        <v>7.3919686999999996</v>
      </c>
      <c r="AT61" s="100">
        <v>191972.5</v>
      </c>
      <c r="AU61" s="100">
        <v>21.929939999999998</v>
      </c>
      <c r="AV61" s="100">
        <v>15.89706</v>
      </c>
      <c r="AW61" s="100">
        <v>2.3650107</v>
      </c>
      <c r="AY61" s="120">
        <v>1954</v>
      </c>
    </row>
    <row r="62" spans="2:51">
      <c r="B62" s="120">
        <v>1955</v>
      </c>
      <c r="C62" s="100">
        <v>4478</v>
      </c>
      <c r="D62" s="100">
        <v>96.170778999999996</v>
      </c>
      <c r="E62" s="100">
        <v>115.67265</v>
      </c>
      <c r="F62" s="100" t="s">
        <v>24</v>
      </c>
      <c r="G62" s="100">
        <v>123.13772</v>
      </c>
      <c r="H62" s="100">
        <v>101.87773</v>
      </c>
      <c r="I62" s="100">
        <v>96.290606999999994</v>
      </c>
      <c r="J62" s="100">
        <v>41.219526000000002</v>
      </c>
      <c r="K62" s="100" t="s">
        <v>24</v>
      </c>
      <c r="L62" s="100">
        <v>100</v>
      </c>
      <c r="M62" s="100">
        <v>9.6951588999999991</v>
      </c>
      <c r="N62" s="100">
        <v>153595</v>
      </c>
      <c r="O62" s="100">
        <v>33.706028000000003</v>
      </c>
      <c r="P62" s="100">
        <v>20.851675</v>
      </c>
      <c r="R62" s="120">
        <v>1955</v>
      </c>
      <c r="S62" s="100">
        <v>1697</v>
      </c>
      <c r="T62" s="100">
        <v>37.350883000000003</v>
      </c>
      <c r="U62" s="100">
        <v>51.068387000000001</v>
      </c>
      <c r="V62" s="100" t="s">
        <v>24</v>
      </c>
      <c r="W62" s="100">
        <v>58.728853000000001</v>
      </c>
      <c r="X62" s="100">
        <v>37.063161000000001</v>
      </c>
      <c r="Y62" s="100">
        <v>33.480114</v>
      </c>
      <c r="Z62" s="100">
        <v>53.030347999999996</v>
      </c>
      <c r="AA62" s="100" t="s">
        <v>24</v>
      </c>
      <c r="AB62" s="100">
        <v>100</v>
      </c>
      <c r="AC62" s="100">
        <v>4.7338763999999998</v>
      </c>
      <c r="AD62" s="100">
        <v>41962.5</v>
      </c>
      <c r="AE62" s="100">
        <v>9.5323823000000001</v>
      </c>
      <c r="AF62" s="100">
        <v>9.0911553000000005</v>
      </c>
      <c r="AH62" s="120">
        <v>1955</v>
      </c>
      <c r="AI62" s="100">
        <v>6175</v>
      </c>
      <c r="AJ62" s="100">
        <v>67.121753999999996</v>
      </c>
      <c r="AK62" s="100">
        <v>84.068954000000005</v>
      </c>
      <c r="AL62" s="100" t="s">
        <v>24</v>
      </c>
      <c r="AM62" s="100">
        <v>91.684026000000003</v>
      </c>
      <c r="AN62" s="100">
        <v>70.103127000000001</v>
      </c>
      <c r="AO62" s="100">
        <v>65.480962000000005</v>
      </c>
      <c r="AP62" s="100">
        <v>44.469034000000001</v>
      </c>
      <c r="AQ62" s="100" t="s">
        <v>24</v>
      </c>
      <c r="AR62" s="100">
        <v>100</v>
      </c>
      <c r="AS62" s="100">
        <v>7.5271831999999996</v>
      </c>
      <c r="AT62" s="100">
        <v>195557.5</v>
      </c>
      <c r="AU62" s="100">
        <v>21.828050000000001</v>
      </c>
      <c r="AV62" s="100">
        <v>16.321178</v>
      </c>
      <c r="AW62" s="100">
        <v>2.2650538999999998</v>
      </c>
      <c r="AY62" s="120">
        <v>1955</v>
      </c>
    </row>
    <row r="63" spans="2:51">
      <c r="B63" s="120">
        <v>1956</v>
      </c>
      <c r="C63" s="100">
        <v>4481</v>
      </c>
      <c r="D63" s="100">
        <v>93.823283000000004</v>
      </c>
      <c r="E63" s="100">
        <v>113.81948</v>
      </c>
      <c r="F63" s="100" t="s">
        <v>24</v>
      </c>
      <c r="G63" s="100">
        <v>121.11094</v>
      </c>
      <c r="H63" s="100">
        <v>99.773083</v>
      </c>
      <c r="I63" s="100">
        <v>93.908624000000003</v>
      </c>
      <c r="J63" s="100">
        <v>41.672437000000002</v>
      </c>
      <c r="K63" s="100" t="s">
        <v>24</v>
      </c>
      <c r="L63" s="100">
        <v>100</v>
      </c>
      <c r="M63" s="100">
        <v>9.2982238000000006</v>
      </c>
      <c r="N63" s="100">
        <v>151760</v>
      </c>
      <c r="O63" s="100">
        <v>32.471060999999999</v>
      </c>
      <c r="P63" s="100">
        <v>20.566890999999998</v>
      </c>
      <c r="R63" s="120">
        <v>1956</v>
      </c>
      <c r="S63" s="100">
        <v>1845</v>
      </c>
      <c r="T63" s="100">
        <v>39.681685999999999</v>
      </c>
      <c r="U63" s="100">
        <v>54.842756999999999</v>
      </c>
      <c r="V63" s="100" t="s">
        <v>24</v>
      </c>
      <c r="W63" s="100">
        <v>63.020797999999999</v>
      </c>
      <c r="X63" s="100">
        <v>39.54513</v>
      </c>
      <c r="Y63" s="100">
        <v>35.450296000000002</v>
      </c>
      <c r="Z63" s="100">
        <v>53.957994999999997</v>
      </c>
      <c r="AA63" s="100" t="s">
        <v>24</v>
      </c>
      <c r="AB63" s="100">
        <v>100</v>
      </c>
      <c r="AC63" s="100">
        <v>4.8685877</v>
      </c>
      <c r="AD63" s="100">
        <v>44052.5</v>
      </c>
      <c r="AE63" s="100">
        <v>9.7840088999999999</v>
      </c>
      <c r="AF63" s="100">
        <v>9.3994207000000003</v>
      </c>
      <c r="AH63" s="120">
        <v>1956</v>
      </c>
      <c r="AI63" s="100">
        <v>6326</v>
      </c>
      <c r="AJ63" s="100">
        <v>67.115803</v>
      </c>
      <c r="AK63" s="100">
        <v>85.400582</v>
      </c>
      <c r="AL63" s="100" t="s">
        <v>24</v>
      </c>
      <c r="AM63" s="100">
        <v>93.272977999999995</v>
      </c>
      <c r="AN63" s="100">
        <v>70.501182999999997</v>
      </c>
      <c r="AO63" s="100">
        <v>65.433655999999999</v>
      </c>
      <c r="AP63" s="100">
        <v>45.257829999999998</v>
      </c>
      <c r="AQ63" s="100" t="s">
        <v>24</v>
      </c>
      <c r="AR63" s="100">
        <v>100</v>
      </c>
      <c r="AS63" s="100">
        <v>7.3482947999999997</v>
      </c>
      <c r="AT63" s="100">
        <v>195812.5</v>
      </c>
      <c r="AU63" s="100">
        <v>21.339171</v>
      </c>
      <c r="AV63" s="100">
        <v>16.229023000000002</v>
      </c>
      <c r="AW63" s="100">
        <v>2.0753784</v>
      </c>
      <c r="AY63" s="120">
        <v>1956</v>
      </c>
    </row>
    <row r="64" spans="2:51">
      <c r="B64" s="120">
        <v>1957</v>
      </c>
      <c r="C64" s="100">
        <v>4803</v>
      </c>
      <c r="D64" s="100">
        <v>98.375765999999999</v>
      </c>
      <c r="E64" s="100">
        <v>119.69695</v>
      </c>
      <c r="F64" s="100" t="s">
        <v>24</v>
      </c>
      <c r="G64" s="100">
        <v>127.14792</v>
      </c>
      <c r="H64" s="100">
        <v>104.99665</v>
      </c>
      <c r="I64" s="100">
        <v>98.544759999999997</v>
      </c>
      <c r="J64" s="100">
        <v>41.157977000000002</v>
      </c>
      <c r="K64" s="100" t="s">
        <v>24</v>
      </c>
      <c r="L64" s="100">
        <v>100</v>
      </c>
      <c r="M64" s="100">
        <v>10.077845</v>
      </c>
      <c r="N64" s="100">
        <v>165077.5</v>
      </c>
      <c r="O64" s="100">
        <v>34.550944000000001</v>
      </c>
      <c r="P64" s="100">
        <v>21.720295</v>
      </c>
      <c r="R64" s="120">
        <v>1957</v>
      </c>
      <c r="S64" s="100">
        <v>1850</v>
      </c>
      <c r="T64" s="100">
        <v>38.8827</v>
      </c>
      <c r="U64" s="100">
        <v>51.455882000000003</v>
      </c>
      <c r="V64" s="100" t="s">
        <v>24</v>
      </c>
      <c r="W64" s="100">
        <v>58.594664000000002</v>
      </c>
      <c r="X64" s="100">
        <v>38.335777999999998</v>
      </c>
      <c r="Y64" s="100">
        <v>34.948408999999998</v>
      </c>
      <c r="Z64" s="100">
        <v>52.697403999999999</v>
      </c>
      <c r="AA64" s="100" t="s">
        <v>24</v>
      </c>
      <c r="AB64" s="100">
        <v>100</v>
      </c>
      <c r="AC64" s="100">
        <v>4.9605835000000003</v>
      </c>
      <c r="AD64" s="100">
        <v>45610</v>
      </c>
      <c r="AE64" s="100">
        <v>9.9012264999999999</v>
      </c>
      <c r="AF64" s="100">
        <v>9.6901838999999992</v>
      </c>
      <c r="AH64" s="120">
        <v>1957</v>
      </c>
      <c r="AI64" s="100">
        <v>6653</v>
      </c>
      <c r="AJ64" s="100">
        <v>69.013091000000003</v>
      </c>
      <c r="AK64" s="100">
        <v>86.020239000000004</v>
      </c>
      <c r="AL64" s="100" t="s">
        <v>24</v>
      </c>
      <c r="AM64" s="100">
        <v>93.247207000000003</v>
      </c>
      <c r="AN64" s="100">
        <v>72.240807000000004</v>
      </c>
      <c r="AO64" s="100">
        <v>67.328158999999999</v>
      </c>
      <c r="AP64" s="100">
        <v>44.369356000000003</v>
      </c>
      <c r="AQ64" s="100" t="s">
        <v>24</v>
      </c>
      <c r="AR64" s="100">
        <v>100</v>
      </c>
      <c r="AS64" s="100">
        <v>7.8313891</v>
      </c>
      <c r="AT64" s="100">
        <v>210687.5</v>
      </c>
      <c r="AU64" s="100">
        <v>22.451062</v>
      </c>
      <c r="AV64" s="100">
        <v>17.119357000000001</v>
      </c>
      <c r="AW64" s="100">
        <v>2.3262054999999999</v>
      </c>
      <c r="AY64" s="120">
        <v>1957</v>
      </c>
    </row>
    <row r="65" spans="2:51">
      <c r="B65" s="121">
        <v>1958</v>
      </c>
      <c r="C65" s="100">
        <v>4647</v>
      </c>
      <c r="D65" s="100">
        <v>93.377003999999999</v>
      </c>
      <c r="E65" s="100">
        <v>114.04684</v>
      </c>
      <c r="F65" s="100" t="s">
        <v>24</v>
      </c>
      <c r="G65" s="100">
        <v>121.46065</v>
      </c>
      <c r="H65" s="100">
        <v>100.22611999999999</v>
      </c>
      <c r="I65" s="100">
        <v>94.409039000000007</v>
      </c>
      <c r="J65" s="100">
        <v>41.604719000000003</v>
      </c>
      <c r="K65" s="100" t="s">
        <v>24</v>
      </c>
      <c r="L65" s="100">
        <v>100</v>
      </c>
      <c r="M65" s="100">
        <v>9.8767268999999995</v>
      </c>
      <c r="N65" s="100">
        <v>157592.5</v>
      </c>
      <c r="O65" s="100">
        <v>32.361184999999999</v>
      </c>
      <c r="P65" s="100">
        <v>21.303913000000001</v>
      </c>
      <c r="R65" s="121">
        <v>1958</v>
      </c>
      <c r="S65" s="100">
        <v>1792</v>
      </c>
      <c r="T65" s="100">
        <v>36.828476000000002</v>
      </c>
      <c r="U65" s="100">
        <v>48.590468000000001</v>
      </c>
      <c r="V65" s="100" t="s">
        <v>24</v>
      </c>
      <c r="W65" s="100">
        <v>55.206955999999998</v>
      </c>
      <c r="X65" s="100">
        <v>36.604025</v>
      </c>
      <c r="Y65" s="100">
        <v>33.553736999999998</v>
      </c>
      <c r="Z65" s="100">
        <v>51.392299000000001</v>
      </c>
      <c r="AA65" s="100" t="s">
        <v>24</v>
      </c>
      <c r="AB65" s="100">
        <v>100</v>
      </c>
      <c r="AC65" s="100">
        <v>4.8864286999999997</v>
      </c>
      <c r="AD65" s="100">
        <v>46602.5</v>
      </c>
      <c r="AE65" s="100">
        <v>9.8964748</v>
      </c>
      <c r="AF65" s="100">
        <v>10.2034</v>
      </c>
      <c r="AH65" s="121">
        <v>1958</v>
      </c>
      <c r="AI65" s="100">
        <v>6439</v>
      </c>
      <c r="AJ65" s="100">
        <v>65.421036000000001</v>
      </c>
      <c r="AK65" s="100">
        <v>81.646433999999999</v>
      </c>
      <c r="AL65" s="100" t="s">
        <v>24</v>
      </c>
      <c r="AM65" s="100">
        <v>88.607072000000002</v>
      </c>
      <c r="AN65" s="100">
        <v>68.840943999999993</v>
      </c>
      <c r="AO65" s="100">
        <v>64.407180999999994</v>
      </c>
      <c r="AP65" s="100">
        <v>44.331183000000003</v>
      </c>
      <c r="AQ65" s="100" t="s">
        <v>24</v>
      </c>
      <c r="AR65" s="100">
        <v>100</v>
      </c>
      <c r="AS65" s="100">
        <v>7.6908376000000001</v>
      </c>
      <c r="AT65" s="100">
        <v>204195</v>
      </c>
      <c r="AU65" s="100">
        <v>21.317388000000001</v>
      </c>
      <c r="AV65" s="100">
        <v>17.066454</v>
      </c>
      <c r="AW65" s="100">
        <v>2.3471030000000002</v>
      </c>
      <c r="AY65" s="121">
        <v>1958</v>
      </c>
    </row>
    <row r="66" spans="2:51">
      <c r="B66" s="121">
        <v>1959</v>
      </c>
      <c r="C66" s="100">
        <v>4688</v>
      </c>
      <c r="D66" s="100">
        <v>92.279831999999999</v>
      </c>
      <c r="E66" s="100">
        <v>112.2871</v>
      </c>
      <c r="F66" s="100" t="s">
        <v>24</v>
      </c>
      <c r="G66" s="100">
        <v>119.2037</v>
      </c>
      <c r="H66" s="100">
        <v>98.784419</v>
      </c>
      <c r="I66" s="100">
        <v>92.848426000000003</v>
      </c>
      <c r="J66" s="100">
        <v>41.021683000000003</v>
      </c>
      <c r="K66" s="100" t="s">
        <v>24</v>
      </c>
      <c r="L66" s="100">
        <v>100</v>
      </c>
      <c r="M66" s="100">
        <v>9.3213767000000001</v>
      </c>
      <c r="N66" s="100">
        <v>161732.5</v>
      </c>
      <c r="O66" s="100">
        <v>32.537821999999998</v>
      </c>
      <c r="P66" s="100">
        <v>20.762886000000002</v>
      </c>
      <c r="R66" s="121">
        <v>1959</v>
      </c>
      <c r="S66" s="100">
        <v>1885</v>
      </c>
      <c r="T66" s="100">
        <v>37.880310000000001</v>
      </c>
      <c r="U66" s="100">
        <v>50.379885000000002</v>
      </c>
      <c r="V66" s="100" t="s">
        <v>24</v>
      </c>
      <c r="W66" s="100">
        <v>57.062058</v>
      </c>
      <c r="X66" s="100">
        <v>37.434550999999999</v>
      </c>
      <c r="Y66" s="100">
        <v>33.846325999999998</v>
      </c>
      <c r="Z66" s="100">
        <v>53.059978999999998</v>
      </c>
      <c r="AA66" s="100" t="s">
        <v>24</v>
      </c>
      <c r="AB66" s="100">
        <v>100</v>
      </c>
      <c r="AC66" s="100">
        <v>4.8433926999999999</v>
      </c>
      <c r="AD66" s="100">
        <v>45847.5</v>
      </c>
      <c r="AE66" s="100">
        <v>9.5235869999999991</v>
      </c>
      <c r="AF66" s="100">
        <v>9.637041</v>
      </c>
      <c r="AH66" s="121">
        <v>1959</v>
      </c>
      <c r="AI66" s="100">
        <v>6573</v>
      </c>
      <c r="AJ66" s="100">
        <v>65.361362</v>
      </c>
      <c r="AK66" s="100">
        <v>81.719120000000004</v>
      </c>
      <c r="AL66" s="100" t="s">
        <v>24</v>
      </c>
      <c r="AM66" s="100">
        <v>88.487748999999994</v>
      </c>
      <c r="AN66" s="100">
        <v>68.541347999999999</v>
      </c>
      <c r="AO66" s="100">
        <v>63.777797</v>
      </c>
      <c r="AP66" s="100">
        <v>44.476390000000002</v>
      </c>
      <c r="AQ66" s="100" t="s">
        <v>24</v>
      </c>
      <c r="AR66" s="100">
        <v>100</v>
      </c>
      <c r="AS66" s="100">
        <v>7.3678429000000003</v>
      </c>
      <c r="AT66" s="100">
        <v>207580</v>
      </c>
      <c r="AU66" s="100">
        <v>21.214753999999999</v>
      </c>
      <c r="AV66" s="100">
        <v>16.544293</v>
      </c>
      <c r="AW66" s="100">
        <v>2.2288082</v>
      </c>
      <c r="AY66" s="121">
        <v>1959</v>
      </c>
    </row>
    <row r="67" spans="2:51">
      <c r="B67" s="121">
        <v>1960</v>
      </c>
      <c r="C67" s="100">
        <v>4635</v>
      </c>
      <c r="D67" s="100">
        <v>89.266799000000006</v>
      </c>
      <c r="E67" s="100">
        <v>108.24464999999999</v>
      </c>
      <c r="F67" s="100" t="s">
        <v>24</v>
      </c>
      <c r="G67" s="100">
        <v>114.94302999999999</v>
      </c>
      <c r="H67" s="100">
        <v>95.494838999999999</v>
      </c>
      <c r="I67" s="100">
        <v>90.099007999999998</v>
      </c>
      <c r="J67" s="100">
        <v>41.035899999999998</v>
      </c>
      <c r="K67" s="100" t="s">
        <v>24</v>
      </c>
      <c r="L67" s="100">
        <v>100</v>
      </c>
      <c r="M67" s="100">
        <v>9.3392976000000001</v>
      </c>
      <c r="N67" s="100">
        <v>159615</v>
      </c>
      <c r="O67" s="100">
        <v>31.428318000000001</v>
      </c>
      <c r="P67" s="100">
        <v>21.054541</v>
      </c>
      <c r="R67" s="121">
        <v>1960</v>
      </c>
      <c r="S67" s="100">
        <v>2013</v>
      </c>
      <c r="T67" s="100">
        <v>39.604934</v>
      </c>
      <c r="U67" s="100">
        <v>51.057349000000002</v>
      </c>
      <c r="V67" s="100" t="s">
        <v>24</v>
      </c>
      <c r="W67" s="100">
        <v>57.702573000000001</v>
      </c>
      <c r="X67" s="100">
        <v>38.859358999999998</v>
      </c>
      <c r="Y67" s="100">
        <v>35.874526000000003</v>
      </c>
      <c r="Z67" s="100">
        <v>51.24006</v>
      </c>
      <c r="AA67" s="100" t="s">
        <v>24</v>
      </c>
      <c r="AB67" s="100">
        <v>100</v>
      </c>
      <c r="AC67" s="100">
        <v>5.1834685</v>
      </c>
      <c r="AD67" s="100">
        <v>52385</v>
      </c>
      <c r="AE67" s="100">
        <v>10.662311000000001</v>
      </c>
      <c r="AF67" s="100">
        <v>11.04726</v>
      </c>
      <c r="AH67" s="121">
        <v>1960</v>
      </c>
      <c r="AI67" s="100">
        <v>6648</v>
      </c>
      <c r="AJ67" s="100">
        <v>64.700729999999993</v>
      </c>
      <c r="AK67" s="100">
        <v>80.094595999999996</v>
      </c>
      <c r="AL67" s="100" t="s">
        <v>24</v>
      </c>
      <c r="AM67" s="100">
        <v>86.759202999999999</v>
      </c>
      <c r="AN67" s="100">
        <v>67.637803000000005</v>
      </c>
      <c r="AO67" s="100">
        <v>63.409202000000001</v>
      </c>
      <c r="AP67" s="100">
        <v>44.129747000000002</v>
      </c>
      <c r="AQ67" s="100" t="s">
        <v>24</v>
      </c>
      <c r="AR67" s="100">
        <v>100</v>
      </c>
      <c r="AS67" s="100">
        <v>7.5149213000000001</v>
      </c>
      <c r="AT67" s="100">
        <v>212000</v>
      </c>
      <c r="AU67" s="100">
        <v>21.217397999999999</v>
      </c>
      <c r="AV67" s="100">
        <v>17.203707999999999</v>
      </c>
      <c r="AW67" s="100">
        <v>2.1200600000000001</v>
      </c>
      <c r="AY67" s="121">
        <v>1960</v>
      </c>
    </row>
    <row r="68" spans="2:51">
      <c r="B68" s="121">
        <v>1961</v>
      </c>
      <c r="C68" s="100">
        <v>4852</v>
      </c>
      <c r="D68" s="100">
        <v>91.335203000000007</v>
      </c>
      <c r="E68" s="100">
        <v>109.38658</v>
      </c>
      <c r="F68" s="100" t="s">
        <v>24</v>
      </c>
      <c r="G68" s="100">
        <v>115.45431000000001</v>
      </c>
      <c r="H68" s="100">
        <v>97.044942000000006</v>
      </c>
      <c r="I68" s="100">
        <v>91.653560999999996</v>
      </c>
      <c r="J68" s="100">
        <v>41.336464999999997</v>
      </c>
      <c r="K68" s="100" t="s">
        <v>24</v>
      </c>
      <c r="L68" s="100">
        <v>100</v>
      </c>
      <c r="M68" s="100">
        <v>9.6561056999999995</v>
      </c>
      <c r="N68" s="100">
        <v>165322.5</v>
      </c>
      <c r="O68" s="100">
        <v>31.828289000000002</v>
      </c>
      <c r="P68" s="100">
        <v>21.481404000000001</v>
      </c>
      <c r="R68" s="121">
        <v>1961</v>
      </c>
      <c r="S68" s="100">
        <v>1990</v>
      </c>
      <c r="T68" s="100">
        <v>38.299427999999999</v>
      </c>
      <c r="U68" s="100">
        <v>48.360875</v>
      </c>
      <c r="V68" s="100" t="s">
        <v>24</v>
      </c>
      <c r="W68" s="100">
        <v>54.549148000000002</v>
      </c>
      <c r="X68" s="100">
        <v>37.367389000000003</v>
      </c>
      <c r="Y68" s="100">
        <v>34.644933999999999</v>
      </c>
      <c r="Z68" s="100">
        <v>50.714286000000001</v>
      </c>
      <c r="AA68" s="100" t="s">
        <v>24</v>
      </c>
      <c r="AB68" s="100">
        <v>100</v>
      </c>
      <c r="AC68" s="100">
        <v>5.1403920999999997</v>
      </c>
      <c r="AD68" s="100">
        <v>52612.5</v>
      </c>
      <c r="AE68" s="100">
        <v>10.483084</v>
      </c>
      <c r="AF68" s="100">
        <v>11.444777</v>
      </c>
      <c r="AH68" s="121">
        <v>1961</v>
      </c>
      <c r="AI68" s="100">
        <v>6842</v>
      </c>
      <c r="AJ68" s="100">
        <v>65.111056000000005</v>
      </c>
      <c r="AK68" s="100">
        <v>79.452489999999997</v>
      </c>
      <c r="AL68" s="100" t="s">
        <v>24</v>
      </c>
      <c r="AM68" s="100">
        <v>85.611936999999998</v>
      </c>
      <c r="AN68" s="100">
        <v>67.762003000000007</v>
      </c>
      <c r="AO68" s="100">
        <v>63.657212999999999</v>
      </c>
      <c r="AP68" s="100">
        <v>44.065657000000002</v>
      </c>
      <c r="AQ68" s="100" t="s">
        <v>24</v>
      </c>
      <c r="AR68" s="100">
        <v>100</v>
      </c>
      <c r="AS68" s="100">
        <v>7.6910106999999996</v>
      </c>
      <c r="AT68" s="100">
        <v>217935</v>
      </c>
      <c r="AU68" s="100">
        <v>21.338979999999999</v>
      </c>
      <c r="AV68" s="100">
        <v>17.728166000000002</v>
      </c>
      <c r="AW68" s="100">
        <v>2.2618817999999998</v>
      </c>
      <c r="AY68" s="121">
        <v>1961</v>
      </c>
    </row>
    <row r="69" spans="2:51">
      <c r="B69" s="121">
        <v>1962</v>
      </c>
      <c r="C69" s="100">
        <v>4989</v>
      </c>
      <c r="D69" s="100">
        <v>92.402578000000005</v>
      </c>
      <c r="E69" s="100">
        <v>112.99019</v>
      </c>
      <c r="F69" s="100" t="s">
        <v>24</v>
      </c>
      <c r="G69" s="100">
        <v>120.23925</v>
      </c>
      <c r="H69" s="100">
        <v>99.078843000000006</v>
      </c>
      <c r="I69" s="100">
        <v>92.993851000000006</v>
      </c>
      <c r="J69" s="100">
        <v>41.343066</v>
      </c>
      <c r="K69" s="100" t="s">
        <v>24</v>
      </c>
      <c r="L69" s="100">
        <v>100</v>
      </c>
      <c r="M69" s="100">
        <v>9.5249913999999993</v>
      </c>
      <c r="N69" s="100">
        <v>170750</v>
      </c>
      <c r="O69" s="100">
        <v>32.354948</v>
      </c>
      <c r="P69" s="100">
        <v>21.570851000000001</v>
      </c>
      <c r="R69" s="121">
        <v>1962</v>
      </c>
      <c r="S69" s="100">
        <v>2279</v>
      </c>
      <c r="T69" s="100">
        <v>42.989455</v>
      </c>
      <c r="U69" s="100">
        <v>53.972914000000003</v>
      </c>
      <c r="V69" s="100" t="s">
        <v>24</v>
      </c>
      <c r="W69" s="100">
        <v>60.331471999999998</v>
      </c>
      <c r="X69" s="100">
        <v>41.528635999999999</v>
      </c>
      <c r="Y69" s="100">
        <v>38.078719</v>
      </c>
      <c r="Z69" s="100">
        <v>51.613256999999997</v>
      </c>
      <c r="AA69" s="100" t="s">
        <v>24</v>
      </c>
      <c r="AB69" s="100">
        <v>100</v>
      </c>
      <c r="AC69" s="100">
        <v>5.5878386999999998</v>
      </c>
      <c r="AD69" s="100">
        <v>58147.5</v>
      </c>
      <c r="AE69" s="100">
        <v>11.365147</v>
      </c>
      <c r="AF69" s="100">
        <v>12.298346</v>
      </c>
      <c r="AH69" s="121">
        <v>1962</v>
      </c>
      <c r="AI69" s="100">
        <v>7268</v>
      </c>
      <c r="AJ69" s="100">
        <v>67.922060000000002</v>
      </c>
      <c r="AK69" s="100">
        <v>83.648747999999998</v>
      </c>
      <c r="AL69" s="100" t="s">
        <v>24</v>
      </c>
      <c r="AM69" s="100">
        <v>90.349874999999997</v>
      </c>
      <c r="AN69" s="100">
        <v>70.643935999999997</v>
      </c>
      <c r="AO69" s="100">
        <v>65.876253000000005</v>
      </c>
      <c r="AP69" s="100">
        <v>44.565142999999999</v>
      </c>
      <c r="AQ69" s="100" t="s">
        <v>24</v>
      </c>
      <c r="AR69" s="100">
        <v>100</v>
      </c>
      <c r="AS69" s="100">
        <v>7.8013804000000002</v>
      </c>
      <c r="AT69" s="100">
        <v>228897.5</v>
      </c>
      <c r="AU69" s="100">
        <v>22.022715999999999</v>
      </c>
      <c r="AV69" s="100">
        <v>18.103465</v>
      </c>
      <c r="AW69" s="100">
        <v>2.093461</v>
      </c>
      <c r="AY69" s="121">
        <v>1962</v>
      </c>
    </row>
    <row r="70" spans="2:51">
      <c r="B70" s="121">
        <v>1963</v>
      </c>
      <c r="C70" s="100">
        <v>5025</v>
      </c>
      <c r="D70" s="100">
        <v>91.365297999999996</v>
      </c>
      <c r="E70" s="100">
        <v>109.42467000000001</v>
      </c>
      <c r="F70" s="100" t="s">
        <v>24</v>
      </c>
      <c r="G70" s="100">
        <v>115.74515</v>
      </c>
      <c r="H70" s="100">
        <v>97.047335000000004</v>
      </c>
      <c r="I70" s="100">
        <v>91.530894000000004</v>
      </c>
      <c r="J70" s="100">
        <v>41.323177999999999</v>
      </c>
      <c r="K70" s="100" t="s">
        <v>24</v>
      </c>
      <c r="L70" s="100">
        <v>100</v>
      </c>
      <c r="M70" s="100">
        <v>9.4433585999999998</v>
      </c>
      <c r="N70" s="100">
        <v>171630</v>
      </c>
      <c r="O70" s="100">
        <v>31.933539</v>
      </c>
      <c r="P70" s="100">
        <v>21.735496000000001</v>
      </c>
      <c r="R70" s="121">
        <v>1963</v>
      </c>
      <c r="S70" s="100">
        <v>2207</v>
      </c>
      <c r="T70" s="100">
        <v>40.817458999999999</v>
      </c>
      <c r="U70" s="100">
        <v>49.504019</v>
      </c>
      <c r="V70" s="100" t="s">
        <v>24</v>
      </c>
      <c r="W70" s="100">
        <v>54.554076999999999</v>
      </c>
      <c r="X70" s="100">
        <v>39.536143000000003</v>
      </c>
      <c r="Y70" s="100">
        <v>36.598599</v>
      </c>
      <c r="Z70" s="100">
        <v>49.868540000000003</v>
      </c>
      <c r="AA70" s="100" t="s">
        <v>24</v>
      </c>
      <c r="AB70" s="100">
        <v>100</v>
      </c>
      <c r="AC70" s="100">
        <v>5.2948515</v>
      </c>
      <c r="AD70" s="100">
        <v>59347.5</v>
      </c>
      <c r="AE70" s="100">
        <v>11.383864000000001</v>
      </c>
      <c r="AF70" s="100">
        <v>12.390845000000001</v>
      </c>
      <c r="AH70" s="121">
        <v>1963</v>
      </c>
      <c r="AI70" s="100">
        <v>7232</v>
      </c>
      <c r="AJ70" s="100">
        <v>66.306650000000005</v>
      </c>
      <c r="AK70" s="100">
        <v>79.398221000000007</v>
      </c>
      <c r="AL70" s="100" t="s">
        <v>24</v>
      </c>
      <c r="AM70" s="100">
        <v>84.951718</v>
      </c>
      <c r="AN70" s="100">
        <v>68.466202999999993</v>
      </c>
      <c r="AO70" s="100">
        <v>64.251785999999996</v>
      </c>
      <c r="AP70" s="100">
        <v>43.931240000000003</v>
      </c>
      <c r="AQ70" s="100" t="s">
        <v>24</v>
      </c>
      <c r="AR70" s="100">
        <v>100</v>
      </c>
      <c r="AS70" s="100">
        <v>7.6211352000000003</v>
      </c>
      <c r="AT70" s="100">
        <v>230977.5</v>
      </c>
      <c r="AU70" s="100">
        <v>21.815232000000002</v>
      </c>
      <c r="AV70" s="100">
        <v>18.207383</v>
      </c>
      <c r="AW70" s="100">
        <v>2.2104199000000002</v>
      </c>
      <c r="AY70" s="121">
        <v>1963</v>
      </c>
    </row>
    <row r="71" spans="2:51">
      <c r="B71" s="121">
        <v>1964</v>
      </c>
      <c r="C71" s="100">
        <v>5279</v>
      </c>
      <c r="D71" s="100">
        <v>94.180403999999996</v>
      </c>
      <c r="E71" s="100">
        <v>113.21404</v>
      </c>
      <c r="F71" s="100" t="s">
        <v>24</v>
      </c>
      <c r="G71" s="100">
        <v>119.55996</v>
      </c>
      <c r="H71" s="100">
        <v>100.07411999999999</v>
      </c>
      <c r="I71" s="100">
        <v>94.168830999999997</v>
      </c>
      <c r="J71" s="100">
        <v>40.379688999999999</v>
      </c>
      <c r="K71" s="100">
        <v>40</v>
      </c>
      <c r="L71" s="100">
        <v>100</v>
      </c>
      <c r="M71" s="100">
        <v>9.3855562999999993</v>
      </c>
      <c r="N71" s="100">
        <v>185442</v>
      </c>
      <c r="O71" s="100">
        <v>33.865118000000002</v>
      </c>
      <c r="P71" s="100">
        <v>22.234479</v>
      </c>
      <c r="R71" s="121">
        <v>1964</v>
      </c>
      <c r="S71" s="100">
        <v>2490</v>
      </c>
      <c r="T71" s="100">
        <v>45.138134000000001</v>
      </c>
      <c r="U71" s="100">
        <v>55.502251999999999</v>
      </c>
      <c r="V71" s="100" t="s">
        <v>24</v>
      </c>
      <c r="W71" s="100">
        <v>61.626722000000001</v>
      </c>
      <c r="X71" s="100">
        <v>43.545512000000002</v>
      </c>
      <c r="Y71" s="100">
        <v>40.154505999999998</v>
      </c>
      <c r="Z71" s="100">
        <v>50.203375999999999</v>
      </c>
      <c r="AA71" s="100">
        <v>52</v>
      </c>
      <c r="AB71" s="100">
        <v>100</v>
      </c>
      <c r="AC71" s="100">
        <v>5.6146839000000002</v>
      </c>
      <c r="AD71" s="100">
        <v>67102</v>
      </c>
      <c r="AE71" s="100">
        <v>12.625261</v>
      </c>
      <c r="AF71" s="100">
        <v>13.433484</v>
      </c>
      <c r="AH71" s="121">
        <v>1964</v>
      </c>
      <c r="AI71" s="100">
        <v>7769</v>
      </c>
      <c r="AJ71" s="100">
        <v>69.855057000000002</v>
      </c>
      <c r="AK71" s="100">
        <v>84.722150999999997</v>
      </c>
      <c r="AL71" s="100" t="s">
        <v>24</v>
      </c>
      <c r="AM71" s="100">
        <v>90.944545000000005</v>
      </c>
      <c r="AN71" s="100">
        <v>72.217742999999999</v>
      </c>
      <c r="AO71" s="100">
        <v>67.541627000000005</v>
      </c>
      <c r="AP71" s="100">
        <v>43.526912000000003</v>
      </c>
      <c r="AQ71" s="100">
        <v>43</v>
      </c>
      <c r="AR71" s="100">
        <v>100</v>
      </c>
      <c r="AS71" s="100">
        <v>7.7231246000000002</v>
      </c>
      <c r="AT71" s="100">
        <v>252544</v>
      </c>
      <c r="AU71" s="100">
        <v>23.403639999999999</v>
      </c>
      <c r="AV71" s="100">
        <v>18.937836000000001</v>
      </c>
      <c r="AW71" s="100">
        <v>2.0398098999999998</v>
      </c>
      <c r="AY71" s="121">
        <v>1964</v>
      </c>
    </row>
    <row r="72" spans="2:51">
      <c r="B72" s="121">
        <v>1965</v>
      </c>
      <c r="C72" s="100">
        <v>5410</v>
      </c>
      <c r="D72" s="100">
        <v>94.671449999999993</v>
      </c>
      <c r="E72" s="100">
        <v>113.32362000000001</v>
      </c>
      <c r="F72" s="100" t="s">
        <v>24</v>
      </c>
      <c r="G72" s="100">
        <v>119.64832</v>
      </c>
      <c r="H72" s="100">
        <v>100.32657</v>
      </c>
      <c r="I72" s="100">
        <v>94.398937000000004</v>
      </c>
      <c r="J72" s="100">
        <v>40.378123000000002</v>
      </c>
      <c r="K72" s="100">
        <v>39</v>
      </c>
      <c r="L72" s="100">
        <v>100</v>
      </c>
      <c r="M72" s="100">
        <v>9.7005558999999995</v>
      </c>
      <c r="N72" s="100">
        <v>189886</v>
      </c>
      <c r="O72" s="100">
        <v>34.018166000000001</v>
      </c>
      <c r="P72" s="100">
        <v>22.956409000000001</v>
      </c>
      <c r="R72" s="121">
        <v>1965</v>
      </c>
      <c r="S72" s="100">
        <v>2565</v>
      </c>
      <c r="T72" s="100">
        <v>45.588653000000001</v>
      </c>
      <c r="U72" s="100">
        <v>55.793700000000001</v>
      </c>
      <c r="V72" s="100" t="s">
        <v>24</v>
      </c>
      <c r="W72" s="100">
        <v>61.916494999999998</v>
      </c>
      <c r="X72" s="100">
        <v>43.980927999999999</v>
      </c>
      <c r="Y72" s="100">
        <v>40.557147999999998</v>
      </c>
      <c r="Z72" s="100">
        <v>50.930549999999997</v>
      </c>
      <c r="AA72" s="100">
        <v>54</v>
      </c>
      <c r="AB72" s="100">
        <v>100</v>
      </c>
      <c r="AC72" s="100">
        <v>5.8368415000000002</v>
      </c>
      <c r="AD72" s="100">
        <v>67111</v>
      </c>
      <c r="AE72" s="100">
        <v>12.388275</v>
      </c>
      <c r="AF72" s="100">
        <v>13.673769999999999</v>
      </c>
      <c r="AH72" s="121">
        <v>1965</v>
      </c>
      <c r="AI72" s="100">
        <v>7975</v>
      </c>
      <c r="AJ72" s="100">
        <v>70.320697999999993</v>
      </c>
      <c r="AK72" s="100">
        <v>84.770283000000006</v>
      </c>
      <c r="AL72" s="100" t="s">
        <v>24</v>
      </c>
      <c r="AM72" s="100">
        <v>90.972892000000002</v>
      </c>
      <c r="AN72" s="100">
        <v>72.468514999999996</v>
      </c>
      <c r="AO72" s="100">
        <v>67.809258</v>
      </c>
      <c r="AP72" s="100">
        <v>43.773285999999999</v>
      </c>
      <c r="AQ72" s="100">
        <v>43</v>
      </c>
      <c r="AR72" s="100">
        <v>100</v>
      </c>
      <c r="AS72" s="100">
        <v>7.9977936999999999</v>
      </c>
      <c r="AT72" s="100">
        <v>256997</v>
      </c>
      <c r="AU72" s="100">
        <v>23.365062999999999</v>
      </c>
      <c r="AV72" s="100">
        <v>19.499604999999999</v>
      </c>
      <c r="AW72" s="100">
        <v>2.0311186000000001</v>
      </c>
      <c r="AY72" s="121">
        <v>1965</v>
      </c>
    </row>
    <row r="73" spans="2:51">
      <c r="B73" s="121">
        <v>1966</v>
      </c>
      <c r="C73" s="100">
        <v>5392</v>
      </c>
      <c r="D73" s="100">
        <v>92.303668000000002</v>
      </c>
      <c r="E73" s="100">
        <v>108.67555</v>
      </c>
      <c r="F73" s="100" t="s">
        <v>24</v>
      </c>
      <c r="G73" s="100">
        <v>114.31612</v>
      </c>
      <c r="H73" s="100">
        <v>97.171867000000006</v>
      </c>
      <c r="I73" s="100">
        <v>91.754458999999997</v>
      </c>
      <c r="J73" s="100">
        <v>39.748142999999999</v>
      </c>
      <c r="K73" s="100">
        <v>39</v>
      </c>
      <c r="L73" s="100">
        <v>100</v>
      </c>
      <c r="M73" s="100">
        <v>9.3295268</v>
      </c>
      <c r="N73" s="100">
        <v>192351</v>
      </c>
      <c r="O73" s="100">
        <v>33.710842999999997</v>
      </c>
      <c r="P73" s="100">
        <v>22.908609999999999</v>
      </c>
      <c r="R73" s="121">
        <v>1966</v>
      </c>
      <c r="S73" s="100">
        <v>2638</v>
      </c>
      <c r="T73" s="100">
        <v>45.815235000000001</v>
      </c>
      <c r="U73" s="100">
        <v>55.479638999999999</v>
      </c>
      <c r="V73" s="100" t="s">
        <v>24</v>
      </c>
      <c r="W73" s="100">
        <v>61.367987999999997</v>
      </c>
      <c r="X73" s="100">
        <v>44.263601999999999</v>
      </c>
      <c r="Y73" s="100">
        <v>40.846805000000003</v>
      </c>
      <c r="Z73" s="100">
        <v>50.285930999999998</v>
      </c>
      <c r="AA73" s="100">
        <v>52</v>
      </c>
      <c r="AB73" s="100">
        <v>100</v>
      </c>
      <c r="AC73" s="100">
        <v>5.7181255000000002</v>
      </c>
      <c r="AD73" s="100">
        <v>70694</v>
      </c>
      <c r="AE73" s="100">
        <v>12.759236</v>
      </c>
      <c r="AF73" s="100">
        <v>14.30598</v>
      </c>
      <c r="AH73" s="121">
        <v>1966</v>
      </c>
      <c r="AI73" s="100">
        <v>8030</v>
      </c>
      <c r="AJ73" s="100">
        <v>69.227134000000007</v>
      </c>
      <c r="AK73" s="100">
        <v>82.509219000000002</v>
      </c>
      <c r="AL73" s="100" t="s">
        <v>24</v>
      </c>
      <c r="AM73" s="100">
        <v>88.321276999999995</v>
      </c>
      <c r="AN73" s="100">
        <v>71.132023000000004</v>
      </c>
      <c r="AO73" s="100">
        <v>66.707677000000004</v>
      </c>
      <c r="AP73" s="100">
        <v>43.212567</v>
      </c>
      <c r="AQ73" s="100">
        <v>42</v>
      </c>
      <c r="AR73" s="100">
        <v>100</v>
      </c>
      <c r="AS73" s="100">
        <v>7.7264286000000002</v>
      </c>
      <c r="AT73" s="100">
        <v>263045</v>
      </c>
      <c r="AU73" s="100">
        <v>23.389006999999999</v>
      </c>
      <c r="AV73" s="100">
        <v>19.721443000000001</v>
      </c>
      <c r="AW73" s="100">
        <v>1.9588365999999999</v>
      </c>
      <c r="AY73" s="121">
        <v>1966</v>
      </c>
    </row>
    <row r="74" spans="2:51">
      <c r="B74" s="121">
        <v>1967</v>
      </c>
      <c r="C74" s="100">
        <v>5797</v>
      </c>
      <c r="D74" s="100">
        <v>97.603750000000005</v>
      </c>
      <c r="E74" s="100">
        <v>117.58698</v>
      </c>
      <c r="F74" s="100" t="s">
        <v>24</v>
      </c>
      <c r="G74" s="100">
        <v>124.73298</v>
      </c>
      <c r="H74" s="100">
        <v>103.41292</v>
      </c>
      <c r="I74" s="100">
        <v>97.220838000000001</v>
      </c>
      <c r="J74" s="100">
        <v>40.909891000000002</v>
      </c>
      <c r="K74" s="100">
        <v>40</v>
      </c>
      <c r="L74" s="100">
        <v>100</v>
      </c>
      <c r="M74" s="100">
        <v>10.080337</v>
      </c>
      <c r="N74" s="100">
        <v>200638</v>
      </c>
      <c r="O74" s="100">
        <v>34.582521</v>
      </c>
      <c r="P74" s="100">
        <v>23.514562000000002</v>
      </c>
      <c r="R74" s="121">
        <v>1967</v>
      </c>
      <c r="S74" s="100">
        <v>2763</v>
      </c>
      <c r="T74" s="100">
        <v>47.152126000000003</v>
      </c>
      <c r="U74" s="100">
        <v>57.142035</v>
      </c>
      <c r="V74" s="100" t="s">
        <v>24</v>
      </c>
      <c r="W74" s="100">
        <v>63.320762000000002</v>
      </c>
      <c r="X74" s="100">
        <v>45.342329999999997</v>
      </c>
      <c r="Y74" s="100">
        <v>41.814387000000004</v>
      </c>
      <c r="Z74" s="100">
        <v>50.890698999999998</v>
      </c>
      <c r="AA74" s="100">
        <v>53</v>
      </c>
      <c r="AB74" s="100">
        <v>100</v>
      </c>
      <c r="AC74" s="100">
        <v>6.1135080999999998</v>
      </c>
      <c r="AD74" s="100">
        <v>72524</v>
      </c>
      <c r="AE74" s="100">
        <v>12.869478000000001</v>
      </c>
      <c r="AF74" s="100">
        <v>14.617000000000001</v>
      </c>
      <c r="AH74" s="121">
        <v>1967</v>
      </c>
      <c r="AI74" s="100">
        <v>8560</v>
      </c>
      <c r="AJ74" s="100">
        <v>72.548040999999998</v>
      </c>
      <c r="AK74" s="100">
        <v>87.197675000000004</v>
      </c>
      <c r="AL74" s="100" t="s">
        <v>24</v>
      </c>
      <c r="AM74" s="100">
        <v>93.757850000000005</v>
      </c>
      <c r="AN74" s="100">
        <v>74.475583999999998</v>
      </c>
      <c r="AO74" s="100">
        <v>69.664490000000001</v>
      </c>
      <c r="AP74" s="100">
        <v>44.133006000000002</v>
      </c>
      <c r="AQ74" s="100">
        <v>43</v>
      </c>
      <c r="AR74" s="100">
        <v>100</v>
      </c>
      <c r="AS74" s="100">
        <v>8.3347127000000008</v>
      </c>
      <c r="AT74" s="100">
        <v>273162</v>
      </c>
      <c r="AU74" s="100">
        <v>23.883922999999999</v>
      </c>
      <c r="AV74" s="100">
        <v>20.243039</v>
      </c>
      <c r="AW74" s="100">
        <v>2.0578018</v>
      </c>
      <c r="AY74" s="121">
        <v>1967</v>
      </c>
    </row>
    <row r="75" spans="2:51">
      <c r="B75" s="122">
        <v>1968</v>
      </c>
      <c r="C75" s="100">
        <v>5761</v>
      </c>
      <c r="D75" s="100">
        <v>95.329735999999997</v>
      </c>
      <c r="E75" s="100">
        <v>112.06084</v>
      </c>
      <c r="F75" s="100" t="s">
        <v>24</v>
      </c>
      <c r="G75" s="100">
        <v>118.29758</v>
      </c>
      <c r="H75" s="100">
        <v>100.1566</v>
      </c>
      <c r="I75" s="100">
        <v>94.576530000000005</v>
      </c>
      <c r="J75" s="100">
        <v>39.396318000000001</v>
      </c>
      <c r="K75" s="100">
        <v>37</v>
      </c>
      <c r="L75" s="100">
        <v>100</v>
      </c>
      <c r="M75" s="100">
        <v>9.4348275000000008</v>
      </c>
      <c r="N75" s="100">
        <v>207848</v>
      </c>
      <c r="O75" s="100">
        <v>35.202317000000001</v>
      </c>
      <c r="P75" s="100">
        <v>23.533781000000001</v>
      </c>
      <c r="R75" s="122">
        <v>1968</v>
      </c>
      <c r="S75" s="100">
        <v>2671</v>
      </c>
      <c r="T75" s="100">
        <v>44.774867999999998</v>
      </c>
      <c r="U75" s="100">
        <v>54.684204000000001</v>
      </c>
      <c r="V75" s="100" t="s">
        <v>24</v>
      </c>
      <c r="W75" s="100">
        <v>60.998365</v>
      </c>
      <c r="X75" s="100">
        <v>42.687151</v>
      </c>
      <c r="Y75" s="100">
        <v>39.315702000000002</v>
      </c>
      <c r="Z75" s="100">
        <v>51.6</v>
      </c>
      <c r="AA75" s="100">
        <v>54</v>
      </c>
      <c r="AB75" s="100">
        <v>100</v>
      </c>
      <c r="AC75" s="100">
        <v>5.5088067000000001</v>
      </c>
      <c r="AD75" s="100">
        <v>69070</v>
      </c>
      <c r="AE75" s="100">
        <v>12.044556</v>
      </c>
      <c r="AF75" s="100">
        <v>13.482018999999999</v>
      </c>
      <c r="AH75" s="122">
        <v>1968</v>
      </c>
      <c r="AI75" s="100">
        <v>8432</v>
      </c>
      <c r="AJ75" s="100">
        <v>70.216139999999996</v>
      </c>
      <c r="AK75" s="100">
        <v>83.844894999999994</v>
      </c>
      <c r="AL75" s="100" t="s">
        <v>24</v>
      </c>
      <c r="AM75" s="100">
        <v>90.177878000000007</v>
      </c>
      <c r="AN75" s="100">
        <v>71.869169999999997</v>
      </c>
      <c r="AO75" s="100">
        <v>67.387324000000007</v>
      </c>
      <c r="AP75" s="100">
        <v>43.262458000000002</v>
      </c>
      <c r="AQ75" s="100">
        <v>42</v>
      </c>
      <c r="AR75" s="100">
        <v>100</v>
      </c>
      <c r="AS75" s="100">
        <v>7.6971527999999996</v>
      </c>
      <c r="AT75" s="100">
        <v>276918</v>
      </c>
      <c r="AU75" s="100">
        <v>23.792404000000001</v>
      </c>
      <c r="AV75" s="100">
        <v>19.843612</v>
      </c>
      <c r="AW75" s="100">
        <v>2.0492360000000001</v>
      </c>
      <c r="AY75" s="122">
        <v>1968</v>
      </c>
    </row>
    <row r="76" spans="2:51">
      <c r="B76" s="122">
        <v>1969</v>
      </c>
      <c r="C76" s="100">
        <v>5697</v>
      </c>
      <c r="D76" s="100">
        <v>92.331014999999994</v>
      </c>
      <c r="E76" s="100">
        <v>108.51081000000001</v>
      </c>
      <c r="F76" s="100" t="s">
        <v>24</v>
      </c>
      <c r="G76" s="100">
        <v>114.35809999999999</v>
      </c>
      <c r="H76" s="100">
        <v>96.989913999999999</v>
      </c>
      <c r="I76" s="100">
        <v>91.592009000000004</v>
      </c>
      <c r="J76" s="100">
        <v>39.398102999999999</v>
      </c>
      <c r="K76" s="100">
        <v>38</v>
      </c>
      <c r="L76" s="100">
        <v>100</v>
      </c>
      <c r="M76" s="100">
        <v>9.5449518999999992</v>
      </c>
      <c r="N76" s="100">
        <v>205506</v>
      </c>
      <c r="O76" s="100">
        <v>34.071759999999998</v>
      </c>
      <c r="P76" s="100">
        <v>22.964181</v>
      </c>
      <c r="R76" s="122">
        <v>1969</v>
      </c>
      <c r="S76" s="100">
        <v>2643</v>
      </c>
      <c r="T76" s="100">
        <v>43.378906999999998</v>
      </c>
      <c r="U76" s="100">
        <v>51.169986000000002</v>
      </c>
      <c r="V76" s="100" t="s">
        <v>24</v>
      </c>
      <c r="W76" s="100">
        <v>56.263804999999998</v>
      </c>
      <c r="X76" s="100">
        <v>41.517431000000002</v>
      </c>
      <c r="Y76" s="100">
        <v>38.825121000000003</v>
      </c>
      <c r="Z76" s="100">
        <v>48.779417000000002</v>
      </c>
      <c r="AA76" s="100">
        <v>51</v>
      </c>
      <c r="AB76" s="100">
        <v>100</v>
      </c>
      <c r="AC76" s="100">
        <v>5.6462294000000002</v>
      </c>
      <c r="AD76" s="100">
        <v>74513</v>
      </c>
      <c r="AE76" s="100">
        <v>12.721909999999999</v>
      </c>
      <c r="AF76" s="100">
        <v>14.533677000000001</v>
      </c>
      <c r="AH76" s="122">
        <v>1969</v>
      </c>
      <c r="AI76" s="100">
        <v>8340</v>
      </c>
      <c r="AJ76" s="100">
        <v>68.009382000000002</v>
      </c>
      <c r="AK76" s="100">
        <v>79.770591999999994</v>
      </c>
      <c r="AL76" s="100" t="s">
        <v>24</v>
      </c>
      <c r="AM76" s="100">
        <v>85.136667000000003</v>
      </c>
      <c r="AN76" s="100">
        <v>69.419156000000001</v>
      </c>
      <c r="AO76" s="100">
        <v>65.418978999999993</v>
      </c>
      <c r="AP76" s="100">
        <v>42.372884999999997</v>
      </c>
      <c r="AQ76" s="100">
        <v>41</v>
      </c>
      <c r="AR76" s="100">
        <v>100</v>
      </c>
      <c r="AS76" s="100">
        <v>7.8312799999999996</v>
      </c>
      <c r="AT76" s="100">
        <v>280019</v>
      </c>
      <c r="AU76" s="100">
        <v>23.553522999999998</v>
      </c>
      <c r="AV76" s="100">
        <v>19.893505999999999</v>
      </c>
      <c r="AW76" s="100">
        <v>2.1205948999999999</v>
      </c>
      <c r="AY76" s="122">
        <v>1969</v>
      </c>
    </row>
    <row r="77" spans="2:51">
      <c r="B77" s="122">
        <v>1970</v>
      </c>
      <c r="C77" s="100">
        <v>6076</v>
      </c>
      <c r="D77" s="100">
        <v>96.567421999999993</v>
      </c>
      <c r="E77" s="100">
        <v>113.70724</v>
      </c>
      <c r="F77" s="100" t="s">
        <v>24</v>
      </c>
      <c r="G77" s="100">
        <v>119.94996</v>
      </c>
      <c r="H77" s="100">
        <v>101.38511</v>
      </c>
      <c r="I77" s="100">
        <v>95.705630999999997</v>
      </c>
      <c r="J77" s="100">
        <v>38.991604000000002</v>
      </c>
      <c r="K77" s="100">
        <v>37</v>
      </c>
      <c r="L77" s="100">
        <v>100</v>
      </c>
      <c r="M77" s="100">
        <v>9.6708473999999995</v>
      </c>
      <c r="N77" s="100">
        <v>221995</v>
      </c>
      <c r="O77" s="100">
        <v>36.080491000000002</v>
      </c>
      <c r="P77" s="100">
        <v>23.749537</v>
      </c>
      <c r="R77" s="122">
        <v>1970</v>
      </c>
      <c r="S77" s="100">
        <v>2800</v>
      </c>
      <c r="T77" s="100">
        <v>45.049596000000001</v>
      </c>
      <c r="U77" s="100">
        <v>53.583523999999997</v>
      </c>
      <c r="V77" s="100" t="s">
        <v>24</v>
      </c>
      <c r="W77" s="100">
        <v>59.394154</v>
      </c>
      <c r="X77" s="100">
        <v>42.766292999999997</v>
      </c>
      <c r="Y77" s="100">
        <v>39.809306999999997</v>
      </c>
      <c r="Z77" s="100">
        <v>49.92</v>
      </c>
      <c r="AA77" s="100">
        <v>52</v>
      </c>
      <c r="AB77" s="100">
        <v>100</v>
      </c>
      <c r="AC77" s="100">
        <v>5.5754678999999996</v>
      </c>
      <c r="AD77" s="100">
        <v>76693</v>
      </c>
      <c r="AE77" s="100">
        <v>12.836981</v>
      </c>
      <c r="AF77" s="100">
        <v>14.348872</v>
      </c>
      <c r="AH77" s="122">
        <v>1970</v>
      </c>
      <c r="AI77" s="100">
        <v>8876</v>
      </c>
      <c r="AJ77" s="100">
        <v>70.966278000000003</v>
      </c>
      <c r="AK77" s="100">
        <v>83.660528999999997</v>
      </c>
      <c r="AL77" s="100" t="s">
        <v>24</v>
      </c>
      <c r="AM77" s="100">
        <v>89.621232000000006</v>
      </c>
      <c r="AN77" s="100">
        <v>72.292490999999998</v>
      </c>
      <c r="AO77" s="100">
        <v>68.038532000000004</v>
      </c>
      <c r="AP77" s="100">
        <v>42.439824000000002</v>
      </c>
      <c r="AQ77" s="100">
        <v>41</v>
      </c>
      <c r="AR77" s="100">
        <v>100</v>
      </c>
      <c r="AS77" s="100">
        <v>7.8515321</v>
      </c>
      <c r="AT77" s="100">
        <v>298688</v>
      </c>
      <c r="AU77" s="100">
        <v>24.629691999999999</v>
      </c>
      <c r="AV77" s="100">
        <v>20.329671000000001</v>
      </c>
      <c r="AW77" s="100">
        <v>2.1220560000000002</v>
      </c>
      <c r="AY77" s="122">
        <v>1970</v>
      </c>
    </row>
    <row r="78" spans="2:51">
      <c r="B78" s="122">
        <v>1971</v>
      </c>
      <c r="C78" s="100">
        <v>6162</v>
      </c>
      <c r="D78" s="100">
        <v>93.819428000000002</v>
      </c>
      <c r="E78" s="100">
        <v>109.58519</v>
      </c>
      <c r="F78" s="100" t="s">
        <v>24</v>
      </c>
      <c r="G78" s="100">
        <v>115.32953999999999</v>
      </c>
      <c r="H78" s="100">
        <v>98.396967000000004</v>
      </c>
      <c r="I78" s="100">
        <v>93.015811999999997</v>
      </c>
      <c r="J78" s="100">
        <v>38.177273</v>
      </c>
      <c r="K78" s="100">
        <v>34</v>
      </c>
      <c r="L78" s="100">
        <v>100</v>
      </c>
      <c r="M78" s="100">
        <v>10.089399999999999</v>
      </c>
      <c r="N78" s="100">
        <v>230133</v>
      </c>
      <c r="O78" s="100">
        <v>35.817056000000001</v>
      </c>
      <c r="P78" s="100">
        <v>24.885054</v>
      </c>
      <c r="R78" s="122">
        <v>1971</v>
      </c>
      <c r="S78" s="100">
        <v>2782</v>
      </c>
      <c r="T78" s="100">
        <v>42.804419000000003</v>
      </c>
      <c r="U78" s="100">
        <v>50.127445999999999</v>
      </c>
      <c r="V78" s="100" t="s">
        <v>24</v>
      </c>
      <c r="W78" s="100">
        <v>55.062772000000002</v>
      </c>
      <c r="X78" s="100">
        <v>41.000464999999998</v>
      </c>
      <c r="Y78" s="100">
        <v>38.380012999999998</v>
      </c>
      <c r="Z78" s="100">
        <v>48.026600000000002</v>
      </c>
      <c r="AA78" s="100">
        <v>49</v>
      </c>
      <c r="AB78" s="100">
        <v>100</v>
      </c>
      <c r="AC78" s="100">
        <v>5.6115862999999999</v>
      </c>
      <c r="AD78" s="100">
        <v>80834</v>
      </c>
      <c r="AE78" s="100">
        <v>12.934115</v>
      </c>
      <c r="AF78" s="100">
        <v>14.825969000000001</v>
      </c>
      <c r="AH78" s="122">
        <v>1971</v>
      </c>
      <c r="AI78" s="100">
        <v>8944</v>
      </c>
      <c r="AJ78" s="100">
        <v>68.445845000000006</v>
      </c>
      <c r="AK78" s="100">
        <v>79.509252000000004</v>
      </c>
      <c r="AL78" s="100" t="s">
        <v>24</v>
      </c>
      <c r="AM78" s="100">
        <v>84.681351000000006</v>
      </c>
      <c r="AN78" s="100">
        <v>69.719031000000001</v>
      </c>
      <c r="AO78" s="100">
        <v>65.811195999999995</v>
      </c>
      <c r="AP78" s="100">
        <v>41.241557</v>
      </c>
      <c r="AQ78" s="100">
        <v>38</v>
      </c>
      <c r="AR78" s="100">
        <v>100</v>
      </c>
      <c r="AS78" s="100">
        <v>8.0831450999999994</v>
      </c>
      <c r="AT78" s="100">
        <v>310967</v>
      </c>
      <c r="AU78" s="100">
        <v>24.534061999999999</v>
      </c>
      <c r="AV78" s="100">
        <v>21.154174999999999</v>
      </c>
      <c r="AW78" s="100">
        <v>2.1861316</v>
      </c>
      <c r="AY78" s="122">
        <v>1971</v>
      </c>
    </row>
    <row r="79" spans="2:51">
      <c r="B79" s="122">
        <v>1972</v>
      </c>
      <c r="C79" s="100">
        <v>5936</v>
      </c>
      <c r="D79" s="100">
        <v>88.793779000000001</v>
      </c>
      <c r="E79" s="100">
        <v>104.45001999999999</v>
      </c>
      <c r="F79" s="100" t="s">
        <v>24</v>
      </c>
      <c r="G79" s="100">
        <v>110.52488</v>
      </c>
      <c r="H79" s="100">
        <v>93.046108000000004</v>
      </c>
      <c r="I79" s="100">
        <v>87.988241000000002</v>
      </c>
      <c r="J79" s="100">
        <v>38.903388999999997</v>
      </c>
      <c r="K79" s="100">
        <v>36</v>
      </c>
      <c r="L79" s="100">
        <v>100</v>
      </c>
      <c r="M79" s="100">
        <v>9.7126774999999999</v>
      </c>
      <c r="N79" s="100">
        <v>217435</v>
      </c>
      <c r="O79" s="100">
        <v>33.239561999999999</v>
      </c>
      <c r="P79" s="100">
        <v>24.013814</v>
      </c>
      <c r="R79" s="122">
        <v>1972</v>
      </c>
      <c r="S79" s="100">
        <v>2733</v>
      </c>
      <c r="T79" s="100">
        <v>41.293275999999999</v>
      </c>
      <c r="U79" s="100">
        <v>48.863633</v>
      </c>
      <c r="V79" s="100" t="s">
        <v>24</v>
      </c>
      <c r="W79" s="100">
        <v>53.944032999999997</v>
      </c>
      <c r="X79" s="100">
        <v>39.129677000000001</v>
      </c>
      <c r="Y79" s="100">
        <v>36.289577999999999</v>
      </c>
      <c r="Z79" s="100">
        <v>49.450220000000002</v>
      </c>
      <c r="AA79" s="100">
        <v>51</v>
      </c>
      <c r="AB79" s="100">
        <v>100</v>
      </c>
      <c r="AC79" s="100">
        <v>5.6183702000000002</v>
      </c>
      <c r="AD79" s="100">
        <v>76320</v>
      </c>
      <c r="AE79" s="100">
        <v>11.995511</v>
      </c>
      <c r="AF79" s="100">
        <v>14.766488000000001</v>
      </c>
      <c r="AH79" s="122">
        <v>1972</v>
      </c>
      <c r="AI79" s="100">
        <v>8669</v>
      </c>
      <c r="AJ79" s="100">
        <v>65.162499999999994</v>
      </c>
      <c r="AK79" s="100">
        <v>76.472520000000003</v>
      </c>
      <c r="AL79" s="100" t="s">
        <v>24</v>
      </c>
      <c r="AM79" s="100">
        <v>81.936993999999999</v>
      </c>
      <c r="AN79" s="100">
        <v>66.157715999999994</v>
      </c>
      <c r="AO79" s="100">
        <v>62.281032000000003</v>
      </c>
      <c r="AP79" s="100">
        <v>42.229481999999997</v>
      </c>
      <c r="AQ79" s="100">
        <v>40</v>
      </c>
      <c r="AR79" s="100">
        <v>100</v>
      </c>
      <c r="AS79" s="100">
        <v>7.8981414000000001</v>
      </c>
      <c r="AT79" s="100">
        <v>293755</v>
      </c>
      <c r="AU79" s="100">
        <v>22.764942999999999</v>
      </c>
      <c r="AV79" s="100">
        <v>20.653461</v>
      </c>
      <c r="AW79" s="100">
        <v>2.1375818999999998</v>
      </c>
      <c r="AY79" s="122">
        <v>1972</v>
      </c>
    </row>
    <row r="80" spans="2:51">
      <c r="B80" s="122">
        <v>1973</v>
      </c>
      <c r="C80" s="100">
        <v>5966</v>
      </c>
      <c r="D80" s="100">
        <v>87.957153000000005</v>
      </c>
      <c r="E80" s="100">
        <v>101.19344</v>
      </c>
      <c r="F80" s="100" t="s">
        <v>24</v>
      </c>
      <c r="G80" s="100">
        <v>106.56716</v>
      </c>
      <c r="H80" s="100">
        <v>91.533280000000005</v>
      </c>
      <c r="I80" s="100">
        <v>86.993448000000001</v>
      </c>
      <c r="J80" s="100">
        <v>38.047953999999997</v>
      </c>
      <c r="K80" s="100">
        <v>34</v>
      </c>
      <c r="L80" s="100">
        <v>100</v>
      </c>
      <c r="M80" s="100">
        <v>9.6869519999999998</v>
      </c>
      <c r="N80" s="100">
        <v>223465</v>
      </c>
      <c r="O80" s="100">
        <v>33.664937999999999</v>
      </c>
      <c r="P80" s="100">
        <v>24.820371000000002</v>
      </c>
      <c r="R80" s="122">
        <v>1973</v>
      </c>
      <c r="S80" s="100">
        <v>2810</v>
      </c>
      <c r="T80" s="100">
        <v>41.804963000000001</v>
      </c>
      <c r="U80" s="100">
        <v>48.802745999999999</v>
      </c>
      <c r="V80" s="100" t="s">
        <v>24</v>
      </c>
      <c r="W80" s="100">
        <v>53.782569000000002</v>
      </c>
      <c r="X80" s="100">
        <v>39.323141</v>
      </c>
      <c r="Y80" s="100">
        <v>36.535041</v>
      </c>
      <c r="Z80" s="100">
        <v>49.259075000000003</v>
      </c>
      <c r="AA80" s="100">
        <v>51</v>
      </c>
      <c r="AB80" s="100">
        <v>100</v>
      </c>
      <c r="AC80" s="100">
        <v>5.7074379000000004</v>
      </c>
      <c r="AD80" s="100">
        <v>78945</v>
      </c>
      <c r="AE80" s="100">
        <v>12.221332</v>
      </c>
      <c r="AF80" s="100">
        <v>15.675041999999999</v>
      </c>
      <c r="AH80" s="122">
        <v>1973</v>
      </c>
      <c r="AI80" s="100">
        <v>8776</v>
      </c>
      <c r="AJ80" s="100">
        <v>64.985562999999999</v>
      </c>
      <c r="AK80" s="100">
        <v>75.168965</v>
      </c>
      <c r="AL80" s="100" t="s">
        <v>24</v>
      </c>
      <c r="AM80" s="100">
        <v>80.305301</v>
      </c>
      <c r="AN80" s="100">
        <v>65.683415999999994</v>
      </c>
      <c r="AO80" s="100">
        <v>62.030493999999997</v>
      </c>
      <c r="AP80" s="100">
        <v>41.638477000000002</v>
      </c>
      <c r="AQ80" s="100">
        <v>39</v>
      </c>
      <c r="AR80" s="100">
        <v>100</v>
      </c>
      <c r="AS80" s="100">
        <v>7.9190053000000002</v>
      </c>
      <c r="AT80" s="100">
        <v>302410</v>
      </c>
      <c r="AU80" s="100">
        <v>23.089099999999998</v>
      </c>
      <c r="AV80" s="100">
        <v>21.539726000000002</v>
      </c>
      <c r="AW80" s="100">
        <v>2.0735193999999999</v>
      </c>
      <c r="AY80" s="122">
        <v>1973</v>
      </c>
    </row>
    <row r="81" spans="2:51">
      <c r="B81" s="122">
        <v>1974</v>
      </c>
      <c r="C81" s="100">
        <v>6117</v>
      </c>
      <c r="D81" s="100">
        <v>88.785120000000006</v>
      </c>
      <c r="E81" s="100">
        <v>102.64982000000001</v>
      </c>
      <c r="F81" s="100" t="s">
        <v>24</v>
      </c>
      <c r="G81" s="100">
        <v>108.24936</v>
      </c>
      <c r="H81" s="100">
        <v>92.275086999999999</v>
      </c>
      <c r="I81" s="100">
        <v>87.472301000000002</v>
      </c>
      <c r="J81" s="100">
        <v>38.129295999999997</v>
      </c>
      <c r="K81" s="100">
        <v>34</v>
      </c>
      <c r="L81" s="100">
        <v>100</v>
      </c>
      <c r="M81" s="100">
        <v>9.5133671999999994</v>
      </c>
      <c r="N81" s="100">
        <v>228639</v>
      </c>
      <c r="O81" s="100">
        <v>33.908608999999998</v>
      </c>
      <c r="P81" s="100">
        <v>24.75517</v>
      </c>
      <c r="R81" s="122">
        <v>1974</v>
      </c>
      <c r="S81" s="100">
        <v>2771</v>
      </c>
      <c r="T81" s="100">
        <v>40.553773</v>
      </c>
      <c r="U81" s="100">
        <v>46.997053999999999</v>
      </c>
      <c r="V81" s="100" t="s">
        <v>24</v>
      </c>
      <c r="W81" s="100">
        <v>51.696840000000002</v>
      </c>
      <c r="X81" s="100">
        <v>38.078788000000003</v>
      </c>
      <c r="Y81" s="100">
        <v>35.537588</v>
      </c>
      <c r="Z81" s="100">
        <v>49.318280000000001</v>
      </c>
      <c r="AA81" s="100">
        <v>51</v>
      </c>
      <c r="AB81" s="100">
        <v>100</v>
      </c>
      <c r="AC81" s="100">
        <v>5.3770325999999997</v>
      </c>
      <c r="AD81" s="100">
        <v>77458</v>
      </c>
      <c r="AE81" s="100">
        <v>11.798876999999999</v>
      </c>
      <c r="AF81" s="100">
        <v>15.208539</v>
      </c>
      <c r="AH81" s="122">
        <v>1974</v>
      </c>
      <c r="AI81" s="100">
        <v>8888</v>
      </c>
      <c r="AJ81" s="100">
        <v>64.769204000000002</v>
      </c>
      <c r="AK81" s="100">
        <v>74.485607000000002</v>
      </c>
      <c r="AL81" s="100" t="s">
        <v>24</v>
      </c>
      <c r="AM81" s="100">
        <v>79.471580000000003</v>
      </c>
      <c r="AN81" s="100">
        <v>65.175748999999996</v>
      </c>
      <c r="AO81" s="100">
        <v>61.603718000000001</v>
      </c>
      <c r="AP81" s="100">
        <v>41.617818999999997</v>
      </c>
      <c r="AQ81" s="100">
        <v>39</v>
      </c>
      <c r="AR81" s="100">
        <v>100</v>
      </c>
      <c r="AS81" s="100">
        <v>7.6731156</v>
      </c>
      <c r="AT81" s="100">
        <v>306097</v>
      </c>
      <c r="AU81" s="100">
        <v>23.001559</v>
      </c>
      <c r="AV81" s="100">
        <v>21.361958999999999</v>
      </c>
      <c r="AW81" s="100">
        <v>2.1841756999999999</v>
      </c>
      <c r="AY81" s="122">
        <v>1974</v>
      </c>
    </row>
    <row r="82" spans="2:51">
      <c r="B82" s="122">
        <v>1975</v>
      </c>
      <c r="C82" s="100">
        <v>6054</v>
      </c>
      <c r="D82" s="100">
        <v>86.868170000000006</v>
      </c>
      <c r="E82" s="100">
        <v>99.911816999999999</v>
      </c>
      <c r="F82" s="100" t="s">
        <v>24</v>
      </c>
      <c r="G82" s="100">
        <v>105.1545</v>
      </c>
      <c r="H82" s="100">
        <v>90.191152000000002</v>
      </c>
      <c r="I82" s="100">
        <v>85.500843000000003</v>
      </c>
      <c r="J82" s="100">
        <v>37.976197999999997</v>
      </c>
      <c r="K82" s="100">
        <v>33</v>
      </c>
      <c r="L82" s="100">
        <v>100</v>
      </c>
      <c r="M82" s="100">
        <v>9.9674010000000006</v>
      </c>
      <c r="N82" s="100">
        <v>227221</v>
      </c>
      <c r="O82" s="100">
        <v>33.329363000000001</v>
      </c>
      <c r="P82" s="100">
        <v>26.108142999999998</v>
      </c>
      <c r="R82" s="122">
        <v>1975</v>
      </c>
      <c r="S82" s="100">
        <v>2659</v>
      </c>
      <c r="T82" s="100">
        <v>38.403689</v>
      </c>
      <c r="U82" s="100">
        <v>44.305680000000002</v>
      </c>
      <c r="V82" s="100" t="s">
        <v>24</v>
      </c>
      <c r="W82" s="100">
        <v>48.568302000000003</v>
      </c>
      <c r="X82" s="100">
        <v>36.052675999999998</v>
      </c>
      <c r="Y82" s="100">
        <v>33.579273999999998</v>
      </c>
      <c r="Z82" s="100">
        <v>49.565626000000002</v>
      </c>
      <c r="AA82" s="100">
        <v>51</v>
      </c>
      <c r="AB82" s="100">
        <v>100</v>
      </c>
      <c r="AC82" s="100">
        <v>5.5071142999999996</v>
      </c>
      <c r="AD82" s="100">
        <v>73680</v>
      </c>
      <c r="AE82" s="100">
        <v>11.087287</v>
      </c>
      <c r="AF82" s="100">
        <v>15.673028</v>
      </c>
      <c r="AH82" s="122">
        <v>1975</v>
      </c>
      <c r="AI82" s="100">
        <v>8713</v>
      </c>
      <c r="AJ82" s="100">
        <v>62.715058999999997</v>
      </c>
      <c r="AK82" s="100">
        <v>71.684528</v>
      </c>
      <c r="AL82" s="100" t="s">
        <v>24</v>
      </c>
      <c r="AM82" s="100">
        <v>76.223243999999994</v>
      </c>
      <c r="AN82" s="100">
        <v>63.079687</v>
      </c>
      <c r="AO82" s="100">
        <v>59.591140000000003</v>
      </c>
      <c r="AP82" s="100">
        <v>41.51464</v>
      </c>
      <c r="AQ82" s="100">
        <v>38</v>
      </c>
      <c r="AR82" s="100">
        <v>100</v>
      </c>
      <c r="AS82" s="100">
        <v>7.9920381999999996</v>
      </c>
      <c r="AT82" s="100">
        <v>300901</v>
      </c>
      <c r="AU82" s="100">
        <v>22.3504</v>
      </c>
      <c r="AV82" s="100">
        <v>22.448363000000001</v>
      </c>
      <c r="AW82" s="100">
        <v>2.2550566000000001</v>
      </c>
      <c r="AY82" s="122">
        <v>1975</v>
      </c>
    </row>
    <row r="83" spans="2:51">
      <c r="B83" s="122">
        <v>1976</v>
      </c>
      <c r="C83" s="100">
        <v>5858</v>
      </c>
      <c r="D83" s="100">
        <v>83.304489000000004</v>
      </c>
      <c r="E83" s="100">
        <v>95.739571999999995</v>
      </c>
      <c r="F83" s="100" t="s">
        <v>24</v>
      </c>
      <c r="G83" s="100">
        <v>101.07492999999999</v>
      </c>
      <c r="H83" s="100">
        <v>86.089252999999999</v>
      </c>
      <c r="I83" s="100">
        <v>81.338333000000006</v>
      </c>
      <c r="J83" s="100">
        <v>38.519986000000003</v>
      </c>
      <c r="K83" s="100">
        <v>34</v>
      </c>
      <c r="L83" s="100">
        <v>100</v>
      </c>
      <c r="M83" s="100">
        <v>9.3687526999999999</v>
      </c>
      <c r="N83" s="100">
        <v>216891</v>
      </c>
      <c r="O83" s="100">
        <v>31.550701</v>
      </c>
      <c r="P83" s="100">
        <v>25.5623</v>
      </c>
      <c r="R83" s="122">
        <v>1976</v>
      </c>
      <c r="S83" s="100">
        <v>2626</v>
      </c>
      <c r="T83" s="100">
        <v>37.508665000000001</v>
      </c>
      <c r="U83" s="100">
        <v>43.111474000000001</v>
      </c>
      <c r="V83" s="100" t="s">
        <v>24</v>
      </c>
      <c r="W83" s="100">
        <v>47.638843000000001</v>
      </c>
      <c r="X83" s="100">
        <v>34.537109999999998</v>
      </c>
      <c r="Y83" s="100">
        <v>31.886603999999998</v>
      </c>
      <c r="Z83" s="100">
        <v>50.966095000000003</v>
      </c>
      <c r="AA83" s="100">
        <v>53</v>
      </c>
      <c r="AB83" s="100">
        <v>100</v>
      </c>
      <c r="AC83" s="100">
        <v>5.2378577999999996</v>
      </c>
      <c r="AD83" s="100">
        <v>70170</v>
      </c>
      <c r="AE83" s="100">
        <v>10.456785999999999</v>
      </c>
      <c r="AF83" s="100">
        <v>15.161566000000001</v>
      </c>
      <c r="AH83" s="122">
        <v>1976</v>
      </c>
      <c r="AI83" s="100">
        <v>8484</v>
      </c>
      <c r="AJ83" s="100">
        <v>60.457135000000001</v>
      </c>
      <c r="AK83" s="100">
        <v>69.167126999999994</v>
      </c>
      <c r="AL83" s="100" t="s">
        <v>24</v>
      </c>
      <c r="AM83" s="100">
        <v>73.953901999999999</v>
      </c>
      <c r="AN83" s="100">
        <v>60.315835</v>
      </c>
      <c r="AO83" s="100">
        <v>56.690629999999999</v>
      </c>
      <c r="AP83" s="100">
        <v>42.373156999999999</v>
      </c>
      <c r="AQ83" s="100">
        <v>39</v>
      </c>
      <c r="AR83" s="100">
        <v>100</v>
      </c>
      <c r="AS83" s="100">
        <v>7.5304894000000004</v>
      </c>
      <c r="AT83" s="100">
        <v>287061</v>
      </c>
      <c r="AU83" s="100">
        <v>21.130983000000001</v>
      </c>
      <c r="AV83" s="100">
        <v>21.891413</v>
      </c>
      <c r="AW83" s="100">
        <v>2.2207446000000002</v>
      </c>
      <c r="AY83" s="122">
        <v>1976</v>
      </c>
    </row>
    <row r="84" spans="2:51">
      <c r="B84" s="122">
        <v>1977</v>
      </c>
      <c r="C84" s="100">
        <v>6007</v>
      </c>
      <c r="D84" s="100">
        <v>84.549640999999994</v>
      </c>
      <c r="E84" s="100">
        <v>94.646135999999998</v>
      </c>
      <c r="F84" s="100" t="s">
        <v>24</v>
      </c>
      <c r="G84" s="100">
        <v>99.347444999999993</v>
      </c>
      <c r="H84" s="100">
        <v>86.370050000000006</v>
      </c>
      <c r="I84" s="100">
        <v>82.282937000000004</v>
      </c>
      <c r="J84" s="100">
        <v>37.812666999999998</v>
      </c>
      <c r="K84" s="100">
        <v>32.5</v>
      </c>
      <c r="L84" s="100">
        <v>100</v>
      </c>
      <c r="M84" s="100">
        <v>9.9585544000000006</v>
      </c>
      <c r="N84" s="100">
        <v>226170</v>
      </c>
      <c r="O84" s="100">
        <v>32.573228999999998</v>
      </c>
      <c r="P84" s="100">
        <v>27.122608</v>
      </c>
      <c r="R84" s="122">
        <v>1977</v>
      </c>
      <c r="S84" s="100">
        <v>2706</v>
      </c>
      <c r="T84" s="100">
        <v>38.179721999999998</v>
      </c>
      <c r="U84" s="100">
        <v>43.106445000000001</v>
      </c>
      <c r="V84" s="100" t="s">
        <v>24</v>
      </c>
      <c r="W84" s="100">
        <v>47.342588999999997</v>
      </c>
      <c r="X84" s="100">
        <v>35.282719999999998</v>
      </c>
      <c r="Y84" s="100">
        <v>32.831547</v>
      </c>
      <c r="Z84" s="100">
        <v>49.681449000000001</v>
      </c>
      <c r="AA84" s="100">
        <v>51</v>
      </c>
      <c r="AB84" s="100">
        <v>100</v>
      </c>
      <c r="AC84" s="100">
        <v>5.5828347000000003</v>
      </c>
      <c r="AD84" s="100">
        <v>75204</v>
      </c>
      <c r="AE84" s="100">
        <v>11.073483</v>
      </c>
      <c r="AF84" s="100">
        <v>16.768342000000001</v>
      </c>
      <c r="AH84" s="122">
        <v>1977</v>
      </c>
      <c r="AI84" s="100">
        <v>8713</v>
      </c>
      <c r="AJ84" s="100">
        <v>61.392730999999998</v>
      </c>
      <c r="AK84" s="100">
        <v>68.802892999999997</v>
      </c>
      <c r="AL84" s="100" t="s">
        <v>24</v>
      </c>
      <c r="AM84" s="100">
        <v>73.175798</v>
      </c>
      <c r="AN84" s="100">
        <v>60.929552000000001</v>
      </c>
      <c r="AO84" s="100">
        <v>57.678342000000001</v>
      </c>
      <c r="AP84" s="100">
        <v>41.501722999999998</v>
      </c>
      <c r="AQ84" s="100">
        <v>37</v>
      </c>
      <c r="AR84" s="100">
        <v>100</v>
      </c>
      <c r="AS84" s="100">
        <v>8.0090082000000002</v>
      </c>
      <c r="AT84" s="100">
        <v>301374</v>
      </c>
      <c r="AU84" s="100">
        <v>21.94238</v>
      </c>
      <c r="AV84" s="100">
        <v>23.501366000000001</v>
      </c>
      <c r="AW84" s="100">
        <v>2.1956376999999998</v>
      </c>
      <c r="AY84" s="122">
        <v>1977</v>
      </c>
    </row>
    <row r="85" spans="2:51">
      <c r="B85" s="122">
        <v>1978</v>
      </c>
      <c r="C85" s="100">
        <v>5896</v>
      </c>
      <c r="D85" s="100">
        <v>82.102205999999995</v>
      </c>
      <c r="E85" s="100">
        <v>91.666813000000005</v>
      </c>
      <c r="F85" s="100" t="s">
        <v>24</v>
      </c>
      <c r="G85" s="100">
        <v>96.162227999999999</v>
      </c>
      <c r="H85" s="100">
        <v>83.733446999999998</v>
      </c>
      <c r="I85" s="100">
        <v>79.550520000000006</v>
      </c>
      <c r="J85" s="100">
        <v>37.613922000000002</v>
      </c>
      <c r="K85" s="100">
        <v>32</v>
      </c>
      <c r="L85" s="100">
        <v>100</v>
      </c>
      <c r="M85" s="100">
        <v>9.7808595999999994</v>
      </c>
      <c r="N85" s="100">
        <v>223367</v>
      </c>
      <c r="O85" s="100">
        <v>31.842053</v>
      </c>
      <c r="P85" s="100">
        <v>27.452231000000001</v>
      </c>
      <c r="R85" s="122">
        <v>1978</v>
      </c>
      <c r="S85" s="100">
        <v>2699</v>
      </c>
      <c r="T85" s="100">
        <v>37.601202000000001</v>
      </c>
      <c r="U85" s="100">
        <v>41.855187999999998</v>
      </c>
      <c r="V85" s="100" t="s">
        <v>24</v>
      </c>
      <c r="W85" s="100">
        <v>45.752389000000001</v>
      </c>
      <c r="X85" s="100">
        <v>34.682743000000002</v>
      </c>
      <c r="Y85" s="100">
        <v>32.455742000000001</v>
      </c>
      <c r="Z85" s="100">
        <v>49.197183000000003</v>
      </c>
      <c r="AA85" s="100">
        <v>50</v>
      </c>
      <c r="AB85" s="100">
        <v>100</v>
      </c>
      <c r="AC85" s="100">
        <v>5.6060983999999996</v>
      </c>
      <c r="AD85" s="100">
        <v>76023</v>
      </c>
      <c r="AE85" s="100">
        <v>11.058102</v>
      </c>
      <c r="AF85" s="100">
        <v>17.476631999999999</v>
      </c>
      <c r="AH85" s="122">
        <v>1978</v>
      </c>
      <c r="AI85" s="100">
        <v>8595</v>
      </c>
      <c r="AJ85" s="100">
        <v>59.856865999999997</v>
      </c>
      <c r="AK85" s="100">
        <v>66.469716000000005</v>
      </c>
      <c r="AL85" s="100" t="s">
        <v>24</v>
      </c>
      <c r="AM85" s="100">
        <v>70.505477999999997</v>
      </c>
      <c r="AN85" s="100">
        <v>59.204906000000001</v>
      </c>
      <c r="AO85" s="100">
        <v>56.063395</v>
      </c>
      <c r="AP85" s="100">
        <v>41.252910999999997</v>
      </c>
      <c r="AQ85" s="100">
        <v>36</v>
      </c>
      <c r="AR85" s="100">
        <v>100</v>
      </c>
      <c r="AS85" s="100">
        <v>7.9271386000000001</v>
      </c>
      <c r="AT85" s="100">
        <v>299390</v>
      </c>
      <c r="AU85" s="100">
        <v>21.554803</v>
      </c>
      <c r="AV85" s="100">
        <v>23.976998999999999</v>
      </c>
      <c r="AW85" s="100">
        <v>2.1900944</v>
      </c>
      <c r="AY85" s="122">
        <v>1978</v>
      </c>
    </row>
    <row r="86" spans="2:51">
      <c r="B86" s="123">
        <v>1979</v>
      </c>
      <c r="C86" s="100">
        <v>5878</v>
      </c>
      <c r="D86" s="100">
        <v>81.033814000000007</v>
      </c>
      <c r="E86" s="100">
        <v>91.409504999999996</v>
      </c>
      <c r="F86" s="100">
        <v>96.894075000000001</v>
      </c>
      <c r="G86" s="100">
        <v>96.384822999999997</v>
      </c>
      <c r="H86" s="100">
        <v>82.535123999999996</v>
      </c>
      <c r="I86" s="100">
        <v>78.094969000000006</v>
      </c>
      <c r="J86" s="100">
        <v>38.38852</v>
      </c>
      <c r="K86" s="100">
        <v>32</v>
      </c>
      <c r="L86" s="100">
        <v>100</v>
      </c>
      <c r="M86" s="100">
        <v>9.9195031999999994</v>
      </c>
      <c r="N86" s="100">
        <v>218588</v>
      </c>
      <c r="O86" s="100">
        <v>30.866543</v>
      </c>
      <c r="P86" s="100">
        <v>27.856641</v>
      </c>
      <c r="R86" s="123">
        <v>1979</v>
      </c>
      <c r="S86" s="100">
        <v>2594</v>
      </c>
      <c r="T86" s="100">
        <v>35.720350000000003</v>
      </c>
      <c r="U86" s="100">
        <v>39.478059999999999</v>
      </c>
      <c r="V86" s="100">
        <v>41.846742999999996</v>
      </c>
      <c r="W86" s="100">
        <v>43.010058000000001</v>
      </c>
      <c r="X86" s="100">
        <v>33.000264999999999</v>
      </c>
      <c r="Y86" s="100">
        <v>31.009822</v>
      </c>
      <c r="Z86" s="100">
        <v>48.692633999999998</v>
      </c>
      <c r="AA86" s="100">
        <v>49</v>
      </c>
      <c r="AB86" s="100">
        <v>100</v>
      </c>
      <c r="AC86" s="100">
        <v>5.4828687</v>
      </c>
      <c r="AD86" s="100">
        <v>74188</v>
      </c>
      <c r="AE86" s="100">
        <v>10.673026</v>
      </c>
      <c r="AF86" s="100">
        <v>17.821102</v>
      </c>
      <c r="AH86" s="123">
        <v>1979</v>
      </c>
      <c r="AI86" s="100">
        <v>8472</v>
      </c>
      <c r="AJ86" s="100">
        <v>58.364274999999999</v>
      </c>
      <c r="AK86" s="100">
        <v>64.606480000000005</v>
      </c>
      <c r="AL86" s="100">
        <v>68.482868999999994</v>
      </c>
      <c r="AM86" s="100">
        <v>68.553753</v>
      </c>
      <c r="AN86" s="100">
        <v>57.481456000000001</v>
      </c>
      <c r="AO86" s="100">
        <v>54.402807000000003</v>
      </c>
      <c r="AP86" s="100">
        <v>41.545250000000003</v>
      </c>
      <c r="AQ86" s="100">
        <v>37</v>
      </c>
      <c r="AR86" s="100">
        <v>100</v>
      </c>
      <c r="AS86" s="100">
        <v>7.9498536</v>
      </c>
      <c r="AT86" s="100">
        <v>292776</v>
      </c>
      <c r="AU86" s="100">
        <v>20.863848000000001</v>
      </c>
      <c r="AV86" s="100">
        <v>24.378050999999999</v>
      </c>
      <c r="AW86" s="100">
        <v>2.3154507999999998</v>
      </c>
      <c r="AY86" s="123">
        <v>1979</v>
      </c>
    </row>
    <row r="87" spans="2:51">
      <c r="B87" s="123">
        <v>1980</v>
      </c>
      <c r="C87" s="100">
        <v>5777</v>
      </c>
      <c r="D87" s="100">
        <v>78.726529999999997</v>
      </c>
      <c r="E87" s="100">
        <v>86.532188000000005</v>
      </c>
      <c r="F87" s="100">
        <v>91.724119000000002</v>
      </c>
      <c r="G87" s="100">
        <v>90.437008000000006</v>
      </c>
      <c r="H87" s="100">
        <v>79.518933000000004</v>
      </c>
      <c r="I87" s="100">
        <v>75.680942000000002</v>
      </c>
      <c r="J87" s="100">
        <v>37.520111</v>
      </c>
      <c r="K87" s="100">
        <v>32</v>
      </c>
      <c r="L87" s="100">
        <v>100</v>
      </c>
      <c r="M87" s="100">
        <v>9.5459201999999994</v>
      </c>
      <c r="N87" s="100">
        <v>219084</v>
      </c>
      <c r="O87" s="100">
        <v>30.601752000000001</v>
      </c>
      <c r="P87" s="100">
        <v>28.136101</v>
      </c>
      <c r="R87" s="123">
        <v>1980</v>
      </c>
      <c r="S87" s="100">
        <v>2475</v>
      </c>
      <c r="T87" s="100">
        <v>33.640076000000001</v>
      </c>
      <c r="U87" s="100">
        <v>36.757604999999998</v>
      </c>
      <c r="V87" s="100">
        <v>38.963061000000003</v>
      </c>
      <c r="W87" s="100">
        <v>40.003971</v>
      </c>
      <c r="X87" s="100">
        <v>30.790842000000001</v>
      </c>
      <c r="Y87" s="100">
        <v>28.912457</v>
      </c>
      <c r="Z87" s="100">
        <v>48.776474999999998</v>
      </c>
      <c r="AA87" s="100">
        <v>49</v>
      </c>
      <c r="AB87" s="100">
        <v>100</v>
      </c>
      <c r="AC87" s="100">
        <v>5.1373062000000003</v>
      </c>
      <c r="AD87" s="100">
        <v>70924</v>
      </c>
      <c r="AE87" s="100">
        <v>10.079344000000001</v>
      </c>
      <c r="AF87" s="100">
        <v>17.511364</v>
      </c>
      <c r="AH87" s="123">
        <v>1980</v>
      </c>
      <c r="AI87" s="100">
        <v>8252</v>
      </c>
      <c r="AJ87" s="100">
        <v>56.153793999999998</v>
      </c>
      <c r="AK87" s="100">
        <v>61.324399</v>
      </c>
      <c r="AL87" s="100">
        <v>65.003862999999996</v>
      </c>
      <c r="AM87" s="100">
        <v>64.737567999999996</v>
      </c>
      <c r="AN87" s="100">
        <v>55.123806000000002</v>
      </c>
      <c r="AO87" s="100">
        <v>52.329698</v>
      </c>
      <c r="AP87" s="100">
        <v>40.898932000000002</v>
      </c>
      <c r="AQ87" s="100">
        <v>36</v>
      </c>
      <c r="AR87" s="100">
        <v>100</v>
      </c>
      <c r="AS87" s="100">
        <v>7.5918856000000003</v>
      </c>
      <c r="AT87" s="100">
        <v>290008</v>
      </c>
      <c r="AU87" s="100">
        <v>20.429189000000001</v>
      </c>
      <c r="AV87" s="100">
        <v>24.500644000000001</v>
      </c>
      <c r="AW87" s="100">
        <v>2.3541302000000002</v>
      </c>
      <c r="AY87" s="123">
        <v>1980</v>
      </c>
    </row>
    <row r="88" spans="2:51">
      <c r="B88" s="123">
        <v>1981</v>
      </c>
      <c r="C88" s="100">
        <v>5604</v>
      </c>
      <c r="D88" s="100">
        <v>75.238978000000003</v>
      </c>
      <c r="E88" s="100">
        <v>83.652488000000005</v>
      </c>
      <c r="F88" s="100">
        <v>88.671637000000004</v>
      </c>
      <c r="G88" s="100">
        <v>87.631045</v>
      </c>
      <c r="H88" s="100">
        <v>75.958787000000001</v>
      </c>
      <c r="I88" s="100">
        <v>71.795305999999997</v>
      </c>
      <c r="J88" s="100">
        <v>38.479022000000001</v>
      </c>
      <c r="K88" s="100">
        <v>33</v>
      </c>
      <c r="L88" s="100">
        <v>100</v>
      </c>
      <c r="M88" s="100">
        <v>9.2328983999999998</v>
      </c>
      <c r="N88" s="100">
        <v>207598</v>
      </c>
      <c r="O88" s="100">
        <v>28.585961999999999</v>
      </c>
      <c r="P88" s="100">
        <v>27.255707000000001</v>
      </c>
      <c r="R88" s="123">
        <v>1981</v>
      </c>
      <c r="S88" s="100">
        <v>2283</v>
      </c>
      <c r="T88" s="100">
        <v>30.541834999999999</v>
      </c>
      <c r="U88" s="100">
        <v>33.328521000000002</v>
      </c>
      <c r="V88" s="100">
        <v>35.328232999999997</v>
      </c>
      <c r="W88" s="100">
        <v>36.287305000000003</v>
      </c>
      <c r="X88" s="100">
        <v>27.728535999999998</v>
      </c>
      <c r="Y88" s="100">
        <v>25.966781000000001</v>
      </c>
      <c r="Z88" s="100">
        <v>49.608333000000002</v>
      </c>
      <c r="AA88" s="100">
        <v>50</v>
      </c>
      <c r="AB88" s="100">
        <v>100</v>
      </c>
      <c r="AC88" s="100">
        <v>4.7260230999999999</v>
      </c>
      <c r="AD88" s="100">
        <v>63746</v>
      </c>
      <c r="AE88" s="100">
        <v>8.9233858000000001</v>
      </c>
      <c r="AF88" s="100">
        <v>16.155242000000001</v>
      </c>
      <c r="AH88" s="123">
        <v>1981</v>
      </c>
      <c r="AI88" s="100">
        <v>7887</v>
      </c>
      <c r="AJ88" s="100">
        <v>52.850383000000001</v>
      </c>
      <c r="AK88" s="100">
        <v>57.887298000000001</v>
      </c>
      <c r="AL88" s="100">
        <v>61.360536000000003</v>
      </c>
      <c r="AM88" s="100">
        <v>61.139772000000001</v>
      </c>
      <c r="AN88" s="100">
        <v>51.641165000000001</v>
      </c>
      <c r="AO88" s="100">
        <v>48.813116999999998</v>
      </c>
      <c r="AP88" s="100">
        <v>41.698768999999999</v>
      </c>
      <c r="AQ88" s="100">
        <v>37</v>
      </c>
      <c r="AR88" s="100">
        <v>100</v>
      </c>
      <c r="AS88" s="100">
        <v>7.2355806999999999</v>
      </c>
      <c r="AT88" s="100">
        <v>271344</v>
      </c>
      <c r="AU88" s="100">
        <v>18.835567999999999</v>
      </c>
      <c r="AV88" s="100">
        <v>23.467549000000002</v>
      </c>
      <c r="AW88" s="100">
        <v>2.5099369999999999</v>
      </c>
      <c r="AY88" s="123">
        <v>1981</v>
      </c>
    </row>
    <row r="89" spans="2:51">
      <c r="B89" s="123">
        <v>1982</v>
      </c>
      <c r="C89" s="100">
        <v>5912</v>
      </c>
      <c r="D89" s="100">
        <v>77.985319000000004</v>
      </c>
      <c r="E89" s="100">
        <v>85.412008</v>
      </c>
      <c r="F89" s="100">
        <v>90.536727999999997</v>
      </c>
      <c r="G89" s="100">
        <v>89.522972999999993</v>
      </c>
      <c r="H89" s="100">
        <v>78.223932000000005</v>
      </c>
      <c r="I89" s="100">
        <v>74.310813999999993</v>
      </c>
      <c r="J89" s="100">
        <v>37.980024</v>
      </c>
      <c r="K89" s="100">
        <v>32</v>
      </c>
      <c r="L89" s="100">
        <v>100</v>
      </c>
      <c r="M89" s="100">
        <v>9.3403901999999999</v>
      </c>
      <c r="N89" s="100">
        <v>221958</v>
      </c>
      <c r="O89" s="100">
        <v>30.048033</v>
      </c>
      <c r="P89" s="100">
        <v>28.292276000000001</v>
      </c>
      <c r="R89" s="123">
        <v>1982</v>
      </c>
      <c r="S89" s="100">
        <v>2382</v>
      </c>
      <c r="T89" s="100">
        <v>31.328365999999999</v>
      </c>
      <c r="U89" s="100">
        <v>33.976683999999999</v>
      </c>
      <c r="V89" s="100">
        <v>36.015284999999999</v>
      </c>
      <c r="W89" s="100">
        <v>37.078259000000003</v>
      </c>
      <c r="X89" s="100">
        <v>28.302949999999999</v>
      </c>
      <c r="Y89" s="100">
        <v>26.742567000000001</v>
      </c>
      <c r="Z89" s="100">
        <v>49.868178</v>
      </c>
      <c r="AA89" s="100">
        <v>51</v>
      </c>
      <c r="AB89" s="100">
        <v>100</v>
      </c>
      <c r="AC89" s="100">
        <v>4.6273992000000002</v>
      </c>
      <c r="AD89" s="100">
        <v>65781</v>
      </c>
      <c r="AE89" s="100">
        <v>9.0612542999999999</v>
      </c>
      <c r="AF89" s="100">
        <v>16.068052000000002</v>
      </c>
      <c r="AH89" s="123">
        <v>1982</v>
      </c>
      <c r="AI89" s="100">
        <v>8294</v>
      </c>
      <c r="AJ89" s="100">
        <v>54.622399000000001</v>
      </c>
      <c r="AK89" s="100">
        <v>59.071466000000001</v>
      </c>
      <c r="AL89" s="100">
        <v>62.615754000000003</v>
      </c>
      <c r="AM89" s="100">
        <v>62.441215999999997</v>
      </c>
      <c r="AN89" s="100">
        <v>53.078291</v>
      </c>
      <c r="AO89" s="100">
        <v>50.455615999999999</v>
      </c>
      <c r="AP89" s="100">
        <v>41.396307999999998</v>
      </c>
      <c r="AQ89" s="100">
        <v>35</v>
      </c>
      <c r="AR89" s="100">
        <v>100</v>
      </c>
      <c r="AS89" s="100">
        <v>7.2265642000000003</v>
      </c>
      <c r="AT89" s="100">
        <v>287739</v>
      </c>
      <c r="AU89" s="100">
        <v>19.645762999999999</v>
      </c>
      <c r="AV89" s="100">
        <v>24.100601000000001</v>
      </c>
      <c r="AW89" s="100">
        <v>2.5138417999999998</v>
      </c>
      <c r="AY89" s="123">
        <v>1982</v>
      </c>
    </row>
    <row r="90" spans="2:51">
      <c r="B90" s="123">
        <v>1983</v>
      </c>
      <c r="C90" s="100">
        <v>5374</v>
      </c>
      <c r="D90" s="100">
        <v>69.916185999999996</v>
      </c>
      <c r="E90" s="100">
        <v>76.522074000000003</v>
      </c>
      <c r="F90" s="100">
        <v>81.113399000000001</v>
      </c>
      <c r="G90" s="100">
        <v>80.314654000000004</v>
      </c>
      <c r="H90" s="100">
        <v>69.967737</v>
      </c>
      <c r="I90" s="100">
        <v>66.430158000000006</v>
      </c>
      <c r="J90" s="100">
        <v>38.346677</v>
      </c>
      <c r="K90" s="100">
        <v>32</v>
      </c>
      <c r="L90" s="100">
        <v>100</v>
      </c>
      <c r="M90" s="100">
        <v>8.8899916999999995</v>
      </c>
      <c r="N90" s="100">
        <v>199935</v>
      </c>
      <c r="O90" s="100">
        <v>26.714624000000001</v>
      </c>
      <c r="P90" s="100">
        <v>27.198191999999999</v>
      </c>
      <c r="R90" s="123">
        <v>1983</v>
      </c>
      <c r="S90" s="100">
        <v>2216</v>
      </c>
      <c r="T90" s="100">
        <v>28.752611999999999</v>
      </c>
      <c r="U90" s="100">
        <v>30.450823</v>
      </c>
      <c r="V90" s="100">
        <v>32.277872000000002</v>
      </c>
      <c r="W90" s="100">
        <v>32.970407999999999</v>
      </c>
      <c r="X90" s="100">
        <v>25.934737999999999</v>
      </c>
      <c r="Y90" s="100">
        <v>24.506133999999999</v>
      </c>
      <c r="Z90" s="100">
        <v>48.554402000000003</v>
      </c>
      <c r="AA90" s="100">
        <v>49</v>
      </c>
      <c r="AB90" s="100">
        <v>100</v>
      </c>
      <c r="AC90" s="100">
        <v>4.4646815000000002</v>
      </c>
      <c r="AD90" s="100">
        <v>63314</v>
      </c>
      <c r="AE90" s="100">
        <v>8.6146021000000008</v>
      </c>
      <c r="AF90" s="100">
        <v>15.917719</v>
      </c>
      <c r="AH90" s="123">
        <v>1983</v>
      </c>
      <c r="AI90" s="100">
        <v>7590</v>
      </c>
      <c r="AJ90" s="100">
        <v>49.306615000000001</v>
      </c>
      <c r="AK90" s="100">
        <v>52.729761000000003</v>
      </c>
      <c r="AL90" s="100">
        <v>55.893546999999998</v>
      </c>
      <c r="AM90" s="100">
        <v>55.597526000000002</v>
      </c>
      <c r="AN90" s="100">
        <v>47.703138000000003</v>
      </c>
      <c r="AO90" s="100">
        <v>45.33379</v>
      </c>
      <c r="AP90" s="100">
        <v>41.327182000000001</v>
      </c>
      <c r="AQ90" s="100">
        <v>35</v>
      </c>
      <c r="AR90" s="100">
        <v>100</v>
      </c>
      <c r="AS90" s="100">
        <v>6.8947349000000004</v>
      </c>
      <c r="AT90" s="100">
        <v>263249</v>
      </c>
      <c r="AU90" s="100">
        <v>17.746665</v>
      </c>
      <c r="AV90" s="100">
        <v>23.237517</v>
      </c>
      <c r="AW90" s="100">
        <v>2.5129722999999999</v>
      </c>
      <c r="AY90" s="123">
        <v>1983</v>
      </c>
    </row>
    <row r="91" spans="2:51">
      <c r="B91" s="123">
        <v>1984</v>
      </c>
      <c r="C91" s="100">
        <v>5056</v>
      </c>
      <c r="D91" s="100">
        <v>65.002084999999994</v>
      </c>
      <c r="E91" s="100">
        <v>71.799481</v>
      </c>
      <c r="F91" s="100">
        <v>76.107449000000003</v>
      </c>
      <c r="G91" s="100">
        <v>75.553222000000005</v>
      </c>
      <c r="H91" s="100">
        <v>64.783131999999995</v>
      </c>
      <c r="I91" s="100">
        <v>60.888905000000001</v>
      </c>
      <c r="J91" s="100">
        <v>39.405223999999997</v>
      </c>
      <c r="K91" s="100">
        <v>34</v>
      </c>
      <c r="L91" s="100">
        <v>100</v>
      </c>
      <c r="M91" s="100">
        <v>8.4284928000000008</v>
      </c>
      <c r="N91" s="100">
        <v>183176</v>
      </c>
      <c r="O91" s="100">
        <v>24.209263</v>
      </c>
      <c r="P91" s="100">
        <v>25.942668999999999</v>
      </c>
      <c r="R91" s="123">
        <v>1984</v>
      </c>
      <c r="S91" s="100">
        <v>2195</v>
      </c>
      <c r="T91" s="100">
        <v>28.136773000000002</v>
      </c>
      <c r="U91" s="100">
        <v>30.051089999999999</v>
      </c>
      <c r="V91" s="100">
        <v>31.854156</v>
      </c>
      <c r="W91" s="100">
        <v>32.756253999999998</v>
      </c>
      <c r="X91" s="100">
        <v>25.000921000000002</v>
      </c>
      <c r="Y91" s="100">
        <v>23.435015</v>
      </c>
      <c r="Z91" s="100">
        <v>50.463326000000002</v>
      </c>
      <c r="AA91" s="100">
        <v>50</v>
      </c>
      <c r="AB91" s="100">
        <v>100</v>
      </c>
      <c r="AC91" s="100">
        <v>4.3964188000000002</v>
      </c>
      <c r="AD91" s="100">
        <v>59667</v>
      </c>
      <c r="AE91" s="100">
        <v>8.0318381999999993</v>
      </c>
      <c r="AF91" s="100">
        <v>15.645026</v>
      </c>
      <c r="AH91" s="123">
        <v>1984</v>
      </c>
      <c r="AI91" s="100">
        <v>7251</v>
      </c>
      <c r="AJ91" s="100">
        <v>46.542256000000002</v>
      </c>
      <c r="AK91" s="100">
        <v>50.300243999999999</v>
      </c>
      <c r="AL91" s="100">
        <v>53.318258999999998</v>
      </c>
      <c r="AM91" s="100">
        <v>53.317967000000003</v>
      </c>
      <c r="AN91" s="100">
        <v>44.672164000000002</v>
      </c>
      <c r="AO91" s="100">
        <v>42.053953999999997</v>
      </c>
      <c r="AP91" s="100">
        <v>42.753621000000003</v>
      </c>
      <c r="AQ91" s="100">
        <v>37</v>
      </c>
      <c r="AR91" s="100">
        <v>100</v>
      </c>
      <c r="AS91" s="100">
        <v>6.5969758000000001</v>
      </c>
      <c r="AT91" s="100">
        <v>242843</v>
      </c>
      <c r="AU91" s="100">
        <v>16.194748000000001</v>
      </c>
      <c r="AV91" s="100">
        <v>22.331212000000001</v>
      </c>
      <c r="AW91" s="100">
        <v>2.3892471</v>
      </c>
      <c r="AY91" s="123">
        <v>1984</v>
      </c>
    </row>
    <row r="92" spans="2:51">
      <c r="B92" s="123">
        <v>1985</v>
      </c>
      <c r="C92" s="100">
        <v>5490</v>
      </c>
      <c r="D92" s="100">
        <v>69.645939999999996</v>
      </c>
      <c r="E92" s="100">
        <v>75.176794999999998</v>
      </c>
      <c r="F92" s="100">
        <v>79.687402000000006</v>
      </c>
      <c r="G92" s="100">
        <v>78.798434</v>
      </c>
      <c r="H92" s="100">
        <v>69.003808000000006</v>
      </c>
      <c r="I92" s="100">
        <v>65.411580999999998</v>
      </c>
      <c r="J92" s="100">
        <v>38.595077000000003</v>
      </c>
      <c r="K92" s="100">
        <v>33</v>
      </c>
      <c r="L92" s="100">
        <v>100</v>
      </c>
      <c r="M92" s="100">
        <v>8.5572666999999996</v>
      </c>
      <c r="N92" s="100">
        <v>202886</v>
      </c>
      <c r="O92" s="100">
        <v>26.484431000000001</v>
      </c>
      <c r="P92" s="100">
        <v>27.008469000000002</v>
      </c>
      <c r="R92" s="123">
        <v>1985</v>
      </c>
      <c r="S92" s="100">
        <v>2329</v>
      </c>
      <c r="T92" s="100">
        <v>29.460189</v>
      </c>
      <c r="U92" s="100">
        <v>30.915476000000002</v>
      </c>
      <c r="V92" s="100">
        <v>32.770403999999999</v>
      </c>
      <c r="W92" s="100">
        <v>33.712654000000001</v>
      </c>
      <c r="X92" s="100">
        <v>25.897895999999999</v>
      </c>
      <c r="Y92" s="100">
        <v>24.380709</v>
      </c>
      <c r="Z92" s="100">
        <v>50.562472999999997</v>
      </c>
      <c r="AA92" s="100">
        <v>52</v>
      </c>
      <c r="AB92" s="100">
        <v>100</v>
      </c>
      <c r="AC92" s="100">
        <v>4.2615091999999999</v>
      </c>
      <c r="AD92" s="100">
        <v>63059</v>
      </c>
      <c r="AE92" s="100">
        <v>8.3884223000000002</v>
      </c>
      <c r="AF92" s="100">
        <v>15.482808</v>
      </c>
      <c r="AH92" s="123">
        <v>1985</v>
      </c>
      <c r="AI92" s="100">
        <v>7819</v>
      </c>
      <c r="AJ92" s="100">
        <v>49.523977000000002</v>
      </c>
      <c r="AK92" s="100">
        <v>52.643692000000001</v>
      </c>
      <c r="AL92" s="100">
        <v>55.802312999999998</v>
      </c>
      <c r="AM92" s="100">
        <v>55.668525000000002</v>
      </c>
      <c r="AN92" s="100">
        <v>47.375853999999997</v>
      </c>
      <c r="AO92" s="100">
        <v>44.898704000000002</v>
      </c>
      <c r="AP92" s="100">
        <v>42.162016999999999</v>
      </c>
      <c r="AQ92" s="100">
        <v>37</v>
      </c>
      <c r="AR92" s="100">
        <v>100</v>
      </c>
      <c r="AS92" s="100">
        <v>6.5812067000000001</v>
      </c>
      <c r="AT92" s="100">
        <v>265945</v>
      </c>
      <c r="AU92" s="100">
        <v>17.521787</v>
      </c>
      <c r="AV92" s="100">
        <v>22.956413999999999</v>
      </c>
      <c r="AW92" s="100">
        <v>2.4316881000000001</v>
      </c>
      <c r="AY92" s="123">
        <v>1985</v>
      </c>
    </row>
    <row r="93" spans="2:51">
      <c r="B93" s="123">
        <v>1986</v>
      </c>
      <c r="C93" s="100">
        <v>5471</v>
      </c>
      <c r="D93" s="100">
        <v>68.385901000000004</v>
      </c>
      <c r="E93" s="100">
        <v>73.468532999999994</v>
      </c>
      <c r="F93" s="100">
        <v>77.876644999999996</v>
      </c>
      <c r="G93" s="100">
        <v>76.629133999999993</v>
      </c>
      <c r="H93" s="100">
        <v>67.344976000000003</v>
      </c>
      <c r="I93" s="100">
        <v>63.641413999999997</v>
      </c>
      <c r="J93" s="100">
        <v>38.991222999999998</v>
      </c>
      <c r="K93" s="100">
        <v>34</v>
      </c>
      <c r="L93" s="100">
        <v>100</v>
      </c>
      <c r="M93" s="100">
        <v>8.7944060000000004</v>
      </c>
      <c r="N93" s="100">
        <v>200061</v>
      </c>
      <c r="O93" s="100">
        <v>25.759820999999999</v>
      </c>
      <c r="P93" s="100">
        <v>27.645985</v>
      </c>
      <c r="R93" s="123">
        <v>1986</v>
      </c>
      <c r="S93" s="100">
        <v>2357</v>
      </c>
      <c r="T93" s="100">
        <v>29.395761</v>
      </c>
      <c r="U93" s="100">
        <v>30.419633000000001</v>
      </c>
      <c r="V93" s="100">
        <v>32.244810999999999</v>
      </c>
      <c r="W93" s="100">
        <v>32.937491999999999</v>
      </c>
      <c r="X93" s="100">
        <v>25.860534999999999</v>
      </c>
      <c r="Y93" s="100">
        <v>24.367740999999999</v>
      </c>
      <c r="Z93" s="100">
        <v>49.565789000000002</v>
      </c>
      <c r="AA93" s="100">
        <v>49</v>
      </c>
      <c r="AB93" s="100">
        <v>100</v>
      </c>
      <c r="AC93" s="100">
        <v>4.4664682999999998</v>
      </c>
      <c r="AD93" s="100">
        <v>66057</v>
      </c>
      <c r="AE93" s="100">
        <v>8.6766520000000007</v>
      </c>
      <c r="AF93" s="100">
        <v>16.932786</v>
      </c>
      <c r="AH93" s="123">
        <v>1986</v>
      </c>
      <c r="AI93" s="100">
        <v>7828</v>
      </c>
      <c r="AJ93" s="100">
        <v>48.868952999999998</v>
      </c>
      <c r="AK93" s="100">
        <v>51.587359999999997</v>
      </c>
      <c r="AL93" s="100">
        <v>54.682602000000003</v>
      </c>
      <c r="AM93" s="100">
        <v>54.288944999999998</v>
      </c>
      <c r="AN93" s="100">
        <v>46.529603000000002</v>
      </c>
      <c r="AO93" s="100">
        <v>44.016314000000001</v>
      </c>
      <c r="AP93" s="100">
        <v>42.175080000000001</v>
      </c>
      <c r="AQ93" s="100">
        <v>36</v>
      </c>
      <c r="AR93" s="100">
        <v>100</v>
      </c>
      <c r="AS93" s="100">
        <v>6.8080812999999996</v>
      </c>
      <c r="AT93" s="100">
        <v>266118</v>
      </c>
      <c r="AU93" s="100">
        <v>17.303325999999998</v>
      </c>
      <c r="AV93" s="100">
        <v>23.893529000000001</v>
      </c>
      <c r="AW93" s="100">
        <v>2.4151682999999999</v>
      </c>
      <c r="AY93" s="123">
        <v>1986</v>
      </c>
    </row>
    <row r="94" spans="2:51">
      <c r="B94" s="123">
        <v>1987</v>
      </c>
      <c r="C94" s="100">
        <v>5728</v>
      </c>
      <c r="D94" s="100">
        <v>70.557034999999999</v>
      </c>
      <c r="E94" s="100">
        <v>76.252346000000003</v>
      </c>
      <c r="F94" s="100">
        <v>80.827487000000005</v>
      </c>
      <c r="G94" s="100">
        <v>79.839141999999995</v>
      </c>
      <c r="H94" s="100">
        <v>69.195539999999994</v>
      </c>
      <c r="I94" s="100">
        <v>65.084511000000006</v>
      </c>
      <c r="J94" s="100">
        <v>39.782980999999999</v>
      </c>
      <c r="K94" s="100">
        <v>35</v>
      </c>
      <c r="L94" s="100">
        <v>100</v>
      </c>
      <c r="M94" s="100">
        <v>9.0050150000000002</v>
      </c>
      <c r="N94" s="100">
        <v>205282</v>
      </c>
      <c r="O94" s="100">
        <v>26.070985</v>
      </c>
      <c r="P94" s="100">
        <v>28.497140000000002</v>
      </c>
      <c r="R94" s="123">
        <v>1987</v>
      </c>
      <c r="S94" s="100">
        <v>2340</v>
      </c>
      <c r="T94" s="100">
        <v>28.727098999999999</v>
      </c>
      <c r="U94" s="100">
        <v>29.582172</v>
      </c>
      <c r="V94" s="100">
        <v>31.357102999999999</v>
      </c>
      <c r="W94" s="100">
        <v>32.380507000000001</v>
      </c>
      <c r="X94" s="100">
        <v>24.665150000000001</v>
      </c>
      <c r="Y94" s="100">
        <v>23.017717999999999</v>
      </c>
      <c r="Z94" s="100">
        <v>51.481623999999996</v>
      </c>
      <c r="AA94" s="100">
        <v>52</v>
      </c>
      <c r="AB94" s="100">
        <v>100</v>
      </c>
      <c r="AC94" s="100">
        <v>4.3567305999999997</v>
      </c>
      <c r="AD94" s="100">
        <v>61817</v>
      </c>
      <c r="AE94" s="100">
        <v>8.0014009999999995</v>
      </c>
      <c r="AF94" s="100">
        <v>16.303284000000001</v>
      </c>
      <c r="AH94" s="123">
        <v>1987</v>
      </c>
      <c r="AI94" s="100">
        <v>8068</v>
      </c>
      <c r="AJ94" s="100">
        <v>49.606876999999997</v>
      </c>
      <c r="AK94" s="100">
        <v>52.444721999999999</v>
      </c>
      <c r="AL94" s="100">
        <v>55.591405000000002</v>
      </c>
      <c r="AM94" s="100">
        <v>55.476416</v>
      </c>
      <c r="AN94" s="100">
        <v>46.795976000000003</v>
      </c>
      <c r="AO94" s="100">
        <v>44.029237999999999</v>
      </c>
      <c r="AP94" s="100">
        <v>43.178097000000001</v>
      </c>
      <c r="AQ94" s="100">
        <v>38</v>
      </c>
      <c r="AR94" s="100">
        <v>100</v>
      </c>
      <c r="AS94" s="100">
        <v>6.8769764000000002</v>
      </c>
      <c r="AT94" s="100">
        <v>267099</v>
      </c>
      <c r="AU94" s="100">
        <v>17.122021</v>
      </c>
      <c r="AV94" s="100">
        <v>24.292128999999999</v>
      </c>
      <c r="AW94" s="100">
        <v>2.5776452000000001</v>
      </c>
      <c r="AY94" s="123">
        <v>1987</v>
      </c>
    </row>
    <row r="95" spans="2:51">
      <c r="B95" s="123">
        <v>1988</v>
      </c>
      <c r="C95" s="100">
        <v>5980</v>
      </c>
      <c r="D95" s="100">
        <v>72.494118999999998</v>
      </c>
      <c r="E95" s="100">
        <v>77.733824999999996</v>
      </c>
      <c r="F95" s="100">
        <v>82.397855000000007</v>
      </c>
      <c r="G95" s="100">
        <v>81.378870000000006</v>
      </c>
      <c r="H95" s="100">
        <v>70.821128000000002</v>
      </c>
      <c r="I95" s="100">
        <v>66.775414999999995</v>
      </c>
      <c r="J95" s="100">
        <v>39.618434000000001</v>
      </c>
      <c r="K95" s="100">
        <v>34</v>
      </c>
      <c r="L95" s="100">
        <v>100</v>
      </c>
      <c r="M95" s="100">
        <v>9.1886907999999998</v>
      </c>
      <c r="N95" s="100">
        <v>215370</v>
      </c>
      <c r="O95" s="100">
        <v>26.941136</v>
      </c>
      <c r="P95" s="100">
        <v>29.106414000000001</v>
      </c>
      <c r="R95" s="123">
        <v>1988</v>
      </c>
      <c r="S95" s="100">
        <v>2496</v>
      </c>
      <c r="T95" s="100">
        <v>30.133213000000001</v>
      </c>
      <c r="U95" s="100">
        <v>30.978801000000001</v>
      </c>
      <c r="V95" s="100">
        <v>32.837529000000004</v>
      </c>
      <c r="W95" s="100">
        <v>33.513463000000002</v>
      </c>
      <c r="X95" s="100">
        <v>26.188313999999998</v>
      </c>
      <c r="Y95" s="100">
        <v>24.554288</v>
      </c>
      <c r="Z95" s="100">
        <v>50.195512999999998</v>
      </c>
      <c r="AA95" s="100">
        <v>49</v>
      </c>
      <c r="AB95" s="100">
        <v>100</v>
      </c>
      <c r="AC95" s="100">
        <v>4.5560748000000002</v>
      </c>
      <c r="AD95" s="100">
        <v>68461</v>
      </c>
      <c r="AE95" s="100">
        <v>8.7228288000000003</v>
      </c>
      <c r="AF95" s="100">
        <v>17.4818</v>
      </c>
      <c r="AH95" s="123">
        <v>1988</v>
      </c>
      <c r="AI95" s="100">
        <v>8476</v>
      </c>
      <c r="AJ95" s="100">
        <v>51.269755000000004</v>
      </c>
      <c r="AK95" s="100">
        <v>53.729269000000002</v>
      </c>
      <c r="AL95" s="100">
        <v>56.953024999999997</v>
      </c>
      <c r="AM95" s="100">
        <v>56.609915000000001</v>
      </c>
      <c r="AN95" s="100">
        <v>48.294615999999998</v>
      </c>
      <c r="AO95" s="100">
        <v>45.564157000000002</v>
      </c>
      <c r="AP95" s="100">
        <v>42.733891999999997</v>
      </c>
      <c r="AQ95" s="100">
        <v>37</v>
      </c>
      <c r="AR95" s="100">
        <v>100</v>
      </c>
      <c r="AS95" s="100">
        <v>7.0713474999999999</v>
      </c>
      <c r="AT95" s="100">
        <v>283831</v>
      </c>
      <c r="AU95" s="100">
        <v>17.915704999999999</v>
      </c>
      <c r="AV95" s="100">
        <v>25.083314999999999</v>
      </c>
      <c r="AW95" s="100">
        <v>2.5092587000000002</v>
      </c>
      <c r="AY95" s="123">
        <v>1988</v>
      </c>
    </row>
    <row r="96" spans="2:51">
      <c r="B96" s="123">
        <v>1989</v>
      </c>
      <c r="C96" s="100">
        <v>5703</v>
      </c>
      <c r="D96" s="100">
        <v>67.993317000000005</v>
      </c>
      <c r="E96" s="100">
        <v>73.211860999999999</v>
      </c>
      <c r="F96" s="100">
        <v>77.604573000000002</v>
      </c>
      <c r="G96" s="100">
        <v>76.730351999999996</v>
      </c>
      <c r="H96" s="100">
        <v>66.307771000000002</v>
      </c>
      <c r="I96" s="100">
        <v>62.089970000000001</v>
      </c>
      <c r="J96" s="100">
        <v>40.085788999999998</v>
      </c>
      <c r="K96" s="100">
        <v>34</v>
      </c>
      <c r="L96" s="100">
        <v>100</v>
      </c>
      <c r="M96" s="100">
        <v>8.5213519000000009</v>
      </c>
      <c r="N96" s="100">
        <v>203165</v>
      </c>
      <c r="O96" s="100">
        <v>25.018021999999998</v>
      </c>
      <c r="P96" s="100">
        <v>28.183267000000001</v>
      </c>
      <c r="R96" s="123">
        <v>1989</v>
      </c>
      <c r="S96" s="100">
        <v>2468</v>
      </c>
      <c r="T96" s="100">
        <v>29.287417000000001</v>
      </c>
      <c r="U96" s="100">
        <v>29.929880000000001</v>
      </c>
      <c r="V96" s="100">
        <v>31.725671999999999</v>
      </c>
      <c r="W96" s="100">
        <v>32.697434999999999</v>
      </c>
      <c r="X96" s="100">
        <v>24.867642</v>
      </c>
      <c r="Y96" s="100">
        <v>23.225425000000001</v>
      </c>
      <c r="Z96" s="100">
        <v>52.015802000000001</v>
      </c>
      <c r="AA96" s="100">
        <v>53</v>
      </c>
      <c r="AB96" s="100">
        <v>100</v>
      </c>
      <c r="AC96" s="100">
        <v>4.3067044000000001</v>
      </c>
      <c r="AD96" s="100">
        <v>64153</v>
      </c>
      <c r="AE96" s="100">
        <v>8.0442341000000006</v>
      </c>
      <c r="AF96" s="100">
        <v>16.670824</v>
      </c>
      <c r="AH96" s="123">
        <v>1989</v>
      </c>
      <c r="AI96" s="100">
        <v>8171</v>
      </c>
      <c r="AJ96" s="100">
        <v>48.595205</v>
      </c>
      <c r="AK96" s="100">
        <v>51.049410000000002</v>
      </c>
      <c r="AL96" s="100">
        <v>54.112375</v>
      </c>
      <c r="AM96" s="100">
        <v>54.023203000000002</v>
      </c>
      <c r="AN96" s="100">
        <v>45.413454999999999</v>
      </c>
      <c r="AO96" s="100">
        <v>42.587381000000001</v>
      </c>
      <c r="AP96" s="100">
        <v>43.6905</v>
      </c>
      <c r="AQ96" s="100">
        <v>37</v>
      </c>
      <c r="AR96" s="100">
        <v>100</v>
      </c>
      <c r="AS96" s="100">
        <v>6.5772104000000002</v>
      </c>
      <c r="AT96" s="100">
        <v>267318</v>
      </c>
      <c r="AU96" s="100">
        <v>16.607961</v>
      </c>
      <c r="AV96" s="100">
        <v>24.176511999999999</v>
      </c>
      <c r="AW96" s="100">
        <v>2.4461127999999999</v>
      </c>
      <c r="AY96" s="123">
        <v>1989</v>
      </c>
    </row>
    <row r="97" spans="2:51">
      <c r="B97" s="123">
        <v>1990</v>
      </c>
      <c r="C97" s="100">
        <v>5588</v>
      </c>
      <c r="D97" s="100">
        <v>65.654134999999997</v>
      </c>
      <c r="E97" s="100">
        <v>70.622883000000002</v>
      </c>
      <c r="F97" s="100">
        <v>74.860256000000007</v>
      </c>
      <c r="G97" s="100">
        <v>74.255668</v>
      </c>
      <c r="H97" s="100">
        <v>63.947803999999998</v>
      </c>
      <c r="I97" s="100">
        <v>60.090176</v>
      </c>
      <c r="J97" s="100">
        <v>40.495165999999998</v>
      </c>
      <c r="K97" s="100">
        <v>35</v>
      </c>
      <c r="L97" s="100">
        <v>100</v>
      </c>
      <c r="M97" s="100">
        <v>8.6423953999999998</v>
      </c>
      <c r="N97" s="100">
        <v>197093</v>
      </c>
      <c r="O97" s="100">
        <v>23.935348999999999</v>
      </c>
      <c r="P97" s="100">
        <v>27.618760999999999</v>
      </c>
      <c r="R97" s="123">
        <v>1990</v>
      </c>
      <c r="S97" s="100">
        <v>2347</v>
      </c>
      <c r="T97" s="100">
        <v>27.437908</v>
      </c>
      <c r="U97" s="100">
        <v>27.918966000000001</v>
      </c>
      <c r="V97" s="100">
        <v>29.594104000000002</v>
      </c>
      <c r="W97" s="100">
        <v>30.390459</v>
      </c>
      <c r="X97" s="100">
        <v>23.320194999999998</v>
      </c>
      <c r="Y97" s="100">
        <v>21.839133</v>
      </c>
      <c r="Z97" s="100">
        <v>51.939923</v>
      </c>
      <c r="AA97" s="100">
        <v>53</v>
      </c>
      <c r="AB97" s="100">
        <v>100</v>
      </c>
      <c r="AC97" s="100">
        <v>4.2363092</v>
      </c>
      <c r="AD97" s="100">
        <v>60967</v>
      </c>
      <c r="AE97" s="100">
        <v>7.5377394000000004</v>
      </c>
      <c r="AF97" s="100">
        <v>16.147718000000001</v>
      </c>
      <c r="AH97" s="123">
        <v>1990</v>
      </c>
      <c r="AI97" s="100">
        <v>7935</v>
      </c>
      <c r="AJ97" s="100">
        <v>46.498333000000002</v>
      </c>
      <c r="AK97" s="100">
        <v>48.664642999999998</v>
      </c>
      <c r="AL97" s="100">
        <v>51.584522</v>
      </c>
      <c r="AM97" s="100">
        <v>51.505257</v>
      </c>
      <c r="AN97" s="100">
        <v>43.423231999999999</v>
      </c>
      <c r="AO97" s="100">
        <v>40.865417999999998</v>
      </c>
      <c r="AP97" s="100">
        <v>43.881129000000001</v>
      </c>
      <c r="AQ97" s="100">
        <v>39</v>
      </c>
      <c r="AR97" s="100">
        <v>100</v>
      </c>
      <c r="AS97" s="100">
        <v>6.6091953999999999</v>
      </c>
      <c r="AT97" s="100">
        <v>258060</v>
      </c>
      <c r="AU97" s="100">
        <v>15.809958</v>
      </c>
      <c r="AV97" s="100">
        <v>23.64967</v>
      </c>
      <c r="AW97" s="100">
        <v>2.5295665000000001</v>
      </c>
      <c r="AY97" s="123">
        <v>1990</v>
      </c>
    </row>
    <row r="98" spans="2:51">
      <c r="B98" s="123">
        <v>1991</v>
      </c>
      <c r="C98" s="100">
        <v>5400</v>
      </c>
      <c r="D98" s="100">
        <v>62.678393999999997</v>
      </c>
      <c r="E98" s="100">
        <v>66.842691000000002</v>
      </c>
      <c r="F98" s="100">
        <v>70.853252999999995</v>
      </c>
      <c r="G98" s="100">
        <v>69.793391999999997</v>
      </c>
      <c r="H98" s="100">
        <v>60.697535000000002</v>
      </c>
      <c r="I98" s="100">
        <v>56.733479000000003</v>
      </c>
      <c r="J98" s="100">
        <v>40.782922999999997</v>
      </c>
      <c r="K98" s="100">
        <v>36</v>
      </c>
      <c r="L98" s="100">
        <v>100</v>
      </c>
      <c r="M98" s="100">
        <v>8.4286762</v>
      </c>
      <c r="N98" s="100">
        <v>188446</v>
      </c>
      <c r="O98" s="100">
        <v>22.628592000000001</v>
      </c>
      <c r="P98" s="100">
        <v>27.799890000000001</v>
      </c>
      <c r="R98" s="123">
        <v>1991</v>
      </c>
      <c r="S98" s="100">
        <v>2303</v>
      </c>
      <c r="T98" s="100">
        <v>26.567067999999999</v>
      </c>
      <c r="U98" s="100">
        <v>26.771505999999999</v>
      </c>
      <c r="V98" s="100">
        <v>28.377796</v>
      </c>
      <c r="W98" s="100">
        <v>28.977340000000002</v>
      </c>
      <c r="X98" s="100">
        <v>22.720471</v>
      </c>
      <c r="Y98" s="100">
        <v>21.198032000000001</v>
      </c>
      <c r="Z98" s="100">
        <v>51.027368000000003</v>
      </c>
      <c r="AA98" s="100">
        <v>51</v>
      </c>
      <c r="AB98" s="100">
        <v>100</v>
      </c>
      <c r="AC98" s="100">
        <v>4.1812668999999998</v>
      </c>
      <c r="AD98" s="100">
        <v>61146</v>
      </c>
      <c r="AE98" s="100">
        <v>7.4680467999999998</v>
      </c>
      <c r="AF98" s="100">
        <v>16.655588999999999</v>
      </c>
      <c r="AH98" s="123">
        <v>1991</v>
      </c>
      <c r="AI98" s="100">
        <v>7703</v>
      </c>
      <c r="AJ98" s="100">
        <v>44.567137000000002</v>
      </c>
      <c r="AK98" s="100">
        <v>46.337569999999999</v>
      </c>
      <c r="AL98" s="100">
        <v>49.117825000000003</v>
      </c>
      <c r="AM98" s="100">
        <v>48.761257999999998</v>
      </c>
      <c r="AN98" s="100">
        <v>41.547068000000003</v>
      </c>
      <c r="AO98" s="100">
        <v>38.903986000000003</v>
      </c>
      <c r="AP98" s="100">
        <v>43.845215000000003</v>
      </c>
      <c r="AQ98" s="100">
        <v>39</v>
      </c>
      <c r="AR98" s="100">
        <v>100</v>
      </c>
      <c r="AS98" s="100">
        <v>6.4651772000000003</v>
      </c>
      <c r="AT98" s="100">
        <v>249592</v>
      </c>
      <c r="AU98" s="100">
        <v>15.112622</v>
      </c>
      <c r="AV98" s="100">
        <v>23.884722</v>
      </c>
      <c r="AW98" s="100">
        <v>2.4967849000000002</v>
      </c>
      <c r="AY98" s="123">
        <v>1991</v>
      </c>
    </row>
    <row r="99" spans="2:51">
      <c r="B99" s="123">
        <v>1992</v>
      </c>
      <c r="C99" s="100">
        <v>5230</v>
      </c>
      <c r="D99" s="100">
        <v>60.057949999999998</v>
      </c>
      <c r="E99" s="100">
        <v>64.075922000000006</v>
      </c>
      <c r="F99" s="100">
        <v>67.920478000000003</v>
      </c>
      <c r="G99" s="100">
        <v>67.121939999999995</v>
      </c>
      <c r="H99" s="100">
        <v>57.941952000000001</v>
      </c>
      <c r="I99" s="100">
        <v>54.323118999999998</v>
      </c>
      <c r="J99" s="100">
        <v>41.293666999999999</v>
      </c>
      <c r="K99" s="100">
        <v>36</v>
      </c>
      <c r="L99" s="100">
        <v>100</v>
      </c>
      <c r="M99" s="100">
        <v>7.9104590000000004</v>
      </c>
      <c r="N99" s="100">
        <v>180265</v>
      </c>
      <c r="O99" s="100">
        <v>21.432815000000002</v>
      </c>
      <c r="P99" s="100">
        <v>26.676444</v>
      </c>
      <c r="R99" s="123">
        <v>1992</v>
      </c>
      <c r="S99" s="100">
        <v>2259</v>
      </c>
      <c r="T99" s="100">
        <v>25.757154</v>
      </c>
      <c r="U99" s="100">
        <v>25.849512000000001</v>
      </c>
      <c r="V99" s="100">
        <v>27.400483000000001</v>
      </c>
      <c r="W99" s="100">
        <v>28.02083</v>
      </c>
      <c r="X99" s="100">
        <v>21.777667000000001</v>
      </c>
      <c r="Y99" s="100">
        <v>20.348407000000002</v>
      </c>
      <c r="Z99" s="100">
        <v>51.814438000000003</v>
      </c>
      <c r="AA99" s="100">
        <v>51</v>
      </c>
      <c r="AB99" s="100">
        <v>100</v>
      </c>
      <c r="AC99" s="100">
        <v>3.9256234000000001</v>
      </c>
      <c r="AD99" s="100">
        <v>58886</v>
      </c>
      <c r="AE99" s="100">
        <v>7.1163711000000003</v>
      </c>
      <c r="AF99" s="100">
        <v>16.142527000000001</v>
      </c>
      <c r="AH99" s="123">
        <v>1992</v>
      </c>
      <c r="AI99" s="100">
        <v>7489</v>
      </c>
      <c r="AJ99" s="100">
        <v>42.846595000000001</v>
      </c>
      <c r="AK99" s="100">
        <v>44.481434</v>
      </c>
      <c r="AL99" s="100">
        <v>47.150320000000001</v>
      </c>
      <c r="AM99" s="100">
        <v>46.936500000000002</v>
      </c>
      <c r="AN99" s="100">
        <v>39.681013</v>
      </c>
      <c r="AO99" s="100">
        <v>37.253591999999998</v>
      </c>
      <c r="AP99" s="100">
        <v>44.467467999999997</v>
      </c>
      <c r="AQ99" s="100">
        <v>39</v>
      </c>
      <c r="AR99" s="100">
        <v>100</v>
      </c>
      <c r="AS99" s="100">
        <v>6.0561216</v>
      </c>
      <c r="AT99" s="100">
        <v>239151</v>
      </c>
      <c r="AU99" s="100">
        <v>14.332929</v>
      </c>
      <c r="AV99" s="100">
        <v>22.983487</v>
      </c>
      <c r="AW99" s="100">
        <v>2.4788058999999998</v>
      </c>
      <c r="AY99" s="123">
        <v>1992</v>
      </c>
    </row>
    <row r="100" spans="2:51">
      <c r="B100" s="123">
        <v>1993</v>
      </c>
      <c r="C100" s="100">
        <v>5050</v>
      </c>
      <c r="D100" s="100">
        <v>57.504116000000003</v>
      </c>
      <c r="E100" s="100">
        <v>61.139952999999998</v>
      </c>
      <c r="F100" s="100">
        <v>64.808350000000004</v>
      </c>
      <c r="G100" s="100">
        <v>63.943854999999999</v>
      </c>
      <c r="H100" s="100">
        <v>55.579740999999999</v>
      </c>
      <c r="I100" s="100">
        <v>52.30292</v>
      </c>
      <c r="J100" s="100">
        <v>40.824252000000001</v>
      </c>
      <c r="K100" s="100">
        <v>36</v>
      </c>
      <c r="L100" s="100">
        <v>100</v>
      </c>
      <c r="M100" s="100">
        <v>7.7586073999999998</v>
      </c>
      <c r="N100" s="100">
        <v>176796</v>
      </c>
      <c r="O100" s="100">
        <v>20.859406</v>
      </c>
      <c r="P100" s="100">
        <v>27.077535999999998</v>
      </c>
      <c r="R100" s="123">
        <v>1993</v>
      </c>
      <c r="S100" s="100">
        <v>1971</v>
      </c>
      <c r="T100" s="100">
        <v>22.264071999999999</v>
      </c>
      <c r="U100" s="100">
        <v>22.082080999999999</v>
      </c>
      <c r="V100" s="100">
        <v>23.407005999999999</v>
      </c>
      <c r="W100" s="100">
        <v>23.856639000000001</v>
      </c>
      <c r="X100" s="100">
        <v>18.714255000000001</v>
      </c>
      <c r="Y100" s="100">
        <v>17.463107999999998</v>
      </c>
      <c r="Z100" s="100">
        <v>51.601725000000002</v>
      </c>
      <c r="AA100" s="100">
        <v>49</v>
      </c>
      <c r="AB100" s="100">
        <v>100</v>
      </c>
      <c r="AC100" s="100">
        <v>3.4878783000000002</v>
      </c>
      <c r="AD100" s="100">
        <v>51878</v>
      </c>
      <c r="AE100" s="100">
        <v>6.2176827000000001</v>
      </c>
      <c r="AF100" s="100">
        <v>14.87102</v>
      </c>
      <c r="AH100" s="123">
        <v>1993</v>
      </c>
      <c r="AI100" s="100">
        <v>7021</v>
      </c>
      <c r="AJ100" s="100">
        <v>39.813305999999997</v>
      </c>
      <c r="AK100" s="100">
        <v>41.000008000000001</v>
      </c>
      <c r="AL100" s="100">
        <v>43.460008000000002</v>
      </c>
      <c r="AM100" s="100">
        <v>43.088265</v>
      </c>
      <c r="AN100" s="100">
        <v>36.922065000000003</v>
      </c>
      <c r="AO100" s="100">
        <v>34.764310999999999</v>
      </c>
      <c r="AP100" s="100">
        <v>43.851097000000003</v>
      </c>
      <c r="AQ100" s="100">
        <v>38</v>
      </c>
      <c r="AR100" s="100">
        <v>100</v>
      </c>
      <c r="AS100" s="100">
        <v>5.7738962000000003</v>
      </c>
      <c r="AT100" s="100">
        <v>228674</v>
      </c>
      <c r="AU100" s="100">
        <v>13.59599</v>
      </c>
      <c r="AV100" s="100">
        <v>22.826813999999999</v>
      </c>
      <c r="AW100" s="100">
        <v>2.7687586999999998</v>
      </c>
      <c r="AY100" s="123">
        <v>1993</v>
      </c>
    </row>
    <row r="101" spans="2:51">
      <c r="B101" s="123">
        <v>1994</v>
      </c>
      <c r="C101" s="100">
        <v>5089</v>
      </c>
      <c r="D101" s="100">
        <v>57.414096000000001</v>
      </c>
      <c r="E101" s="100">
        <v>61.211905999999999</v>
      </c>
      <c r="F101" s="100">
        <v>64.884619999999998</v>
      </c>
      <c r="G101" s="100">
        <v>64.126008999999996</v>
      </c>
      <c r="H101" s="100">
        <v>55.047536999999998</v>
      </c>
      <c r="I101" s="100">
        <v>51.427585000000001</v>
      </c>
      <c r="J101" s="100">
        <v>42.178136000000002</v>
      </c>
      <c r="K101" s="100">
        <v>38</v>
      </c>
      <c r="L101" s="100">
        <v>100</v>
      </c>
      <c r="M101" s="100">
        <v>7.5432823000000004</v>
      </c>
      <c r="N101" s="100">
        <v>171380</v>
      </c>
      <c r="O101" s="100">
        <v>20.046005999999998</v>
      </c>
      <c r="P101" s="100">
        <v>26.478954000000002</v>
      </c>
      <c r="R101" s="123">
        <v>1994</v>
      </c>
      <c r="S101" s="100">
        <v>2100</v>
      </c>
      <c r="T101" s="100">
        <v>23.485227999999999</v>
      </c>
      <c r="U101" s="100">
        <v>23.255671</v>
      </c>
      <c r="V101" s="100">
        <v>24.651011</v>
      </c>
      <c r="W101" s="100">
        <v>25.243155000000002</v>
      </c>
      <c r="X101" s="100">
        <v>19.310206999999998</v>
      </c>
      <c r="Y101" s="100">
        <v>17.8935</v>
      </c>
      <c r="Z101" s="100">
        <v>53.595714000000001</v>
      </c>
      <c r="AA101" s="100">
        <v>52</v>
      </c>
      <c r="AB101" s="100">
        <v>100</v>
      </c>
      <c r="AC101" s="100">
        <v>3.5456202999999999</v>
      </c>
      <c r="AD101" s="100">
        <v>51957</v>
      </c>
      <c r="AE101" s="100">
        <v>6.1700986000000002</v>
      </c>
      <c r="AF101" s="100">
        <v>15.025550000000001</v>
      </c>
      <c r="AH101" s="123">
        <v>1994</v>
      </c>
      <c r="AI101" s="100">
        <v>7189</v>
      </c>
      <c r="AJ101" s="100">
        <v>40.375238000000003</v>
      </c>
      <c r="AK101" s="100">
        <v>41.719976000000003</v>
      </c>
      <c r="AL101" s="100">
        <v>44.223174</v>
      </c>
      <c r="AM101" s="100">
        <v>44.011229999999998</v>
      </c>
      <c r="AN101" s="100">
        <v>36.982899000000003</v>
      </c>
      <c r="AO101" s="100">
        <v>34.556168</v>
      </c>
      <c r="AP101" s="100">
        <v>45.514750999999997</v>
      </c>
      <c r="AQ101" s="100">
        <v>41</v>
      </c>
      <c r="AR101" s="100">
        <v>100</v>
      </c>
      <c r="AS101" s="100">
        <v>5.6743914000000002</v>
      </c>
      <c r="AT101" s="100">
        <v>223337</v>
      </c>
      <c r="AU101" s="100">
        <v>13.160612</v>
      </c>
      <c r="AV101" s="100">
        <v>22.490639999999999</v>
      </c>
      <c r="AW101" s="100">
        <v>2.6321281000000001</v>
      </c>
      <c r="AY101" s="123">
        <v>1994</v>
      </c>
    </row>
    <row r="102" spans="2:51">
      <c r="B102" s="123">
        <v>1995</v>
      </c>
      <c r="C102" s="100">
        <v>5154</v>
      </c>
      <c r="D102" s="100">
        <v>57.519561000000003</v>
      </c>
      <c r="E102" s="100">
        <v>60.823073999999998</v>
      </c>
      <c r="F102" s="100">
        <v>64.472458000000003</v>
      </c>
      <c r="G102" s="100">
        <v>63.582639999999998</v>
      </c>
      <c r="H102" s="100">
        <v>55.241633</v>
      </c>
      <c r="I102" s="100">
        <v>51.583624999999998</v>
      </c>
      <c r="J102" s="100">
        <v>41.536774999999999</v>
      </c>
      <c r="K102" s="100">
        <v>36</v>
      </c>
      <c r="L102" s="100">
        <v>100</v>
      </c>
      <c r="M102" s="100">
        <v>7.7795052</v>
      </c>
      <c r="N102" s="100">
        <v>177093</v>
      </c>
      <c r="O102" s="100">
        <v>20.514178999999999</v>
      </c>
      <c r="P102" s="100">
        <v>27.578092999999999</v>
      </c>
      <c r="R102" s="123">
        <v>1995</v>
      </c>
      <c r="S102" s="100">
        <v>2260</v>
      </c>
      <c r="T102" s="100">
        <v>24.987694000000001</v>
      </c>
      <c r="U102" s="100">
        <v>24.511921999999998</v>
      </c>
      <c r="V102" s="100">
        <v>25.982637</v>
      </c>
      <c r="W102" s="100">
        <v>26.403846000000001</v>
      </c>
      <c r="X102" s="100">
        <v>20.786180000000002</v>
      </c>
      <c r="Y102" s="100">
        <v>19.416585999999999</v>
      </c>
      <c r="Z102" s="100">
        <v>52.192920000000001</v>
      </c>
      <c r="AA102" s="100">
        <v>49</v>
      </c>
      <c r="AB102" s="100">
        <v>100</v>
      </c>
      <c r="AC102" s="100">
        <v>3.8381848000000001</v>
      </c>
      <c r="AD102" s="100">
        <v>58725</v>
      </c>
      <c r="AE102" s="100">
        <v>6.9036758000000003</v>
      </c>
      <c r="AF102" s="100">
        <v>16.850064</v>
      </c>
      <c r="AH102" s="123">
        <v>1995</v>
      </c>
      <c r="AI102" s="100">
        <v>7414</v>
      </c>
      <c r="AJ102" s="100">
        <v>41.177720999999998</v>
      </c>
      <c r="AK102" s="100">
        <v>42.173515999999999</v>
      </c>
      <c r="AL102" s="100">
        <v>44.703927</v>
      </c>
      <c r="AM102" s="100">
        <v>44.340144000000002</v>
      </c>
      <c r="AN102" s="100">
        <v>37.828805000000003</v>
      </c>
      <c r="AO102" s="100">
        <v>35.399937000000001</v>
      </c>
      <c r="AP102" s="100">
        <v>44.785511999999997</v>
      </c>
      <c r="AQ102" s="100">
        <v>40</v>
      </c>
      <c r="AR102" s="100">
        <v>100</v>
      </c>
      <c r="AS102" s="100">
        <v>5.9248959000000001</v>
      </c>
      <c r="AT102" s="100">
        <v>235818</v>
      </c>
      <c r="AU102" s="100">
        <v>13.759105999999999</v>
      </c>
      <c r="AV102" s="100">
        <v>23.803985999999998</v>
      </c>
      <c r="AW102" s="100">
        <v>2.4813670000000001</v>
      </c>
      <c r="AY102" s="123">
        <v>1995</v>
      </c>
    </row>
    <row r="103" spans="2:51">
      <c r="B103" s="123">
        <v>1996</v>
      </c>
      <c r="C103" s="100">
        <v>5434</v>
      </c>
      <c r="D103" s="100">
        <v>59.942700000000002</v>
      </c>
      <c r="E103" s="100">
        <v>63.205640000000002</v>
      </c>
      <c r="F103" s="100">
        <v>66.997978000000003</v>
      </c>
      <c r="G103" s="100">
        <v>65.983255999999997</v>
      </c>
      <c r="H103" s="100">
        <v>57.428190000000001</v>
      </c>
      <c r="I103" s="100">
        <v>53.690396</v>
      </c>
      <c r="J103" s="100">
        <v>41.894368999999998</v>
      </c>
      <c r="K103" s="100">
        <v>37</v>
      </c>
      <c r="L103" s="100">
        <v>100</v>
      </c>
      <c r="M103" s="100">
        <v>7.967041</v>
      </c>
      <c r="N103" s="100">
        <v>184742</v>
      </c>
      <c r="O103" s="100">
        <v>21.182914</v>
      </c>
      <c r="P103" s="100">
        <v>28.597567000000002</v>
      </c>
      <c r="R103" s="123">
        <v>1996</v>
      </c>
      <c r="S103" s="100">
        <v>2123</v>
      </c>
      <c r="T103" s="100">
        <v>23.178265</v>
      </c>
      <c r="U103" s="100">
        <v>22.518370000000001</v>
      </c>
      <c r="V103" s="100">
        <v>23.869471999999998</v>
      </c>
      <c r="W103" s="100">
        <v>24.399460000000001</v>
      </c>
      <c r="X103" s="100">
        <v>18.717924</v>
      </c>
      <c r="Y103" s="100">
        <v>17.355309999999999</v>
      </c>
      <c r="Z103" s="100">
        <v>54.275553000000002</v>
      </c>
      <c r="AA103" s="100">
        <v>53</v>
      </c>
      <c r="AB103" s="100">
        <v>100</v>
      </c>
      <c r="AC103" s="100">
        <v>3.5083370999999999</v>
      </c>
      <c r="AD103" s="100">
        <v>51271</v>
      </c>
      <c r="AE103" s="100">
        <v>5.9616042</v>
      </c>
      <c r="AF103" s="100">
        <v>15.027595</v>
      </c>
      <c r="AH103" s="123">
        <v>1996</v>
      </c>
      <c r="AI103" s="100">
        <v>7557</v>
      </c>
      <c r="AJ103" s="100">
        <v>41.465550999999998</v>
      </c>
      <c r="AK103" s="100">
        <v>42.346742999999996</v>
      </c>
      <c r="AL103" s="100">
        <v>44.887548000000002</v>
      </c>
      <c r="AM103" s="100">
        <v>44.515453999999998</v>
      </c>
      <c r="AN103" s="100">
        <v>37.878776999999999</v>
      </c>
      <c r="AO103" s="100">
        <v>35.427118</v>
      </c>
      <c r="AP103" s="100">
        <v>45.372635000000002</v>
      </c>
      <c r="AQ103" s="100">
        <v>40</v>
      </c>
      <c r="AR103" s="100">
        <v>100</v>
      </c>
      <c r="AS103" s="100">
        <v>5.8709281000000004</v>
      </c>
      <c r="AT103" s="100">
        <v>236013</v>
      </c>
      <c r="AU103" s="100">
        <v>13.625455000000001</v>
      </c>
      <c r="AV103" s="100">
        <v>23.907677</v>
      </c>
      <c r="AW103" s="100">
        <v>2.806848</v>
      </c>
      <c r="AY103" s="123">
        <v>1996</v>
      </c>
    </row>
    <row r="104" spans="2:51">
      <c r="B104" s="124">
        <v>1997</v>
      </c>
      <c r="C104" s="100">
        <v>5426</v>
      </c>
      <c r="D104" s="100">
        <v>59.260541000000003</v>
      </c>
      <c r="E104" s="100">
        <v>62.567176000000003</v>
      </c>
      <c r="F104" s="100">
        <v>62.567176000000003</v>
      </c>
      <c r="G104" s="100">
        <v>65.40204</v>
      </c>
      <c r="H104" s="100">
        <v>56.597402000000002</v>
      </c>
      <c r="I104" s="100">
        <v>52.88402</v>
      </c>
      <c r="J104" s="100">
        <v>42.500183999999997</v>
      </c>
      <c r="K104" s="100">
        <v>38</v>
      </c>
      <c r="L104" s="100">
        <v>100</v>
      </c>
      <c r="M104" s="100">
        <v>8.0086197000000006</v>
      </c>
      <c r="N104" s="100">
        <v>181689</v>
      </c>
      <c r="O104" s="100">
        <v>20.657311</v>
      </c>
      <c r="P104" s="100">
        <v>28.608521</v>
      </c>
      <c r="R104" s="124">
        <v>1997</v>
      </c>
      <c r="S104" s="100">
        <v>2438</v>
      </c>
      <c r="T104" s="100">
        <v>26.308803999999999</v>
      </c>
      <c r="U104" s="100">
        <v>25.258027999999999</v>
      </c>
      <c r="V104" s="100">
        <v>25.258027999999999</v>
      </c>
      <c r="W104" s="100">
        <v>27.515322999999999</v>
      </c>
      <c r="X104" s="100">
        <v>20.843513999999999</v>
      </c>
      <c r="Y104" s="100">
        <v>19.188586000000001</v>
      </c>
      <c r="Z104" s="100">
        <v>55.379820000000002</v>
      </c>
      <c r="AA104" s="100">
        <v>55</v>
      </c>
      <c r="AB104" s="100">
        <v>100</v>
      </c>
      <c r="AC104" s="100">
        <v>3.9579206999999998</v>
      </c>
      <c r="AD104" s="100">
        <v>56916</v>
      </c>
      <c r="AE104" s="100">
        <v>6.5539927000000002</v>
      </c>
      <c r="AF104" s="100">
        <v>16.330067</v>
      </c>
      <c r="AH104" s="124">
        <v>1997</v>
      </c>
      <c r="AI104" s="100">
        <v>7864</v>
      </c>
      <c r="AJ104" s="100">
        <v>42.685687000000001</v>
      </c>
      <c r="AK104" s="100">
        <v>43.531661</v>
      </c>
      <c r="AL104" s="100">
        <v>43.531661</v>
      </c>
      <c r="AM104" s="100">
        <v>45.965142</v>
      </c>
      <c r="AN104" s="100">
        <v>38.578077999999998</v>
      </c>
      <c r="AO104" s="100">
        <v>35.976247000000001</v>
      </c>
      <c r="AP104" s="100">
        <v>46.494149</v>
      </c>
      <c r="AQ104" s="100">
        <v>42</v>
      </c>
      <c r="AR104" s="100">
        <v>100</v>
      </c>
      <c r="AS104" s="100">
        <v>6.0796289000000003</v>
      </c>
      <c r="AT104" s="100">
        <v>238605</v>
      </c>
      <c r="AU104" s="100">
        <v>13.650518</v>
      </c>
      <c r="AV104" s="100">
        <v>24.257794000000001</v>
      </c>
      <c r="AW104" s="100">
        <v>2.4771204</v>
      </c>
      <c r="AY104" s="124">
        <v>1997</v>
      </c>
    </row>
    <row r="105" spans="2:51">
      <c r="B105" s="124">
        <v>1998</v>
      </c>
      <c r="C105" s="100">
        <v>5747</v>
      </c>
      <c r="D105" s="100">
        <v>62.175820000000002</v>
      </c>
      <c r="E105" s="100">
        <v>65.618848</v>
      </c>
      <c r="F105" s="100">
        <v>65.618848</v>
      </c>
      <c r="G105" s="100">
        <v>68.586761999999993</v>
      </c>
      <c r="H105" s="100">
        <v>59.155147999999997</v>
      </c>
      <c r="I105" s="100">
        <v>54.932851999999997</v>
      </c>
      <c r="J105" s="100">
        <v>42.933357000000001</v>
      </c>
      <c r="K105" s="100">
        <v>38</v>
      </c>
      <c r="L105" s="100">
        <v>100</v>
      </c>
      <c r="M105" s="100">
        <v>8.5682764000000002</v>
      </c>
      <c r="N105" s="100">
        <v>190491</v>
      </c>
      <c r="O105" s="100">
        <v>21.486716000000001</v>
      </c>
      <c r="P105" s="100">
        <v>30.384004999999998</v>
      </c>
      <c r="R105" s="124">
        <v>1998</v>
      </c>
      <c r="S105" s="100">
        <v>2468</v>
      </c>
      <c r="T105" s="100">
        <v>26.355017</v>
      </c>
      <c r="U105" s="100">
        <v>25.047294999999998</v>
      </c>
      <c r="V105" s="100">
        <v>25.047294999999998</v>
      </c>
      <c r="W105" s="100">
        <v>27.404011000000001</v>
      </c>
      <c r="X105" s="100">
        <v>20.543263</v>
      </c>
      <c r="Y105" s="100">
        <v>18.917503</v>
      </c>
      <c r="Z105" s="100">
        <v>56.477502999999999</v>
      </c>
      <c r="AA105" s="100">
        <v>58</v>
      </c>
      <c r="AB105" s="100">
        <v>100</v>
      </c>
      <c r="AC105" s="100">
        <v>4.1045086</v>
      </c>
      <c r="AD105" s="100">
        <v>55285</v>
      </c>
      <c r="AE105" s="100">
        <v>6.3109621000000002</v>
      </c>
      <c r="AF105" s="100">
        <v>16.378605</v>
      </c>
      <c r="AH105" s="124">
        <v>1998</v>
      </c>
      <c r="AI105" s="100">
        <v>8215</v>
      </c>
      <c r="AJ105" s="100">
        <v>44.148665000000001</v>
      </c>
      <c r="AK105" s="100">
        <v>44.803507000000003</v>
      </c>
      <c r="AL105" s="100">
        <v>44.803507000000003</v>
      </c>
      <c r="AM105" s="100">
        <v>47.309674000000001</v>
      </c>
      <c r="AN105" s="100">
        <v>39.628948999999999</v>
      </c>
      <c r="AO105" s="100">
        <v>36.787359000000002</v>
      </c>
      <c r="AP105" s="100">
        <v>47.001216999999997</v>
      </c>
      <c r="AQ105" s="100">
        <v>41</v>
      </c>
      <c r="AR105" s="100">
        <v>100</v>
      </c>
      <c r="AS105" s="100">
        <v>6.4582318000000001</v>
      </c>
      <c r="AT105" s="100">
        <v>245776</v>
      </c>
      <c r="AU105" s="100">
        <v>13.944201</v>
      </c>
      <c r="AV105" s="100">
        <v>25.482509</v>
      </c>
      <c r="AW105" s="100">
        <v>2.6197978000000002</v>
      </c>
      <c r="AY105" s="124">
        <v>1998</v>
      </c>
    </row>
    <row r="106" spans="2:51">
      <c r="B106" s="124">
        <v>1999</v>
      </c>
      <c r="C106" s="100">
        <v>5868</v>
      </c>
      <c r="D106" s="100">
        <v>62.825819000000003</v>
      </c>
      <c r="E106" s="100">
        <v>65.904250000000005</v>
      </c>
      <c r="F106" s="100">
        <v>65.904250000000005</v>
      </c>
      <c r="G106" s="100">
        <v>68.634372999999997</v>
      </c>
      <c r="H106" s="100">
        <v>59.724131999999997</v>
      </c>
      <c r="I106" s="100">
        <v>55.482353000000003</v>
      </c>
      <c r="J106" s="100">
        <v>42.866836999999997</v>
      </c>
      <c r="K106" s="100">
        <v>38</v>
      </c>
      <c r="L106" s="100">
        <v>100</v>
      </c>
      <c r="M106" s="100">
        <v>8.7286357999999993</v>
      </c>
      <c r="N106" s="100">
        <v>194744</v>
      </c>
      <c r="O106" s="100">
        <v>21.771609999999999</v>
      </c>
      <c r="P106" s="100">
        <v>31.214527</v>
      </c>
      <c r="R106" s="124">
        <v>1999</v>
      </c>
      <c r="S106" s="100">
        <v>2493</v>
      </c>
      <c r="T106" s="100">
        <v>26.319248000000002</v>
      </c>
      <c r="U106" s="100">
        <v>24.830490000000001</v>
      </c>
      <c r="V106" s="100">
        <v>24.830490000000001</v>
      </c>
      <c r="W106" s="100">
        <v>26.863102000000001</v>
      </c>
      <c r="X106" s="100">
        <v>20.828717999999999</v>
      </c>
      <c r="Y106" s="100">
        <v>19.288205999999999</v>
      </c>
      <c r="Z106" s="100">
        <v>54.764446</v>
      </c>
      <c r="AA106" s="100">
        <v>52.5</v>
      </c>
      <c r="AB106" s="100">
        <v>100</v>
      </c>
      <c r="AC106" s="100">
        <v>4.0952772</v>
      </c>
      <c r="AD106" s="100">
        <v>59756</v>
      </c>
      <c r="AE106" s="100">
        <v>6.7553016000000001</v>
      </c>
      <c r="AF106" s="100">
        <v>17.762004000000001</v>
      </c>
      <c r="AH106" s="124">
        <v>1999</v>
      </c>
      <c r="AI106" s="100">
        <v>8361</v>
      </c>
      <c r="AJ106" s="100">
        <v>44.444411000000002</v>
      </c>
      <c r="AK106" s="100">
        <v>44.820227000000003</v>
      </c>
      <c r="AL106" s="100">
        <v>44.820227000000003</v>
      </c>
      <c r="AM106" s="100">
        <v>47.053626000000001</v>
      </c>
      <c r="AN106" s="100">
        <v>40.033363999999999</v>
      </c>
      <c r="AO106" s="100">
        <v>37.237963999999998</v>
      </c>
      <c r="AP106" s="100">
        <v>46.414622000000001</v>
      </c>
      <c r="AQ106" s="100">
        <v>41</v>
      </c>
      <c r="AR106" s="100">
        <v>100</v>
      </c>
      <c r="AS106" s="100">
        <v>6.5268302</v>
      </c>
      <c r="AT106" s="100">
        <v>254500</v>
      </c>
      <c r="AU106" s="100">
        <v>14.305265</v>
      </c>
      <c r="AV106" s="100">
        <v>26.501721</v>
      </c>
      <c r="AW106" s="100">
        <v>2.6541663</v>
      </c>
      <c r="AY106" s="124">
        <v>1999</v>
      </c>
    </row>
    <row r="107" spans="2:51" s="92" customFormat="1">
      <c r="B107" s="125">
        <v>2000</v>
      </c>
      <c r="C107" s="100">
        <v>5517</v>
      </c>
      <c r="D107" s="100">
        <v>58.421353000000003</v>
      </c>
      <c r="E107" s="100">
        <v>61.414355999999998</v>
      </c>
      <c r="F107" s="100">
        <v>61.414355999999998</v>
      </c>
      <c r="G107" s="100">
        <v>63.992413999999997</v>
      </c>
      <c r="H107" s="100">
        <v>55.185675000000003</v>
      </c>
      <c r="I107" s="100">
        <v>51.221142999999998</v>
      </c>
      <c r="J107" s="100">
        <v>43.538713000000001</v>
      </c>
      <c r="K107" s="100">
        <v>39</v>
      </c>
      <c r="L107" s="100">
        <v>100</v>
      </c>
      <c r="M107" s="100">
        <v>8.2568807</v>
      </c>
      <c r="N107" s="100">
        <v>180029</v>
      </c>
      <c r="O107" s="100">
        <v>19.936710999999999</v>
      </c>
      <c r="P107" s="100">
        <v>30.153742999999999</v>
      </c>
      <c r="R107" s="125">
        <v>2000</v>
      </c>
      <c r="S107" s="100">
        <v>2581</v>
      </c>
      <c r="T107" s="100">
        <v>26.926544</v>
      </c>
      <c r="U107" s="100">
        <v>25.03312</v>
      </c>
      <c r="V107" s="100">
        <v>25.03312</v>
      </c>
      <c r="W107" s="100">
        <v>27.280256000000001</v>
      </c>
      <c r="X107" s="100">
        <v>20.783560000000001</v>
      </c>
      <c r="Y107" s="100">
        <v>19.230633999999998</v>
      </c>
      <c r="Z107" s="100">
        <v>56.501162999999998</v>
      </c>
      <c r="AA107" s="100">
        <v>57</v>
      </c>
      <c r="AB107" s="100">
        <v>100</v>
      </c>
      <c r="AC107" s="100">
        <v>4.1985229999999998</v>
      </c>
      <c r="AD107" s="100">
        <v>58681</v>
      </c>
      <c r="AE107" s="100">
        <v>6.5664240999999999</v>
      </c>
      <c r="AF107" s="100">
        <v>17.632829999999998</v>
      </c>
      <c r="AH107" s="125">
        <v>2000</v>
      </c>
      <c r="AI107" s="100">
        <v>8098</v>
      </c>
      <c r="AJ107" s="100">
        <v>42.556541000000003</v>
      </c>
      <c r="AK107" s="100">
        <v>42.754241999999998</v>
      </c>
      <c r="AL107" s="100">
        <v>42.754241999999998</v>
      </c>
      <c r="AM107" s="100">
        <v>45.041713999999999</v>
      </c>
      <c r="AN107" s="100">
        <v>37.774371000000002</v>
      </c>
      <c r="AO107" s="100">
        <v>35.092598000000002</v>
      </c>
      <c r="AP107" s="100">
        <v>47.670043</v>
      </c>
      <c r="AQ107" s="100">
        <v>42</v>
      </c>
      <c r="AR107" s="100">
        <v>100</v>
      </c>
      <c r="AS107" s="100">
        <v>6.3122121</v>
      </c>
      <c r="AT107" s="100">
        <v>238710</v>
      </c>
      <c r="AU107" s="100">
        <v>13.286358999999999</v>
      </c>
      <c r="AV107" s="100">
        <v>25.672407</v>
      </c>
      <c r="AW107" s="100">
        <v>2.4533241000000001</v>
      </c>
      <c r="AY107" s="125">
        <v>2000</v>
      </c>
    </row>
    <row r="108" spans="2:51">
      <c r="B108" s="124">
        <v>2001</v>
      </c>
      <c r="C108" s="100">
        <v>5446</v>
      </c>
      <c r="D108" s="100">
        <v>56.955647999999997</v>
      </c>
      <c r="E108" s="100">
        <v>59.594231999999998</v>
      </c>
      <c r="F108" s="100">
        <v>59.594231999999998</v>
      </c>
      <c r="G108" s="100">
        <v>62.266634000000003</v>
      </c>
      <c r="H108" s="100">
        <v>53.520532000000003</v>
      </c>
      <c r="I108" s="100">
        <v>49.677709</v>
      </c>
      <c r="J108" s="100">
        <v>44.272275999999998</v>
      </c>
      <c r="K108" s="100">
        <v>40</v>
      </c>
      <c r="L108" s="100">
        <v>100</v>
      </c>
      <c r="M108" s="100">
        <v>8.1484252000000001</v>
      </c>
      <c r="N108" s="100">
        <v>173776</v>
      </c>
      <c r="O108" s="100">
        <v>19.039239999999999</v>
      </c>
      <c r="P108" s="100">
        <v>29.902863</v>
      </c>
      <c r="R108" s="124">
        <v>2001</v>
      </c>
      <c r="S108" s="100">
        <v>2430</v>
      </c>
      <c r="T108" s="100">
        <v>25.018339000000001</v>
      </c>
      <c r="U108" s="100">
        <v>22.986322999999999</v>
      </c>
      <c r="V108" s="100">
        <v>22.986322999999999</v>
      </c>
      <c r="W108" s="100">
        <v>25.094718</v>
      </c>
      <c r="X108" s="100">
        <v>18.811610000000002</v>
      </c>
      <c r="Y108" s="100">
        <v>17.296804999999999</v>
      </c>
      <c r="Z108" s="100">
        <v>57.785508</v>
      </c>
      <c r="AA108" s="100">
        <v>58</v>
      </c>
      <c r="AB108" s="100">
        <v>100</v>
      </c>
      <c r="AC108" s="100">
        <v>3.9378373</v>
      </c>
      <c r="AD108" s="100">
        <v>52550</v>
      </c>
      <c r="AE108" s="100">
        <v>5.8128364000000001</v>
      </c>
      <c r="AF108" s="100">
        <v>16.326111999999998</v>
      </c>
      <c r="AH108" s="124">
        <v>2001</v>
      </c>
      <c r="AI108" s="100">
        <v>7876</v>
      </c>
      <c r="AJ108" s="100">
        <v>40.861853000000004</v>
      </c>
      <c r="AK108" s="100">
        <v>40.843069</v>
      </c>
      <c r="AL108" s="100">
        <v>40.843069</v>
      </c>
      <c r="AM108" s="100">
        <v>43.114628000000003</v>
      </c>
      <c r="AN108" s="100">
        <v>35.966123000000003</v>
      </c>
      <c r="AO108" s="100">
        <v>33.358899000000001</v>
      </c>
      <c r="AP108" s="100">
        <v>48.441946000000002</v>
      </c>
      <c r="AQ108" s="100">
        <v>44</v>
      </c>
      <c r="AR108" s="100">
        <v>100</v>
      </c>
      <c r="AS108" s="100">
        <v>6.1270848999999998</v>
      </c>
      <c r="AT108" s="100">
        <v>226326</v>
      </c>
      <c r="AU108" s="100">
        <v>12.457677</v>
      </c>
      <c r="AV108" s="100">
        <v>25.063454</v>
      </c>
      <c r="AW108" s="100">
        <v>2.5925953000000002</v>
      </c>
      <c r="AY108" s="124">
        <v>2001</v>
      </c>
    </row>
    <row r="109" spans="2:51">
      <c r="B109" s="125">
        <v>2002</v>
      </c>
      <c r="C109" s="100">
        <v>5271</v>
      </c>
      <c r="D109" s="100">
        <v>54.477899999999998</v>
      </c>
      <c r="E109" s="100">
        <v>57.174909999999997</v>
      </c>
      <c r="F109" s="100">
        <v>57.174909999999997</v>
      </c>
      <c r="G109" s="100">
        <v>60.025036</v>
      </c>
      <c r="H109" s="100">
        <v>50.682659000000001</v>
      </c>
      <c r="I109" s="100">
        <v>46.940874000000001</v>
      </c>
      <c r="J109" s="100">
        <v>45.410290000000003</v>
      </c>
      <c r="K109" s="100">
        <v>41</v>
      </c>
      <c r="L109" s="100">
        <v>100</v>
      </c>
      <c r="M109" s="100">
        <v>7.6518835999999997</v>
      </c>
      <c r="N109" s="100">
        <v>163434</v>
      </c>
      <c r="O109" s="100">
        <v>17.718682999999999</v>
      </c>
      <c r="P109" s="100">
        <v>28.671374</v>
      </c>
      <c r="R109" s="125">
        <v>2002</v>
      </c>
      <c r="S109" s="100">
        <v>2549</v>
      </c>
      <c r="T109" s="100">
        <v>25.957951999999999</v>
      </c>
      <c r="U109" s="100">
        <v>23.533225999999999</v>
      </c>
      <c r="V109" s="100">
        <v>23.533225999999999</v>
      </c>
      <c r="W109" s="100">
        <v>25.760463000000001</v>
      </c>
      <c r="X109" s="100">
        <v>19.074622000000002</v>
      </c>
      <c r="Y109" s="100">
        <v>17.442214</v>
      </c>
      <c r="Z109" s="100">
        <v>58.779262000000003</v>
      </c>
      <c r="AA109" s="100">
        <v>60</v>
      </c>
      <c r="AB109" s="100">
        <v>100</v>
      </c>
      <c r="AC109" s="100">
        <v>3.9323068999999999</v>
      </c>
      <c r="AD109" s="100">
        <v>53056</v>
      </c>
      <c r="AE109" s="100">
        <v>5.8109663999999999</v>
      </c>
      <c r="AF109" s="100">
        <v>16.166786999999999</v>
      </c>
      <c r="AH109" s="125">
        <v>2002</v>
      </c>
      <c r="AI109" s="100">
        <v>7820</v>
      </c>
      <c r="AJ109" s="100">
        <v>40.112417000000001</v>
      </c>
      <c r="AK109" s="100">
        <v>39.898764</v>
      </c>
      <c r="AL109" s="100">
        <v>39.898764</v>
      </c>
      <c r="AM109" s="100">
        <v>42.310155000000002</v>
      </c>
      <c r="AN109" s="100">
        <v>34.676025000000003</v>
      </c>
      <c r="AO109" s="100">
        <v>32.064230999999999</v>
      </c>
      <c r="AP109" s="100">
        <v>49.766798999999999</v>
      </c>
      <c r="AQ109" s="100">
        <v>45</v>
      </c>
      <c r="AR109" s="100">
        <v>100</v>
      </c>
      <c r="AS109" s="100">
        <v>5.8486092999999997</v>
      </c>
      <c r="AT109" s="100">
        <v>216490</v>
      </c>
      <c r="AU109" s="100">
        <v>11.795154999999999</v>
      </c>
      <c r="AV109" s="100">
        <v>24.102542</v>
      </c>
      <c r="AW109" s="100">
        <v>2.4295398000000001</v>
      </c>
      <c r="AY109" s="125">
        <v>2002</v>
      </c>
    </row>
    <row r="110" spans="2:51">
      <c r="B110" s="124">
        <v>2003</v>
      </c>
      <c r="C110" s="100">
        <v>5273</v>
      </c>
      <c r="D110" s="100">
        <v>53.874305999999997</v>
      </c>
      <c r="E110" s="100">
        <v>56.370783000000003</v>
      </c>
      <c r="F110" s="100">
        <v>56.370783000000003</v>
      </c>
      <c r="G110" s="100">
        <v>59.361176</v>
      </c>
      <c r="H110" s="100">
        <v>49.553865000000002</v>
      </c>
      <c r="I110" s="100">
        <v>45.678359</v>
      </c>
      <c r="J110" s="100">
        <v>46.420952999999997</v>
      </c>
      <c r="K110" s="100">
        <v>42</v>
      </c>
      <c r="L110" s="100">
        <v>100</v>
      </c>
      <c r="M110" s="100">
        <v>7.7169618</v>
      </c>
      <c r="N110" s="100">
        <v>158567</v>
      </c>
      <c r="O110" s="100">
        <v>17.015642</v>
      </c>
      <c r="P110" s="100">
        <v>28.038554999999999</v>
      </c>
      <c r="R110" s="124">
        <v>2003</v>
      </c>
      <c r="S110" s="100">
        <v>2476</v>
      </c>
      <c r="T110" s="100">
        <v>24.926659999999998</v>
      </c>
      <c r="U110" s="100">
        <v>22.431417</v>
      </c>
      <c r="V110" s="100">
        <v>22.431417</v>
      </c>
      <c r="W110" s="100">
        <v>24.625959000000002</v>
      </c>
      <c r="X110" s="100">
        <v>18.219235999999999</v>
      </c>
      <c r="Y110" s="100">
        <v>16.807863999999999</v>
      </c>
      <c r="Z110" s="100">
        <v>59.18336</v>
      </c>
      <c r="AA110" s="100">
        <v>64</v>
      </c>
      <c r="AB110" s="100">
        <v>100</v>
      </c>
      <c r="AC110" s="100">
        <v>3.8710483999999998</v>
      </c>
      <c r="AD110" s="100">
        <v>51209</v>
      </c>
      <c r="AE110" s="100">
        <v>5.5497040000000002</v>
      </c>
      <c r="AF110" s="100">
        <v>15.934146</v>
      </c>
      <c r="AH110" s="124">
        <v>2003</v>
      </c>
      <c r="AI110" s="100">
        <v>7749</v>
      </c>
      <c r="AJ110" s="100">
        <v>39.293663000000002</v>
      </c>
      <c r="AK110" s="100">
        <v>38.905113</v>
      </c>
      <c r="AL110" s="100">
        <v>38.905113</v>
      </c>
      <c r="AM110" s="100">
        <v>41.365476999999998</v>
      </c>
      <c r="AN110" s="100">
        <v>33.656950000000002</v>
      </c>
      <c r="AO110" s="100">
        <v>31.090487</v>
      </c>
      <c r="AP110" s="100">
        <v>50.500968</v>
      </c>
      <c r="AQ110" s="100">
        <v>46</v>
      </c>
      <c r="AR110" s="100">
        <v>100</v>
      </c>
      <c r="AS110" s="100">
        <v>5.8574970999999998</v>
      </c>
      <c r="AT110" s="100">
        <v>209776</v>
      </c>
      <c r="AU110" s="100">
        <v>11.310974999999999</v>
      </c>
      <c r="AV110" s="100">
        <v>23.652429999999999</v>
      </c>
      <c r="AW110" s="100">
        <v>2.5130281000000001</v>
      </c>
      <c r="AY110" s="124">
        <v>2003</v>
      </c>
    </row>
    <row r="111" spans="2:51">
      <c r="B111" s="125">
        <v>2004</v>
      </c>
      <c r="C111" s="100">
        <v>5285</v>
      </c>
      <c r="D111" s="100">
        <v>53.405681000000001</v>
      </c>
      <c r="E111" s="100">
        <v>55.891806000000003</v>
      </c>
      <c r="F111" s="100">
        <v>55.891806000000003</v>
      </c>
      <c r="G111" s="100">
        <v>59.157620000000001</v>
      </c>
      <c r="H111" s="100">
        <v>48.284092999999999</v>
      </c>
      <c r="I111" s="100">
        <v>44.124639000000002</v>
      </c>
      <c r="J111" s="100">
        <v>48.017225000000003</v>
      </c>
      <c r="K111" s="100">
        <v>44</v>
      </c>
      <c r="L111" s="100">
        <v>100</v>
      </c>
      <c r="M111" s="100">
        <v>7.7271729999999996</v>
      </c>
      <c r="N111" s="100">
        <v>151336</v>
      </c>
      <c r="O111" s="100">
        <v>16.080798999999999</v>
      </c>
      <c r="P111" s="100">
        <v>27.491942999999999</v>
      </c>
      <c r="R111" s="125">
        <v>2004</v>
      </c>
      <c r="S111" s="100">
        <v>2681</v>
      </c>
      <c r="T111" s="100">
        <v>26.711777999999999</v>
      </c>
      <c r="U111" s="100">
        <v>23.734175</v>
      </c>
      <c r="V111" s="100">
        <v>23.734175</v>
      </c>
      <c r="W111" s="100">
        <v>26.252226</v>
      </c>
      <c r="X111" s="100">
        <v>18.828941</v>
      </c>
      <c r="Y111" s="100">
        <v>17.122651000000001</v>
      </c>
      <c r="Z111" s="100">
        <v>61.262216000000002</v>
      </c>
      <c r="AA111" s="100">
        <v>68</v>
      </c>
      <c r="AB111" s="100">
        <v>100</v>
      </c>
      <c r="AC111" s="100">
        <v>4.1816791999999996</v>
      </c>
      <c r="AD111" s="100">
        <v>50377</v>
      </c>
      <c r="AE111" s="100">
        <v>5.4074077000000003</v>
      </c>
      <c r="AF111" s="100">
        <v>16.038319000000001</v>
      </c>
      <c r="AH111" s="125">
        <v>2004</v>
      </c>
      <c r="AI111" s="100">
        <v>7966</v>
      </c>
      <c r="AJ111" s="100">
        <v>39.964435999999999</v>
      </c>
      <c r="AK111" s="100">
        <v>39.338897000000003</v>
      </c>
      <c r="AL111" s="100">
        <v>39.338897000000003</v>
      </c>
      <c r="AM111" s="100">
        <v>42.105117</v>
      </c>
      <c r="AN111" s="100">
        <v>33.335811999999997</v>
      </c>
      <c r="AO111" s="100">
        <v>30.478508999999999</v>
      </c>
      <c r="AP111" s="100">
        <v>52.476016999999999</v>
      </c>
      <c r="AQ111" s="100">
        <v>49</v>
      </c>
      <c r="AR111" s="100">
        <v>100</v>
      </c>
      <c r="AS111" s="100">
        <v>6.0117124999999998</v>
      </c>
      <c r="AT111" s="100">
        <v>201713</v>
      </c>
      <c r="AU111" s="100">
        <v>10.771084999999999</v>
      </c>
      <c r="AV111" s="100">
        <v>23.330804000000001</v>
      </c>
      <c r="AW111" s="100">
        <v>2.3549083</v>
      </c>
      <c r="AY111" s="125">
        <v>2004</v>
      </c>
    </row>
    <row r="112" spans="2:51">
      <c r="B112" s="124">
        <v>2005</v>
      </c>
      <c r="C112" s="100">
        <v>5364</v>
      </c>
      <c r="D112" s="100">
        <v>53.534894999999999</v>
      </c>
      <c r="E112" s="100">
        <v>55.729064000000001</v>
      </c>
      <c r="F112" s="100">
        <v>55.729064000000001</v>
      </c>
      <c r="G112" s="100">
        <v>58.975636999999999</v>
      </c>
      <c r="H112" s="100">
        <v>48.281162999999999</v>
      </c>
      <c r="I112" s="100">
        <v>44.314909</v>
      </c>
      <c r="J112" s="100">
        <v>47.945366</v>
      </c>
      <c r="K112" s="100">
        <v>44</v>
      </c>
      <c r="L112" s="100">
        <v>100</v>
      </c>
      <c r="M112" s="100">
        <v>7.9772758000000001</v>
      </c>
      <c r="N112" s="100">
        <v>154494</v>
      </c>
      <c r="O112" s="100">
        <v>16.23244</v>
      </c>
      <c r="P112" s="100">
        <v>28.006105000000002</v>
      </c>
      <c r="R112" s="124">
        <v>2005</v>
      </c>
      <c r="S112" s="100">
        <v>2651</v>
      </c>
      <c r="T112" s="100">
        <v>26.099684</v>
      </c>
      <c r="U112" s="100">
        <v>22.742080000000001</v>
      </c>
      <c r="V112" s="100">
        <v>22.742080000000001</v>
      </c>
      <c r="W112" s="100">
        <v>25.356746999999999</v>
      </c>
      <c r="X112" s="100">
        <v>17.809362</v>
      </c>
      <c r="Y112" s="100">
        <v>16.180358999999999</v>
      </c>
      <c r="Z112" s="100">
        <v>62.907581999999998</v>
      </c>
      <c r="AA112" s="100">
        <v>71</v>
      </c>
      <c r="AB112" s="100">
        <v>100</v>
      </c>
      <c r="AC112" s="100">
        <v>4.1765790000000003</v>
      </c>
      <c r="AD112" s="100">
        <v>46971</v>
      </c>
      <c r="AE112" s="100">
        <v>4.9856028999999999</v>
      </c>
      <c r="AF112" s="100">
        <v>14.953821</v>
      </c>
      <c r="AH112" s="124">
        <v>2005</v>
      </c>
      <c r="AI112" s="100">
        <v>8015</v>
      </c>
      <c r="AJ112" s="100">
        <v>39.723754999999997</v>
      </c>
      <c r="AK112" s="100">
        <v>38.806471000000002</v>
      </c>
      <c r="AL112" s="100">
        <v>38.806471000000002</v>
      </c>
      <c r="AM112" s="100">
        <v>41.618194000000003</v>
      </c>
      <c r="AN112" s="100">
        <v>32.853377999999999</v>
      </c>
      <c r="AO112" s="100">
        <v>30.122001999999998</v>
      </c>
      <c r="AP112" s="100">
        <v>52.894809000000002</v>
      </c>
      <c r="AQ112" s="100">
        <v>49</v>
      </c>
      <c r="AR112" s="100">
        <v>100</v>
      </c>
      <c r="AS112" s="100">
        <v>6.1317073999999998</v>
      </c>
      <c r="AT112" s="100">
        <v>201465</v>
      </c>
      <c r="AU112" s="100">
        <v>10.637608999999999</v>
      </c>
      <c r="AV112" s="100">
        <v>23.270548000000002</v>
      </c>
      <c r="AW112" s="100">
        <v>2.4504822000000002</v>
      </c>
      <c r="AY112" s="124">
        <v>2005</v>
      </c>
    </row>
    <row r="113" spans="2:51">
      <c r="B113" s="124">
        <v>2006</v>
      </c>
      <c r="C113" s="100">
        <v>5408</v>
      </c>
      <c r="D113" s="100">
        <v>53.231363999999999</v>
      </c>
      <c r="E113" s="100">
        <v>54.948366999999998</v>
      </c>
      <c r="F113" s="100">
        <v>54.948366999999998</v>
      </c>
      <c r="G113" s="100">
        <v>58.197225000000003</v>
      </c>
      <c r="H113" s="100">
        <v>47.589421999999999</v>
      </c>
      <c r="I113" s="100">
        <v>43.765684</v>
      </c>
      <c r="J113" s="100">
        <v>48.255409999999998</v>
      </c>
      <c r="K113" s="100">
        <v>45</v>
      </c>
      <c r="L113" s="100">
        <v>100</v>
      </c>
      <c r="M113" s="100">
        <v>7.8884416000000002</v>
      </c>
      <c r="N113" s="100">
        <v>154225</v>
      </c>
      <c r="O113" s="100">
        <v>15.995532000000001</v>
      </c>
      <c r="P113" s="100">
        <v>28.455636999999999</v>
      </c>
      <c r="R113" s="124">
        <v>2006</v>
      </c>
      <c r="S113" s="100">
        <v>2689</v>
      </c>
      <c r="T113" s="100">
        <v>26.128252</v>
      </c>
      <c r="U113" s="100">
        <v>22.711845</v>
      </c>
      <c r="V113" s="100">
        <v>22.711845</v>
      </c>
      <c r="W113" s="100">
        <v>25.136552999999999</v>
      </c>
      <c r="X113" s="100">
        <v>17.930022000000001</v>
      </c>
      <c r="Y113" s="100">
        <v>16.249825999999999</v>
      </c>
      <c r="Z113" s="100">
        <v>62.248418999999998</v>
      </c>
      <c r="AA113" s="100">
        <v>69</v>
      </c>
      <c r="AB113" s="100">
        <v>100</v>
      </c>
      <c r="AC113" s="100">
        <v>4.1253086999999997</v>
      </c>
      <c r="AD113" s="100">
        <v>48955</v>
      </c>
      <c r="AE113" s="100">
        <v>5.1302607</v>
      </c>
      <c r="AF113" s="100">
        <v>15.660888999999999</v>
      </c>
      <c r="AH113" s="124">
        <v>2006</v>
      </c>
      <c r="AI113" s="100">
        <v>8097</v>
      </c>
      <c r="AJ113" s="100">
        <v>39.592261999999998</v>
      </c>
      <c r="AK113" s="100">
        <v>38.379250999999996</v>
      </c>
      <c r="AL113" s="100">
        <v>38.379250999999996</v>
      </c>
      <c r="AM113" s="100">
        <v>41.084367999999998</v>
      </c>
      <c r="AN113" s="100">
        <v>32.566572000000001</v>
      </c>
      <c r="AO113" s="100">
        <v>29.884599999999999</v>
      </c>
      <c r="AP113" s="100">
        <v>52.903039</v>
      </c>
      <c r="AQ113" s="100">
        <v>49</v>
      </c>
      <c r="AR113" s="100">
        <v>100</v>
      </c>
      <c r="AS113" s="100">
        <v>6.0543297000000003</v>
      </c>
      <c r="AT113" s="100">
        <v>203180</v>
      </c>
      <c r="AU113" s="100">
        <v>10.591032</v>
      </c>
      <c r="AV113" s="100">
        <v>23.775476999999999</v>
      </c>
      <c r="AW113" s="100">
        <v>2.4193704999999999</v>
      </c>
      <c r="AY113" s="124">
        <v>2006</v>
      </c>
    </row>
    <row r="114" spans="2:51">
      <c r="B114" s="124">
        <v>2007</v>
      </c>
      <c r="C114" s="100">
        <v>5401</v>
      </c>
      <c r="D114" s="100">
        <v>52.165249000000003</v>
      </c>
      <c r="E114" s="100">
        <v>53.467405999999997</v>
      </c>
      <c r="F114" s="100">
        <v>53.467405999999997</v>
      </c>
      <c r="G114" s="100">
        <v>56.463031999999998</v>
      </c>
      <c r="H114" s="100">
        <v>46.361015000000002</v>
      </c>
      <c r="I114" s="100">
        <v>42.471499999999999</v>
      </c>
      <c r="J114" s="100">
        <v>48.556666999999997</v>
      </c>
      <c r="K114" s="100">
        <v>45</v>
      </c>
      <c r="L114" s="100">
        <v>100</v>
      </c>
      <c r="M114" s="100">
        <v>7.6535022000000001</v>
      </c>
      <c r="N114" s="100">
        <v>152321</v>
      </c>
      <c r="O114" s="100">
        <v>15.50947</v>
      </c>
      <c r="P114" s="100">
        <v>27.813465000000001</v>
      </c>
      <c r="R114" s="124">
        <v>2007</v>
      </c>
      <c r="S114" s="100">
        <v>2829</v>
      </c>
      <c r="T114" s="100">
        <v>27.009775000000001</v>
      </c>
      <c r="U114" s="100">
        <v>23.471454999999999</v>
      </c>
      <c r="V114" s="100">
        <v>23.471454999999999</v>
      </c>
      <c r="W114" s="100">
        <v>25.860489000000001</v>
      </c>
      <c r="X114" s="100">
        <v>18.716125999999999</v>
      </c>
      <c r="Y114" s="100">
        <v>17.066817</v>
      </c>
      <c r="Z114" s="100">
        <v>61.584659000000002</v>
      </c>
      <c r="AA114" s="100">
        <v>65</v>
      </c>
      <c r="AB114" s="100">
        <v>100</v>
      </c>
      <c r="AC114" s="100">
        <v>4.2045032000000004</v>
      </c>
      <c r="AD114" s="100">
        <v>52667</v>
      </c>
      <c r="AE114" s="100">
        <v>5.4235848000000004</v>
      </c>
      <c r="AF114" s="100">
        <v>16.328524000000002</v>
      </c>
      <c r="AH114" s="124">
        <v>2007</v>
      </c>
      <c r="AI114" s="100">
        <v>8230</v>
      </c>
      <c r="AJ114" s="100">
        <v>39.514833000000003</v>
      </c>
      <c r="AK114" s="100">
        <v>38.143138</v>
      </c>
      <c r="AL114" s="100">
        <v>38.143138</v>
      </c>
      <c r="AM114" s="100">
        <v>40.745632999999998</v>
      </c>
      <c r="AN114" s="100">
        <v>32.402791000000001</v>
      </c>
      <c r="AO114" s="100">
        <v>29.69051</v>
      </c>
      <c r="AP114" s="100">
        <v>53.035483999999997</v>
      </c>
      <c r="AQ114" s="100">
        <v>50</v>
      </c>
      <c r="AR114" s="100">
        <v>100</v>
      </c>
      <c r="AS114" s="100">
        <v>5.9700842999999999</v>
      </c>
      <c r="AT114" s="100">
        <v>204988</v>
      </c>
      <c r="AU114" s="100">
        <v>10.495037999999999</v>
      </c>
      <c r="AV114" s="100">
        <v>23.556477999999998</v>
      </c>
      <c r="AW114" s="100">
        <v>2.2779758000000001</v>
      </c>
      <c r="AY114" s="124">
        <v>2007</v>
      </c>
    </row>
    <row r="115" spans="2:51">
      <c r="B115" s="124">
        <v>2008</v>
      </c>
      <c r="C115" s="100">
        <v>5892</v>
      </c>
      <c r="D115" s="100">
        <v>55.731884999999998</v>
      </c>
      <c r="E115" s="100">
        <v>57.053860999999998</v>
      </c>
      <c r="F115" s="100">
        <v>57.053860999999998</v>
      </c>
      <c r="G115" s="100">
        <v>60.659765999999998</v>
      </c>
      <c r="H115" s="100">
        <v>48.616292000000001</v>
      </c>
      <c r="I115" s="100">
        <v>44.330146999999997</v>
      </c>
      <c r="J115" s="100">
        <v>49.956004999999998</v>
      </c>
      <c r="K115" s="100">
        <v>46</v>
      </c>
      <c r="L115" s="100">
        <v>100</v>
      </c>
      <c r="M115" s="100">
        <v>8.0110948000000004</v>
      </c>
      <c r="N115" s="100">
        <v>159610</v>
      </c>
      <c r="O115" s="100">
        <v>15.917847999999999</v>
      </c>
      <c r="P115" s="100">
        <v>28.557728000000001</v>
      </c>
      <c r="R115" s="124">
        <v>2008</v>
      </c>
      <c r="S115" s="100">
        <v>3008</v>
      </c>
      <c r="T115" s="100">
        <v>28.172301000000001</v>
      </c>
      <c r="U115" s="100">
        <v>23.947050999999998</v>
      </c>
      <c r="V115" s="100">
        <v>23.947050999999998</v>
      </c>
      <c r="W115" s="100">
        <v>26.616973000000002</v>
      </c>
      <c r="X115" s="100">
        <v>18.471779000000002</v>
      </c>
      <c r="Y115" s="100">
        <v>16.539270999999999</v>
      </c>
      <c r="Z115" s="100">
        <v>64.170659000000001</v>
      </c>
      <c r="AA115" s="100">
        <v>73</v>
      </c>
      <c r="AB115" s="100">
        <v>100</v>
      </c>
      <c r="AC115" s="100">
        <v>4.2728486999999999</v>
      </c>
      <c r="AD115" s="100">
        <v>50312</v>
      </c>
      <c r="AE115" s="100">
        <v>5.0810142999999997</v>
      </c>
      <c r="AF115" s="100">
        <v>15.712778</v>
      </c>
      <c r="AH115" s="124">
        <v>2008</v>
      </c>
      <c r="AI115" s="100">
        <v>8900</v>
      </c>
      <c r="AJ115" s="100">
        <v>41.883932000000001</v>
      </c>
      <c r="AK115" s="100">
        <v>40.079518999999998</v>
      </c>
      <c r="AL115" s="100">
        <v>40.079518999999998</v>
      </c>
      <c r="AM115" s="100">
        <v>43.090918000000002</v>
      </c>
      <c r="AN115" s="100">
        <v>33.372858000000001</v>
      </c>
      <c r="AO115" s="100">
        <v>30.334230000000002</v>
      </c>
      <c r="AP115" s="100">
        <v>54.760823000000002</v>
      </c>
      <c r="AQ115" s="100">
        <v>51</v>
      </c>
      <c r="AR115" s="100">
        <v>100</v>
      </c>
      <c r="AS115" s="100">
        <v>6.1828741000000003</v>
      </c>
      <c r="AT115" s="100">
        <v>209922</v>
      </c>
      <c r="AU115" s="100">
        <v>10.533457</v>
      </c>
      <c r="AV115" s="100">
        <v>23.879166999999999</v>
      </c>
      <c r="AW115" s="100">
        <v>2.3825004999999999</v>
      </c>
      <c r="AY115" s="124">
        <v>2008</v>
      </c>
    </row>
    <row r="116" spans="2:51">
      <c r="B116" s="124">
        <v>2009</v>
      </c>
      <c r="C116" s="100">
        <v>6005</v>
      </c>
      <c r="D116" s="100">
        <v>55.597749</v>
      </c>
      <c r="E116" s="100">
        <v>56.650325000000002</v>
      </c>
      <c r="F116" s="100">
        <v>56.650325000000002</v>
      </c>
      <c r="G116" s="100">
        <v>60.169162</v>
      </c>
      <c r="H116" s="100">
        <v>48.264558000000001</v>
      </c>
      <c r="I116" s="100">
        <v>44.048136</v>
      </c>
      <c r="J116" s="100">
        <v>50.100749</v>
      </c>
      <c r="K116" s="100">
        <v>47</v>
      </c>
      <c r="L116" s="100">
        <v>100</v>
      </c>
      <c r="M116" s="100">
        <v>8.3033739000000004</v>
      </c>
      <c r="N116" s="100">
        <v>161739</v>
      </c>
      <c r="O116" s="100">
        <v>15.789759</v>
      </c>
      <c r="P116" s="100">
        <v>28.763059999999999</v>
      </c>
      <c r="R116" s="124">
        <v>2009</v>
      </c>
      <c r="S116" s="100">
        <v>3066</v>
      </c>
      <c r="T116" s="100">
        <v>28.152056999999999</v>
      </c>
      <c r="U116" s="100">
        <v>24.155868999999999</v>
      </c>
      <c r="V116" s="100">
        <v>24.155868999999999</v>
      </c>
      <c r="W116" s="100">
        <v>26.645562999999999</v>
      </c>
      <c r="X116" s="100">
        <v>19.127336</v>
      </c>
      <c r="Y116" s="100">
        <v>17.320464999999999</v>
      </c>
      <c r="Z116" s="100">
        <v>62.230919999999998</v>
      </c>
      <c r="AA116" s="100">
        <v>65</v>
      </c>
      <c r="AB116" s="100">
        <v>100</v>
      </c>
      <c r="AC116" s="100">
        <v>4.4798363999999999</v>
      </c>
      <c r="AD116" s="100">
        <v>55533</v>
      </c>
      <c r="AE116" s="100">
        <v>5.4961602999999997</v>
      </c>
      <c r="AF116" s="100">
        <v>16.952759</v>
      </c>
      <c r="AH116" s="124">
        <v>2009</v>
      </c>
      <c r="AI116" s="100">
        <v>9071</v>
      </c>
      <c r="AJ116" s="100">
        <v>41.817928999999999</v>
      </c>
      <c r="AK116" s="100">
        <v>39.942408999999998</v>
      </c>
      <c r="AL116" s="100">
        <v>39.942408999999998</v>
      </c>
      <c r="AM116" s="100">
        <v>42.808405</v>
      </c>
      <c r="AN116" s="100">
        <v>33.507311000000001</v>
      </c>
      <c r="AO116" s="100">
        <v>30.568944999999999</v>
      </c>
      <c r="AP116" s="100">
        <v>54.200749999999999</v>
      </c>
      <c r="AQ116" s="100">
        <v>51</v>
      </c>
      <c r="AR116" s="100">
        <v>100</v>
      </c>
      <c r="AS116" s="100">
        <v>6.4443023999999998</v>
      </c>
      <c r="AT116" s="100">
        <v>217272</v>
      </c>
      <c r="AU116" s="100">
        <v>10.678201</v>
      </c>
      <c r="AV116" s="100">
        <v>24.415602</v>
      </c>
      <c r="AW116" s="100">
        <v>2.3451993</v>
      </c>
      <c r="AY116" s="124">
        <v>2009</v>
      </c>
    </row>
    <row r="117" spans="2:51">
      <c r="B117" s="124">
        <v>2010</v>
      </c>
      <c r="C117" s="100">
        <v>5955</v>
      </c>
      <c r="D117" s="100">
        <v>54.295147</v>
      </c>
      <c r="E117" s="100">
        <v>55.090491999999998</v>
      </c>
      <c r="F117" s="100">
        <v>55.090491999999998</v>
      </c>
      <c r="G117" s="100">
        <v>58.509259</v>
      </c>
      <c r="H117" s="100">
        <v>46.835079999999998</v>
      </c>
      <c r="I117" s="100">
        <v>42.730986999999999</v>
      </c>
      <c r="J117" s="100">
        <v>50.520490000000002</v>
      </c>
      <c r="K117" s="100">
        <v>47</v>
      </c>
      <c r="L117" s="100">
        <v>100</v>
      </c>
      <c r="M117" s="100">
        <v>8.1038049000000001</v>
      </c>
      <c r="N117" s="100">
        <v>158636</v>
      </c>
      <c r="O117" s="100">
        <v>15.259105999999999</v>
      </c>
      <c r="P117" s="100">
        <v>28.333321000000002</v>
      </c>
      <c r="R117" s="124">
        <v>2010</v>
      </c>
      <c r="S117" s="100">
        <v>3069</v>
      </c>
      <c r="T117" s="100">
        <v>27.738814999999999</v>
      </c>
      <c r="U117" s="100">
        <v>23.182188</v>
      </c>
      <c r="V117" s="100">
        <v>23.182188</v>
      </c>
      <c r="W117" s="100">
        <v>25.802821999999999</v>
      </c>
      <c r="X117" s="100">
        <v>17.876124000000001</v>
      </c>
      <c r="Y117" s="100">
        <v>16.001525000000001</v>
      </c>
      <c r="Z117" s="100">
        <v>64.619746000000006</v>
      </c>
      <c r="AA117" s="100">
        <v>73</v>
      </c>
      <c r="AB117" s="100">
        <v>100</v>
      </c>
      <c r="AC117" s="100">
        <v>4.3849748000000002</v>
      </c>
      <c r="AD117" s="100">
        <v>50587</v>
      </c>
      <c r="AE117" s="100">
        <v>4.9294444999999998</v>
      </c>
      <c r="AF117" s="100">
        <v>15.789391999999999</v>
      </c>
      <c r="AH117" s="124">
        <v>2010</v>
      </c>
      <c r="AI117" s="100">
        <v>9024</v>
      </c>
      <c r="AJ117" s="100">
        <v>40.959069999999997</v>
      </c>
      <c r="AK117" s="100">
        <v>38.801730999999997</v>
      </c>
      <c r="AL117" s="100">
        <v>38.801730999999997</v>
      </c>
      <c r="AM117" s="100">
        <v>41.723525000000002</v>
      </c>
      <c r="AN117" s="100">
        <v>32.224195999999999</v>
      </c>
      <c r="AO117" s="100">
        <v>29.294727999999999</v>
      </c>
      <c r="AP117" s="100">
        <v>55.316080999999997</v>
      </c>
      <c r="AQ117" s="100">
        <v>52</v>
      </c>
      <c r="AR117" s="100">
        <v>100</v>
      </c>
      <c r="AS117" s="100">
        <v>6.2896852000000001</v>
      </c>
      <c r="AT117" s="100">
        <v>209223</v>
      </c>
      <c r="AU117" s="100">
        <v>10.127762000000001</v>
      </c>
      <c r="AV117" s="100">
        <v>23.767831999999999</v>
      </c>
      <c r="AW117" s="100">
        <v>2.3764145999999999</v>
      </c>
      <c r="AY117" s="124">
        <v>2010</v>
      </c>
    </row>
    <row r="118" spans="2:51">
      <c r="B118" s="124">
        <v>2011</v>
      </c>
      <c r="C118" s="100">
        <v>5898</v>
      </c>
      <c r="D118" s="100">
        <v>53.047992999999998</v>
      </c>
      <c r="E118" s="100">
        <v>53.440956999999997</v>
      </c>
      <c r="F118" s="100">
        <v>53.440956999999997</v>
      </c>
      <c r="G118" s="100">
        <v>57.339210999999999</v>
      </c>
      <c r="H118" s="100">
        <v>44.701630999999999</v>
      </c>
      <c r="I118" s="100">
        <v>40.524335000000001</v>
      </c>
      <c r="J118" s="100">
        <v>52.381655000000002</v>
      </c>
      <c r="K118" s="100">
        <v>49</v>
      </c>
      <c r="L118" s="100">
        <v>100</v>
      </c>
      <c r="M118" s="100">
        <v>7.8295500000000002</v>
      </c>
      <c r="N118" s="100">
        <v>148189</v>
      </c>
      <c r="O118" s="100">
        <v>14.072787999999999</v>
      </c>
      <c r="P118" s="100">
        <v>27.255756000000002</v>
      </c>
      <c r="R118" s="124">
        <v>2011</v>
      </c>
      <c r="S118" s="100">
        <v>3311</v>
      </c>
      <c r="T118" s="100">
        <v>29.505096999999999</v>
      </c>
      <c r="U118" s="100">
        <v>24.283366999999998</v>
      </c>
      <c r="V118" s="100">
        <v>24.283366999999998</v>
      </c>
      <c r="W118" s="100">
        <v>27.132180999999999</v>
      </c>
      <c r="X118" s="100">
        <v>18.667701999999998</v>
      </c>
      <c r="Y118" s="100">
        <v>16.734216</v>
      </c>
      <c r="Z118" s="100">
        <v>65.470393000000001</v>
      </c>
      <c r="AA118" s="100">
        <v>76</v>
      </c>
      <c r="AB118" s="100">
        <v>100</v>
      </c>
      <c r="AC118" s="100">
        <v>4.6241725000000002</v>
      </c>
      <c r="AD118" s="100">
        <v>52900</v>
      </c>
      <c r="AE118" s="100">
        <v>5.0846498000000002</v>
      </c>
      <c r="AF118" s="100">
        <v>16.178656</v>
      </c>
      <c r="AH118" s="124">
        <v>2011</v>
      </c>
      <c r="AI118" s="100">
        <v>9209</v>
      </c>
      <c r="AJ118" s="100">
        <v>41.221978999999997</v>
      </c>
      <c r="AK118" s="100">
        <v>38.492576999999997</v>
      </c>
      <c r="AL118" s="100">
        <v>38.492576999999997</v>
      </c>
      <c r="AM118" s="100">
        <v>41.760671000000002</v>
      </c>
      <c r="AN118" s="100">
        <v>31.523198000000001</v>
      </c>
      <c r="AO118" s="100">
        <v>28.527656</v>
      </c>
      <c r="AP118" s="100">
        <v>57.086663999999999</v>
      </c>
      <c r="AQ118" s="100">
        <v>55</v>
      </c>
      <c r="AR118" s="100">
        <v>100</v>
      </c>
      <c r="AS118" s="100">
        <v>6.2675251000000003</v>
      </c>
      <c r="AT118" s="100">
        <v>201089</v>
      </c>
      <c r="AU118" s="100">
        <v>9.6058363</v>
      </c>
      <c r="AV118" s="100">
        <v>23.095839000000002</v>
      </c>
      <c r="AW118" s="100">
        <v>2.2007226000000002</v>
      </c>
      <c r="AY118" s="124">
        <v>2011</v>
      </c>
    </row>
    <row r="119" spans="2:51">
      <c r="B119" s="124">
        <v>2012</v>
      </c>
      <c r="C119" s="100">
        <v>5938</v>
      </c>
      <c r="D119" s="100">
        <v>52.489108999999999</v>
      </c>
      <c r="E119" s="100">
        <v>52.666035999999998</v>
      </c>
      <c r="F119" s="100">
        <v>52.666035999999998</v>
      </c>
      <c r="G119" s="100">
        <v>56.459563000000003</v>
      </c>
      <c r="H119" s="100">
        <v>43.962463999999997</v>
      </c>
      <c r="I119" s="100">
        <v>39.923957000000001</v>
      </c>
      <c r="J119" s="100">
        <v>52.742967999999998</v>
      </c>
      <c r="K119" s="100">
        <v>50</v>
      </c>
      <c r="L119" s="100">
        <v>100</v>
      </c>
      <c r="M119" s="100">
        <v>7.9391394999999996</v>
      </c>
      <c r="N119" s="100">
        <v>147271</v>
      </c>
      <c r="O119" s="100">
        <v>13.755955999999999</v>
      </c>
      <c r="P119" s="100">
        <v>27.847773</v>
      </c>
      <c r="R119" s="124">
        <v>2012</v>
      </c>
      <c r="S119" s="100">
        <v>3400</v>
      </c>
      <c r="T119" s="100">
        <v>29.784246</v>
      </c>
      <c r="U119" s="100">
        <v>24.435010999999999</v>
      </c>
      <c r="V119" s="100">
        <v>24.435010999999999</v>
      </c>
      <c r="W119" s="100">
        <v>27.283804</v>
      </c>
      <c r="X119" s="100">
        <v>18.819113999999999</v>
      </c>
      <c r="Y119" s="100">
        <v>16.906631000000001</v>
      </c>
      <c r="Z119" s="100">
        <v>65.465587999999997</v>
      </c>
      <c r="AA119" s="100">
        <v>75</v>
      </c>
      <c r="AB119" s="100">
        <v>100</v>
      </c>
      <c r="AC119" s="100">
        <v>4.7023678000000002</v>
      </c>
      <c r="AD119" s="100">
        <v>54403</v>
      </c>
      <c r="AE119" s="100">
        <v>5.1404528000000003</v>
      </c>
      <c r="AF119" s="100">
        <v>17.026584</v>
      </c>
      <c r="AH119" s="124">
        <v>2012</v>
      </c>
      <c r="AI119" s="100">
        <v>9338</v>
      </c>
      <c r="AJ119" s="100">
        <v>41.085425999999998</v>
      </c>
      <c r="AK119" s="100">
        <v>38.214739000000002</v>
      </c>
      <c r="AL119" s="100">
        <v>38.214739000000002</v>
      </c>
      <c r="AM119" s="100">
        <v>41.439697000000002</v>
      </c>
      <c r="AN119" s="100">
        <v>31.244617999999999</v>
      </c>
      <c r="AO119" s="100">
        <v>28.322469999999999</v>
      </c>
      <c r="AP119" s="100">
        <v>57.375816999999998</v>
      </c>
      <c r="AQ119" s="100">
        <v>56</v>
      </c>
      <c r="AR119" s="100">
        <v>100</v>
      </c>
      <c r="AS119" s="100">
        <v>6.3481489</v>
      </c>
      <c r="AT119" s="100">
        <v>201674</v>
      </c>
      <c r="AU119" s="100">
        <v>9.4730261000000002</v>
      </c>
      <c r="AV119" s="100">
        <v>23.772190999999999</v>
      </c>
      <c r="AW119" s="100">
        <v>2.1553513999999998</v>
      </c>
      <c r="AY119" s="124">
        <v>2012</v>
      </c>
    </row>
    <row r="120" spans="2:51">
      <c r="B120" s="124">
        <v>2013</v>
      </c>
      <c r="C120" s="100">
        <v>5857</v>
      </c>
      <c r="D120" s="100">
        <v>50.905703000000003</v>
      </c>
      <c r="E120" s="100">
        <v>50.737627000000003</v>
      </c>
      <c r="F120" s="100">
        <v>50.737627000000003</v>
      </c>
      <c r="G120" s="100">
        <v>54.343865999999998</v>
      </c>
      <c r="H120" s="100">
        <v>42.479860000000002</v>
      </c>
      <c r="I120" s="100">
        <v>38.714582999999998</v>
      </c>
      <c r="J120" s="100">
        <v>52.821038000000001</v>
      </c>
      <c r="K120" s="100">
        <v>50</v>
      </c>
      <c r="L120" s="100">
        <v>100</v>
      </c>
      <c r="M120" s="100">
        <v>7.7287483000000003</v>
      </c>
      <c r="N120" s="100">
        <v>144524</v>
      </c>
      <c r="O120" s="100">
        <v>13.285517</v>
      </c>
      <c r="P120" s="100">
        <v>26.993497999999999</v>
      </c>
      <c r="R120" s="124">
        <v>2013</v>
      </c>
      <c r="S120" s="100">
        <v>3306</v>
      </c>
      <c r="T120" s="100">
        <v>28.471121</v>
      </c>
      <c r="U120" s="100">
        <v>23.330690000000001</v>
      </c>
      <c r="V120" s="100">
        <v>23.330690000000001</v>
      </c>
      <c r="W120" s="100">
        <v>26.026602</v>
      </c>
      <c r="X120" s="100">
        <v>17.975493</v>
      </c>
      <c r="Y120" s="100">
        <v>16.159607000000001</v>
      </c>
      <c r="Z120" s="100">
        <v>65.334040000000002</v>
      </c>
      <c r="AA120" s="100">
        <v>74</v>
      </c>
      <c r="AB120" s="100">
        <v>100</v>
      </c>
      <c r="AC120" s="100">
        <v>4.5983086999999996</v>
      </c>
      <c r="AD120" s="100">
        <v>52636</v>
      </c>
      <c r="AE120" s="100">
        <v>4.8899179000000004</v>
      </c>
      <c r="AF120" s="100">
        <v>16.164954000000002</v>
      </c>
      <c r="AH120" s="124">
        <v>2013</v>
      </c>
      <c r="AI120" s="100">
        <v>9163</v>
      </c>
      <c r="AJ120" s="100">
        <v>39.636890999999999</v>
      </c>
      <c r="AK120" s="100">
        <v>36.718291999999998</v>
      </c>
      <c r="AL120" s="100">
        <v>36.718291999999998</v>
      </c>
      <c r="AM120" s="100">
        <v>39.775095</v>
      </c>
      <c r="AN120" s="100">
        <v>30.091318999999999</v>
      </c>
      <c r="AO120" s="100">
        <v>27.344543000000002</v>
      </c>
      <c r="AP120" s="100">
        <v>57.332715</v>
      </c>
      <c r="AQ120" s="100">
        <v>56</v>
      </c>
      <c r="AR120" s="100">
        <v>100</v>
      </c>
      <c r="AS120" s="100">
        <v>6.2047157000000004</v>
      </c>
      <c r="AT120" s="100">
        <v>197160</v>
      </c>
      <c r="AU120" s="100">
        <v>9.1098528999999999</v>
      </c>
      <c r="AV120" s="100">
        <v>22.898396000000002</v>
      </c>
      <c r="AW120" s="100">
        <v>2.1747160999999999</v>
      </c>
      <c r="AY120" s="124">
        <v>2013</v>
      </c>
    </row>
    <row r="121" spans="2:51">
      <c r="B121" s="124">
        <v>2014</v>
      </c>
      <c r="C121" s="100">
        <v>6390</v>
      </c>
      <c r="D121" s="100">
        <v>54.763019999999997</v>
      </c>
      <c r="E121" s="100">
        <v>54.268138999999998</v>
      </c>
      <c r="F121" s="100">
        <v>54.268138999999998</v>
      </c>
      <c r="G121" s="100">
        <v>58.152510999999997</v>
      </c>
      <c r="H121" s="100">
        <v>45.062592000000002</v>
      </c>
      <c r="I121" s="100">
        <v>40.764042000000003</v>
      </c>
      <c r="J121" s="100">
        <v>53.701002000000003</v>
      </c>
      <c r="K121" s="100">
        <v>51</v>
      </c>
      <c r="L121" s="100">
        <v>100</v>
      </c>
      <c r="M121" s="100">
        <v>8.1566484999999993</v>
      </c>
      <c r="N121" s="100">
        <v>152931</v>
      </c>
      <c r="O121" s="100">
        <v>13.879434</v>
      </c>
      <c r="P121" s="100">
        <v>27.946487000000001</v>
      </c>
      <c r="R121" s="124">
        <v>2014</v>
      </c>
      <c r="S121" s="100">
        <v>3672</v>
      </c>
      <c r="T121" s="100">
        <v>31.139133000000001</v>
      </c>
      <c r="U121" s="100">
        <v>25.290216000000001</v>
      </c>
      <c r="V121" s="100">
        <v>25.290216000000001</v>
      </c>
      <c r="W121" s="100">
        <v>28.287224999999999</v>
      </c>
      <c r="X121" s="100">
        <v>19.329992000000001</v>
      </c>
      <c r="Y121" s="100">
        <v>17.250568999999999</v>
      </c>
      <c r="Z121" s="100">
        <v>66.191449000000006</v>
      </c>
      <c r="AA121" s="100">
        <v>75.5</v>
      </c>
      <c r="AB121" s="100">
        <v>100</v>
      </c>
      <c r="AC121" s="100">
        <v>4.8804476000000001</v>
      </c>
      <c r="AD121" s="100">
        <v>56356</v>
      </c>
      <c r="AE121" s="100">
        <v>5.1578203</v>
      </c>
      <c r="AF121" s="100">
        <v>16.913108999999999</v>
      </c>
      <c r="AH121" s="124">
        <v>2014</v>
      </c>
      <c r="AI121" s="100">
        <v>10062</v>
      </c>
      <c r="AJ121" s="100">
        <v>42.888756999999998</v>
      </c>
      <c r="AK121" s="100">
        <v>39.458008999999997</v>
      </c>
      <c r="AL121" s="100">
        <v>39.458008999999997</v>
      </c>
      <c r="AM121" s="100">
        <v>42.813155000000002</v>
      </c>
      <c r="AN121" s="100">
        <v>32.041016999999997</v>
      </c>
      <c r="AO121" s="100">
        <v>28.891673000000001</v>
      </c>
      <c r="AP121" s="100">
        <v>58.260139000000002</v>
      </c>
      <c r="AQ121" s="100">
        <v>57</v>
      </c>
      <c r="AR121" s="100">
        <v>100</v>
      </c>
      <c r="AS121" s="100">
        <v>6.5516342999999999</v>
      </c>
      <c r="AT121" s="100">
        <v>209287</v>
      </c>
      <c r="AU121" s="100">
        <v>9.5369510999999996</v>
      </c>
      <c r="AV121" s="100">
        <v>23.770809</v>
      </c>
      <c r="AW121" s="100">
        <v>2.1458154999999999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241</v>
      </c>
      <c r="D14" s="100">
        <v>106</v>
      </c>
      <c r="E14" s="100">
        <v>98</v>
      </c>
      <c r="F14" s="100">
        <v>161</v>
      </c>
      <c r="G14" s="100">
        <v>193</v>
      </c>
      <c r="H14" s="100">
        <v>172</v>
      </c>
      <c r="I14" s="100">
        <v>168</v>
      </c>
      <c r="J14" s="100">
        <v>183</v>
      </c>
      <c r="K14" s="100">
        <v>209</v>
      </c>
      <c r="L14" s="100">
        <v>220</v>
      </c>
      <c r="M14" s="100">
        <v>163</v>
      </c>
      <c r="N14" s="100">
        <v>124</v>
      </c>
      <c r="O14" s="100">
        <v>119</v>
      </c>
      <c r="P14" s="100">
        <v>77</v>
      </c>
      <c r="Q14" s="100">
        <v>93</v>
      </c>
      <c r="R14" s="100">
        <v>55</v>
      </c>
      <c r="S14" s="100">
        <v>34</v>
      </c>
      <c r="T14" s="100">
        <v>17</v>
      </c>
      <c r="U14" s="100">
        <v>13</v>
      </c>
      <c r="V14" s="100">
        <v>2446</v>
      </c>
      <c r="W14" s="126"/>
      <c r="X14" s="114">
        <v>1907</v>
      </c>
      <c r="Y14" s="100">
        <v>192</v>
      </c>
      <c r="Z14" s="100">
        <v>55</v>
      </c>
      <c r="AA14" s="100">
        <v>40</v>
      </c>
      <c r="AB14" s="100">
        <v>38</v>
      </c>
      <c r="AC14" s="100">
        <v>47</v>
      </c>
      <c r="AD14" s="100">
        <v>35</v>
      </c>
      <c r="AE14" s="100">
        <v>39</v>
      </c>
      <c r="AF14" s="100">
        <v>28</v>
      </c>
      <c r="AG14" s="100">
        <v>22</v>
      </c>
      <c r="AH14" s="100">
        <v>26</v>
      </c>
      <c r="AI14" s="100">
        <v>22</v>
      </c>
      <c r="AJ14" s="100">
        <v>24</v>
      </c>
      <c r="AK14" s="100">
        <v>30</v>
      </c>
      <c r="AL14" s="100">
        <v>29</v>
      </c>
      <c r="AM14" s="100">
        <v>28</v>
      </c>
      <c r="AN14" s="100">
        <v>29</v>
      </c>
      <c r="AO14" s="100">
        <v>19</v>
      </c>
      <c r="AP14" s="100">
        <v>23</v>
      </c>
      <c r="AQ14" s="100">
        <v>0</v>
      </c>
      <c r="AR14" s="100">
        <v>726</v>
      </c>
      <c r="AS14" s="126"/>
      <c r="AT14" s="114">
        <v>1907</v>
      </c>
      <c r="AU14" s="100">
        <v>433</v>
      </c>
      <c r="AV14" s="100">
        <v>161</v>
      </c>
      <c r="AW14" s="100">
        <v>138</v>
      </c>
      <c r="AX14" s="100">
        <v>199</v>
      </c>
      <c r="AY14" s="100">
        <v>240</v>
      </c>
      <c r="AZ14" s="100">
        <v>207</v>
      </c>
      <c r="BA14" s="100">
        <v>207</v>
      </c>
      <c r="BB14" s="100">
        <v>211</v>
      </c>
      <c r="BC14" s="100">
        <v>231</v>
      </c>
      <c r="BD14" s="100">
        <v>246</v>
      </c>
      <c r="BE14" s="100">
        <v>185</v>
      </c>
      <c r="BF14" s="100">
        <v>148</v>
      </c>
      <c r="BG14" s="100">
        <v>149</v>
      </c>
      <c r="BH14" s="100">
        <v>106</v>
      </c>
      <c r="BI14" s="100">
        <v>121</v>
      </c>
      <c r="BJ14" s="100">
        <v>84</v>
      </c>
      <c r="BK14" s="100">
        <v>53</v>
      </c>
      <c r="BL14" s="100">
        <v>40</v>
      </c>
      <c r="BM14" s="100">
        <v>13</v>
      </c>
      <c r="BN14" s="100">
        <v>3172</v>
      </c>
      <c r="BP14" s="113">
        <v>1907</v>
      </c>
    </row>
    <row r="15" spans="1:68" s="92" customFormat="1">
      <c r="B15" s="114">
        <v>1908</v>
      </c>
      <c r="C15" s="100">
        <v>286</v>
      </c>
      <c r="D15" s="100">
        <v>96</v>
      </c>
      <c r="E15" s="100">
        <v>104</v>
      </c>
      <c r="F15" s="100">
        <v>189</v>
      </c>
      <c r="G15" s="100">
        <v>183</v>
      </c>
      <c r="H15" s="100">
        <v>178</v>
      </c>
      <c r="I15" s="100">
        <v>181</v>
      </c>
      <c r="J15" s="100">
        <v>198</v>
      </c>
      <c r="K15" s="100">
        <v>208</v>
      </c>
      <c r="L15" s="100">
        <v>212</v>
      </c>
      <c r="M15" s="100">
        <v>200</v>
      </c>
      <c r="N15" s="100">
        <v>144</v>
      </c>
      <c r="O15" s="100">
        <v>126</v>
      </c>
      <c r="P15" s="100">
        <v>99</v>
      </c>
      <c r="Q15" s="100">
        <v>86</v>
      </c>
      <c r="R15" s="100">
        <v>52</v>
      </c>
      <c r="S15" s="100">
        <v>32</v>
      </c>
      <c r="T15" s="100">
        <v>22</v>
      </c>
      <c r="U15" s="100">
        <v>22</v>
      </c>
      <c r="V15" s="100">
        <v>2618</v>
      </c>
      <c r="W15" s="126"/>
      <c r="X15" s="114">
        <v>1908</v>
      </c>
      <c r="Y15" s="100">
        <v>232</v>
      </c>
      <c r="Z15" s="100">
        <v>59</v>
      </c>
      <c r="AA15" s="100">
        <v>45</v>
      </c>
      <c r="AB15" s="100">
        <v>57</v>
      </c>
      <c r="AC15" s="100">
        <v>35</v>
      </c>
      <c r="AD15" s="100">
        <v>28</v>
      </c>
      <c r="AE15" s="100">
        <v>39</v>
      </c>
      <c r="AF15" s="100">
        <v>49</v>
      </c>
      <c r="AG15" s="100">
        <v>38</v>
      </c>
      <c r="AH15" s="100">
        <v>35</v>
      </c>
      <c r="AI15" s="100">
        <v>27</v>
      </c>
      <c r="AJ15" s="100">
        <v>28</v>
      </c>
      <c r="AK15" s="100">
        <v>19</v>
      </c>
      <c r="AL15" s="100">
        <v>39</v>
      </c>
      <c r="AM15" s="100">
        <v>24</v>
      </c>
      <c r="AN15" s="100">
        <v>22</v>
      </c>
      <c r="AO15" s="100">
        <v>28</v>
      </c>
      <c r="AP15" s="100">
        <v>21</v>
      </c>
      <c r="AQ15" s="100">
        <v>1</v>
      </c>
      <c r="AR15" s="100">
        <v>826</v>
      </c>
      <c r="AS15" s="126"/>
      <c r="AT15" s="114">
        <v>1908</v>
      </c>
      <c r="AU15" s="100">
        <v>518</v>
      </c>
      <c r="AV15" s="100">
        <v>155</v>
      </c>
      <c r="AW15" s="100">
        <v>149</v>
      </c>
      <c r="AX15" s="100">
        <v>246</v>
      </c>
      <c r="AY15" s="100">
        <v>218</v>
      </c>
      <c r="AZ15" s="100">
        <v>206</v>
      </c>
      <c r="BA15" s="100">
        <v>220</v>
      </c>
      <c r="BB15" s="100">
        <v>247</v>
      </c>
      <c r="BC15" s="100">
        <v>246</v>
      </c>
      <c r="BD15" s="100">
        <v>247</v>
      </c>
      <c r="BE15" s="100">
        <v>227</v>
      </c>
      <c r="BF15" s="100">
        <v>172</v>
      </c>
      <c r="BG15" s="100">
        <v>145</v>
      </c>
      <c r="BH15" s="100">
        <v>138</v>
      </c>
      <c r="BI15" s="100">
        <v>110</v>
      </c>
      <c r="BJ15" s="100">
        <v>74</v>
      </c>
      <c r="BK15" s="100">
        <v>60</v>
      </c>
      <c r="BL15" s="100">
        <v>43</v>
      </c>
      <c r="BM15" s="100">
        <v>23</v>
      </c>
      <c r="BN15" s="100">
        <v>3444</v>
      </c>
      <c r="BP15" s="113">
        <v>1908</v>
      </c>
    </row>
    <row r="16" spans="1:68" s="92" customFormat="1">
      <c r="B16" s="114">
        <v>1909</v>
      </c>
      <c r="C16" s="100">
        <v>277</v>
      </c>
      <c r="D16" s="100">
        <v>86</v>
      </c>
      <c r="E16" s="100">
        <v>99</v>
      </c>
      <c r="F16" s="100">
        <v>169</v>
      </c>
      <c r="G16" s="100">
        <v>194</v>
      </c>
      <c r="H16" s="100">
        <v>179</v>
      </c>
      <c r="I16" s="100">
        <v>171</v>
      </c>
      <c r="J16" s="100">
        <v>176</v>
      </c>
      <c r="K16" s="100">
        <v>209</v>
      </c>
      <c r="L16" s="100">
        <v>233</v>
      </c>
      <c r="M16" s="100">
        <v>174</v>
      </c>
      <c r="N16" s="100">
        <v>136</v>
      </c>
      <c r="O16" s="100">
        <v>90</v>
      </c>
      <c r="P16" s="100">
        <v>91</v>
      </c>
      <c r="Q16" s="100">
        <v>68</v>
      </c>
      <c r="R16" s="100">
        <v>47</v>
      </c>
      <c r="S16" s="100">
        <v>38</v>
      </c>
      <c r="T16" s="100">
        <v>16</v>
      </c>
      <c r="U16" s="100">
        <v>12</v>
      </c>
      <c r="V16" s="100">
        <v>2465</v>
      </c>
      <c r="W16" s="126"/>
      <c r="X16" s="114">
        <v>1909</v>
      </c>
      <c r="Y16" s="100">
        <v>198</v>
      </c>
      <c r="Z16" s="100">
        <v>61</v>
      </c>
      <c r="AA16" s="100">
        <v>36</v>
      </c>
      <c r="AB16" s="100">
        <v>42</v>
      </c>
      <c r="AC16" s="100">
        <v>50</v>
      </c>
      <c r="AD16" s="100">
        <v>35</v>
      </c>
      <c r="AE16" s="100">
        <v>28</v>
      </c>
      <c r="AF16" s="100">
        <v>38</v>
      </c>
      <c r="AG16" s="100">
        <v>24</v>
      </c>
      <c r="AH16" s="100">
        <v>28</v>
      </c>
      <c r="AI16" s="100">
        <v>22</v>
      </c>
      <c r="AJ16" s="100">
        <v>21</v>
      </c>
      <c r="AK16" s="100">
        <v>20</v>
      </c>
      <c r="AL16" s="100">
        <v>22</v>
      </c>
      <c r="AM16" s="100">
        <v>34</v>
      </c>
      <c r="AN16" s="100">
        <v>28</v>
      </c>
      <c r="AO16" s="100">
        <v>14</v>
      </c>
      <c r="AP16" s="100">
        <v>13</v>
      </c>
      <c r="AQ16" s="100">
        <v>0</v>
      </c>
      <c r="AR16" s="100">
        <v>714</v>
      </c>
      <c r="AS16" s="126"/>
      <c r="AT16" s="114">
        <v>1909</v>
      </c>
      <c r="AU16" s="100">
        <v>475</v>
      </c>
      <c r="AV16" s="100">
        <v>147</v>
      </c>
      <c r="AW16" s="100">
        <v>135</v>
      </c>
      <c r="AX16" s="100">
        <v>211</v>
      </c>
      <c r="AY16" s="100">
        <v>244</v>
      </c>
      <c r="AZ16" s="100">
        <v>214</v>
      </c>
      <c r="BA16" s="100">
        <v>199</v>
      </c>
      <c r="BB16" s="100">
        <v>214</v>
      </c>
      <c r="BC16" s="100">
        <v>233</v>
      </c>
      <c r="BD16" s="100">
        <v>261</v>
      </c>
      <c r="BE16" s="100">
        <v>196</v>
      </c>
      <c r="BF16" s="100">
        <v>157</v>
      </c>
      <c r="BG16" s="100">
        <v>110</v>
      </c>
      <c r="BH16" s="100">
        <v>113</v>
      </c>
      <c r="BI16" s="100">
        <v>102</v>
      </c>
      <c r="BJ16" s="100">
        <v>75</v>
      </c>
      <c r="BK16" s="100">
        <v>52</v>
      </c>
      <c r="BL16" s="100">
        <v>29</v>
      </c>
      <c r="BM16" s="100">
        <v>12</v>
      </c>
      <c r="BN16" s="100">
        <v>3179</v>
      </c>
      <c r="BP16" s="113">
        <v>1909</v>
      </c>
    </row>
    <row r="17" spans="2:68" s="92" customFormat="1">
      <c r="B17" s="114">
        <v>1910</v>
      </c>
      <c r="C17" s="100">
        <v>213</v>
      </c>
      <c r="D17" s="100">
        <v>85</v>
      </c>
      <c r="E17" s="100">
        <v>98</v>
      </c>
      <c r="F17" s="100">
        <v>162</v>
      </c>
      <c r="G17" s="100">
        <v>210</v>
      </c>
      <c r="H17" s="100">
        <v>199</v>
      </c>
      <c r="I17" s="100">
        <v>165</v>
      </c>
      <c r="J17" s="100">
        <v>195</v>
      </c>
      <c r="K17" s="100">
        <v>226</v>
      </c>
      <c r="L17" s="100">
        <v>238</v>
      </c>
      <c r="M17" s="100">
        <v>192</v>
      </c>
      <c r="N17" s="100">
        <v>180</v>
      </c>
      <c r="O17" s="100">
        <v>124</v>
      </c>
      <c r="P17" s="100">
        <v>95</v>
      </c>
      <c r="Q17" s="100">
        <v>76</v>
      </c>
      <c r="R17" s="100">
        <v>54</v>
      </c>
      <c r="S17" s="100">
        <v>44</v>
      </c>
      <c r="T17" s="100">
        <v>14</v>
      </c>
      <c r="U17" s="100">
        <v>16</v>
      </c>
      <c r="V17" s="100">
        <v>2586</v>
      </c>
      <c r="W17" s="126"/>
      <c r="X17" s="114">
        <v>1910</v>
      </c>
      <c r="Y17" s="100">
        <v>180</v>
      </c>
      <c r="Z17" s="100">
        <v>52</v>
      </c>
      <c r="AA17" s="100">
        <v>39</v>
      </c>
      <c r="AB17" s="100">
        <v>44</v>
      </c>
      <c r="AC17" s="100">
        <v>35</v>
      </c>
      <c r="AD17" s="100">
        <v>31</v>
      </c>
      <c r="AE17" s="100">
        <v>37</v>
      </c>
      <c r="AF17" s="100">
        <v>27</v>
      </c>
      <c r="AG17" s="100">
        <v>22</v>
      </c>
      <c r="AH17" s="100">
        <v>36</v>
      </c>
      <c r="AI17" s="100">
        <v>27</v>
      </c>
      <c r="AJ17" s="100">
        <v>25</v>
      </c>
      <c r="AK17" s="100">
        <v>14</v>
      </c>
      <c r="AL17" s="100">
        <v>31</v>
      </c>
      <c r="AM17" s="100">
        <v>29</v>
      </c>
      <c r="AN17" s="100">
        <v>30</v>
      </c>
      <c r="AO17" s="100">
        <v>21</v>
      </c>
      <c r="AP17" s="100">
        <v>19</v>
      </c>
      <c r="AQ17" s="100">
        <v>0</v>
      </c>
      <c r="AR17" s="100">
        <v>699</v>
      </c>
      <c r="AS17" s="126"/>
      <c r="AT17" s="114">
        <v>1910</v>
      </c>
      <c r="AU17" s="100">
        <v>393</v>
      </c>
      <c r="AV17" s="100">
        <v>137</v>
      </c>
      <c r="AW17" s="100">
        <v>137</v>
      </c>
      <c r="AX17" s="100">
        <v>206</v>
      </c>
      <c r="AY17" s="100">
        <v>245</v>
      </c>
      <c r="AZ17" s="100">
        <v>230</v>
      </c>
      <c r="BA17" s="100">
        <v>202</v>
      </c>
      <c r="BB17" s="100">
        <v>222</v>
      </c>
      <c r="BC17" s="100">
        <v>248</v>
      </c>
      <c r="BD17" s="100">
        <v>274</v>
      </c>
      <c r="BE17" s="100">
        <v>219</v>
      </c>
      <c r="BF17" s="100">
        <v>205</v>
      </c>
      <c r="BG17" s="100">
        <v>138</v>
      </c>
      <c r="BH17" s="100">
        <v>126</v>
      </c>
      <c r="BI17" s="100">
        <v>105</v>
      </c>
      <c r="BJ17" s="100">
        <v>84</v>
      </c>
      <c r="BK17" s="100">
        <v>65</v>
      </c>
      <c r="BL17" s="100">
        <v>33</v>
      </c>
      <c r="BM17" s="100">
        <v>16</v>
      </c>
      <c r="BN17" s="100">
        <v>3285</v>
      </c>
      <c r="BP17" s="114">
        <v>1910</v>
      </c>
    </row>
    <row r="18" spans="2:68" s="92" customFormat="1">
      <c r="B18" s="114">
        <v>1911</v>
      </c>
      <c r="C18" s="100">
        <v>241</v>
      </c>
      <c r="D18" s="100">
        <v>101</v>
      </c>
      <c r="E18" s="100">
        <v>90</v>
      </c>
      <c r="F18" s="100">
        <v>154</v>
      </c>
      <c r="G18" s="100">
        <v>232</v>
      </c>
      <c r="H18" s="100">
        <v>231</v>
      </c>
      <c r="I18" s="100">
        <v>225</v>
      </c>
      <c r="J18" s="100">
        <v>234</v>
      </c>
      <c r="K18" s="100">
        <v>228</v>
      </c>
      <c r="L18" s="100">
        <v>223</v>
      </c>
      <c r="M18" s="100">
        <v>200</v>
      </c>
      <c r="N18" s="100">
        <v>175</v>
      </c>
      <c r="O18" s="100">
        <v>132</v>
      </c>
      <c r="P18" s="100">
        <v>102</v>
      </c>
      <c r="Q18" s="100">
        <v>74</v>
      </c>
      <c r="R18" s="100">
        <v>66</v>
      </c>
      <c r="S18" s="100">
        <v>36</v>
      </c>
      <c r="T18" s="100">
        <v>19</v>
      </c>
      <c r="U18" s="100">
        <v>22</v>
      </c>
      <c r="V18" s="100">
        <v>2785</v>
      </c>
      <c r="W18" s="126"/>
      <c r="X18" s="114">
        <v>1911</v>
      </c>
      <c r="Y18" s="100">
        <v>240</v>
      </c>
      <c r="Z18" s="100">
        <v>57</v>
      </c>
      <c r="AA18" s="100">
        <v>29</v>
      </c>
      <c r="AB18" s="100">
        <v>40</v>
      </c>
      <c r="AC18" s="100">
        <v>44</v>
      </c>
      <c r="AD18" s="100">
        <v>38</v>
      </c>
      <c r="AE18" s="100">
        <v>42</v>
      </c>
      <c r="AF18" s="100">
        <v>39</v>
      </c>
      <c r="AG18" s="100">
        <v>36</v>
      </c>
      <c r="AH18" s="100">
        <v>27</v>
      </c>
      <c r="AI18" s="100">
        <v>33</v>
      </c>
      <c r="AJ18" s="100">
        <v>26</v>
      </c>
      <c r="AK18" s="100">
        <v>14</v>
      </c>
      <c r="AL18" s="100">
        <v>23</v>
      </c>
      <c r="AM18" s="100">
        <v>29</v>
      </c>
      <c r="AN18" s="100">
        <v>32</v>
      </c>
      <c r="AO18" s="100">
        <v>18</v>
      </c>
      <c r="AP18" s="100">
        <v>27</v>
      </c>
      <c r="AQ18" s="100">
        <v>3</v>
      </c>
      <c r="AR18" s="100">
        <v>797</v>
      </c>
      <c r="AS18" s="126"/>
      <c r="AT18" s="114">
        <v>1911</v>
      </c>
      <c r="AU18" s="100">
        <v>481</v>
      </c>
      <c r="AV18" s="100">
        <v>158</v>
      </c>
      <c r="AW18" s="100">
        <v>119</v>
      </c>
      <c r="AX18" s="100">
        <v>194</v>
      </c>
      <c r="AY18" s="100">
        <v>276</v>
      </c>
      <c r="AZ18" s="100">
        <v>269</v>
      </c>
      <c r="BA18" s="100">
        <v>267</v>
      </c>
      <c r="BB18" s="100">
        <v>273</v>
      </c>
      <c r="BC18" s="100">
        <v>264</v>
      </c>
      <c r="BD18" s="100">
        <v>250</v>
      </c>
      <c r="BE18" s="100">
        <v>233</v>
      </c>
      <c r="BF18" s="100">
        <v>201</v>
      </c>
      <c r="BG18" s="100">
        <v>146</v>
      </c>
      <c r="BH18" s="100">
        <v>125</v>
      </c>
      <c r="BI18" s="100">
        <v>103</v>
      </c>
      <c r="BJ18" s="100">
        <v>98</v>
      </c>
      <c r="BK18" s="100">
        <v>54</v>
      </c>
      <c r="BL18" s="100">
        <v>46</v>
      </c>
      <c r="BM18" s="100">
        <v>25</v>
      </c>
      <c r="BN18" s="100">
        <v>3582</v>
      </c>
      <c r="BP18" s="114">
        <v>1911</v>
      </c>
    </row>
    <row r="19" spans="2:68" s="92" customFormat="1">
      <c r="B19" s="114">
        <v>1912</v>
      </c>
      <c r="C19" s="100">
        <v>205</v>
      </c>
      <c r="D19" s="100">
        <v>110</v>
      </c>
      <c r="E19" s="100">
        <v>111</v>
      </c>
      <c r="F19" s="100">
        <v>184</v>
      </c>
      <c r="G19" s="100">
        <v>268</v>
      </c>
      <c r="H19" s="100">
        <v>255</v>
      </c>
      <c r="I19" s="100">
        <v>278</v>
      </c>
      <c r="J19" s="100">
        <v>247</v>
      </c>
      <c r="K19" s="100">
        <v>254</v>
      </c>
      <c r="L19" s="100">
        <v>259</v>
      </c>
      <c r="M19" s="100">
        <v>256</v>
      </c>
      <c r="N19" s="100">
        <v>177</v>
      </c>
      <c r="O19" s="100">
        <v>107</v>
      </c>
      <c r="P19" s="100">
        <v>125</v>
      </c>
      <c r="Q19" s="100">
        <v>87</v>
      </c>
      <c r="R19" s="100">
        <v>61</v>
      </c>
      <c r="S19" s="100">
        <v>35</v>
      </c>
      <c r="T19" s="100">
        <v>12</v>
      </c>
      <c r="U19" s="100">
        <v>54</v>
      </c>
      <c r="V19" s="100">
        <v>3085</v>
      </c>
      <c r="W19" s="126"/>
      <c r="X19" s="114">
        <v>1912</v>
      </c>
      <c r="Y19" s="100">
        <v>205</v>
      </c>
      <c r="Z19" s="100">
        <v>41</v>
      </c>
      <c r="AA19" s="100">
        <v>32</v>
      </c>
      <c r="AB19" s="100">
        <v>36</v>
      </c>
      <c r="AC19" s="100">
        <v>48</v>
      </c>
      <c r="AD19" s="100">
        <v>39</v>
      </c>
      <c r="AE19" s="100">
        <v>34</v>
      </c>
      <c r="AF19" s="100">
        <v>39</v>
      </c>
      <c r="AG19" s="100">
        <v>27</v>
      </c>
      <c r="AH19" s="100">
        <v>36</v>
      </c>
      <c r="AI19" s="100">
        <v>52</v>
      </c>
      <c r="AJ19" s="100">
        <v>20</v>
      </c>
      <c r="AK19" s="100">
        <v>17</v>
      </c>
      <c r="AL19" s="100">
        <v>32</v>
      </c>
      <c r="AM19" s="100">
        <v>35</v>
      </c>
      <c r="AN19" s="100">
        <v>26</v>
      </c>
      <c r="AO19" s="100">
        <v>33</v>
      </c>
      <c r="AP19" s="100">
        <v>30</v>
      </c>
      <c r="AQ19" s="100">
        <v>11</v>
      </c>
      <c r="AR19" s="100">
        <v>793</v>
      </c>
      <c r="AS19" s="126"/>
      <c r="AT19" s="114">
        <v>1912</v>
      </c>
      <c r="AU19" s="100">
        <v>410</v>
      </c>
      <c r="AV19" s="100">
        <v>151</v>
      </c>
      <c r="AW19" s="100">
        <v>143</v>
      </c>
      <c r="AX19" s="100">
        <v>220</v>
      </c>
      <c r="AY19" s="100">
        <v>316</v>
      </c>
      <c r="AZ19" s="100">
        <v>294</v>
      </c>
      <c r="BA19" s="100">
        <v>312</v>
      </c>
      <c r="BB19" s="100">
        <v>286</v>
      </c>
      <c r="BC19" s="100">
        <v>281</v>
      </c>
      <c r="BD19" s="100">
        <v>295</v>
      </c>
      <c r="BE19" s="100">
        <v>308</v>
      </c>
      <c r="BF19" s="100">
        <v>197</v>
      </c>
      <c r="BG19" s="100">
        <v>124</v>
      </c>
      <c r="BH19" s="100">
        <v>157</v>
      </c>
      <c r="BI19" s="100">
        <v>122</v>
      </c>
      <c r="BJ19" s="100">
        <v>87</v>
      </c>
      <c r="BK19" s="100">
        <v>68</v>
      </c>
      <c r="BL19" s="100">
        <v>42</v>
      </c>
      <c r="BM19" s="100">
        <v>65</v>
      </c>
      <c r="BN19" s="100">
        <v>3878</v>
      </c>
      <c r="BP19" s="114">
        <v>1912</v>
      </c>
    </row>
    <row r="20" spans="2:68" s="92" customFormat="1">
      <c r="B20" s="114">
        <v>1913</v>
      </c>
      <c r="C20" s="100">
        <v>245</v>
      </c>
      <c r="D20" s="100">
        <v>90</v>
      </c>
      <c r="E20" s="100">
        <v>117</v>
      </c>
      <c r="F20" s="100">
        <v>181</v>
      </c>
      <c r="G20" s="100">
        <v>270</v>
      </c>
      <c r="H20" s="100">
        <v>268</v>
      </c>
      <c r="I20" s="100">
        <v>251</v>
      </c>
      <c r="J20" s="100">
        <v>238</v>
      </c>
      <c r="K20" s="100">
        <v>239</v>
      </c>
      <c r="L20" s="100">
        <v>263</v>
      </c>
      <c r="M20" s="100">
        <v>244</v>
      </c>
      <c r="N20" s="100">
        <v>175</v>
      </c>
      <c r="O20" s="100">
        <v>134</v>
      </c>
      <c r="P20" s="100">
        <v>109</v>
      </c>
      <c r="Q20" s="100">
        <v>84</v>
      </c>
      <c r="R20" s="100">
        <v>57</v>
      </c>
      <c r="S20" s="100">
        <v>30</v>
      </c>
      <c r="T20" s="100">
        <v>24</v>
      </c>
      <c r="U20" s="100">
        <v>16</v>
      </c>
      <c r="V20" s="100">
        <v>3035</v>
      </c>
      <c r="W20" s="126"/>
      <c r="X20" s="114">
        <v>1913</v>
      </c>
      <c r="Y20" s="100">
        <v>187</v>
      </c>
      <c r="Z20" s="100">
        <v>49</v>
      </c>
      <c r="AA20" s="100">
        <v>30</v>
      </c>
      <c r="AB20" s="100">
        <v>46</v>
      </c>
      <c r="AC20" s="100">
        <v>56</v>
      </c>
      <c r="AD20" s="100">
        <v>61</v>
      </c>
      <c r="AE20" s="100">
        <v>35</v>
      </c>
      <c r="AF20" s="100">
        <v>48</v>
      </c>
      <c r="AG20" s="100">
        <v>43</v>
      </c>
      <c r="AH20" s="100">
        <v>44</v>
      </c>
      <c r="AI20" s="100">
        <v>33</v>
      </c>
      <c r="AJ20" s="100">
        <v>22</v>
      </c>
      <c r="AK20" s="100">
        <v>20</v>
      </c>
      <c r="AL20" s="100">
        <v>27</v>
      </c>
      <c r="AM20" s="100">
        <v>30</v>
      </c>
      <c r="AN20" s="100">
        <v>23</v>
      </c>
      <c r="AO20" s="100">
        <v>23</v>
      </c>
      <c r="AP20" s="100">
        <v>18</v>
      </c>
      <c r="AQ20" s="100">
        <v>2</v>
      </c>
      <c r="AR20" s="100">
        <v>797</v>
      </c>
      <c r="AS20" s="126"/>
      <c r="AT20" s="114">
        <v>1913</v>
      </c>
      <c r="AU20" s="100">
        <v>432</v>
      </c>
      <c r="AV20" s="100">
        <v>139</v>
      </c>
      <c r="AW20" s="100">
        <v>147</v>
      </c>
      <c r="AX20" s="100">
        <v>227</v>
      </c>
      <c r="AY20" s="100">
        <v>326</v>
      </c>
      <c r="AZ20" s="100">
        <v>329</v>
      </c>
      <c r="BA20" s="100">
        <v>286</v>
      </c>
      <c r="BB20" s="100">
        <v>286</v>
      </c>
      <c r="BC20" s="100">
        <v>282</v>
      </c>
      <c r="BD20" s="100">
        <v>307</v>
      </c>
      <c r="BE20" s="100">
        <v>277</v>
      </c>
      <c r="BF20" s="100">
        <v>197</v>
      </c>
      <c r="BG20" s="100">
        <v>154</v>
      </c>
      <c r="BH20" s="100">
        <v>136</v>
      </c>
      <c r="BI20" s="100">
        <v>114</v>
      </c>
      <c r="BJ20" s="100">
        <v>80</v>
      </c>
      <c r="BK20" s="100">
        <v>53</v>
      </c>
      <c r="BL20" s="100">
        <v>42</v>
      </c>
      <c r="BM20" s="100">
        <v>18</v>
      </c>
      <c r="BN20" s="100">
        <v>3832</v>
      </c>
      <c r="BP20" s="114">
        <v>1913</v>
      </c>
    </row>
    <row r="21" spans="2:68" s="92" customFormat="1">
      <c r="B21" s="114">
        <v>1914</v>
      </c>
      <c r="C21" s="100">
        <v>282</v>
      </c>
      <c r="D21" s="100">
        <v>90</v>
      </c>
      <c r="E21" s="100">
        <v>99</v>
      </c>
      <c r="F21" s="100">
        <v>170</v>
      </c>
      <c r="G21" s="100">
        <v>259</v>
      </c>
      <c r="H21" s="100">
        <v>281</v>
      </c>
      <c r="I21" s="100">
        <v>250</v>
      </c>
      <c r="J21" s="100">
        <v>225</v>
      </c>
      <c r="K21" s="100">
        <v>238</v>
      </c>
      <c r="L21" s="100">
        <v>241</v>
      </c>
      <c r="M21" s="100">
        <v>249</v>
      </c>
      <c r="N21" s="100">
        <v>179</v>
      </c>
      <c r="O21" s="100">
        <v>156</v>
      </c>
      <c r="P21" s="100">
        <v>106</v>
      </c>
      <c r="Q21" s="100">
        <v>76</v>
      </c>
      <c r="R21" s="100">
        <v>47</v>
      </c>
      <c r="S21" s="100">
        <v>36</v>
      </c>
      <c r="T21" s="100">
        <v>20</v>
      </c>
      <c r="U21" s="100">
        <v>12</v>
      </c>
      <c r="V21" s="100">
        <v>3016</v>
      </c>
      <c r="W21" s="126"/>
      <c r="X21" s="114">
        <v>1914</v>
      </c>
      <c r="Y21" s="100">
        <v>169</v>
      </c>
      <c r="Z21" s="100">
        <v>56</v>
      </c>
      <c r="AA21" s="100">
        <v>25</v>
      </c>
      <c r="AB21" s="100">
        <v>38</v>
      </c>
      <c r="AC21" s="100">
        <v>52</v>
      </c>
      <c r="AD21" s="100">
        <v>54</v>
      </c>
      <c r="AE21" s="100">
        <v>51</v>
      </c>
      <c r="AF21" s="100">
        <v>40</v>
      </c>
      <c r="AG21" s="100">
        <v>43</v>
      </c>
      <c r="AH21" s="100">
        <v>39</v>
      </c>
      <c r="AI21" s="100">
        <v>39</v>
      </c>
      <c r="AJ21" s="100">
        <v>32</v>
      </c>
      <c r="AK21" s="100">
        <v>27</v>
      </c>
      <c r="AL21" s="100">
        <v>17</v>
      </c>
      <c r="AM21" s="100">
        <v>25</v>
      </c>
      <c r="AN21" s="100">
        <v>28</v>
      </c>
      <c r="AO21" s="100">
        <v>31</v>
      </c>
      <c r="AP21" s="100">
        <v>20</v>
      </c>
      <c r="AQ21" s="100">
        <v>2</v>
      </c>
      <c r="AR21" s="100">
        <v>788</v>
      </c>
      <c r="AS21" s="126"/>
      <c r="AT21" s="114">
        <v>1914</v>
      </c>
      <c r="AU21" s="100">
        <v>451</v>
      </c>
      <c r="AV21" s="100">
        <v>146</v>
      </c>
      <c r="AW21" s="100">
        <v>124</v>
      </c>
      <c r="AX21" s="100">
        <v>208</v>
      </c>
      <c r="AY21" s="100">
        <v>311</v>
      </c>
      <c r="AZ21" s="100">
        <v>335</v>
      </c>
      <c r="BA21" s="100">
        <v>301</v>
      </c>
      <c r="BB21" s="100">
        <v>265</v>
      </c>
      <c r="BC21" s="100">
        <v>281</v>
      </c>
      <c r="BD21" s="100">
        <v>280</v>
      </c>
      <c r="BE21" s="100">
        <v>288</v>
      </c>
      <c r="BF21" s="100">
        <v>211</v>
      </c>
      <c r="BG21" s="100">
        <v>183</v>
      </c>
      <c r="BH21" s="100">
        <v>123</v>
      </c>
      <c r="BI21" s="100">
        <v>101</v>
      </c>
      <c r="BJ21" s="100">
        <v>75</v>
      </c>
      <c r="BK21" s="100">
        <v>67</v>
      </c>
      <c r="BL21" s="100">
        <v>40</v>
      </c>
      <c r="BM21" s="100">
        <v>14</v>
      </c>
      <c r="BN21" s="100">
        <v>3804</v>
      </c>
      <c r="BP21" s="114">
        <v>1914</v>
      </c>
    </row>
    <row r="22" spans="2:68" s="92" customFormat="1">
      <c r="B22" s="114">
        <v>1915</v>
      </c>
      <c r="C22" s="100">
        <v>203</v>
      </c>
      <c r="D22" s="100">
        <v>93</v>
      </c>
      <c r="E22" s="100">
        <v>96</v>
      </c>
      <c r="F22" s="100">
        <v>170</v>
      </c>
      <c r="G22" s="100">
        <v>210</v>
      </c>
      <c r="H22" s="100">
        <v>249</v>
      </c>
      <c r="I22" s="100">
        <v>220</v>
      </c>
      <c r="J22" s="100">
        <v>219</v>
      </c>
      <c r="K22" s="100">
        <v>221</v>
      </c>
      <c r="L22" s="100">
        <v>216</v>
      </c>
      <c r="M22" s="100">
        <v>210</v>
      </c>
      <c r="N22" s="100">
        <v>195</v>
      </c>
      <c r="O22" s="100">
        <v>159</v>
      </c>
      <c r="P22" s="100">
        <v>107</v>
      </c>
      <c r="Q22" s="100">
        <v>92</v>
      </c>
      <c r="R22" s="100">
        <v>59</v>
      </c>
      <c r="S22" s="100">
        <v>35</v>
      </c>
      <c r="T22" s="100">
        <v>27</v>
      </c>
      <c r="U22" s="100">
        <v>21</v>
      </c>
      <c r="V22" s="100">
        <v>2802</v>
      </c>
      <c r="W22" s="126"/>
      <c r="X22" s="114">
        <v>1915</v>
      </c>
      <c r="Y22" s="100">
        <v>150</v>
      </c>
      <c r="Z22" s="100">
        <v>47</v>
      </c>
      <c r="AA22" s="100">
        <v>26</v>
      </c>
      <c r="AB22" s="100">
        <v>39</v>
      </c>
      <c r="AC22" s="100">
        <v>35</v>
      </c>
      <c r="AD22" s="100">
        <v>40</v>
      </c>
      <c r="AE22" s="100">
        <v>42</v>
      </c>
      <c r="AF22" s="100">
        <v>32</v>
      </c>
      <c r="AG22" s="100">
        <v>39</v>
      </c>
      <c r="AH22" s="100">
        <v>41</v>
      </c>
      <c r="AI22" s="100">
        <v>32</v>
      </c>
      <c r="AJ22" s="100">
        <v>43</v>
      </c>
      <c r="AK22" s="100">
        <v>19</v>
      </c>
      <c r="AL22" s="100">
        <v>23</v>
      </c>
      <c r="AM22" s="100">
        <v>21</v>
      </c>
      <c r="AN22" s="100">
        <v>37</v>
      </c>
      <c r="AO22" s="100">
        <v>28</v>
      </c>
      <c r="AP22" s="100">
        <v>27</v>
      </c>
      <c r="AQ22" s="100">
        <v>1</v>
      </c>
      <c r="AR22" s="100">
        <v>722</v>
      </c>
      <c r="AS22" s="126"/>
      <c r="AT22" s="114">
        <v>1915</v>
      </c>
      <c r="AU22" s="100">
        <v>353</v>
      </c>
      <c r="AV22" s="100">
        <v>140</v>
      </c>
      <c r="AW22" s="100">
        <v>122</v>
      </c>
      <c r="AX22" s="100">
        <v>209</v>
      </c>
      <c r="AY22" s="100">
        <v>245</v>
      </c>
      <c r="AZ22" s="100">
        <v>289</v>
      </c>
      <c r="BA22" s="100">
        <v>262</v>
      </c>
      <c r="BB22" s="100">
        <v>251</v>
      </c>
      <c r="BC22" s="100">
        <v>260</v>
      </c>
      <c r="BD22" s="100">
        <v>257</v>
      </c>
      <c r="BE22" s="100">
        <v>242</v>
      </c>
      <c r="BF22" s="100">
        <v>238</v>
      </c>
      <c r="BG22" s="100">
        <v>178</v>
      </c>
      <c r="BH22" s="100">
        <v>130</v>
      </c>
      <c r="BI22" s="100">
        <v>113</v>
      </c>
      <c r="BJ22" s="100">
        <v>96</v>
      </c>
      <c r="BK22" s="100">
        <v>63</v>
      </c>
      <c r="BL22" s="100">
        <v>54</v>
      </c>
      <c r="BM22" s="100">
        <v>22</v>
      </c>
      <c r="BN22" s="100">
        <v>3524</v>
      </c>
      <c r="BP22" s="114">
        <v>1915</v>
      </c>
    </row>
    <row r="23" spans="2:68" s="92" customFormat="1">
      <c r="B23" s="114">
        <v>1916</v>
      </c>
      <c r="C23" s="100">
        <v>204</v>
      </c>
      <c r="D23" s="100">
        <v>97</v>
      </c>
      <c r="E23" s="100">
        <v>111</v>
      </c>
      <c r="F23" s="100">
        <v>142</v>
      </c>
      <c r="G23" s="100">
        <v>171</v>
      </c>
      <c r="H23" s="100">
        <v>191</v>
      </c>
      <c r="I23" s="100">
        <v>162</v>
      </c>
      <c r="J23" s="100">
        <v>205</v>
      </c>
      <c r="K23" s="100">
        <v>224</v>
      </c>
      <c r="L23" s="100">
        <v>205</v>
      </c>
      <c r="M23" s="100">
        <v>250</v>
      </c>
      <c r="N23" s="100">
        <v>180</v>
      </c>
      <c r="O23" s="100">
        <v>175</v>
      </c>
      <c r="P23" s="100">
        <v>110</v>
      </c>
      <c r="Q23" s="100">
        <v>86</v>
      </c>
      <c r="R23" s="100">
        <v>50</v>
      </c>
      <c r="S23" s="100">
        <v>26</v>
      </c>
      <c r="T23" s="100">
        <v>19</v>
      </c>
      <c r="U23" s="100">
        <v>15</v>
      </c>
      <c r="V23" s="100">
        <v>2623</v>
      </c>
      <c r="W23" s="126"/>
      <c r="X23" s="114">
        <v>1916</v>
      </c>
      <c r="Y23" s="100">
        <v>159</v>
      </c>
      <c r="Z23" s="100">
        <v>44</v>
      </c>
      <c r="AA23" s="100">
        <v>23</v>
      </c>
      <c r="AB23" s="100">
        <v>43</v>
      </c>
      <c r="AC23" s="100">
        <v>41</v>
      </c>
      <c r="AD23" s="100">
        <v>38</v>
      </c>
      <c r="AE23" s="100">
        <v>43</v>
      </c>
      <c r="AF23" s="100">
        <v>34</v>
      </c>
      <c r="AG23" s="100">
        <v>36</v>
      </c>
      <c r="AH23" s="100">
        <v>22</v>
      </c>
      <c r="AI23" s="100">
        <v>36</v>
      </c>
      <c r="AJ23" s="100">
        <v>22</v>
      </c>
      <c r="AK23" s="100">
        <v>28</v>
      </c>
      <c r="AL23" s="100">
        <v>22</v>
      </c>
      <c r="AM23" s="100">
        <v>23</v>
      </c>
      <c r="AN23" s="100">
        <v>25</v>
      </c>
      <c r="AO23" s="100">
        <v>21</v>
      </c>
      <c r="AP23" s="100">
        <v>27</v>
      </c>
      <c r="AQ23" s="100">
        <v>2</v>
      </c>
      <c r="AR23" s="100">
        <v>689</v>
      </c>
      <c r="AS23" s="126"/>
      <c r="AT23" s="114">
        <v>1916</v>
      </c>
      <c r="AU23" s="100">
        <v>363</v>
      </c>
      <c r="AV23" s="100">
        <v>141</v>
      </c>
      <c r="AW23" s="100">
        <v>134</v>
      </c>
      <c r="AX23" s="100">
        <v>185</v>
      </c>
      <c r="AY23" s="100">
        <v>212</v>
      </c>
      <c r="AZ23" s="100">
        <v>229</v>
      </c>
      <c r="BA23" s="100">
        <v>205</v>
      </c>
      <c r="BB23" s="100">
        <v>239</v>
      </c>
      <c r="BC23" s="100">
        <v>260</v>
      </c>
      <c r="BD23" s="100">
        <v>227</v>
      </c>
      <c r="BE23" s="100">
        <v>286</v>
      </c>
      <c r="BF23" s="100">
        <v>202</v>
      </c>
      <c r="BG23" s="100">
        <v>203</v>
      </c>
      <c r="BH23" s="100">
        <v>132</v>
      </c>
      <c r="BI23" s="100">
        <v>109</v>
      </c>
      <c r="BJ23" s="100">
        <v>75</v>
      </c>
      <c r="BK23" s="100">
        <v>47</v>
      </c>
      <c r="BL23" s="100">
        <v>46</v>
      </c>
      <c r="BM23" s="100">
        <v>17</v>
      </c>
      <c r="BN23" s="100">
        <v>3312</v>
      </c>
      <c r="BP23" s="114">
        <v>1916</v>
      </c>
    </row>
    <row r="24" spans="2:68" s="92" customFormat="1">
      <c r="B24" s="114">
        <v>1917</v>
      </c>
      <c r="C24" s="100">
        <v>219</v>
      </c>
      <c r="D24" s="100">
        <v>120</v>
      </c>
      <c r="E24" s="100">
        <v>130</v>
      </c>
      <c r="F24" s="100">
        <v>151</v>
      </c>
      <c r="G24" s="100">
        <v>141</v>
      </c>
      <c r="H24" s="100">
        <v>184</v>
      </c>
      <c r="I24" s="100">
        <v>163</v>
      </c>
      <c r="J24" s="100">
        <v>169</v>
      </c>
      <c r="K24" s="100">
        <v>171</v>
      </c>
      <c r="L24" s="100">
        <v>193</v>
      </c>
      <c r="M24" s="100">
        <v>224</v>
      </c>
      <c r="N24" s="100">
        <v>189</v>
      </c>
      <c r="O24" s="100">
        <v>158</v>
      </c>
      <c r="P24" s="100">
        <v>95</v>
      </c>
      <c r="Q24" s="100">
        <v>71</v>
      </c>
      <c r="R24" s="100">
        <v>51</v>
      </c>
      <c r="S24" s="100">
        <v>31</v>
      </c>
      <c r="T24" s="100">
        <v>23</v>
      </c>
      <c r="U24" s="100">
        <v>19</v>
      </c>
      <c r="V24" s="100">
        <v>2502</v>
      </c>
      <c r="W24" s="126"/>
      <c r="X24" s="114">
        <v>1917</v>
      </c>
      <c r="Y24" s="100">
        <v>148</v>
      </c>
      <c r="Z24" s="100">
        <v>61</v>
      </c>
      <c r="AA24" s="100">
        <v>36</v>
      </c>
      <c r="AB24" s="100">
        <v>35</v>
      </c>
      <c r="AC24" s="100">
        <v>41</v>
      </c>
      <c r="AD24" s="100">
        <v>43</v>
      </c>
      <c r="AE24" s="100">
        <v>41</v>
      </c>
      <c r="AF24" s="100">
        <v>29</v>
      </c>
      <c r="AG24" s="100">
        <v>26</v>
      </c>
      <c r="AH24" s="100">
        <v>35</v>
      </c>
      <c r="AI24" s="100">
        <v>23</v>
      </c>
      <c r="AJ24" s="100">
        <v>25</v>
      </c>
      <c r="AK24" s="100">
        <v>21</v>
      </c>
      <c r="AL24" s="100">
        <v>20</v>
      </c>
      <c r="AM24" s="100">
        <v>19</v>
      </c>
      <c r="AN24" s="100">
        <v>28</v>
      </c>
      <c r="AO24" s="100">
        <v>29</v>
      </c>
      <c r="AP24" s="100">
        <v>21</v>
      </c>
      <c r="AQ24" s="100">
        <v>4</v>
      </c>
      <c r="AR24" s="100">
        <v>685</v>
      </c>
      <c r="AS24" s="126"/>
      <c r="AT24" s="114">
        <v>1917</v>
      </c>
      <c r="AU24" s="100">
        <v>367</v>
      </c>
      <c r="AV24" s="100">
        <v>181</v>
      </c>
      <c r="AW24" s="100">
        <v>166</v>
      </c>
      <c r="AX24" s="100">
        <v>186</v>
      </c>
      <c r="AY24" s="100">
        <v>182</v>
      </c>
      <c r="AZ24" s="100">
        <v>227</v>
      </c>
      <c r="BA24" s="100">
        <v>204</v>
      </c>
      <c r="BB24" s="100">
        <v>198</v>
      </c>
      <c r="BC24" s="100">
        <v>197</v>
      </c>
      <c r="BD24" s="100">
        <v>228</v>
      </c>
      <c r="BE24" s="100">
        <v>247</v>
      </c>
      <c r="BF24" s="100">
        <v>214</v>
      </c>
      <c r="BG24" s="100">
        <v>179</v>
      </c>
      <c r="BH24" s="100">
        <v>115</v>
      </c>
      <c r="BI24" s="100">
        <v>90</v>
      </c>
      <c r="BJ24" s="100">
        <v>79</v>
      </c>
      <c r="BK24" s="100">
        <v>60</v>
      </c>
      <c r="BL24" s="100">
        <v>44</v>
      </c>
      <c r="BM24" s="100">
        <v>23</v>
      </c>
      <c r="BN24" s="100">
        <v>3187</v>
      </c>
      <c r="BP24" s="114">
        <v>1917</v>
      </c>
    </row>
    <row r="25" spans="2:68" s="92" customFormat="1">
      <c r="B25" s="115">
        <v>1918</v>
      </c>
      <c r="C25" s="100">
        <v>204</v>
      </c>
      <c r="D25" s="100">
        <v>112</v>
      </c>
      <c r="E25" s="100">
        <v>126</v>
      </c>
      <c r="F25" s="100">
        <v>142</v>
      </c>
      <c r="G25" s="100">
        <v>137</v>
      </c>
      <c r="H25" s="100">
        <v>178</v>
      </c>
      <c r="I25" s="100">
        <v>177</v>
      </c>
      <c r="J25" s="100">
        <v>163</v>
      </c>
      <c r="K25" s="100">
        <v>176</v>
      </c>
      <c r="L25" s="100">
        <v>208</v>
      </c>
      <c r="M25" s="100">
        <v>207</v>
      </c>
      <c r="N25" s="100">
        <v>180</v>
      </c>
      <c r="O25" s="100">
        <v>153</v>
      </c>
      <c r="P25" s="100">
        <v>113</v>
      </c>
      <c r="Q25" s="100">
        <v>73</v>
      </c>
      <c r="R25" s="100">
        <v>45</v>
      </c>
      <c r="S25" s="100">
        <v>39</v>
      </c>
      <c r="T25" s="100">
        <v>19</v>
      </c>
      <c r="U25" s="100">
        <v>6</v>
      </c>
      <c r="V25" s="100">
        <v>2458</v>
      </c>
      <c r="W25" s="126"/>
      <c r="X25" s="115">
        <v>1918</v>
      </c>
      <c r="Y25" s="100">
        <v>191</v>
      </c>
      <c r="Z25" s="100">
        <v>51</v>
      </c>
      <c r="AA25" s="100">
        <v>34</v>
      </c>
      <c r="AB25" s="100">
        <v>29</v>
      </c>
      <c r="AC25" s="100">
        <v>45</v>
      </c>
      <c r="AD25" s="100">
        <v>38</v>
      </c>
      <c r="AE25" s="100">
        <v>33</v>
      </c>
      <c r="AF25" s="100">
        <v>26</v>
      </c>
      <c r="AG25" s="100">
        <v>31</v>
      </c>
      <c r="AH25" s="100">
        <v>34</v>
      </c>
      <c r="AI25" s="100">
        <v>21</v>
      </c>
      <c r="AJ25" s="100">
        <v>24</v>
      </c>
      <c r="AK25" s="100">
        <v>21</v>
      </c>
      <c r="AL25" s="100">
        <v>13</v>
      </c>
      <c r="AM25" s="100">
        <v>27</v>
      </c>
      <c r="AN25" s="100">
        <v>29</v>
      </c>
      <c r="AO25" s="100">
        <v>20</v>
      </c>
      <c r="AP25" s="100">
        <v>26</v>
      </c>
      <c r="AQ25" s="100">
        <v>0</v>
      </c>
      <c r="AR25" s="100">
        <v>693</v>
      </c>
      <c r="AS25" s="126"/>
      <c r="AT25" s="115">
        <v>1918</v>
      </c>
      <c r="AU25" s="100">
        <v>395</v>
      </c>
      <c r="AV25" s="100">
        <v>163</v>
      </c>
      <c r="AW25" s="100">
        <v>160</v>
      </c>
      <c r="AX25" s="100">
        <v>171</v>
      </c>
      <c r="AY25" s="100">
        <v>182</v>
      </c>
      <c r="AZ25" s="100">
        <v>216</v>
      </c>
      <c r="BA25" s="100">
        <v>210</v>
      </c>
      <c r="BB25" s="100">
        <v>189</v>
      </c>
      <c r="BC25" s="100">
        <v>207</v>
      </c>
      <c r="BD25" s="100">
        <v>242</v>
      </c>
      <c r="BE25" s="100">
        <v>228</v>
      </c>
      <c r="BF25" s="100">
        <v>204</v>
      </c>
      <c r="BG25" s="100">
        <v>174</v>
      </c>
      <c r="BH25" s="100">
        <v>126</v>
      </c>
      <c r="BI25" s="100">
        <v>100</v>
      </c>
      <c r="BJ25" s="100">
        <v>74</v>
      </c>
      <c r="BK25" s="100">
        <v>59</v>
      </c>
      <c r="BL25" s="100">
        <v>45</v>
      </c>
      <c r="BM25" s="100">
        <v>6</v>
      </c>
      <c r="BN25" s="100">
        <v>3151</v>
      </c>
      <c r="BP25" s="115">
        <v>1918</v>
      </c>
    </row>
    <row r="26" spans="2:68" s="92" customFormat="1">
      <c r="B26" s="115">
        <v>1919</v>
      </c>
      <c r="C26" s="100">
        <v>206</v>
      </c>
      <c r="D26" s="100">
        <v>127</v>
      </c>
      <c r="E26" s="100">
        <v>116</v>
      </c>
      <c r="F26" s="100">
        <v>178</v>
      </c>
      <c r="G26" s="100">
        <v>160</v>
      </c>
      <c r="H26" s="100">
        <v>199</v>
      </c>
      <c r="I26" s="100">
        <v>216</v>
      </c>
      <c r="J26" s="100">
        <v>199</v>
      </c>
      <c r="K26" s="100">
        <v>186</v>
      </c>
      <c r="L26" s="100">
        <v>198</v>
      </c>
      <c r="M26" s="100">
        <v>196</v>
      </c>
      <c r="N26" s="100">
        <v>193</v>
      </c>
      <c r="O26" s="100">
        <v>147</v>
      </c>
      <c r="P26" s="100">
        <v>110</v>
      </c>
      <c r="Q26" s="100">
        <v>68</v>
      </c>
      <c r="R26" s="100">
        <v>46</v>
      </c>
      <c r="S26" s="100">
        <v>34</v>
      </c>
      <c r="T26" s="100">
        <v>16</v>
      </c>
      <c r="U26" s="100">
        <v>24</v>
      </c>
      <c r="V26" s="100">
        <v>2619</v>
      </c>
      <c r="W26" s="126"/>
      <c r="X26" s="115">
        <v>1919</v>
      </c>
      <c r="Y26" s="100">
        <v>144</v>
      </c>
      <c r="Z26" s="100">
        <v>66</v>
      </c>
      <c r="AA26" s="100">
        <v>37</v>
      </c>
      <c r="AB26" s="100">
        <v>33</v>
      </c>
      <c r="AC26" s="100">
        <v>34</v>
      </c>
      <c r="AD26" s="100">
        <v>41</v>
      </c>
      <c r="AE26" s="100">
        <v>36</v>
      </c>
      <c r="AF26" s="100">
        <v>47</v>
      </c>
      <c r="AG26" s="100">
        <v>47</v>
      </c>
      <c r="AH26" s="100">
        <v>35</v>
      </c>
      <c r="AI26" s="100">
        <v>29</v>
      </c>
      <c r="AJ26" s="100">
        <v>41</v>
      </c>
      <c r="AK26" s="100">
        <v>33</v>
      </c>
      <c r="AL26" s="100">
        <v>26</v>
      </c>
      <c r="AM26" s="100">
        <v>29</v>
      </c>
      <c r="AN26" s="100">
        <v>28</v>
      </c>
      <c r="AO26" s="100">
        <v>12</v>
      </c>
      <c r="AP26" s="100">
        <v>28</v>
      </c>
      <c r="AQ26" s="100">
        <v>0</v>
      </c>
      <c r="AR26" s="100">
        <v>746</v>
      </c>
      <c r="AS26" s="126"/>
      <c r="AT26" s="115">
        <v>1919</v>
      </c>
      <c r="AU26" s="100">
        <v>350</v>
      </c>
      <c r="AV26" s="100">
        <v>193</v>
      </c>
      <c r="AW26" s="100">
        <v>153</v>
      </c>
      <c r="AX26" s="100">
        <v>211</v>
      </c>
      <c r="AY26" s="100">
        <v>194</v>
      </c>
      <c r="AZ26" s="100">
        <v>240</v>
      </c>
      <c r="BA26" s="100">
        <v>252</v>
      </c>
      <c r="BB26" s="100">
        <v>246</v>
      </c>
      <c r="BC26" s="100">
        <v>233</v>
      </c>
      <c r="BD26" s="100">
        <v>233</v>
      </c>
      <c r="BE26" s="100">
        <v>225</v>
      </c>
      <c r="BF26" s="100">
        <v>234</v>
      </c>
      <c r="BG26" s="100">
        <v>180</v>
      </c>
      <c r="BH26" s="100">
        <v>136</v>
      </c>
      <c r="BI26" s="100">
        <v>97</v>
      </c>
      <c r="BJ26" s="100">
        <v>74</v>
      </c>
      <c r="BK26" s="100">
        <v>46</v>
      </c>
      <c r="BL26" s="100">
        <v>44</v>
      </c>
      <c r="BM26" s="100">
        <v>24</v>
      </c>
      <c r="BN26" s="100">
        <v>3365</v>
      </c>
      <c r="BP26" s="115">
        <v>1919</v>
      </c>
    </row>
    <row r="27" spans="2:68" s="92" customFormat="1">
      <c r="B27" s="115">
        <v>1920</v>
      </c>
      <c r="C27" s="100">
        <v>200</v>
      </c>
      <c r="D27" s="100">
        <v>114</v>
      </c>
      <c r="E27" s="100">
        <v>117</v>
      </c>
      <c r="F27" s="100">
        <v>148</v>
      </c>
      <c r="G27" s="100">
        <v>191</v>
      </c>
      <c r="H27" s="100">
        <v>209</v>
      </c>
      <c r="I27" s="100">
        <v>224</v>
      </c>
      <c r="J27" s="100">
        <v>207</v>
      </c>
      <c r="K27" s="100">
        <v>194</v>
      </c>
      <c r="L27" s="100">
        <v>186</v>
      </c>
      <c r="M27" s="100">
        <v>215</v>
      </c>
      <c r="N27" s="100">
        <v>185</v>
      </c>
      <c r="O27" s="100">
        <v>168</v>
      </c>
      <c r="P27" s="100">
        <v>119</v>
      </c>
      <c r="Q27" s="100">
        <v>63</v>
      </c>
      <c r="R27" s="100">
        <v>56</v>
      </c>
      <c r="S27" s="100">
        <v>34</v>
      </c>
      <c r="T27" s="100">
        <v>39</v>
      </c>
      <c r="U27" s="100">
        <v>19</v>
      </c>
      <c r="V27" s="100">
        <v>2688</v>
      </c>
      <c r="W27" s="126"/>
      <c r="X27" s="115">
        <v>1920</v>
      </c>
      <c r="Y27" s="100">
        <v>139</v>
      </c>
      <c r="Z27" s="100">
        <v>48</v>
      </c>
      <c r="AA27" s="100">
        <v>42</v>
      </c>
      <c r="AB27" s="100">
        <v>32</v>
      </c>
      <c r="AC27" s="100">
        <v>37</v>
      </c>
      <c r="AD27" s="100">
        <v>58</v>
      </c>
      <c r="AE27" s="100">
        <v>35</v>
      </c>
      <c r="AF27" s="100">
        <v>42</v>
      </c>
      <c r="AG27" s="100">
        <v>39</v>
      </c>
      <c r="AH27" s="100">
        <v>34</v>
      </c>
      <c r="AI27" s="100">
        <v>39</v>
      </c>
      <c r="AJ27" s="100">
        <v>32</v>
      </c>
      <c r="AK27" s="100">
        <v>35</v>
      </c>
      <c r="AL27" s="100">
        <v>18</v>
      </c>
      <c r="AM27" s="100">
        <v>26</v>
      </c>
      <c r="AN27" s="100">
        <v>32</v>
      </c>
      <c r="AO27" s="100">
        <v>30</v>
      </c>
      <c r="AP27" s="100">
        <v>36</v>
      </c>
      <c r="AQ27" s="100">
        <v>1</v>
      </c>
      <c r="AR27" s="100">
        <v>755</v>
      </c>
      <c r="AS27" s="126"/>
      <c r="AT27" s="115">
        <v>1920</v>
      </c>
      <c r="AU27" s="100">
        <v>339</v>
      </c>
      <c r="AV27" s="100">
        <v>162</v>
      </c>
      <c r="AW27" s="100">
        <v>159</v>
      </c>
      <c r="AX27" s="100">
        <v>180</v>
      </c>
      <c r="AY27" s="100">
        <v>228</v>
      </c>
      <c r="AZ27" s="100">
        <v>267</v>
      </c>
      <c r="BA27" s="100">
        <v>259</v>
      </c>
      <c r="BB27" s="100">
        <v>249</v>
      </c>
      <c r="BC27" s="100">
        <v>233</v>
      </c>
      <c r="BD27" s="100">
        <v>220</v>
      </c>
      <c r="BE27" s="100">
        <v>254</v>
      </c>
      <c r="BF27" s="100">
        <v>217</v>
      </c>
      <c r="BG27" s="100">
        <v>203</v>
      </c>
      <c r="BH27" s="100">
        <v>137</v>
      </c>
      <c r="BI27" s="100">
        <v>89</v>
      </c>
      <c r="BJ27" s="100">
        <v>88</v>
      </c>
      <c r="BK27" s="100">
        <v>64</v>
      </c>
      <c r="BL27" s="100">
        <v>75</v>
      </c>
      <c r="BM27" s="100">
        <v>20</v>
      </c>
      <c r="BN27" s="100">
        <v>3443</v>
      </c>
      <c r="BP27" s="115">
        <v>1920</v>
      </c>
    </row>
    <row r="28" spans="2:68">
      <c r="B28" s="116">
        <v>1921</v>
      </c>
      <c r="C28" s="100">
        <v>229</v>
      </c>
      <c r="D28" s="100">
        <v>101</v>
      </c>
      <c r="E28" s="100">
        <v>128</v>
      </c>
      <c r="F28" s="100">
        <v>144</v>
      </c>
      <c r="G28" s="100">
        <v>194</v>
      </c>
      <c r="H28" s="100">
        <v>220</v>
      </c>
      <c r="I28" s="100">
        <v>236</v>
      </c>
      <c r="J28" s="100">
        <v>226</v>
      </c>
      <c r="K28" s="100">
        <v>228</v>
      </c>
      <c r="L28" s="100">
        <v>194</v>
      </c>
      <c r="M28" s="100">
        <v>209</v>
      </c>
      <c r="N28" s="100">
        <v>203</v>
      </c>
      <c r="O28" s="100">
        <v>154</v>
      </c>
      <c r="P28" s="100">
        <v>130</v>
      </c>
      <c r="Q28" s="100">
        <v>58</v>
      </c>
      <c r="R28" s="100">
        <v>51</v>
      </c>
      <c r="S28" s="100">
        <v>38</v>
      </c>
      <c r="T28" s="100">
        <v>19</v>
      </c>
      <c r="U28" s="100">
        <v>41</v>
      </c>
      <c r="V28" s="100">
        <v>2803</v>
      </c>
      <c r="W28" s="128"/>
      <c r="X28" s="116">
        <v>1921</v>
      </c>
      <c r="Y28" s="100">
        <v>154</v>
      </c>
      <c r="Z28" s="100">
        <v>49</v>
      </c>
      <c r="AA28" s="100">
        <v>34</v>
      </c>
      <c r="AB28" s="100">
        <v>36</v>
      </c>
      <c r="AC28" s="100">
        <v>27</v>
      </c>
      <c r="AD28" s="100">
        <v>45</v>
      </c>
      <c r="AE28" s="100">
        <v>43</v>
      </c>
      <c r="AF28" s="100">
        <v>40</v>
      </c>
      <c r="AG28" s="100">
        <v>30</v>
      </c>
      <c r="AH28" s="100">
        <v>23</v>
      </c>
      <c r="AI28" s="100">
        <v>30</v>
      </c>
      <c r="AJ28" s="100">
        <v>28</v>
      </c>
      <c r="AK28" s="100">
        <v>33</v>
      </c>
      <c r="AL28" s="100">
        <v>16</v>
      </c>
      <c r="AM28" s="100">
        <v>30</v>
      </c>
      <c r="AN28" s="100">
        <v>25</v>
      </c>
      <c r="AO28" s="100">
        <v>34</v>
      </c>
      <c r="AP28" s="100">
        <v>23</v>
      </c>
      <c r="AQ28" s="100">
        <v>1</v>
      </c>
      <c r="AR28" s="100">
        <v>701</v>
      </c>
      <c r="AS28" s="128"/>
      <c r="AT28" s="116">
        <v>1921</v>
      </c>
      <c r="AU28" s="100">
        <v>383</v>
      </c>
      <c r="AV28" s="100">
        <v>150</v>
      </c>
      <c r="AW28" s="100">
        <v>162</v>
      </c>
      <c r="AX28" s="100">
        <v>180</v>
      </c>
      <c r="AY28" s="100">
        <v>221</v>
      </c>
      <c r="AZ28" s="100">
        <v>265</v>
      </c>
      <c r="BA28" s="100">
        <v>279</v>
      </c>
      <c r="BB28" s="100">
        <v>266</v>
      </c>
      <c r="BC28" s="100">
        <v>258</v>
      </c>
      <c r="BD28" s="100">
        <v>217</v>
      </c>
      <c r="BE28" s="100">
        <v>239</v>
      </c>
      <c r="BF28" s="100">
        <v>231</v>
      </c>
      <c r="BG28" s="100">
        <v>187</v>
      </c>
      <c r="BH28" s="100">
        <v>146</v>
      </c>
      <c r="BI28" s="100">
        <v>88</v>
      </c>
      <c r="BJ28" s="100">
        <v>76</v>
      </c>
      <c r="BK28" s="100">
        <v>72</v>
      </c>
      <c r="BL28" s="100">
        <v>42</v>
      </c>
      <c r="BM28" s="100">
        <v>42</v>
      </c>
      <c r="BN28" s="100">
        <v>3504</v>
      </c>
      <c r="BP28" s="116">
        <v>1921</v>
      </c>
    </row>
    <row r="29" spans="2:68">
      <c r="B29" s="117">
        <v>1922</v>
      </c>
      <c r="C29" s="100">
        <v>197</v>
      </c>
      <c r="D29" s="100">
        <v>112</v>
      </c>
      <c r="E29" s="100">
        <v>104</v>
      </c>
      <c r="F29" s="100">
        <v>160</v>
      </c>
      <c r="G29" s="100">
        <v>153</v>
      </c>
      <c r="H29" s="100">
        <v>201</v>
      </c>
      <c r="I29" s="100">
        <v>195</v>
      </c>
      <c r="J29" s="100">
        <v>212</v>
      </c>
      <c r="K29" s="100">
        <v>171</v>
      </c>
      <c r="L29" s="100">
        <v>173</v>
      </c>
      <c r="M29" s="100">
        <v>169</v>
      </c>
      <c r="N29" s="100">
        <v>154</v>
      </c>
      <c r="O29" s="100">
        <v>170</v>
      </c>
      <c r="P29" s="100">
        <v>105</v>
      </c>
      <c r="Q29" s="100">
        <v>69</v>
      </c>
      <c r="R29" s="100">
        <v>50</v>
      </c>
      <c r="S29" s="100">
        <v>28</v>
      </c>
      <c r="T29" s="100">
        <v>31</v>
      </c>
      <c r="U29" s="100">
        <v>14</v>
      </c>
      <c r="V29" s="100">
        <v>2468</v>
      </c>
      <c r="W29" s="128"/>
      <c r="X29" s="117">
        <v>1922</v>
      </c>
      <c r="Y29" s="100">
        <v>134</v>
      </c>
      <c r="Z29" s="100">
        <v>54</v>
      </c>
      <c r="AA29" s="100">
        <v>40</v>
      </c>
      <c r="AB29" s="100">
        <v>30</v>
      </c>
      <c r="AC29" s="100">
        <v>33</v>
      </c>
      <c r="AD29" s="100">
        <v>38</v>
      </c>
      <c r="AE29" s="100">
        <v>31</v>
      </c>
      <c r="AF29" s="100">
        <v>39</v>
      </c>
      <c r="AG29" s="100">
        <v>16</v>
      </c>
      <c r="AH29" s="100">
        <v>39</v>
      </c>
      <c r="AI29" s="100">
        <v>40</v>
      </c>
      <c r="AJ29" s="100">
        <v>24</v>
      </c>
      <c r="AK29" s="100">
        <v>26</v>
      </c>
      <c r="AL29" s="100">
        <v>30</v>
      </c>
      <c r="AM29" s="100">
        <v>17</v>
      </c>
      <c r="AN29" s="100">
        <v>17</v>
      </c>
      <c r="AO29" s="100">
        <v>30</v>
      </c>
      <c r="AP29" s="100">
        <v>27</v>
      </c>
      <c r="AQ29" s="100">
        <v>0</v>
      </c>
      <c r="AR29" s="100">
        <v>665</v>
      </c>
      <c r="AS29" s="128"/>
      <c r="AT29" s="117">
        <v>1922</v>
      </c>
      <c r="AU29" s="100">
        <v>331</v>
      </c>
      <c r="AV29" s="100">
        <v>166</v>
      </c>
      <c r="AW29" s="100">
        <v>144</v>
      </c>
      <c r="AX29" s="100">
        <v>190</v>
      </c>
      <c r="AY29" s="100">
        <v>186</v>
      </c>
      <c r="AZ29" s="100">
        <v>239</v>
      </c>
      <c r="BA29" s="100">
        <v>226</v>
      </c>
      <c r="BB29" s="100">
        <v>251</v>
      </c>
      <c r="BC29" s="100">
        <v>187</v>
      </c>
      <c r="BD29" s="100">
        <v>212</v>
      </c>
      <c r="BE29" s="100">
        <v>209</v>
      </c>
      <c r="BF29" s="100">
        <v>178</v>
      </c>
      <c r="BG29" s="100">
        <v>196</v>
      </c>
      <c r="BH29" s="100">
        <v>135</v>
      </c>
      <c r="BI29" s="100">
        <v>86</v>
      </c>
      <c r="BJ29" s="100">
        <v>67</v>
      </c>
      <c r="BK29" s="100">
        <v>58</v>
      </c>
      <c r="BL29" s="100">
        <v>58</v>
      </c>
      <c r="BM29" s="100">
        <v>14</v>
      </c>
      <c r="BN29" s="100">
        <v>3133</v>
      </c>
      <c r="BP29" s="117">
        <v>1922</v>
      </c>
    </row>
    <row r="30" spans="2:68">
      <c r="B30" s="117">
        <v>1923</v>
      </c>
      <c r="C30" s="100">
        <v>186</v>
      </c>
      <c r="D30" s="100">
        <v>115</v>
      </c>
      <c r="E30" s="100">
        <v>110</v>
      </c>
      <c r="F30" s="100">
        <v>148</v>
      </c>
      <c r="G30" s="100">
        <v>179</v>
      </c>
      <c r="H30" s="100">
        <v>182</v>
      </c>
      <c r="I30" s="100">
        <v>200</v>
      </c>
      <c r="J30" s="100">
        <v>222</v>
      </c>
      <c r="K30" s="100">
        <v>196</v>
      </c>
      <c r="L30" s="100">
        <v>175</v>
      </c>
      <c r="M30" s="100">
        <v>176</v>
      </c>
      <c r="N30" s="100">
        <v>183</v>
      </c>
      <c r="O30" s="100">
        <v>176</v>
      </c>
      <c r="P30" s="100">
        <v>129</v>
      </c>
      <c r="Q30" s="100">
        <v>77</v>
      </c>
      <c r="R30" s="100">
        <v>52</v>
      </c>
      <c r="S30" s="100">
        <v>39</v>
      </c>
      <c r="T30" s="100">
        <v>27</v>
      </c>
      <c r="U30" s="100">
        <v>16</v>
      </c>
      <c r="V30" s="100">
        <v>2588</v>
      </c>
      <c r="W30" s="128"/>
      <c r="X30" s="117">
        <v>1923</v>
      </c>
      <c r="Y30" s="100">
        <v>156</v>
      </c>
      <c r="Z30" s="100">
        <v>53</v>
      </c>
      <c r="AA30" s="100">
        <v>45</v>
      </c>
      <c r="AB30" s="100">
        <v>38</v>
      </c>
      <c r="AC30" s="100">
        <v>29</v>
      </c>
      <c r="AD30" s="100">
        <v>40</v>
      </c>
      <c r="AE30" s="100">
        <v>40</v>
      </c>
      <c r="AF30" s="100">
        <v>35</v>
      </c>
      <c r="AG30" s="100">
        <v>28</v>
      </c>
      <c r="AH30" s="100">
        <v>30</v>
      </c>
      <c r="AI30" s="100">
        <v>30</v>
      </c>
      <c r="AJ30" s="100">
        <v>41</v>
      </c>
      <c r="AK30" s="100">
        <v>24</v>
      </c>
      <c r="AL30" s="100">
        <v>26</v>
      </c>
      <c r="AM30" s="100">
        <v>16</v>
      </c>
      <c r="AN30" s="100">
        <v>19</v>
      </c>
      <c r="AO30" s="100">
        <v>25</v>
      </c>
      <c r="AP30" s="100">
        <v>26</v>
      </c>
      <c r="AQ30" s="100">
        <v>1</v>
      </c>
      <c r="AR30" s="100">
        <v>702</v>
      </c>
      <c r="AS30" s="128"/>
      <c r="AT30" s="117">
        <v>1923</v>
      </c>
      <c r="AU30" s="100">
        <v>342</v>
      </c>
      <c r="AV30" s="100">
        <v>168</v>
      </c>
      <c r="AW30" s="100">
        <v>155</v>
      </c>
      <c r="AX30" s="100">
        <v>186</v>
      </c>
      <c r="AY30" s="100">
        <v>208</v>
      </c>
      <c r="AZ30" s="100">
        <v>222</v>
      </c>
      <c r="BA30" s="100">
        <v>240</v>
      </c>
      <c r="BB30" s="100">
        <v>257</v>
      </c>
      <c r="BC30" s="100">
        <v>224</v>
      </c>
      <c r="BD30" s="100">
        <v>205</v>
      </c>
      <c r="BE30" s="100">
        <v>206</v>
      </c>
      <c r="BF30" s="100">
        <v>224</v>
      </c>
      <c r="BG30" s="100">
        <v>200</v>
      </c>
      <c r="BH30" s="100">
        <v>155</v>
      </c>
      <c r="BI30" s="100">
        <v>93</v>
      </c>
      <c r="BJ30" s="100">
        <v>71</v>
      </c>
      <c r="BK30" s="100">
        <v>64</v>
      </c>
      <c r="BL30" s="100">
        <v>53</v>
      </c>
      <c r="BM30" s="100">
        <v>17</v>
      </c>
      <c r="BN30" s="100">
        <v>3290</v>
      </c>
      <c r="BP30" s="117">
        <v>1923</v>
      </c>
    </row>
    <row r="31" spans="2:68">
      <c r="B31" s="117">
        <v>1924</v>
      </c>
      <c r="C31" s="100">
        <v>203</v>
      </c>
      <c r="D31" s="100">
        <v>106</v>
      </c>
      <c r="E31" s="100">
        <v>107</v>
      </c>
      <c r="F31" s="100">
        <v>198</v>
      </c>
      <c r="G31" s="100">
        <v>210</v>
      </c>
      <c r="H31" s="100">
        <v>203</v>
      </c>
      <c r="I31" s="100">
        <v>213</v>
      </c>
      <c r="J31" s="100">
        <v>239</v>
      </c>
      <c r="K31" s="100">
        <v>233</v>
      </c>
      <c r="L31" s="100">
        <v>210</v>
      </c>
      <c r="M31" s="100">
        <v>206</v>
      </c>
      <c r="N31" s="100">
        <v>187</v>
      </c>
      <c r="O31" s="100">
        <v>184</v>
      </c>
      <c r="P31" s="100">
        <v>126</v>
      </c>
      <c r="Q31" s="100">
        <v>97</v>
      </c>
      <c r="R31" s="100">
        <v>49</v>
      </c>
      <c r="S31" s="100">
        <v>26</v>
      </c>
      <c r="T31" s="100">
        <v>22</v>
      </c>
      <c r="U31" s="100">
        <v>11</v>
      </c>
      <c r="V31" s="100">
        <v>2830</v>
      </c>
      <c r="W31" s="128"/>
      <c r="X31" s="117">
        <v>1924</v>
      </c>
      <c r="Y31" s="100">
        <v>163</v>
      </c>
      <c r="Z31" s="100">
        <v>48</v>
      </c>
      <c r="AA31" s="100">
        <v>36</v>
      </c>
      <c r="AB31" s="100">
        <v>41</v>
      </c>
      <c r="AC31" s="100">
        <v>47</v>
      </c>
      <c r="AD31" s="100">
        <v>33</v>
      </c>
      <c r="AE31" s="100">
        <v>34</v>
      </c>
      <c r="AF31" s="100">
        <v>46</v>
      </c>
      <c r="AG31" s="100">
        <v>45</v>
      </c>
      <c r="AH31" s="100">
        <v>45</v>
      </c>
      <c r="AI31" s="100">
        <v>39</v>
      </c>
      <c r="AJ31" s="100">
        <v>39</v>
      </c>
      <c r="AK31" s="100">
        <v>30</v>
      </c>
      <c r="AL31" s="100">
        <v>25</v>
      </c>
      <c r="AM31" s="100">
        <v>28</v>
      </c>
      <c r="AN31" s="100">
        <v>19</v>
      </c>
      <c r="AO31" s="100">
        <v>18</v>
      </c>
      <c r="AP31" s="100">
        <v>31</v>
      </c>
      <c r="AQ31" s="100">
        <v>0</v>
      </c>
      <c r="AR31" s="100">
        <v>767</v>
      </c>
      <c r="AS31" s="128"/>
      <c r="AT31" s="117">
        <v>1924</v>
      </c>
      <c r="AU31" s="100">
        <v>366</v>
      </c>
      <c r="AV31" s="100">
        <v>154</v>
      </c>
      <c r="AW31" s="100">
        <v>143</v>
      </c>
      <c r="AX31" s="100">
        <v>239</v>
      </c>
      <c r="AY31" s="100">
        <v>257</v>
      </c>
      <c r="AZ31" s="100">
        <v>236</v>
      </c>
      <c r="BA31" s="100">
        <v>247</v>
      </c>
      <c r="BB31" s="100">
        <v>285</v>
      </c>
      <c r="BC31" s="100">
        <v>278</v>
      </c>
      <c r="BD31" s="100">
        <v>255</v>
      </c>
      <c r="BE31" s="100">
        <v>245</v>
      </c>
      <c r="BF31" s="100">
        <v>226</v>
      </c>
      <c r="BG31" s="100">
        <v>214</v>
      </c>
      <c r="BH31" s="100">
        <v>151</v>
      </c>
      <c r="BI31" s="100">
        <v>125</v>
      </c>
      <c r="BJ31" s="100">
        <v>68</v>
      </c>
      <c r="BK31" s="100">
        <v>44</v>
      </c>
      <c r="BL31" s="100">
        <v>53</v>
      </c>
      <c r="BM31" s="100">
        <v>11</v>
      </c>
      <c r="BN31" s="100">
        <v>3597</v>
      </c>
      <c r="BP31" s="117">
        <v>1924</v>
      </c>
    </row>
    <row r="32" spans="2:68">
      <c r="B32" s="117">
        <v>1925</v>
      </c>
      <c r="C32" s="100">
        <v>197</v>
      </c>
      <c r="D32" s="100">
        <v>123</v>
      </c>
      <c r="E32" s="100">
        <v>122</v>
      </c>
      <c r="F32" s="100">
        <v>262</v>
      </c>
      <c r="G32" s="100">
        <v>251</v>
      </c>
      <c r="H32" s="100">
        <v>234</v>
      </c>
      <c r="I32" s="100">
        <v>234</v>
      </c>
      <c r="J32" s="100">
        <v>243</v>
      </c>
      <c r="K32" s="100">
        <v>213</v>
      </c>
      <c r="L32" s="100">
        <v>215</v>
      </c>
      <c r="M32" s="100">
        <v>192</v>
      </c>
      <c r="N32" s="100">
        <v>191</v>
      </c>
      <c r="O32" s="100">
        <v>194</v>
      </c>
      <c r="P32" s="100">
        <v>148</v>
      </c>
      <c r="Q32" s="100">
        <v>120</v>
      </c>
      <c r="R32" s="100">
        <v>55</v>
      </c>
      <c r="S32" s="100">
        <v>30</v>
      </c>
      <c r="T32" s="100">
        <v>33</v>
      </c>
      <c r="U32" s="100">
        <v>10</v>
      </c>
      <c r="V32" s="100">
        <v>3067</v>
      </c>
      <c r="W32" s="128"/>
      <c r="X32" s="117">
        <v>1925</v>
      </c>
      <c r="Y32" s="100">
        <v>171</v>
      </c>
      <c r="Z32" s="100">
        <v>55</v>
      </c>
      <c r="AA32" s="100">
        <v>49</v>
      </c>
      <c r="AB32" s="100">
        <v>48</v>
      </c>
      <c r="AC32" s="100">
        <v>37</v>
      </c>
      <c r="AD32" s="100">
        <v>43</v>
      </c>
      <c r="AE32" s="100">
        <v>48</v>
      </c>
      <c r="AF32" s="100">
        <v>44</v>
      </c>
      <c r="AG32" s="100">
        <v>43</v>
      </c>
      <c r="AH32" s="100">
        <v>34</v>
      </c>
      <c r="AI32" s="100">
        <v>36</v>
      </c>
      <c r="AJ32" s="100">
        <v>40</v>
      </c>
      <c r="AK32" s="100">
        <v>37</v>
      </c>
      <c r="AL32" s="100">
        <v>39</v>
      </c>
      <c r="AM32" s="100">
        <v>34</v>
      </c>
      <c r="AN32" s="100">
        <v>33</v>
      </c>
      <c r="AO32" s="100">
        <v>41</v>
      </c>
      <c r="AP32" s="100">
        <v>32</v>
      </c>
      <c r="AQ32" s="100">
        <v>1</v>
      </c>
      <c r="AR32" s="100">
        <v>865</v>
      </c>
      <c r="AS32" s="128"/>
      <c r="AT32" s="117">
        <v>1925</v>
      </c>
      <c r="AU32" s="100">
        <v>368</v>
      </c>
      <c r="AV32" s="100">
        <v>178</v>
      </c>
      <c r="AW32" s="100">
        <v>171</v>
      </c>
      <c r="AX32" s="100">
        <v>310</v>
      </c>
      <c r="AY32" s="100">
        <v>288</v>
      </c>
      <c r="AZ32" s="100">
        <v>277</v>
      </c>
      <c r="BA32" s="100">
        <v>282</v>
      </c>
      <c r="BB32" s="100">
        <v>287</v>
      </c>
      <c r="BC32" s="100">
        <v>256</v>
      </c>
      <c r="BD32" s="100">
        <v>249</v>
      </c>
      <c r="BE32" s="100">
        <v>228</v>
      </c>
      <c r="BF32" s="100">
        <v>231</v>
      </c>
      <c r="BG32" s="100">
        <v>231</v>
      </c>
      <c r="BH32" s="100">
        <v>187</v>
      </c>
      <c r="BI32" s="100">
        <v>154</v>
      </c>
      <c r="BJ32" s="100">
        <v>88</v>
      </c>
      <c r="BK32" s="100">
        <v>71</v>
      </c>
      <c r="BL32" s="100">
        <v>65</v>
      </c>
      <c r="BM32" s="100">
        <v>11</v>
      </c>
      <c r="BN32" s="100">
        <v>3932</v>
      </c>
      <c r="BP32" s="117">
        <v>1925</v>
      </c>
    </row>
    <row r="33" spans="2:68">
      <c r="B33" s="117">
        <v>1926</v>
      </c>
      <c r="C33" s="100">
        <v>226</v>
      </c>
      <c r="D33" s="100">
        <v>138</v>
      </c>
      <c r="E33" s="100">
        <v>146</v>
      </c>
      <c r="F33" s="100">
        <v>232</v>
      </c>
      <c r="G33" s="100">
        <v>272</v>
      </c>
      <c r="H33" s="100">
        <v>253</v>
      </c>
      <c r="I33" s="100">
        <v>241</v>
      </c>
      <c r="J33" s="100">
        <v>264</v>
      </c>
      <c r="K33" s="100">
        <v>255</v>
      </c>
      <c r="L33" s="100">
        <v>265</v>
      </c>
      <c r="M33" s="100">
        <v>202</v>
      </c>
      <c r="N33" s="100">
        <v>224</v>
      </c>
      <c r="O33" s="100">
        <v>197</v>
      </c>
      <c r="P33" s="100">
        <v>155</v>
      </c>
      <c r="Q33" s="100">
        <v>107</v>
      </c>
      <c r="R33" s="100">
        <v>77</v>
      </c>
      <c r="S33" s="100">
        <v>44</v>
      </c>
      <c r="T33" s="100">
        <v>40</v>
      </c>
      <c r="U33" s="100">
        <v>6</v>
      </c>
      <c r="V33" s="100">
        <v>3344</v>
      </c>
      <c r="W33" s="128"/>
      <c r="X33" s="117">
        <v>1926</v>
      </c>
      <c r="Y33" s="100">
        <v>128</v>
      </c>
      <c r="Z33" s="100">
        <v>62</v>
      </c>
      <c r="AA33" s="100">
        <v>33</v>
      </c>
      <c r="AB33" s="100">
        <v>42</v>
      </c>
      <c r="AC33" s="100">
        <v>46</v>
      </c>
      <c r="AD33" s="100">
        <v>52</v>
      </c>
      <c r="AE33" s="100">
        <v>50</v>
      </c>
      <c r="AF33" s="100">
        <v>49</v>
      </c>
      <c r="AG33" s="100">
        <v>42</v>
      </c>
      <c r="AH33" s="100">
        <v>45</v>
      </c>
      <c r="AI33" s="100">
        <v>35</v>
      </c>
      <c r="AJ33" s="100">
        <v>49</v>
      </c>
      <c r="AK33" s="100">
        <v>43</v>
      </c>
      <c r="AL33" s="100">
        <v>47</v>
      </c>
      <c r="AM33" s="100">
        <v>41</v>
      </c>
      <c r="AN33" s="100">
        <v>42</v>
      </c>
      <c r="AO33" s="100">
        <v>33</v>
      </c>
      <c r="AP33" s="100">
        <v>34</v>
      </c>
      <c r="AQ33" s="100">
        <v>0</v>
      </c>
      <c r="AR33" s="100">
        <v>873</v>
      </c>
      <c r="AS33" s="128"/>
      <c r="AT33" s="117">
        <v>1926</v>
      </c>
      <c r="AU33" s="100">
        <v>354</v>
      </c>
      <c r="AV33" s="100">
        <v>200</v>
      </c>
      <c r="AW33" s="100">
        <v>179</v>
      </c>
      <c r="AX33" s="100">
        <v>274</v>
      </c>
      <c r="AY33" s="100">
        <v>318</v>
      </c>
      <c r="AZ33" s="100">
        <v>305</v>
      </c>
      <c r="BA33" s="100">
        <v>291</v>
      </c>
      <c r="BB33" s="100">
        <v>313</v>
      </c>
      <c r="BC33" s="100">
        <v>297</v>
      </c>
      <c r="BD33" s="100">
        <v>310</v>
      </c>
      <c r="BE33" s="100">
        <v>237</v>
      </c>
      <c r="BF33" s="100">
        <v>273</v>
      </c>
      <c r="BG33" s="100">
        <v>240</v>
      </c>
      <c r="BH33" s="100">
        <v>202</v>
      </c>
      <c r="BI33" s="100">
        <v>148</v>
      </c>
      <c r="BJ33" s="100">
        <v>119</v>
      </c>
      <c r="BK33" s="100">
        <v>77</v>
      </c>
      <c r="BL33" s="100">
        <v>74</v>
      </c>
      <c r="BM33" s="100">
        <v>6</v>
      </c>
      <c r="BN33" s="100">
        <v>4217</v>
      </c>
      <c r="BP33" s="117">
        <v>1926</v>
      </c>
    </row>
    <row r="34" spans="2:68">
      <c r="B34" s="117">
        <v>1927</v>
      </c>
      <c r="C34" s="100">
        <v>246</v>
      </c>
      <c r="D34" s="100">
        <v>160</v>
      </c>
      <c r="E34" s="100">
        <v>148</v>
      </c>
      <c r="F34" s="100">
        <v>217</v>
      </c>
      <c r="G34" s="100">
        <v>275</v>
      </c>
      <c r="H34" s="100">
        <v>235</v>
      </c>
      <c r="I34" s="100">
        <v>233</v>
      </c>
      <c r="J34" s="100">
        <v>254</v>
      </c>
      <c r="K34" s="100">
        <v>284</v>
      </c>
      <c r="L34" s="100">
        <v>268</v>
      </c>
      <c r="M34" s="100">
        <v>215</v>
      </c>
      <c r="N34" s="100">
        <v>258</v>
      </c>
      <c r="O34" s="100">
        <v>215</v>
      </c>
      <c r="P34" s="100">
        <v>173</v>
      </c>
      <c r="Q34" s="100">
        <v>104</v>
      </c>
      <c r="R34" s="100">
        <v>65</v>
      </c>
      <c r="S34" s="100">
        <v>43</v>
      </c>
      <c r="T34" s="100">
        <v>32</v>
      </c>
      <c r="U34" s="100">
        <v>13</v>
      </c>
      <c r="V34" s="100">
        <v>3438</v>
      </c>
      <c r="W34" s="128"/>
      <c r="X34" s="117">
        <v>1927</v>
      </c>
      <c r="Y34" s="100">
        <v>162</v>
      </c>
      <c r="Z34" s="100">
        <v>62</v>
      </c>
      <c r="AA34" s="100">
        <v>44</v>
      </c>
      <c r="AB34" s="100">
        <v>47</v>
      </c>
      <c r="AC34" s="100">
        <v>46</v>
      </c>
      <c r="AD34" s="100">
        <v>43</v>
      </c>
      <c r="AE34" s="100">
        <v>52</v>
      </c>
      <c r="AF34" s="100">
        <v>57</v>
      </c>
      <c r="AG34" s="100">
        <v>41</v>
      </c>
      <c r="AH34" s="100">
        <v>53</v>
      </c>
      <c r="AI34" s="100">
        <v>38</v>
      </c>
      <c r="AJ34" s="100">
        <v>41</v>
      </c>
      <c r="AK34" s="100">
        <v>47</v>
      </c>
      <c r="AL34" s="100">
        <v>38</v>
      </c>
      <c r="AM34" s="100">
        <v>40</v>
      </c>
      <c r="AN34" s="100">
        <v>40</v>
      </c>
      <c r="AO34" s="100">
        <v>40</v>
      </c>
      <c r="AP34" s="100">
        <v>60</v>
      </c>
      <c r="AQ34" s="100">
        <v>0</v>
      </c>
      <c r="AR34" s="100">
        <v>951</v>
      </c>
      <c r="AS34" s="128"/>
      <c r="AT34" s="117">
        <v>1927</v>
      </c>
      <c r="AU34" s="100">
        <v>408</v>
      </c>
      <c r="AV34" s="100">
        <v>222</v>
      </c>
      <c r="AW34" s="100">
        <v>192</v>
      </c>
      <c r="AX34" s="100">
        <v>264</v>
      </c>
      <c r="AY34" s="100">
        <v>321</v>
      </c>
      <c r="AZ34" s="100">
        <v>278</v>
      </c>
      <c r="BA34" s="100">
        <v>285</v>
      </c>
      <c r="BB34" s="100">
        <v>311</v>
      </c>
      <c r="BC34" s="100">
        <v>325</v>
      </c>
      <c r="BD34" s="100">
        <v>321</v>
      </c>
      <c r="BE34" s="100">
        <v>253</v>
      </c>
      <c r="BF34" s="100">
        <v>299</v>
      </c>
      <c r="BG34" s="100">
        <v>262</v>
      </c>
      <c r="BH34" s="100">
        <v>211</v>
      </c>
      <c r="BI34" s="100">
        <v>144</v>
      </c>
      <c r="BJ34" s="100">
        <v>105</v>
      </c>
      <c r="BK34" s="100">
        <v>83</v>
      </c>
      <c r="BL34" s="100">
        <v>92</v>
      </c>
      <c r="BM34" s="100">
        <v>13</v>
      </c>
      <c r="BN34" s="100">
        <v>4389</v>
      </c>
      <c r="BP34" s="117">
        <v>1927</v>
      </c>
    </row>
    <row r="35" spans="2:68">
      <c r="B35" s="117">
        <v>1928</v>
      </c>
      <c r="C35" s="100">
        <v>197</v>
      </c>
      <c r="D35" s="100">
        <v>130</v>
      </c>
      <c r="E35" s="100">
        <v>115</v>
      </c>
      <c r="F35" s="100">
        <v>231</v>
      </c>
      <c r="G35" s="100">
        <v>290</v>
      </c>
      <c r="H35" s="100">
        <v>266</v>
      </c>
      <c r="I35" s="100">
        <v>222</v>
      </c>
      <c r="J35" s="100">
        <v>257</v>
      </c>
      <c r="K35" s="100">
        <v>264</v>
      </c>
      <c r="L35" s="100">
        <v>262</v>
      </c>
      <c r="M35" s="100">
        <v>266</v>
      </c>
      <c r="N35" s="100">
        <v>217</v>
      </c>
      <c r="O35" s="100">
        <v>186</v>
      </c>
      <c r="P35" s="100">
        <v>166</v>
      </c>
      <c r="Q35" s="100">
        <v>116</v>
      </c>
      <c r="R35" s="100">
        <v>73</v>
      </c>
      <c r="S35" s="100">
        <v>37</v>
      </c>
      <c r="T35" s="100">
        <v>33</v>
      </c>
      <c r="U35" s="100">
        <v>15</v>
      </c>
      <c r="V35" s="100">
        <v>3343</v>
      </c>
      <c r="W35" s="128"/>
      <c r="X35" s="117">
        <v>1928</v>
      </c>
      <c r="Y35" s="100">
        <v>141</v>
      </c>
      <c r="Z35" s="100">
        <v>81</v>
      </c>
      <c r="AA35" s="100">
        <v>45</v>
      </c>
      <c r="AB35" s="100">
        <v>51</v>
      </c>
      <c r="AC35" s="100">
        <v>40</v>
      </c>
      <c r="AD35" s="100">
        <v>56</v>
      </c>
      <c r="AE35" s="100">
        <v>42</v>
      </c>
      <c r="AF35" s="100">
        <v>52</v>
      </c>
      <c r="AG35" s="100">
        <v>42</v>
      </c>
      <c r="AH35" s="100">
        <v>48</v>
      </c>
      <c r="AI35" s="100">
        <v>43</v>
      </c>
      <c r="AJ35" s="100">
        <v>43</v>
      </c>
      <c r="AK35" s="100">
        <v>33</v>
      </c>
      <c r="AL35" s="100">
        <v>42</v>
      </c>
      <c r="AM35" s="100">
        <v>49</v>
      </c>
      <c r="AN35" s="100">
        <v>36</v>
      </c>
      <c r="AO35" s="100">
        <v>37</v>
      </c>
      <c r="AP35" s="100">
        <v>42</v>
      </c>
      <c r="AQ35" s="100">
        <v>0</v>
      </c>
      <c r="AR35" s="100">
        <v>923</v>
      </c>
      <c r="AS35" s="128"/>
      <c r="AT35" s="117">
        <v>1928</v>
      </c>
      <c r="AU35" s="100">
        <v>338</v>
      </c>
      <c r="AV35" s="100">
        <v>211</v>
      </c>
      <c r="AW35" s="100">
        <v>160</v>
      </c>
      <c r="AX35" s="100">
        <v>282</v>
      </c>
      <c r="AY35" s="100">
        <v>330</v>
      </c>
      <c r="AZ35" s="100">
        <v>322</v>
      </c>
      <c r="BA35" s="100">
        <v>264</v>
      </c>
      <c r="BB35" s="100">
        <v>309</v>
      </c>
      <c r="BC35" s="100">
        <v>306</v>
      </c>
      <c r="BD35" s="100">
        <v>310</v>
      </c>
      <c r="BE35" s="100">
        <v>309</v>
      </c>
      <c r="BF35" s="100">
        <v>260</v>
      </c>
      <c r="BG35" s="100">
        <v>219</v>
      </c>
      <c r="BH35" s="100">
        <v>208</v>
      </c>
      <c r="BI35" s="100">
        <v>165</v>
      </c>
      <c r="BJ35" s="100">
        <v>109</v>
      </c>
      <c r="BK35" s="100">
        <v>74</v>
      </c>
      <c r="BL35" s="100">
        <v>75</v>
      </c>
      <c r="BM35" s="100">
        <v>15</v>
      </c>
      <c r="BN35" s="100">
        <v>4266</v>
      </c>
      <c r="BP35" s="117">
        <v>1928</v>
      </c>
    </row>
    <row r="36" spans="2:68">
      <c r="B36" s="117">
        <v>1929</v>
      </c>
      <c r="C36" s="100">
        <v>221</v>
      </c>
      <c r="D36" s="100">
        <v>127</v>
      </c>
      <c r="E36" s="100">
        <v>118</v>
      </c>
      <c r="F36" s="100">
        <v>254</v>
      </c>
      <c r="G36" s="100">
        <v>322</v>
      </c>
      <c r="H36" s="100">
        <v>314</v>
      </c>
      <c r="I36" s="100">
        <v>276</v>
      </c>
      <c r="J36" s="100">
        <v>269</v>
      </c>
      <c r="K36" s="100">
        <v>262</v>
      </c>
      <c r="L36" s="100">
        <v>273</v>
      </c>
      <c r="M36" s="100">
        <v>239</v>
      </c>
      <c r="N36" s="100">
        <v>211</v>
      </c>
      <c r="O36" s="100">
        <v>193</v>
      </c>
      <c r="P36" s="100">
        <v>151</v>
      </c>
      <c r="Q36" s="100">
        <v>117</v>
      </c>
      <c r="R36" s="100">
        <v>73</v>
      </c>
      <c r="S36" s="100">
        <v>35</v>
      </c>
      <c r="T36" s="100">
        <v>37</v>
      </c>
      <c r="U36" s="100">
        <v>11</v>
      </c>
      <c r="V36" s="100">
        <v>3503</v>
      </c>
      <c r="W36" s="128"/>
      <c r="X36" s="117">
        <v>1929</v>
      </c>
      <c r="Y36" s="100">
        <v>157</v>
      </c>
      <c r="Z36" s="100">
        <v>66</v>
      </c>
      <c r="AA36" s="100">
        <v>36</v>
      </c>
      <c r="AB36" s="100">
        <v>59</v>
      </c>
      <c r="AC36" s="100">
        <v>39</v>
      </c>
      <c r="AD36" s="100">
        <v>54</v>
      </c>
      <c r="AE36" s="100">
        <v>48</v>
      </c>
      <c r="AF36" s="100">
        <v>56</v>
      </c>
      <c r="AG36" s="100">
        <v>54</v>
      </c>
      <c r="AH36" s="100">
        <v>49</v>
      </c>
      <c r="AI36" s="100">
        <v>45</v>
      </c>
      <c r="AJ36" s="100">
        <v>45</v>
      </c>
      <c r="AK36" s="100">
        <v>26</v>
      </c>
      <c r="AL36" s="100">
        <v>50</v>
      </c>
      <c r="AM36" s="100">
        <v>46</v>
      </c>
      <c r="AN36" s="100">
        <v>36</v>
      </c>
      <c r="AO36" s="100">
        <v>32</v>
      </c>
      <c r="AP36" s="100">
        <v>42</v>
      </c>
      <c r="AQ36" s="100">
        <v>1</v>
      </c>
      <c r="AR36" s="100">
        <v>941</v>
      </c>
      <c r="AS36" s="128"/>
      <c r="AT36" s="117">
        <v>1929</v>
      </c>
      <c r="AU36" s="100">
        <v>378</v>
      </c>
      <c r="AV36" s="100">
        <v>193</v>
      </c>
      <c r="AW36" s="100">
        <v>154</v>
      </c>
      <c r="AX36" s="100">
        <v>313</v>
      </c>
      <c r="AY36" s="100">
        <v>361</v>
      </c>
      <c r="AZ36" s="100">
        <v>368</v>
      </c>
      <c r="BA36" s="100">
        <v>324</v>
      </c>
      <c r="BB36" s="100">
        <v>325</v>
      </c>
      <c r="BC36" s="100">
        <v>316</v>
      </c>
      <c r="BD36" s="100">
        <v>322</v>
      </c>
      <c r="BE36" s="100">
        <v>284</v>
      </c>
      <c r="BF36" s="100">
        <v>256</v>
      </c>
      <c r="BG36" s="100">
        <v>219</v>
      </c>
      <c r="BH36" s="100">
        <v>201</v>
      </c>
      <c r="BI36" s="100">
        <v>163</v>
      </c>
      <c r="BJ36" s="100">
        <v>109</v>
      </c>
      <c r="BK36" s="100">
        <v>67</v>
      </c>
      <c r="BL36" s="100">
        <v>79</v>
      </c>
      <c r="BM36" s="100">
        <v>12</v>
      </c>
      <c r="BN36" s="100">
        <v>4444</v>
      </c>
      <c r="BP36" s="117">
        <v>1929</v>
      </c>
    </row>
    <row r="37" spans="2:68">
      <c r="B37" s="117">
        <v>1930</v>
      </c>
      <c r="C37" s="100">
        <v>223</v>
      </c>
      <c r="D37" s="100">
        <v>114</v>
      </c>
      <c r="E37" s="100">
        <v>121</v>
      </c>
      <c r="F37" s="100">
        <v>263</v>
      </c>
      <c r="G37" s="100">
        <v>329</v>
      </c>
      <c r="H37" s="100">
        <v>282</v>
      </c>
      <c r="I37" s="100">
        <v>236</v>
      </c>
      <c r="J37" s="100">
        <v>269</v>
      </c>
      <c r="K37" s="100">
        <v>248</v>
      </c>
      <c r="L37" s="100">
        <v>261</v>
      </c>
      <c r="M37" s="100">
        <v>258</v>
      </c>
      <c r="N37" s="100">
        <v>229</v>
      </c>
      <c r="O37" s="100">
        <v>207</v>
      </c>
      <c r="P37" s="100">
        <v>153</v>
      </c>
      <c r="Q37" s="100">
        <v>116</v>
      </c>
      <c r="R37" s="100">
        <v>85</v>
      </c>
      <c r="S37" s="100">
        <v>38</v>
      </c>
      <c r="T37" s="100">
        <v>33</v>
      </c>
      <c r="U37" s="100">
        <v>14</v>
      </c>
      <c r="V37" s="100">
        <v>3479</v>
      </c>
      <c r="W37" s="128"/>
      <c r="X37" s="117">
        <v>1930</v>
      </c>
      <c r="Y37" s="100">
        <v>153</v>
      </c>
      <c r="Z37" s="100">
        <v>55</v>
      </c>
      <c r="AA37" s="100">
        <v>40</v>
      </c>
      <c r="AB37" s="100">
        <v>58</v>
      </c>
      <c r="AC37" s="100">
        <v>58</v>
      </c>
      <c r="AD37" s="100">
        <v>43</v>
      </c>
      <c r="AE37" s="100">
        <v>45</v>
      </c>
      <c r="AF37" s="100">
        <v>45</v>
      </c>
      <c r="AG37" s="100">
        <v>33</v>
      </c>
      <c r="AH37" s="100">
        <v>62</v>
      </c>
      <c r="AI37" s="100">
        <v>35</v>
      </c>
      <c r="AJ37" s="100">
        <v>50</v>
      </c>
      <c r="AK37" s="100">
        <v>42</v>
      </c>
      <c r="AL37" s="100">
        <v>36</v>
      </c>
      <c r="AM37" s="100">
        <v>37</v>
      </c>
      <c r="AN37" s="100">
        <v>50</v>
      </c>
      <c r="AO37" s="100">
        <v>35</v>
      </c>
      <c r="AP37" s="100">
        <v>39</v>
      </c>
      <c r="AQ37" s="100">
        <v>0</v>
      </c>
      <c r="AR37" s="100">
        <v>916</v>
      </c>
      <c r="AS37" s="128"/>
      <c r="AT37" s="117">
        <v>1930</v>
      </c>
      <c r="AU37" s="100">
        <v>376</v>
      </c>
      <c r="AV37" s="100">
        <v>169</v>
      </c>
      <c r="AW37" s="100">
        <v>161</v>
      </c>
      <c r="AX37" s="100">
        <v>321</v>
      </c>
      <c r="AY37" s="100">
        <v>387</v>
      </c>
      <c r="AZ37" s="100">
        <v>325</v>
      </c>
      <c r="BA37" s="100">
        <v>281</v>
      </c>
      <c r="BB37" s="100">
        <v>314</v>
      </c>
      <c r="BC37" s="100">
        <v>281</v>
      </c>
      <c r="BD37" s="100">
        <v>323</v>
      </c>
      <c r="BE37" s="100">
        <v>293</v>
      </c>
      <c r="BF37" s="100">
        <v>279</v>
      </c>
      <c r="BG37" s="100">
        <v>249</v>
      </c>
      <c r="BH37" s="100">
        <v>189</v>
      </c>
      <c r="BI37" s="100">
        <v>153</v>
      </c>
      <c r="BJ37" s="100">
        <v>135</v>
      </c>
      <c r="BK37" s="100">
        <v>73</v>
      </c>
      <c r="BL37" s="100">
        <v>72</v>
      </c>
      <c r="BM37" s="100">
        <v>14</v>
      </c>
      <c r="BN37" s="100">
        <v>4395</v>
      </c>
      <c r="BP37" s="117">
        <v>1930</v>
      </c>
    </row>
    <row r="38" spans="2:68">
      <c r="B38" s="118">
        <v>1931</v>
      </c>
      <c r="C38" s="100">
        <v>179</v>
      </c>
      <c r="D38" s="100">
        <v>120</v>
      </c>
      <c r="E38" s="100">
        <v>130</v>
      </c>
      <c r="F38" s="100">
        <v>229</v>
      </c>
      <c r="G38" s="100">
        <v>250</v>
      </c>
      <c r="H38" s="100">
        <v>252</v>
      </c>
      <c r="I38" s="100">
        <v>223</v>
      </c>
      <c r="J38" s="100">
        <v>219</v>
      </c>
      <c r="K38" s="100">
        <v>219</v>
      </c>
      <c r="L38" s="100">
        <v>198</v>
      </c>
      <c r="M38" s="100">
        <v>220</v>
      </c>
      <c r="N38" s="100">
        <v>207</v>
      </c>
      <c r="O38" s="100">
        <v>168</v>
      </c>
      <c r="P38" s="100">
        <v>147</v>
      </c>
      <c r="Q38" s="100">
        <v>119</v>
      </c>
      <c r="R38" s="100">
        <v>85</v>
      </c>
      <c r="S38" s="100">
        <v>58</v>
      </c>
      <c r="T38" s="100">
        <v>42</v>
      </c>
      <c r="U38" s="100">
        <v>4</v>
      </c>
      <c r="V38" s="100">
        <v>3069</v>
      </c>
      <c r="W38" s="128"/>
      <c r="X38" s="118">
        <v>1931</v>
      </c>
      <c r="Y38" s="100">
        <v>114</v>
      </c>
      <c r="Z38" s="100">
        <v>40</v>
      </c>
      <c r="AA38" s="100">
        <v>31</v>
      </c>
      <c r="AB38" s="100">
        <v>48</v>
      </c>
      <c r="AC38" s="100">
        <v>43</v>
      </c>
      <c r="AD38" s="100">
        <v>58</v>
      </c>
      <c r="AE38" s="100">
        <v>46</v>
      </c>
      <c r="AF38" s="100">
        <v>38</v>
      </c>
      <c r="AG38" s="100">
        <v>29</v>
      </c>
      <c r="AH38" s="100">
        <v>34</v>
      </c>
      <c r="AI38" s="100">
        <v>41</v>
      </c>
      <c r="AJ38" s="100">
        <v>44</v>
      </c>
      <c r="AK38" s="100">
        <v>29</v>
      </c>
      <c r="AL38" s="100">
        <v>35</v>
      </c>
      <c r="AM38" s="100">
        <v>48</v>
      </c>
      <c r="AN38" s="100">
        <v>45</v>
      </c>
      <c r="AO38" s="100">
        <v>46</v>
      </c>
      <c r="AP38" s="100">
        <v>61</v>
      </c>
      <c r="AQ38" s="100">
        <v>0</v>
      </c>
      <c r="AR38" s="100">
        <v>830</v>
      </c>
      <c r="AS38" s="128"/>
      <c r="AT38" s="118">
        <v>1931</v>
      </c>
      <c r="AU38" s="100">
        <v>293</v>
      </c>
      <c r="AV38" s="100">
        <v>160</v>
      </c>
      <c r="AW38" s="100">
        <v>161</v>
      </c>
      <c r="AX38" s="100">
        <v>277</v>
      </c>
      <c r="AY38" s="100">
        <v>293</v>
      </c>
      <c r="AZ38" s="100">
        <v>310</v>
      </c>
      <c r="BA38" s="100">
        <v>269</v>
      </c>
      <c r="BB38" s="100">
        <v>257</v>
      </c>
      <c r="BC38" s="100">
        <v>248</v>
      </c>
      <c r="BD38" s="100">
        <v>232</v>
      </c>
      <c r="BE38" s="100">
        <v>261</v>
      </c>
      <c r="BF38" s="100">
        <v>251</v>
      </c>
      <c r="BG38" s="100">
        <v>197</v>
      </c>
      <c r="BH38" s="100">
        <v>182</v>
      </c>
      <c r="BI38" s="100">
        <v>167</v>
      </c>
      <c r="BJ38" s="100">
        <v>130</v>
      </c>
      <c r="BK38" s="100">
        <v>104</v>
      </c>
      <c r="BL38" s="100">
        <v>103</v>
      </c>
      <c r="BM38" s="100">
        <v>4</v>
      </c>
      <c r="BN38" s="100">
        <v>3899</v>
      </c>
      <c r="BP38" s="118">
        <v>1931</v>
      </c>
    </row>
    <row r="39" spans="2:68">
      <c r="B39" s="118">
        <v>1932</v>
      </c>
      <c r="C39" s="100">
        <v>216</v>
      </c>
      <c r="D39" s="100">
        <v>98</v>
      </c>
      <c r="E39" s="100">
        <v>121</v>
      </c>
      <c r="F39" s="100">
        <v>225</v>
      </c>
      <c r="G39" s="100">
        <v>286</v>
      </c>
      <c r="H39" s="100">
        <v>210</v>
      </c>
      <c r="I39" s="100">
        <v>164</v>
      </c>
      <c r="J39" s="100">
        <v>215</v>
      </c>
      <c r="K39" s="100">
        <v>216</v>
      </c>
      <c r="L39" s="100">
        <v>213</v>
      </c>
      <c r="M39" s="100">
        <v>209</v>
      </c>
      <c r="N39" s="100">
        <v>183</v>
      </c>
      <c r="O39" s="100">
        <v>179</v>
      </c>
      <c r="P39" s="100">
        <v>169</v>
      </c>
      <c r="Q39" s="100">
        <v>121</v>
      </c>
      <c r="R39" s="100">
        <v>78</v>
      </c>
      <c r="S39" s="100">
        <v>43</v>
      </c>
      <c r="T39" s="100">
        <v>37</v>
      </c>
      <c r="U39" s="100">
        <v>8</v>
      </c>
      <c r="V39" s="100">
        <v>2991</v>
      </c>
      <c r="W39" s="128"/>
      <c r="X39" s="118">
        <v>1932</v>
      </c>
      <c r="Y39" s="100">
        <v>134</v>
      </c>
      <c r="Z39" s="100">
        <v>57</v>
      </c>
      <c r="AA39" s="100">
        <v>19</v>
      </c>
      <c r="AB39" s="100">
        <v>57</v>
      </c>
      <c r="AC39" s="100">
        <v>56</v>
      </c>
      <c r="AD39" s="100">
        <v>44</v>
      </c>
      <c r="AE39" s="100">
        <v>31</v>
      </c>
      <c r="AF39" s="100">
        <v>46</v>
      </c>
      <c r="AG39" s="100">
        <v>51</v>
      </c>
      <c r="AH39" s="100">
        <v>44</v>
      </c>
      <c r="AI39" s="100">
        <v>55</v>
      </c>
      <c r="AJ39" s="100">
        <v>43</v>
      </c>
      <c r="AK39" s="100">
        <v>37</v>
      </c>
      <c r="AL39" s="100">
        <v>47</v>
      </c>
      <c r="AM39" s="100">
        <v>39</v>
      </c>
      <c r="AN39" s="100">
        <v>43</v>
      </c>
      <c r="AO39" s="100">
        <v>47</v>
      </c>
      <c r="AP39" s="100">
        <v>43</v>
      </c>
      <c r="AQ39" s="100">
        <v>0</v>
      </c>
      <c r="AR39" s="100">
        <v>893</v>
      </c>
      <c r="AS39" s="128"/>
      <c r="AT39" s="118">
        <v>1932</v>
      </c>
      <c r="AU39" s="100">
        <v>350</v>
      </c>
      <c r="AV39" s="100">
        <v>155</v>
      </c>
      <c r="AW39" s="100">
        <v>140</v>
      </c>
      <c r="AX39" s="100">
        <v>282</v>
      </c>
      <c r="AY39" s="100">
        <v>342</v>
      </c>
      <c r="AZ39" s="100">
        <v>254</v>
      </c>
      <c r="BA39" s="100">
        <v>195</v>
      </c>
      <c r="BB39" s="100">
        <v>261</v>
      </c>
      <c r="BC39" s="100">
        <v>267</v>
      </c>
      <c r="BD39" s="100">
        <v>257</v>
      </c>
      <c r="BE39" s="100">
        <v>264</v>
      </c>
      <c r="BF39" s="100">
        <v>226</v>
      </c>
      <c r="BG39" s="100">
        <v>216</v>
      </c>
      <c r="BH39" s="100">
        <v>216</v>
      </c>
      <c r="BI39" s="100">
        <v>160</v>
      </c>
      <c r="BJ39" s="100">
        <v>121</v>
      </c>
      <c r="BK39" s="100">
        <v>90</v>
      </c>
      <c r="BL39" s="100">
        <v>80</v>
      </c>
      <c r="BM39" s="100">
        <v>8</v>
      </c>
      <c r="BN39" s="100">
        <v>3884</v>
      </c>
      <c r="BP39" s="118">
        <v>1932</v>
      </c>
    </row>
    <row r="40" spans="2:68">
      <c r="B40" s="118">
        <v>1933</v>
      </c>
      <c r="C40" s="100">
        <v>196</v>
      </c>
      <c r="D40" s="100">
        <v>119</v>
      </c>
      <c r="E40" s="100">
        <v>104</v>
      </c>
      <c r="F40" s="100">
        <v>184</v>
      </c>
      <c r="G40" s="100">
        <v>285</v>
      </c>
      <c r="H40" s="100">
        <v>239</v>
      </c>
      <c r="I40" s="100">
        <v>203</v>
      </c>
      <c r="J40" s="100">
        <v>206</v>
      </c>
      <c r="K40" s="100">
        <v>198</v>
      </c>
      <c r="L40" s="100">
        <v>239</v>
      </c>
      <c r="M40" s="100">
        <v>212</v>
      </c>
      <c r="N40" s="100">
        <v>187</v>
      </c>
      <c r="O40" s="100">
        <v>168</v>
      </c>
      <c r="P40" s="100">
        <v>158</v>
      </c>
      <c r="Q40" s="100">
        <v>110</v>
      </c>
      <c r="R40" s="100">
        <v>86</v>
      </c>
      <c r="S40" s="100">
        <v>43</v>
      </c>
      <c r="T40" s="100">
        <v>32</v>
      </c>
      <c r="U40" s="100">
        <v>8</v>
      </c>
      <c r="V40" s="100">
        <v>2977</v>
      </c>
      <c r="W40" s="128"/>
      <c r="X40" s="118">
        <v>1933</v>
      </c>
      <c r="Y40" s="100">
        <v>131</v>
      </c>
      <c r="Z40" s="100">
        <v>51</v>
      </c>
      <c r="AA40" s="100">
        <v>38</v>
      </c>
      <c r="AB40" s="100">
        <v>48</v>
      </c>
      <c r="AC40" s="100">
        <v>45</v>
      </c>
      <c r="AD40" s="100">
        <v>57</v>
      </c>
      <c r="AE40" s="100">
        <v>41</v>
      </c>
      <c r="AF40" s="100">
        <v>42</v>
      </c>
      <c r="AG40" s="100">
        <v>43</v>
      </c>
      <c r="AH40" s="100">
        <v>46</v>
      </c>
      <c r="AI40" s="100">
        <v>48</v>
      </c>
      <c r="AJ40" s="100">
        <v>39</v>
      </c>
      <c r="AK40" s="100">
        <v>26</v>
      </c>
      <c r="AL40" s="100">
        <v>46</v>
      </c>
      <c r="AM40" s="100">
        <v>41</v>
      </c>
      <c r="AN40" s="100">
        <v>41</v>
      </c>
      <c r="AO40" s="100">
        <v>52</v>
      </c>
      <c r="AP40" s="100">
        <v>57</v>
      </c>
      <c r="AQ40" s="100">
        <v>1</v>
      </c>
      <c r="AR40" s="100">
        <v>893</v>
      </c>
      <c r="AS40" s="128"/>
      <c r="AT40" s="118">
        <v>1933</v>
      </c>
      <c r="AU40" s="100">
        <v>327</v>
      </c>
      <c r="AV40" s="100">
        <v>170</v>
      </c>
      <c r="AW40" s="100">
        <v>142</v>
      </c>
      <c r="AX40" s="100">
        <v>232</v>
      </c>
      <c r="AY40" s="100">
        <v>330</v>
      </c>
      <c r="AZ40" s="100">
        <v>296</v>
      </c>
      <c r="BA40" s="100">
        <v>244</v>
      </c>
      <c r="BB40" s="100">
        <v>248</v>
      </c>
      <c r="BC40" s="100">
        <v>241</v>
      </c>
      <c r="BD40" s="100">
        <v>285</v>
      </c>
      <c r="BE40" s="100">
        <v>260</v>
      </c>
      <c r="BF40" s="100">
        <v>226</v>
      </c>
      <c r="BG40" s="100">
        <v>194</v>
      </c>
      <c r="BH40" s="100">
        <v>204</v>
      </c>
      <c r="BI40" s="100">
        <v>151</v>
      </c>
      <c r="BJ40" s="100">
        <v>127</v>
      </c>
      <c r="BK40" s="100">
        <v>95</v>
      </c>
      <c r="BL40" s="100">
        <v>89</v>
      </c>
      <c r="BM40" s="100">
        <v>9</v>
      </c>
      <c r="BN40" s="100">
        <v>3870</v>
      </c>
      <c r="BP40" s="118">
        <v>1933</v>
      </c>
    </row>
    <row r="41" spans="2:68">
      <c r="B41" s="118">
        <v>1934</v>
      </c>
      <c r="C41" s="100">
        <v>180</v>
      </c>
      <c r="D41" s="100">
        <v>131</v>
      </c>
      <c r="E41" s="100">
        <v>138</v>
      </c>
      <c r="F41" s="100">
        <v>238</v>
      </c>
      <c r="G41" s="100">
        <v>284</v>
      </c>
      <c r="H41" s="100">
        <v>254</v>
      </c>
      <c r="I41" s="100">
        <v>213</v>
      </c>
      <c r="J41" s="100">
        <v>209</v>
      </c>
      <c r="K41" s="100">
        <v>217</v>
      </c>
      <c r="L41" s="100">
        <v>240</v>
      </c>
      <c r="M41" s="100">
        <v>232</v>
      </c>
      <c r="N41" s="100">
        <v>199</v>
      </c>
      <c r="O41" s="100">
        <v>178</v>
      </c>
      <c r="P41" s="100">
        <v>146</v>
      </c>
      <c r="Q41" s="100">
        <v>131</v>
      </c>
      <c r="R41" s="100">
        <v>112</v>
      </c>
      <c r="S41" s="100">
        <v>70</v>
      </c>
      <c r="T41" s="100">
        <v>43</v>
      </c>
      <c r="U41" s="100">
        <v>6</v>
      </c>
      <c r="V41" s="100">
        <v>3221</v>
      </c>
      <c r="W41" s="128"/>
      <c r="X41" s="118">
        <v>1934</v>
      </c>
      <c r="Y41" s="100">
        <v>142</v>
      </c>
      <c r="Z41" s="100">
        <v>51</v>
      </c>
      <c r="AA41" s="100">
        <v>32</v>
      </c>
      <c r="AB41" s="100">
        <v>41</v>
      </c>
      <c r="AC41" s="100">
        <v>60</v>
      </c>
      <c r="AD41" s="100">
        <v>38</v>
      </c>
      <c r="AE41" s="100">
        <v>43</v>
      </c>
      <c r="AF41" s="100">
        <v>51</v>
      </c>
      <c r="AG41" s="100">
        <v>51</v>
      </c>
      <c r="AH41" s="100">
        <v>58</v>
      </c>
      <c r="AI41" s="100">
        <v>60</v>
      </c>
      <c r="AJ41" s="100">
        <v>43</v>
      </c>
      <c r="AK41" s="100">
        <v>37</v>
      </c>
      <c r="AL41" s="100">
        <v>69</v>
      </c>
      <c r="AM41" s="100">
        <v>60</v>
      </c>
      <c r="AN41" s="100">
        <v>53</v>
      </c>
      <c r="AO41" s="100">
        <v>40</v>
      </c>
      <c r="AP41" s="100">
        <v>54</v>
      </c>
      <c r="AQ41" s="100">
        <v>0</v>
      </c>
      <c r="AR41" s="100">
        <v>983</v>
      </c>
      <c r="AS41" s="128"/>
      <c r="AT41" s="118">
        <v>1934</v>
      </c>
      <c r="AU41" s="100">
        <v>322</v>
      </c>
      <c r="AV41" s="100">
        <v>182</v>
      </c>
      <c r="AW41" s="100">
        <v>170</v>
      </c>
      <c r="AX41" s="100">
        <v>279</v>
      </c>
      <c r="AY41" s="100">
        <v>344</v>
      </c>
      <c r="AZ41" s="100">
        <v>292</v>
      </c>
      <c r="BA41" s="100">
        <v>256</v>
      </c>
      <c r="BB41" s="100">
        <v>260</v>
      </c>
      <c r="BC41" s="100">
        <v>268</v>
      </c>
      <c r="BD41" s="100">
        <v>298</v>
      </c>
      <c r="BE41" s="100">
        <v>292</v>
      </c>
      <c r="BF41" s="100">
        <v>242</v>
      </c>
      <c r="BG41" s="100">
        <v>215</v>
      </c>
      <c r="BH41" s="100">
        <v>215</v>
      </c>
      <c r="BI41" s="100">
        <v>191</v>
      </c>
      <c r="BJ41" s="100">
        <v>165</v>
      </c>
      <c r="BK41" s="100">
        <v>110</v>
      </c>
      <c r="BL41" s="100">
        <v>97</v>
      </c>
      <c r="BM41" s="100">
        <v>6</v>
      </c>
      <c r="BN41" s="100">
        <v>4204</v>
      </c>
      <c r="BP41" s="118">
        <v>1934</v>
      </c>
    </row>
    <row r="42" spans="2:68">
      <c r="B42" s="118">
        <v>1935</v>
      </c>
      <c r="C42" s="100">
        <v>187</v>
      </c>
      <c r="D42" s="100">
        <v>112</v>
      </c>
      <c r="E42" s="100">
        <v>150</v>
      </c>
      <c r="F42" s="100">
        <v>229</v>
      </c>
      <c r="G42" s="100">
        <v>290</v>
      </c>
      <c r="H42" s="100">
        <v>228</v>
      </c>
      <c r="I42" s="100">
        <v>222</v>
      </c>
      <c r="J42" s="100">
        <v>252</v>
      </c>
      <c r="K42" s="100">
        <v>210</v>
      </c>
      <c r="L42" s="100">
        <v>271</v>
      </c>
      <c r="M42" s="100">
        <v>245</v>
      </c>
      <c r="N42" s="100">
        <v>221</v>
      </c>
      <c r="O42" s="100">
        <v>180</v>
      </c>
      <c r="P42" s="100">
        <v>148</v>
      </c>
      <c r="Q42" s="100">
        <v>139</v>
      </c>
      <c r="R42" s="100">
        <v>105</v>
      </c>
      <c r="S42" s="100">
        <v>56</v>
      </c>
      <c r="T42" s="100">
        <v>29</v>
      </c>
      <c r="U42" s="100">
        <v>5</v>
      </c>
      <c r="V42" s="100">
        <v>3279</v>
      </c>
      <c r="W42" s="128"/>
      <c r="X42" s="118">
        <v>1935</v>
      </c>
      <c r="Y42" s="100">
        <v>121</v>
      </c>
      <c r="Z42" s="100">
        <v>63</v>
      </c>
      <c r="AA42" s="100">
        <v>28</v>
      </c>
      <c r="AB42" s="100">
        <v>50</v>
      </c>
      <c r="AC42" s="100">
        <v>54</v>
      </c>
      <c r="AD42" s="100">
        <v>45</v>
      </c>
      <c r="AE42" s="100">
        <v>50</v>
      </c>
      <c r="AF42" s="100">
        <v>58</v>
      </c>
      <c r="AG42" s="100">
        <v>56</v>
      </c>
      <c r="AH42" s="100">
        <v>50</v>
      </c>
      <c r="AI42" s="100">
        <v>40</v>
      </c>
      <c r="AJ42" s="100">
        <v>46</v>
      </c>
      <c r="AK42" s="100">
        <v>44</v>
      </c>
      <c r="AL42" s="100">
        <v>39</v>
      </c>
      <c r="AM42" s="100">
        <v>70</v>
      </c>
      <c r="AN42" s="100">
        <v>75</v>
      </c>
      <c r="AO42" s="100">
        <v>57</v>
      </c>
      <c r="AP42" s="100">
        <v>69</v>
      </c>
      <c r="AQ42" s="100">
        <v>0</v>
      </c>
      <c r="AR42" s="100">
        <v>1015</v>
      </c>
      <c r="AS42" s="128"/>
      <c r="AT42" s="118">
        <v>1935</v>
      </c>
      <c r="AU42" s="100">
        <v>308</v>
      </c>
      <c r="AV42" s="100">
        <v>175</v>
      </c>
      <c r="AW42" s="100">
        <v>178</v>
      </c>
      <c r="AX42" s="100">
        <v>279</v>
      </c>
      <c r="AY42" s="100">
        <v>344</v>
      </c>
      <c r="AZ42" s="100">
        <v>273</v>
      </c>
      <c r="BA42" s="100">
        <v>272</v>
      </c>
      <c r="BB42" s="100">
        <v>310</v>
      </c>
      <c r="BC42" s="100">
        <v>266</v>
      </c>
      <c r="BD42" s="100">
        <v>321</v>
      </c>
      <c r="BE42" s="100">
        <v>285</v>
      </c>
      <c r="BF42" s="100">
        <v>267</v>
      </c>
      <c r="BG42" s="100">
        <v>224</v>
      </c>
      <c r="BH42" s="100">
        <v>187</v>
      </c>
      <c r="BI42" s="100">
        <v>209</v>
      </c>
      <c r="BJ42" s="100">
        <v>180</v>
      </c>
      <c r="BK42" s="100">
        <v>113</v>
      </c>
      <c r="BL42" s="100">
        <v>98</v>
      </c>
      <c r="BM42" s="100">
        <v>5</v>
      </c>
      <c r="BN42" s="100">
        <v>4294</v>
      </c>
      <c r="BP42" s="118">
        <v>1935</v>
      </c>
    </row>
    <row r="43" spans="2:68">
      <c r="B43" s="118">
        <v>1936</v>
      </c>
      <c r="C43" s="100">
        <v>159</v>
      </c>
      <c r="D43" s="100">
        <v>116</v>
      </c>
      <c r="E43" s="100">
        <v>143</v>
      </c>
      <c r="F43" s="100">
        <v>282</v>
      </c>
      <c r="G43" s="100">
        <v>324</v>
      </c>
      <c r="H43" s="100">
        <v>289</v>
      </c>
      <c r="I43" s="100">
        <v>220</v>
      </c>
      <c r="J43" s="100">
        <v>229</v>
      </c>
      <c r="K43" s="100">
        <v>247</v>
      </c>
      <c r="L43" s="100">
        <v>244</v>
      </c>
      <c r="M43" s="100">
        <v>253</v>
      </c>
      <c r="N43" s="100">
        <v>201</v>
      </c>
      <c r="O43" s="100">
        <v>173</v>
      </c>
      <c r="P43" s="100">
        <v>153</v>
      </c>
      <c r="Q43" s="100">
        <v>168</v>
      </c>
      <c r="R43" s="100">
        <v>110</v>
      </c>
      <c r="S43" s="100">
        <v>69</v>
      </c>
      <c r="T43" s="100">
        <v>44</v>
      </c>
      <c r="U43" s="100">
        <v>3</v>
      </c>
      <c r="V43" s="100">
        <v>3427</v>
      </c>
      <c r="W43" s="128"/>
      <c r="X43" s="118">
        <v>1936</v>
      </c>
      <c r="Y43" s="100">
        <v>113</v>
      </c>
      <c r="Z43" s="100">
        <v>42</v>
      </c>
      <c r="AA43" s="100">
        <v>37</v>
      </c>
      <c r="AB43" s="100">
        <v>44</v>
      </c>
      <c r="AC43" s="100">
        <v>58</v>
      </c>
      <c r="AD43" s="100">
        <v>53</v>
      </c>
      <c r="AE43" s="100">
        <v>49</v>
      </c>
      <c r="AF43" s="100">
        <v>43</v>
      </c>
      <c r="AG43" s="100">
        <v>47</v>
      </c>
      <c r="AH43" s="100">
        <v>66</v>
      </c>
      <c r="AI43" s="100">
        <v>69</v>
      </c>
      <c r="AJ43" s="100">
        <v>47</v>
      </c>
      <c r="AK43" s="100">
        <v>56</v>
      </c>
      <c r="AL43" s="100">
        <v>71</v>
      </c>
      <c r="AM43" s="100">
        <v>69</v>
      </c>
      <c r="AN43" s="100">
        <v>82</v>
      </c>
      <c r="AO43" s="100">
        <v>59</v>
      </c>
      <c r="AP43" s="100">
        <v>57</v>
      </c>
      <c r="AQ43" s="100">
        <v>1</v>
      </c>
      <c r="AR43" s="100">
        <v>1063</v>
      </c>
      <c r="AS43" s="128"/>
      <c r="AT43" s="118">
        <v>1936</v>
      </c>
      <c r="AU43" s="100">
        <v>272</v>
      </c>
      <c r="AV43" s="100">
        <v>158</v>
      </c>
      <c r="AW43" s="100">
        <v>180</v>
      </c>
      <c r="AX43" s="100">
        <v>326</v>
      </c>
      <c r="AY43" s="100">
        <v>382</v>
      </c>
      <c r="AZ43" s="100">
        <v>342</v>
      </c>
      <c r="BA43" s="100">
        <v>269</v>
      </c>
      <c r="BB43" s="100">
        <v>272</v>
      </c>
      <c r="BC43" s="100">
        <v>294</v>
      </c>
      <c r="BD43" s="100">
        <v>310</v>
      </c>
      <c r="BE43" s="100">
        <v>322</v>
      </c>
      <c r="BF43" s="100">
        <v>248</v>
      </c>
      <c r="BG43" s="100">
        <v>229</v>
      </c>
      <c r="BH43" s="100">
        <v>224</v>
      </c>
      <c r="BI43" s="100">
        <v>237</v>
      </c>
      <c r="BJ43" s="100">
        <v>192</v>
      </c>
      <c r="BK43" s="100">
        <v>128</v>
      </c>
      <c r="BL43" s="100">
        <v>101</v>
      </c>
      <c r="BM43" s="100">
        <v>4</v>
      </c>
      <c r="BN43" s="100">
        <v>4490</v>
      </c>
      <c r="BP43" s="118">
        <v>1936</v>
      </c>
    </row>
    <row r="44" spans="2:68">
      <c r="B44" s="118">
        <v>1937</v>
      </c>
      <c r="C44" s="100">
        <v>176</v>
      </c>
      <c r="D44" s="100">
        <v>128</v>
      </c>
      <c r="E44" s="100">
        <v>124</v>
      </c>
      <c r="F44" s="100">
        <v>269</v>
      </c>
      <c r="G44" s="100">
        <v>389</v>
      </c>
      <c r="H44" s="100">
        <v>305</v>
      </c>
      <c r="I44" s="100">
        <v>239</v>
      </c>
      <c r="J44" s="100">
        <v>250</v>
      </c>
      <c r="K44" s="100">
        <v>251</v>
      </c>
      <c r="L44" s="100">
        <v>273</v>
      </c>
      <c r="M44" s="100">
        <v>263</v>
      </c>
      <c r="N44" s="100">
        <v>260</v>
      </c>
      <c r="O44" s="100">
        <v>186</v>
      </c>
      <c r="P44" s="100">
        <v>165</v>
      </c>
      <c r="Q44" s="100">
        <v>171</v>
      </c>
      <c r="R44" s="100">
        <v>115</v>
      </c>
      <c r="S44" s="100">
        <v>66</v>
      </c>
      <c r="T44" s="100">
        <v>52</v>
      </c>
      <c r="U44" s="100">
        <v>5</v>
      </c>
      <c r="V44" s="100">
        <v>3687</v>
      </c>
      <c r="W44" s="128"/>
      <c r="X44" s="118">
        <v>1937</v>
      </c>
      <c r="Y44" s="100">
        <v>130</v>
      </c>
      <c r="Z44" s="100">
        <v>57</v>
      </c>
      <c r="AA44" s="100">
        <v>51</v>
      </c>
      <c r="AB44" s="100">
        <v>48</v>
      </c>
      <c r="AC44" s="100">
        <v>64</v>
      </c>
      <c r="AD44" s="100">
        <v>37</v>
      </c>
      <c r="AE44" s="100">
        <v>47</v>
      </c>
      <c r="AF44" s="100">
        <v>42</v>
      </c>
      <c r="AG44" s="100">
        <v>54</v>
      </c>
      <c r="AH44" s="100">
        <v>52</v>
      </c>
      <c r="AI44" s="100">
        <v>58</v>
      </c>
      <c r="AJ44" s="100">
        <v>47</v>
      </c>
      <c r="AK44" s="100">
        <v>38</v>
      </c>
      <c r="AL44" s="100">
        <v>50</v>
      </c>
      <c r="AM44" s="100">
        <v>65</v>
      </c>
      <c r="AN44" s="100">
        <v>88</v>
      </c>
      <c r="AO44" s="100">
        <v>79</v>
      </c>
      <c r="AP44" s="100">
        <v>77</v>
      </c>
      <c r="AQ44" s="100">
        <v>0</v>
      </c>
      <c r="AR44" s="100">
        <v>1084</v>
      </c>
      <c r="AS44" s="128"/>
      <c r="AT44" s="118">
        <v>1937</v>
      </c>
      <c r="AU44" s="100">
        <v>306</v>
      </c>
      <c r="AV44" s="100">
        <v>185</v>
      </c>
      <c r="AW44" s="100">
        <v>175</v>
      </c>
      <c r="AX44" s="100">
        <v>317</v>
      </c>
      <c r="AY44" s="100">
        <v>453</v>
      </c>
      <c r="AZ44" s="100">
        <v>342</v>
      </c>
      <c r="BA44" s="100">
        <v>286</v>
      </c>
      <c r="BB44" s="100">
        <v>292</v>
      </c>
      <c r="BC44" s="100">
        <v>305</v>
      </c>
      <c r="BD44" s="100">
        <v>325</v>
      </c>
      <c r="BE44" s="100">
        <v>321</v>
      </c>
      <c r="BF44" s="100">
        <v>307</v>
      </c>
      <c r="BG44" s="100">
        <v>224</v>
      </c>
      <c r="BH44" s="100">
        <v>215</v>
      </c>
      <c r="BI44" s="100">
        <v>236</v>
      </c>
      <c r="BJ44" s="100">
        <v>203</v>
      </c>
      <c r="BK44" s="100">
        <v>145</v>
      </c>
      <c r="BL44" s="100">
        <v>129</v>
      </c>
      <c r="BM44" s="100">
        <v>5</v>
      </c>
      <c r="BN44" s="100">
        <v>4771</v>
      </c>
      <c r="BP44" s="118">
        <v>1937</v>
      </c>
    </row>
    <row r="45" spans="2:68">
      <c r="B45" s="118">
        <v>1938</v>
      </c>
      <c r="C45" s="100">
        <v>192</v>
      </c>
      <c r="D45" s="100">
        <v>105</v>
      </c>
      <c r="E45" s="100">
        <v>144</v>
      </c>
      <c r="F45" s="100">
        <v>266</v>
      </c>
      <c r="G45" s="100">
        <v>384</v>
      </c>
      <c r="H45" s="100">
        <v>302</v>
      </c>
      <c r="I45" s="100">
        <v>237</v>
      </c>
      <c r="J45" s="100">
        <v>252</v>
      </c>
      <c r="K45" s="100">
        <v>222</v>
      </c>
      <c r="L45" s="100">
        <v>267</v>
      </c>
      <c r="M45" s="100">
        <v>236</v>
      </c>
      <c r="N45" s="100">
        <v>237</v>
      </c>
      <c r="O45" s="100">
        <v>192</v>
      </c>
      <c r="P45" s="100">
        <v>153</v>
      </c>
      <c r="Q45" s="100">
        <v>143</v>
      </c>
      <c r="R45" s="100">
        <v>95</v>
      </c>
      <c r="S45" s="100">
        <v>83</v>
      </c>
      <c r="T45" s="100">
        <v>49</v>
      </c>
      <c r="U45" s="100">
        <v>7</v>
      </c>
      <c r="V45" s="100">
        <v>3566</v>
      </c>
      <c r="W45" s="128"/>
      <c r="X45" s="118">
        <v>1938</v>
      </c>
      <c r="Y45" s="100">
        <v>134</v>
      </c>
      <c r="Z45" s="100">
        <v>50</v>
      </c>
      <c r="AA45" s="100">
        <v>42</v>
      </c>
      <c r="AB45" s="100">
        <v>53</v>
      </c>
      <c r="AC45" s="100">
        <v>75</v>
      </c>
      <c r="AD45" s="100">
        <v>63</v>
      </c>
      <c r="AE45" s="100">
        <v>65</v>
      </c>
      <c r="AF45" s="100">
        <v>46</v>
      </c>
      <c r="AG45" s="100">
        <v>48</v>
      </c>
      <c r="AH45" s="100">
        <v>59</v>
      </c>
      <c r="AI45" s="100">
        <v>61</v>
      </c>
      <c r="AJ45" s="100">
        <v>59</v>
      </c>
      <c r="AK45" s="100">
        <v>37</v>
      </c>
      <c r="AL45" s="100">
        <v>56</v>
      </c>
      <c r="AM45" s="100">
        <v>62</v>
      </c>
      <c r="AN45" s="100">
        <v>77</v>
      </c>
      <c r="AO45" s="100">
        <v>84</v>
      </c>
      <c r="AP45" s="100">
        <v>71</v>
      </c>
      <c r="AQ45" s="100">
        <v>0</v>
      </c>
      <c r="AR45" s="100">
        <v>1142</v>
      </c>
      <c r="AS45" s="128"/>
      <c r="AT45" s="118">
        <v>1938</v>
      </c>
      <c r="AU45" s="100">
        <v>326</v>
      </c>
      <c r="AV45" s="100">
        <v>155</v>
      </c>
      <c r="AW45" s="100">
        <v>186</v>
      </c>
      <c r="AX45" s="100">
        <v>319</v>
      </c>
      <c r="AY45" s="100">
        <v>459</v>
      </c>
      <c r="AZ45" s="100">
        <v>365</v>
      </c>
      <c r="BA45" s="100">
        <v>302</v>
      </c>
      <c r="BB45" s="100">
        <v>298</v>
      </c>
      <c r="BC45" s="100">
        <v>270</v>
      </c>
      <c r="BD45" s="100">
        <v>326</v>
      </c>
      <c r="BE45" s="100">
        <v>297</v>
      </c>
      <c r="BF45" s="100">
        <v>296</v>
      </c>
      <c r="BG45" s="100">
        <v>229</v>
      </c>
      <c r="BH45" s="100">
        <v>209</v>
      </c>
      <c r="BI45" s="100">
        <v>205</v>
      </c>
      <c r="BJ45" s="100">
        <v>172</v>
      </c>
      <c r="BK45" s="100">
        <v>167</v>
      </c>
      <c r="BL45" s="100">
        <v>120</v>
      </c>
      <c r="BM45" s="100">
        <v>7</v>
      </c>
      <c r="BN45" s="100">
        <v>4708</v>
      </c>
      <c r="BP45" s="118">
        <v>1938</v>
      </c>
    </row>
    <row r="46" spans="2:68">
      <c r="B46" s="118">
        <v>1939</v>
      </c>
      <c r="C46" s="100">
        <v>208</v>
      </c>
      <c r="D46" s="100">
        <v>105</v>
      </c>
      <c r="E46" s="100">
        <v>141</v>
      </c>
      <c r="F46" s="100">
        <v>313</v>
      </c>
      <c r="G46" s="100">
        <v>374</v>
      </c>
      <c r="H46" s="100">
        <v>316</v>
      </c>
      <c r="I46" s="100">
        <v>246</v>
      </c>
      <c r="J46" s="100">
        <v>262</v>
      </c>
      <c r="K46" s="100">
        <v>231</v>
      </c>
      <c r="L46" s="100">
        <v>274</v>
      </c>
      <c r="M46" s="100">
        <v>285</v>
      </c>
      <c r="N46" s="100">
        <v>263</v>
      </c>
      <c r="O46" s="100">
        <v>218</v>
      </c>
      <c r="P46" s="100">
        <v>187</v>
      </c>
      <c r="Q46" s="100">
        <v>192</v>
      </c>
      <c r="R46" s="100">
        <v>167</v>
      </c>
      <c r="S46" s="100">
        <v>106</v>
      </c>
      <c r="T46" s="100">
        <v>79</v>
      </c>
      <c r="U46" s="100">
        <v>7</v>
      </c>
      <c r="V46" s="100">
        <v>3974</v>
      </c>
      <c r="W46" s="128"/>
      <c r="X46" s="118">
        <v>1939</v>
      </c>
      <c r="Y46" s="100">
        <v>169</v>
      </c>
      <c r="Z46" s="100">
        <v>48</v>
      </c>
      <c r="AA46" s="100">
        <v>33</v>
      </c>
      <c r="AB46" s="100">
        <v>58</v>
      </c>
      <c r="AC46" s="100">
        <v>59</v>
      </c>
      <c r="AD46" s="100">
        <v>53</v>
      </c>
      <c r="AE46" s="100">
        <v>50</v>
      </c>
      <c r="AF46" s="100">
        <v>55</v>
      </c>
      <c r="AG46" s="100">
        <v>58</v>
      </c>
      <c r="AH46" s="100">
        <v>65</v>
      </c>
      <c r="AI46" s="100">
        <v>56</v>
      </c>
      <c r="AJ46" s="100">
        <v>57</v>
      </c>
      <c r="AK46" s="100">
        <v>61</v>
      </c>
      <c r="AL46" s="100">
        <v>73</v>
      </c>
      <c r="AM46" s="100">
        <v>100</v>
      </c>
      <c r="AN46" s="100">
        <v>122</v>
      </c>
      <c r="AO46" s="100">
        <v>115</v>
      </c>
      <c r="AP46" s="100">
        <v>123</v>
      </c>
      <c r="AQ46" s="100">
        <v>1</v>
      </c>
      <c r="AR46" s="100">
        <v>1356</v>
      </c>
      <c r="AS46" s="128"/>
      <c r="AT46" s="118">
        <v>1939</v>
      </c>
      <c r="AU46" s="100">
        <v>377</v>
      </c>
      <c r="AV46" s="100">
        <v>153</v>
      </c>
      <c r="AW46" s="100">
        <v>174</v>
      </c>
      <c r="AX46" s="100">
        <v>371</v>
      </c>
      <c r="AY46" s="100">
        <v>433</v>
      </c>
      <c r="AZ46" s="100">
        <v>369</v>
      </c>
      <c r="BA46" s="100">
        <v>296</v>
      </c>
      <c r="BB46" s="100">
        <v>317</v>
      </c>
      <c r="BC46" s="100">
        <v>289</v>
      </c>
      <c r="BD46" s="100">
        <v>339</v>
      </c>
      <c r="BE46" s="100">
        <v>341</v>
      </c>
      <c r="BF46" s="100">
        <v>320</v>
      </c>
      <c r="BG46" s="100">
        <v>279</v>
      </c>
      <c r="BH46" s="100">
        <v>260</v>
      </c>
      <c r="BI46" s="100">
        <v>292</v>
      </c>
      <c r="BJ46" s="100">
        <v>289</v>
      </c>
      <c r="BK46" s="100">
        <v>221</v>
      </c>
      <c r="BL46" s="100">
        <v>202</v>
      </c>
      <c r="BM46" s="100">
        <v>8</v>
      </c>
      <c r="BN46" s="100">
        <v>5330</v>
      </c>
      <c r="BP46" s="118">
        <v>1939</v>
      </c>
    </row>
    <row r="47" spans="2:68">
      <c r="B47" s="119">
        <v>1940</v>
      </c>
      <c r="C47" s="100">
        <v>184</v>
      </c>
      <c r="D47" s="100">
        <v>95</v>
      </c>
      <c r="E47" s="100">
        <v>119</v>
      </c>
      <c r="F47" s="100">
        <v>313</v>
      </c>
      <c r="G47" s="100">
        <v>374</v>
      </c>
      <c r="H47" s="100">
        <v>288</v>
      </c>
      <c r="I47" s="100">
        <v>231</v>
      </c>
      <c r="J47" s="100">
        <v>237</v>
      </c>
      <c r="K47" s="100">
        <v>230</v>
      </c>
      <c r="L47" s="100">
        <v>265</v>
      </c>
      <c r="M47" s="100">
        <v>276</v>
      </c>
      <c r="N47" s="100">
        <v>236</v>
      </c>
      <c r="O47" s="100">
        <v>218</v>
      </c>
      <c r="P47" s="100">
        <v>153</v>
      </c>
      <c r="Q47" s="100">
        <v>155</v>
      </c>
      <c r="R47" s="100">
        <v>122</v>
      </c>
      <c r="S47" s="100">
        <v>84</v>
      </c>
      <c r="T47" s="100">
        <v>43</v>
      </c>
      <c r="U47" s="100">
        <v>1</v>
      </c>
      <c r="V47" s="100">
        <v>3624</v>
      </c>
      <c r="W47" s="128"/>
      <c r="X47" s="119">
        <v>1940</v>
      </c>
      <c r="Y47" s="100">
        <v>136</v>
      </c>
      <c r="Z47" s="100">
        <v>49</v>
      </c>
      <c r="AA47" s="100">
        <v>29</v>
      </c>
      <c r="AB47" s="100">
        <v>51</v>
      </c>
      <c r="AC47" s="100">
        <v>59</v>
      </c>
      <c r="AD47" s="100">
        <v>44</v>
      </c>
      <c r="AE47" s="100">
        <v>45</v>
      </c>
      <c r="AF47" s="100">
        <v>41</v>
      </c>
      <c r="AG47" s="100">
        <v>53</v>
      </c>
      <c r="AH47" s="100">
        <v>62</v>
      </c>
      <c r="AI47" s="100">
        <v>56</v>
      </c>
      <c r="AJ47" s="100">
        <v>47</v>
      </c>
      <c r="AK47" s="100">
        <v>56</v>
      </c>
      <c r="AL47" s="100">
        <v>66</v>
      </c>
      <c r="AM47" s="100">
        <v>89</v>
      </c>
      <c r="AN47" s="100">
        <v>113</v>
      </c>
      <c r="AO47" s="100">
        <v>115</v>
      </c>
      <c r="AP47" s="100">
        <v>83</v>
      </c>
      <c r="AQ47" s="100">
        <v>0</v>
      </c>
      <c r="AR47" s="100">
        <v>1194</v>
      </c>
      <c r="AS47" s="128"/>
      <c r="AT47" s="119">
        <v>1940</v>
      </c>
      <c r="AU47" s="100">
        <v>320</v>
      </c>
      <c r="AV47" s="100">
        <v>144</v>
      </c>
      <c r="AW47" s="100">
        <v>148</v>
      </c>
      <c r="AX47" s="100">
        <v>364</v>
      </c>
      <c r="AY47" s="100">
        <v>433</v>
      </c>
      <c r="AZ47" s="100">
        <v>332</v>
      </c>
      <c r="BA47" s="100">
        <v>276</v>
      </c>
      <c r="BB47" s="100">
        <v>278</v>
      </c>
      <c r="BC47" s="100">
        <v>283</v>
      </c>
      <c r="BD47" s="100">
        <v>327</v>
      </c>
      <c r="BE47" s="100">
        <v>332</v>
      </c>
      <c r="BF47" s="100">
        <v>283</v>
      </c>
      <c r="BG47" s="100">
        <v>274</v>
      </c>
      <c r="BH47" s="100">
        <v>219</v>
      </c>
      <c r="BI47" s="100">
        <v>244</v>
      </c>
      <c r="BJ47" s="100">
        <v>235</v>
      </c>
      <c r="BK47" s="100">
        <v>199</v>
      </c>
      <c r="BL47" s="100">
        <v>126</v>
      </c>
      <c r="BM47" s="100">
        <v>1</v>
      </c>
      <c r="BN47" s="100">
        <v>4818</v>
      </c>
      <c r="BP47" s="119">
        <v>1940</v>
      </c>
    </row>
    <row r="48" spans="2:68">
      <c r="B48" s="119">
        <v>1941</v>
      </c>
      <c r="C48" s="100">
        <v>203</v>
      </c>
      <c r="D48" s="100">
        <v>103</v>
      </c>
      <c r="E48" s="100">
        <v>115</v>
      </c>
      <c r="F48" s="100">
        <v>255</v>
      </c>
      <c r="G48" s="100">
        <v>307</v>
      </c>
      <c r="H48" s="100">
        <v>241</v>
      </c>
      <c r="I48" s="100">
        <v>185</v>
      </c>
      <c r="J48" s="100">
        <v>208</v>
      </c>
      <c r="K48" s="100">
        <v>196</v>
      </c>
      <c r="L48" s="100">
        <v>213</v>
      </c>
      <c r="M48" s="100">
        <v>230</v>
      </c>
      <c r="N48" s="100">
        <v>238</v>
      </c>
      <c r="O48" s="100">
        <v>201</v>
      </c>
      <c r="P48" s="100">
        <v>167</v>
      </c>
      <c r="Q48" s="100">
        <v>159</v>
      </c>
      <c r="R48" s="100">
        <v>119</v>
      </c>
      <c r="S48" s="100">
        <v>100</v>
      </c>
      <c r="T48" s="100">
        <v>68</v>
      </c>
      <c r="U48" s="100">
        <v>2</v>
      </c>
      <c r="V48" s="100">
        <v>3310</v>
      </c>
      <c r="W48" s="128"/>
      <c r="X48" s="119">
        <v>1941</v>
      </c>
      <c r="Y48" s="100">
        <v>153</v>
      </c>
      <c r="Z48" s="100">
        <v>38</v>
      </c>
      <c r="AA48" s="100">
        <v>31</v>
      </c>
      <c r="AB48" s="100">
        <v>43</v>
      </c>
      <c r="AC48" s="100">
        <v>58</v>
      </c>
      <c r="AD48" s="100">
        <v>43</v>
      </c>
      <c r="AE48" s="100">
        <v>43</v>
      </c>
      <c r="AF48" s="100">
        <v>46</v>
      </c>
      <c r="AG48" s="100">
        <v>34</v>
      </c>
      <c r="AH48" s="100">
        <v>50</v>
      </c>
      <c r="AI48" s="100">
        <v>52</v>
      </c>
      <c r="AJ48" s="100">
        <v>54</v>
      </c>
      <c r="AK48" s="100">
        <v>61</v>
      </c>
      <c r="AL48" s="100">
        <v>65</v>
      </c>
      <c r="AM48" s="100">
        <v>76</v>
      </c>
      <c r="AN48" s="100">
        <v>110</v>
      </c>
      <c r="AO48" s="100">
        <v>97</v>
      </c>
      <c r="AP48" s="100">
        <v>77</v>
      </c>
      <c r="AQ48" s="100">
        <v>0</v>
      </c>
      <c r="AR48" s="100">
        <v>1131</v>
      </c>
      <c r="AS48" s="128"/>
      <c r="AT48" s="119">
        <v>1941</v>
      </c>
      <c r="AU48" s="100">
        <v>356</v>
      </c>
      <c r="AV48" s="100">
        <v>141</v>
      </c>
      <c r="AW48" s="100">
        <v>146</v>
      </c>
      <c r="AX48" s="100">
        <v>298</v>
      </c>
      <c r="AY48" s="100">
        <v>365</v>
      </c>
      <c r="AZ48" s="100">
        <v>284</v>
      </c>
      <c r="BA48" s="100">
        <v>228</v>
      </c>
      <c r="BB48" s="100">
        <v>254</v>
      </c>
      <c r="BC48" s="100">
        <v>230</v>
      </c>
      <c r="BD48" s="100">
        <v>263</v>
      </c>
      <c r="BE48" s="100">
        <v>282</v>
      </c>
      <c r="BF48" s="100">
        <v>292</v>
      </c>
      <c r="BG48" s="100">
        <v>262</v>
      </c>
      <c r="BH48" s="100">
        <v>232</v>
      </c>
      <c r="BI48" s="100">
        <v>235</v>
      </c>
      <c r="BJ48" s="100">
        <v>229</v>
      </c>
      <c r="BK48" s="100">
        <v>197</v>
      </c>
      <c r="BL48" s="100">
        <v>145</v>
      </c>
      <c r="BM48" s="100">
        <v>2</v>
      </c>
      <c r="BN48" s="100">
        <v>4441</v>
      </c>
      <c r="BP48" s="119">
        <v>1941</v>
      </c>
    </row>
    <row r="49" spans="2:68">
      <c r="B49" s="119">
        <v>1942</v>
      </c>
      <c r="C49" s="100">
        <v>179</v>
      </c>
      <c r="D49" s="100">
        <v>109</v>
      </c>
      <c r="E49" s="100">
        <v>128</v>
      </c>
      <c r="F49" s="100">
        <v>201</v>
      </c>
      <c r="G49" s="100">
        <v>159</v>
      </c>
      <c r="H49" s="100">
        <v>148</v>
      </c>
      <c r="I49" s="100">
        <v>169</v>
      </c>
      <c r="J49" s="100">
        <v>203</v>
      </c>
      <c r="K49" s="100">
        <v>224</v>
      </c>
      <c r="L49" s="100">
        <v>233</v>
      </c>
      <c r="M49" s="100">
        <v>268</v>
      </c>
      <c r="N49" s="100">
        <v>291</v>
      </c>
      <c r="O49" s="100">
        <v>212</v>
      </c>
      <c r="P49" s="100">
        <v>188</v>
      </c>
      <c r="Q49" s="100">
        <v>156</v>
      </c>
      <c r="R49" s="100">
        <v>125</v>
      </c>
      <c r="S49" s="100">
        <v>104</v>
      </c>
      <c r="T49" s="100">
        <v>60</v>
      </c>
      <c r="U49" s="100">
        <v>4</v>
      </c>
      <c r="V49" s="100">
        <v>3161</v>
      </c>
      <c r="W49" s="128"/>
      <c r="X49" s="119">
        <v>1942</v>
      </c>
      <c r="Y49" s="100">
        <v>137</v>
      </c>
      <c r="Z49" s="100">
        <v>46</v>
      </c>
      <c r="AA49" s="100">
        <v>29</v>
      </c>
      <c r="AB49" s="100">
        <v>44</v>
      </c>
      <c r="AC49" s="100">
        <v>39</v>
      </c>
      <c r="AD49" s="100">
        <v>47</v>
      </c>
      <c r="AE49" s="100">
        <v>53</v>
      </c>
      <c r="AF49" s="100">
        <v>42</v>
      </c>
      <c r="AG49" s="100">
        <v>38</v>
      </c>
      <c r="AH49" s="100">
        <v>52</v>
      </c>
      <c r="AI49" s="100">
        <v>56</v>
      </c>
      <c r="AJ49" s="100">
        <v>44</v>
      </c>
      <c r="AK49" s="100">
        <v>62</v>
      </c>
      <c r="AL49" s="100">
        <v>68</v>
      </c>
      <c r="AM49" s="100">
        <v>58</v>
      </c>
      <c r="AN49" s="100">
        <v>126</v>
      </c>
      <c r="AO49" s="100">
        <v>117</v>
      </c>
      <c r="AP49" s="100">
        <v>107</v>
      </c>
      <c r="AQ49" s="100">
        <v>2</v>
      </c>
      <c r="AR49" s="100">
        <v>1167</v>
      </c>
      <c r="AS49" s="128"/>
      <c r="AT49" s="119">
        <v>1942</v>
      </c>
      <c r="AU49" s="100">
        <v>316</v>
      </c>
      <c r="AV49" s="100">
        <v>155</v>
      </c>
      <c r="AW49" s="100">
        <v>157</v>
      </c>
      <c r="AX49" s="100">
        <v>245</v>
      </c>
      <c r="AY49" s="100">
        <v>198</v>
      </c>
      <c r="AZ49" s="100">
        <v>195</v>
      </c>
      <c r="BA49" s="100">
        <v>222</v>
      </c>
      <c r="BB49" s="100">
        <v>245</v>
      </c>
      <c r="BC49" s="100">
        <v>262</v>
      </c>
      <c r="BD49" s="100">
        <v>285</v>
      </c>
      <c r="BE49" s="100">
        <v>324</v>
      </c>
      <c r="BF49" s="100">
        <v>335</v>
      </c>
      <c r="BG49" s="100">
        <v>274</v>
      </c>
      <c r="BH49" s="100">
        <v>256</v>
      </c>
      <c r="BI49" s="100">
        <v>214</v>
      </c>
      <c r="BJ49" s="100">
        <v>251</v>
      </c>
      <c r="BK49" s="100">
        <v>221</v>
      </c>
      <c r="BL49" s="100">
        <v>167</v>
      </c>
      <c r="BM49" s="100">
        <v>6</v>
      </c>
      <c r="BN49" s="100">
        <v>4328</v>
      </c>
      <c r="BP49" s="119">
        <v>1942</v>
      </c>
    </row>
    <row r="50" spans="2:68">
      <c r="B50" s="119">
        <v>1943</v>
      </c>
      <c r="C50" s="100">
        <v>211</v>
      </c>
      <c r="D50" s="100">
        <v>110</v>
      </c>
      <c r="E50" s="100">
        <v>126</v>
      </c>
      <c r="F50" s="100">
        <v>190</v>
      </c>
      <c r="G50" s="100">
        <v>109</v>
      </c>
      <c r="H50" s="100">
        <v>121</v>
      </c>
      <c r="I50" s="100">
        <v>158</v>
      </c>
      <c r="J50" s="100">
        <v>156</v>
      </c>
      <c r="K50" s="100">
        <v>160</v>
      </c>
      <c r="L50" s="100">
        <v>207</v>
      </c>
      <c r="M50" s="100">
        <v>210</v>
      </c>
      <c r="N50" s="100">
        <v>212</v>
      </c>
      <c r="O50" s="100">
        <v>215</v>
      </c>
      <c r="P50" s="100">
        <v>168</v>
      </c>
      <c r="Q50" s="100">
        <v>147</v>
      </c>
      <c r="R50" s="100">
        <v>121</v>
      </c>
      <c r="S50" s="100">
        <v>111</v>
      </c>
      <c r="T50" s="100">
        <v>50</v>
      </c>
      <c r="U50" s="100">
        <v>0</v>
      </c>
      <c r="V50" s="100">
        <v>2782</v>
      </c>
      <c r="W50" s="128"/>
      <c r="X50" s="119">
        <v>1943</v>
      </c>
      <c r="Y50" s="100">
        <v>123</v>
      </c>
      <c r="Z50" s="100">
        <v>44</v>
      </c>
      <c r="AA50" s="100">
        <v>31</v>
      </c>
      <c r="AB50" s="100">
        <v>38</v>
      </c>
      <c r="AC50" s="100">
        <v>32</v>
      </c>
      <c r="AD50" s="100">
        <v>40</v>
      </c>
      <c r="AE50" s="100">
        <v>31</v>
      </c>
      <c r="AF50" s="100">
        <v>34</v>
      </c>
      <c r="AG50" s="100">
        <v>55</v>
      </c>
      <c r="AH50" s="100">
        <v>51</v>
      </c>
      <c r="AI50" s="100">
        <v>48</v>
      </c>
      <c r="AJ50" s="100">
        <v>47</v>
      </c>
      <c r="AK50" s="100">
        <v>55</v>
      </c>
      <c r="AL50" s="100">
        <v>48</v>
      </c>
      <c r="AM50" s="100">
        <v>79</v>
      </c>
      <c r="AN50" s="100">
        <v>119</v>
      </c>
      <c r="AO50" s="100">
        <v>109</v>
      </c>
      <c r="AP50" s="100">
        <v>124</v>
      </c>
      <c r="AQ50" s="100">
        <v>0</v>
      </c>
      <c r="AR50" s="100">
        <v>1108</v>
      </c>
      <c r="AS50" s="128"/>
      <c r="AT50" s="119">
        <v>1943</v>
      </c>
      <c r="AU50" s="100">
        <v>334</v>
      </c>
      <c r="AV50" s="100">
        <v>154</v>
      </c>
      <c r="AW50" s="100">
        <v>157</v>
      </c>
      <c r="AX50" s="100">
        <v>228</v>
      </c>
      <c r="AY50" s="100">
        <v>141</v>
      </c>
      <c r="AZ50" s="100">
        <v>161</v>
      </c>
      <c r="BA50" s="100">
        <v>189</v>
      </c>
      <c r="BB50" s="100">
        <v>190</v>
      </c>
      <c r="BC50" s="100">
        <v>215</v>
      </c>
      <c r="BD50" s="100">
        <v>258</v>
      </c>
      <c r="BE50" s="100">
        <v>258</v>
      </c>
      <c r="BF50" s="100">
        <v>259</v>
      </c>
      <c r="BG50" s="100">
        <v>270</v>
      </c>
      <c r="BH50" s="100">
        <v>216</v>
      </c>
      <c r="BI50" s="100">
        <v>226</v>
      </c>
      <c r="BJ50" s="100">
        <v>240</v>
      </c>
      <c r="BK50" s="100">
        <v>220</v>
      </c>
      <c r="BL50" s="100">
        <v>174</v>
      </c>
      <c r="BM50" s="100">
        <v>0</v>
      </c>
      <c r="BN50" s="100">
        <v>3890</v>
      </c>
      <c r="BP50" s="119">
        <v>1943</v>
      </c>
    </row>
    <row r="51" spans="2:68">
      <c r="B51" s="119">
        <v>1944</v>
      </c>
      <c r="C51" s="100">
        <v>243</v>
      </c>
      <c r="D51" s="100">
        <v>116</v>
      </c>
      <c r="E51" s="100">
        <v>110</v>
      </c>
      <c r="F51" s="100">
        <v>173</v>
      </c>
      <c r="G51" s="100">
        <v>104</v>
      </c>
      <c r="H51" s="100">
        <v>97</v>
      </c>
      <c r="I51" s="100">
        <v>147</v>
      </c>
      <c r="J51" s="100">
        <v>169</v>
      </c>
      <c r="K51" s="100">
        <v>163</v>
      </c>
      <c r="L51" s="100">
        <v>198</v>
      </c>
      <c r="M51" s="100">
        <v>160</v>
      </c>
      <c r="N51" s="100">
        <v>216</v>
      </c>
      <c r="O51" s="100">
        <v>195</v>
      </c>
      <c r="P51" s="100">
        <v>177</v>
      </c>
      <c r="Q51" s="100">
        <v>141</v>
      </c>
      <c r="R51" s="100">
        <v>123</v>
      </c>
      <c r="S51" s="100">
        <v>97</v>
      </c>
      <c r="T51" s="100">
        <v>67</v>
      </c>
      <c r="U51" s="100">
        <v>0</v>
      </c>
      <c r="V51" s="100">
        <v>2696</v>
      </c>
      <c r="W51" s="128"/>
      <c r="X51" s="119">
        <v>1944</v>
      </c>
      <c r="Y51" s="100">
        <v>130</v>
      </c>
      <c r="Z51" s="100">
        <v>40</v>
      </c>
      <c r="AA51" s="100">
        <v>33</v>
      </c>
      <c r="AB51" s="100">
        <v>38</v>
      </c>
      <c r="AC51" s="100">
        <v>48</v>
      </c>
      <c r="AD51" s="100">
        <v>46</v>
      </c>
      <c r="AE51" s="100">
        <v>42</v>
      </c>
      <c r="AF51" s="100">
        <v>37</v>
      </c>
      <c r="AG51" s="100">
        <v>32</v>
      </c>
      <c r="AH51" s="100">
        <v>45</v>
      </c>
      <c r="AI51" s="100">
        <v>55</v>
      </c>
      <c r="AJ51" s="100">
        <v>52</v>
      </c>
      <c r="AK51" s="100">
        <v>61</v>
      </c>
      <c r="AL51" s="100">
        <v>70</v>
      </c>
      <c r="AM51" s="100">
        <v>79</v>
      </c>
      <c r="AN51" s="100">
        <v>125</v>
      </c>
      <c r="AO51" s="100">
        <v>133</v>
      </c>
      <c r="AP51" s="100">
        <v>108</v>
      </c>
      <c r="AQ51" s="100">
        <v>0</v>
      </c>
      <c r="AR51" s="100">
        <v>1174</v>
      </c>
      <c r="AS51" s="128"/>
      <c r="AT51" s="119">
        <v>1944</v>
      </c>
      <c r="AU51" s="100">
        <v>373</v>
      </c>
      <c r="AV51" s="100">
        <v>156</v>
      </c>
      <c r="AW51" s="100">
        <v>143</v>
      </c>
      <c r="AX51" s="100">
        <v>211</v>
      </c>
      <c r="AY51" s="100">
        <v>152</v>
      </c>
      <c r="AZ51" s="100">
        <v>143</v>
      </c>
      <c r="BA51" s="100">
        <v>189</v>
      </c>
      <c r="BB51" s="100">
        <v>206</v>
      </c>
      <c r="BC51" s="100">
        <v>195</v>
      </c>
      <c r="BD51" s="100">
        <v>243</v>
      </c>
      <c r="BE51" s="100">
        <v>215</v>
      </c>
      <c r="BF51" s="100">
        <v>268</v>
      </c>
      <c r="BG51" s="100">
        <v>256</v>
      </c>
      <c r="BH51" s="100">
        <v>247</v>
      </c>
      <c r="BI51" s="100">
        <v>220</v>
      </c>
      <c r="BJ51" s="100">
        <v>248</v>
      </c>
      <c r="BK51" s="100">
        <v>230</v>
      </c>
      <c r="BL51" s="100">
        <v>175</v>
      </c>
      <c r="BM51" s="100">
        <v>0</v>
      </c>
      <c r="BN51" s="100">
        <v>3870</v>
      </c>
      <c r="BP51" s="119">
        <v>1944</v>
      </c>
    </row>
    <row r="52" spans="2:68">
      <c r="B52" s="119">
        <v>1945</v>
      </c>
      <c r="C52" s="100">
        <v>193</v>
      </c>
      <c r="D52" s="100">
        <v>99</v>
      </c>
      <c r="E52" s="100">
        <v>115</v>
      </c>
      <c r="F52" s="100">
        <v>182</v>
      </c>
      <c r="G52" s="100">
        <v>135</v>
      </c>
      <c r="H52" s="100">
        <v>120</v>
      </c>
      <c r="I52" s="100">
        <v>122</v>
      </c>
      <c r="J52" s="100">
        <v>170</v>
      </c>
      <c r="K52" s="100">
        <v>160</v>
      </c>
      <c r="L52" s="100">
        <v>169</v>
      </c>
      <c r="M52" s="100">
        <v>195</v>
      </c>
      <c r="N52" s="100">
        <v>206</v>
      </c>
      <c r="O52" s="100">
        <v>169</v>
      </c>
      <c r="P52" s="100">
        <v>127</v>
      </c>
      <c r="Q52" s="100">
        <v>117</v>
      </c>
      <c r="R52" s="100">
        <v>127</v>
      </c>
      <c r="S52" s="100">
        <v>105</v>
      </c>
      <c r="T52" s="100">
        <v>65</v>
      </c>
      <c r="U52" s="100">
        <v>0</v>
      </c>
      <c r="V52" s="100">
        <v>2576</v>
      </c>
      <c r="W52" s="128"/>
      <c r="X52" s="119">
        <v>1945</v>
      </c>
      <c r="Y52" s="100">
        <v>123</v>
      </c>
      <c r="Z52" s="100">
        <v>45</v>
      </c>
      <c r="AA52" s="100">
        <v>27</v>
      </c>
      <c r="AB52" s="100">
        <v>35</v>
      </c>
      <c r="AC52" s="100">
        <v>39</v>
      </c>
      <c r="AD52" s="100">
        <v>42</v>
      </c>
      <c r="AE52" s="100">
        <v>53</v>
      </c>
      <c r="AF52" s="100">
        <v>32</v>
      </c>
      <c r="AG52" s="100">
        <v>30</v>
      </c>
      <c r="AH52" s="100">
        <v>48</v>
      </c>
      <c r="AI52" s="100">
        <v>59</v>
      </c>
      <c r="AJ52" s="100">
        <v>55</v>
      </c>
      <c r="AK52" s="100">
        <v>56</v>
      </c>
      <c r="AL52" s="100">
        <v>54</v>
      </c>
      <c r="AM52" s="100">
        <v>84</v>
      </c>
      <c r="AN52" s="100">
        <v>120</v>
      </c>
      <c r="AO52" s="100">
        <v>120</v>
      </c>
      <c r="AP52" s="100">
        <v>123</v>
      </c>
      <c r="AQ52" s="100">
        <v>0</v>
      </c>
      <c r="AR52" s="100">
        <v>1145</v>
      </c>
      <c r="AS52" s="128"/>
      <c r="AT52" s="119">
        <v>1945</v>
      </c>
      <c r="AU52" s="100">
        <v>316</v>
      </c>
      <c r="AV52" s="100">
        <v>144</v>
      </c>
      <c r="AW52" s="100">
        <v>142</v>
      </c>
      <c r="AX52" s="100">
        <v>217</v>
      </c>
      <c r="AY52" s="100">
        <v>174</v>
      </c>
      <c r="AZ52" s="100">
        <v>162</v>
      </c>
      <c r="BA52" s="100">
        <v>175</v>
      </c>
      <c r="BB52" s="100">
        <v>202</v>
      </c>
      <c r="BC52" s="100">
        <v>190</v>
      </c>
      <c r="BD52" s="100">
        <v>217</v>
      </c>
      <c r="BE52" s="100">
        <v>254</v>
      </c>
      <c r="BF52" s="100">
        <v>261</v>
      </c>
      <c r="BG52" s="100">
        <v>225</v>
      </c>
      <c r="BH52" s="100">
        <v>181</v>
      </c>
      <c r="BI52" s="100">
        <v>201</v>
      </c>
      <c r="BJ52" s="100">
        <v>247</v>
      </c>
      <c r="BK52" s="100">
        <v>225</v>
      </c>
      <c r="BL52" s="100">
        <v>188</v>
      </c>
      <c r="BM52" s="100">
        <v>0</v>
      </c>
      <c r="BN52" s="100">
        <v>3721</v>
      </c>
      <c r="BP52" s="119">
        <v>1945</v>
      </c>
    </row>
    <row r="53" spans="2:68">
      <c r="B53" s="119">
        <v>1946</v>
      </c>
      <c r="C53" s="100">
        <v>255</v>
      </c>
      <c r="D53" s="100">
        <v>82</v>
      </c>
      <c r="E53" s="100">
        <v>97</v>
      </c>
      <c r="F53" s="100">
        <v>221</v>
      </c>
      <c r="G53" s="100">
        <v>259</v>
      </c>
      <c r="H53" s="100">
        <v>211</v>
      </c>
      <c r="I53" s="100">
        <v>207</v>
      </c>
      <c r="J53" s="100">
        <v>191</v>
      </c>
      <c r="K53" s="100">
        <v>200</v>
      </c>
      <c r="L53" s="100">
        <v>215</v>
      </c>
      <c r="M53" s="100">
        <v>216</v>
      </c>
      <c r="N53" s="100">
        <v>243</v>
      </c>
      <c r="O53" s="100">
        <v>224</v>
      </c>
      <c r="P53" s="100">
        <v>180</v>
      </c>
      <c r="Q53" s="100">
        <v>164</v>
      </c>
      <c r="R53" s="100">
        <v>153</v>
      </c>
      <c r="S53" s="100">
        <v>108</v>
      </c>
      <c r="T53" s="100">
        <v>83</v>
      </c>
      <c r="U53" s="100">
        <v>1</v>
      </c>
      <c r="V53" s="100">
        <v>3310</v>
      </c>
      <c r="W53" s="128"/>
      <c r="X53" s="119">
        <v>1946</v>
      </c>
      <c r="Y53" s="100">
        <v>145</v>
      </c>
      <c r="Z53" s="100">
        <v>37</v>
      </c>
      <c r="AA53" s="100">
        <v>20</v>
      </c>
      <c r="AB53" s="100">
        <v>50</v>
      </c>
      <c r="AC53" s="100">
        <v>54</v>
      </c>
      <c r="AD53" s="100">
        <v>51</v>
      </c>
      <c r="AE53" s="100">
        <v>44</v>
      </c>
      <c r="AF53" s="100">
        <v>54</v>
      </c>
      <c r="AG53" s="100">
        <v>58</v>
      </c>
      <c r="AH53" s="100">
        <v>67</v>
      </c>
      <c r="AI53" s="100">
        <v>77</v>
      </c>
      <c r="AJ53" s="100">
        <v>69</v>
      </c>
      <c r="AK53" s="100">
        <v>54</v>
      </c>
      <c r="AL53" s="100">
        <v>71</v>
      </c>
      <c r="AM53" s="100">
        <v>92</v>
      </c>
      <c r="AN53" s="100">
        <v>120</v>
      </c>
      <c r="AO53" s="100">
        <v>133</v>
      </c>
      <c r="AP53" s="100">
        <v>147</v>
      </c>
      <c r="AQ53" s="100">
        <v>0</v>
      </c>
      <c r="AR53" s="100">
        <v>1343</v>
      </c>
      <c r="AS53" s="128"/>
      <c r="AT53" s="119">
        <v>1946</v>
      </c>
      <c r="AU53" s="100">
        <v>400</v>
      </c>
      <c r="AV53" s="100">
        <v>119</v>
      </c>
      <c r="AW53" s="100">
        <v>117</v>
      </c>
      <c r="AX53" s="100">
        <v>271</v>
      </c>
      <c r="AY53" s="100">
        <v>313</v>
      </c>
      <c r="AZ53" s="100">
        <v>262</v>
      </c>
      <c r="BA53" s="100">
        <v>251</v>
      </c>
      <c r="BB53" s="100">
        <v>245</v>
      </c>
      <c r="BC53" s="100">
        <v>258</v>
      </c>
      <c r="BD53" s="100">
        <v>282</v>
      </c>
      <c r="BE53" s="100">
        <v>293</v>
      </c>
      <c r="BF53" s="100">
        <v>312</v>
      </c>
      <c r="BG53" s="100">
        <v>278</v>
      </c>
      <c r="BH53" s="100">
        <v>251</v>
      </c>
      <c r="BI53" s="100">
        <v>256</v>
      </c>
      <c r="BJ53" s="100">
        <v>273</v>
      </c>
      <c r="BK53" s="100">
        <v>241</v>
      </c>
      <c r="BL53" s="100">
        <v>230</v>
      </c>
      <c r="BM53" s="100">
        <v>1</v>
      </c>
      <c r="BN53" s="100">
        <v>4653</v>
      </c>
      <c r="BP53" s="119">
        <v>1946</v>
      </c>
    </row>
    <row r="54" spans="2:68">
      <c r="B54" s="119">
        <v>1947</v>
      </c>
      <c r="C54" s="100">
        <v>238</v>
      </c>
      <c r="D54" s="100">
        <v>122</v>
      </c>
      <c r="E54" s="100">
        <v>97</v>
      </c>
      <c r="F54" s="100">
        <v>226</v>
      </c>
      <c r="G54" s="100">
        <v>302</v>
      </c>
      <c r="H54" s="100">
        <v>213</v>
      </c>
      <c r="I54" s="100">
        <v>210</v>
      </c>
      <c r="J54" s="100">
        <v>219</v>
      </c>
      <c r="K54" s="100">
        <v>226</v>
      </c>
      <c r="L54" s="100">
        <v>232</v>
      </c>
      <c r="M54" s="100">
        <v>200</v>
      </c>
      <c r="N54" s="100">
        <v>245</v>
      </c>
      <c r="O54" s="100">
        <v>221</v>
      </c>
      <c r="P54" s="100">
        <v>193</v>
      </c>
      <c r="Q54" s="100">
        <v>149</v>
      </c>
      <c r="R54" s="100">
        <v>145</v>
      </c>
      <c r="S54" s="100">
        <v>114</v>
      </c>
      <c r="T54" s="100">
        <v>74</v>
      </c>
      <c r="U54" s="100">
        <v>3</v>
      </c>
      <c r="V54" s="100">
        <v>3429</v>
      </c>
      <c r="W54" s="128"/>
      <c r="X54" s="119">
        <v>1947</v>
      </c>
      <c r="Y54" s="100">
        <v>162</v>
      </c>
      <c r="Z54" s="100">
        <v>51</v>
      </c>
      <c r="AA54" s="100">
        <v>27</v>
      </c>
      <c r="AB54" s="100">
        <v>38</v>
      </c>
      <c r="AC54" s="100">
        <v>50</v>
      </c>
      <c r="AD54" s="100">
        <v>43</v>
      </c>
      <c r="AE54" s="100">
        <v>54</v>
      </c>
      <c r="AF54" s="100">
        <v>55</v>
      </c>
      <c r="AG54" s="100">
        <v>49</v>
      </c>
      <c r="AH54" s="100">
        <v>49</v>
      </c>
      <c r="AI54" s="100">
        <v>62</v>
      </c>
      <c r="AJ54" s="100">
        <v>45</v>
      </c>
      <c r="AK54" s="100">
        <v>73</v>
      </c>
      <c r="AL54" s="100">
        <v>63</v>
      </c>
      <c r="AM54" s="100">
        <v>99</v>
      </c>
      <c r="AN54" s="100">
        <v>122</v>
      </c>
      <c r="AO54" s="100">
        <v>139</v>
      </c>
      <c r="AP54" s="100">
        <v>159</v>
      </c>
      <c r="AQ54" s="100">
        <v>0</v>
      </c>
      <c r="AR54" s="100">
        <v>1340</v>
      </c>
      <c r="AS54" s="128"/>
      <c r="AT54" s="119">
        <v>1947</v>
      </c>
      <c r="AU54" s="100">
        <v>400</v>
      </c>
      <c r="AV54" s="100">
        <v>173</v>
      </c>
      <c r="AW54" s="100">
        <v>124</v>
      </c>
      <c r="AX54" s="100">
        <v>264</v>
      </c>
      <c r="AY54" s="100">
        <v>352</v>
      </c>
      <c r="AZ54" s="100">
        <v>256</v>
      </c>
      <c r="BA54" s="100">
        <v>264</v>
      </c>
      <c r="BB54" s="100">
        <v>274</v>
      </c>
      <c r="BC54" s="100">
        <v>275</v>
      </c>
      <c r="BD54" s="100">
        <v>281</v>
      </c>
      <c r="BE54" s="100">
        <v>262</v>
      </c>
      <c r="BF54" s="100">
        <v>290</v>
      </c>
      <c r="BG54" s="100">
        <v>294</v>
      </c>
      <c r="BH54" s="100">
        <v>256</v>
      </c>
      <c r="BI54" s="100">
        <v>248</v>
      </c>
      <c r="BJ54" s="100">
        <v>267</v>
      </c>
      <c r="BK54" s="100">
        <v>253</v>
      </c>
      <c r="BL54" s="100">
        <v>233</v>
      </c>
      <c r="BM54" s="100">
        <v>3</v>
      </c>
      <c r="BN54" s="100">
        <v>4769</v>
      </c>
      <c r="BP54" s="119">
        <v>1947</v>
      </c>
    </row>
    <row r="55" spans="2:68">
      <c r="B55" s="119">
        <v>1948</v>
      </c>
      <c r="C55" s="100">
        <v>244</v>
      </c>
      <c r="D55" s="100">
        <v>100</v>
      </c>
      <c r="E55" s="100">
        <v>77</v>
      </c>
      <c r="F55" s="100">
        <v>233</v>
      </c>
      <c r="G55" s="100">
        <v>360</v>
      </c>
      <c r="H55" s="100">
        <v>277</v>
      </c>
      <c r="I55" s="100">
        <v>225</v>
      </c>
      <c r="J55" s="100">
        <v>220</v>
      </c>
      <c r="K55" s="100">
        <v>217</v>
      </c>
      <c r="L55" s="100">
        <v>248</v>
      </c>
      <c r="M55" s="100">
        <v>223</v>
      </c>
      <c r="N55" s="100">
        <v>244</v>
      </c>
      <c r="O55" s="100">
        <v>225</v>
      </c>
      <c r="P55" s="100">
        <v>178</v>
      </c>
      <c r="Q55" s="100">
        <v>134</v>
      </c>
      <c r="R55" s="100">
        <v>137</v>
      </c>
      <c r="S55" s="100">
        <v>99</v>
      </c>
      <c r="T55" s="100">
        <v>95</v>
      </c>
      <c r="U55" s="100">
        <v>2</v>
      </c>
      <c r="V55" s="100">
        <v>3538</v>
      </c>
      <c r="W55" s="128"/>
      <c r="X55" s="119">
        <v>1948</v>
      </c>
      <c r="Y55" s="100">
        <v>156</v>
      </c>
      <c r="Z55" s="100">
        <v>48</v>
      </c>
      <c r="AA55" s="100">
        <v>27</v>
      </c>
      <c r="AB55" s="100">
        <v>30</v>
      </c>
      <c r="AC55" s="100">
        <v>39</v>
      </c>
      <c r="AD55" s="100">
        <v>38</v>
      </c>
      <c r="AE55" s="100">
        <v>37</v>
      </c>
      <c r="AF55" s="100">
        <v>49</v>
      </c>
      <c r="AG55" s="100">
        <v>31</v>
      </c>
      <c r="AH55" s="100">
        <v>35</v>
      </c>
      <c r="AI55" s="100">
        <v>65</v>
      </c>
      <c r="AJ55" s="100">
        <v>53</v>
      </c>
      <c r="AK55" s="100">
        <v>66</v>
      </c>
      <c r="AL55" s="100">
        <v>72</v>
      </c>
      <c r="AM55" s="100">
        <v>72</v>
      </c>
      <c r="AN55" s="100">
        <v>115</v>
      </c>
      <c r="AO55" s="100">
        <v>150</v>
      </c>
      <c r="AP55" s="100">
        <v>162</v>
      </c>
      <c r="AQ55" s="100">
        <v>1</v>
      </c>
      <c r="AR55" s="100">
        <v>1246</v>
      </c>
      <c r="AS55" s="128"/>
      <c r="AT55" s="119">
        <v>1948</v>
      </c>
      <c r="AU55" s="100">
        <v>400</v>
      </c>
      <c r="AV55" s="100">
        <v>148</v>
      </c>
      <c r="AW55" s="100">
        <v>104</v>
      </c>
      <c r="AX55" s="100">
        <v>263</v>
      </c>
      <c r="AY55" s="100">
        <v>399</v>
      </c>
      <c r="AZ55" s="100">
        <v>315</v>
      </c>
      <c r="BA55" s="100">
        <v>262</v>
      </c>
      <c r="BB55" s="100">
        <v>269</v>
      </c>
      <c r="BC55" s="100">
        <v>248</v>
      </c>
      <c r="BD55" s="100">
        <v>283</v>
      </c>
      <c r="BE55" s="100">
        <v>288</v>
      </c>
      <c r="BF55" s="100">
        <v>297</v>
      </c>
      <c r="BG55" s="100">
        <v>291</v>
      </c>
      <c r="BH55" s="100">
        <v>250</v>
      </c>
      <c r="BI55" s="100">
        <v>206</v>
      </c>
      <c r="BJ55" s="100">
        <v>252</v>
      </c>
      <c r="BK55" s="100">
        <v>249</v>
      </c>
      <c r="BL55" s="100">
        <v>257</v>
      </c>
      <c r="BM55" s="100">
        <v>3</v>
      </c>
      <c r="BN55" s="100">
        <v>4784</v>
      </c>
      <c r="BP55" s="119">
        <v>1948</v>
      </c>
    </row>
    <row r="56" spans="2:68">
      <c r="B56" s="119">
        <v>1949</v>
      </c>
      <c r="C56" s="100">
        <v>257</v>
      </c>
      <c r="D56" s="100">
        <v>116</v>
      </c>
      <c r="E56" s="100">
        <v>78</v>
      </c>
      <c r="F56" s="100">
        <v>231</v>
      </c>
      <c r="G56" s="100">
        <v>390</v>
      </c>
      <c r="H56" s="100">
        <v>289</v>
      </c>
      <c r="I56" s="100">
        <v>231</v>
      </c>
      <c r="J56" s="100">
        <v>255</v>
      </c>
      <c r="K56" s="100">
        <v>242</v>
      </c>
      <c r="L56" s="100">
        <v>257</v>
      </c>
      <c r="M56" s="100">
        <v>183</v>
      </c>
      <c r="N56" s="100">
        <v>229</v>
      </c>
      <c r="O56" s="100">
        <v>199</v>
      </c>
      <c r="P56" s="100">
        <v>197</v>
      </c>
      <c r="Q56" s="100">
        <v>147</v>
      </c>
      <c r="R56" s="100">
        <v>145</v>
      </c>
      <c r="S56" s="100">
        <v>99</v>
      </c>
      <c r="T56" s="100">
        <v>102</v>
      </c>
      <c r="U56" s="100">
        <v>3</v>
      </c>
      <c r="V56" s="100">
        <v>3650</v>
      </c>
      <c r="W56" s="128"/>
      <c r="X56" s="119">
        <v>1949</v>
      </c>
      <c r="Y56" s="100">
        <v>133</v>
      </c>
      <c r="Z56" s="100">
        <v>50</v>
      </c>
      <c r="AA56" s="100">
        <v>20</v>
      </c>
      <c r="AB56" s="100">
        <v>42</v>
      </c>
      <c r="AC56" s="100">
        <v>49</v>
      </c>
      <c r="AD56" s="100">
        <v>41</v>
      </c>
      <c r="AE56" s="100">
        <v>44</v>
      </c>
      <c r="AF56" s="100">
        <v>49</v>
      </c>
      <c r="AG56" s="100">
        <v>51</v>
      </c>
      <c r="AH56" s="100">
        <v>53</v>
      </c>
      <c r="AI56" s="100">
        <v>34</v>
      </c>
      <c r="AJ56" s="100">
        <v>51</v>
      </c>
      <c r="AK56" s="100">
        <v>77</v>
      </c>
      <c r="AL56" s="100">
        <v>63</v>
      </c>
      <c r="AM56" s="100">
        <v>89</v>
      </c>
      <c r="AN56" s="100">
        <v>102</v>
      </c>
      <c r="AO56" s="100">
        <v>102</v>
      </c>
      <c r="AP56" s="100">
        <v>148</v>
      </c>
      <c r="AQ56" s="100">
        <v>1</v>
      </c>
      <c r="AR56" s="100">
        <v>1199</v>
      </c>
      <c r="AS56" s="128"/>
      <c r="AT56" s="119">
        <v>1949</v>
      </c>
      <c r="AU56" s="100">
        <v>390</v>
      </c>
      <c r="AV56" s="100">
        <v>166</v>
      </c>
      <c r="AW56" s="100">
        <v>98</v>
      </c>
      <c r="AX56" s="100">
        <v>273</v>
      </c>
      <c r="AY56" s="100">
        <v>439</v>
      </c>
      <c r="AZ56" s="100">
        <v>330</v>
      </c>
      <c r="BA56" s="100">
        <v>275</v>
      </c>
      <c r="BB56" s="100">
        <v>304</v>
      </c>
      <c r="BC56" s="100">
        <v>293</v>
      </c>
      <c r="BD56" s="100">
        <v>310</v>
      </c>
      <c r="BE56" s="100">
        <v>217</v>
      </c>
      <c r="BF56" s="100">
        <v>280</v>
      </c>
      <c r="BG56" s="100">
        <v>276</v>
      </c>
      <c r="BH56" s="100">
        <v>260</v>
      </c>
      <c r="BI56" s="100">
        <v>236</v>
      </c>
      <c r="BJ56" s="100">
        <v>247</v>
      </c>
      <c r="BK56" s="100">
        <v>201</v>
      </c>
      <c r="BL56" s="100">
        <v>250</v>
      </c>
      <c r="BM56" s="100">
        <v>4</v>
      </c>
      <c r="BN56" s="100">
        <v>4849</v>
      </c>
      <c r="BP56" s="119">
        <v>1949</v>
      </c>
    </row>
    <row r="57" spans="2:68">
      <c r="B57" s="120">
        <v>1950</v>
      </c>
      <c r="C57" s="100">
        <v>247</v>
      </c>
      <c r="D57" s="100">
        <v>113</v>
      </c>
      <c r="E57" s="100">
        <v>112</v>
      </c>
      <c r="F57" s="100">
        <v>244</v>
      </c>
      <c r="G57" s="100">
        <v>478</v>
      </c>
      <c r="H57" s="100">
        <v>304</v>
      </c>
      <c r="I57" s="100">
        <v>212</v>
      </c>
      <c r="J57" s="100">
        <v>291</v>
      </c>
      <c r="K57" s="100">
        <v>273</v>
      </c>
      <c r="L57" s="100">
        <v>236</v>
      </c>
      <c r="M57" s="100">
        <v>246</v>
      </c>
      <c r="N57" s="100">
        <v>227</v>
      </c>
      <c r="O57" s="100">
        <v>217</v>
      </c>
      <c r="P57" s="100">
        <v>221</v>
      </c>
      <c r="Q57" s="100">
        <v>168</v>
      </c>
      <c r="R57" s="100">
        <v>143</v>
      </c>
      <c r="S57" s="100">
        <v>100</v>
      </c>
      <c r="T57" s="100">
        <v>87</v>
      </c>
      <c r="U57" s="100">
        <v>8</v>
      </c>
      <c r="V57" s="100">
        <v>3927</v>
      </c>
      <c r="W57" s="128"/>
      <c r="X57" s="120">
        <v>1950</v>
      </c>
      <c r="Y57" s="100">
        <v>163</v>
      </c>
      <c r="Z57" s="100">
        <v>45</v>
      </c>
      <c r="AA57" s="100">
        <v>35</v>
      </c>
      <c r="AB57" s="100">
        <v>43</v>
      </c>
      <c r="AC57" s="100">
        <v>64</v>
      </c>
      <c r="AD57" s="100">
        <v>29</v>
      </c>
      <c r="AE57" s="100">
        <v>52</v>
      </c>
      <c r="AF57" s="100">
        <v>55</v>
      </c>
      <c r="AG57" s="100">
        <v>57</v>
      </c>
      <c r="AH57" s="100">
        <v>54</v>
      </c>
      <c r="AI57" s="100">
        <v>51</v>
      </c>
      <c r="AJ57" s="100">
        <v>67</v>
      </c>
      <c r="AK57" s="100">
        <v>63</v>
      </c>
      <c r="AL57" s="100">
        <v>72</v>
      </c>
      <c r="AM57" s="100">
        <v>80</v>
      </c>
      <c r="AN57" s="100">
        <v>118</v>
      </c>
      <c r="AO57" s="100">
        <v>129</v>
      </c>
      <c r="AP57" s="100">
        <v>178</v>
      </c>
      <c r="AQ57" s="100">
        <v>0</v>
      </c>
      <c r="AR57" s="100">
        <v>1355</v>
      </c>
      <c r="AS57" s="128"/>
      <c r="AT57" s="120">
        <v>1950</v>
      </c>
      <c r="AU57" s="100">
        <v>410</v>
      </c>
      <c r="AV57" s="100">
        <v>158</v>
      </c>
      <c r="AW57" s="100">
        <v>147</v>
      </c>
      <c r="AX57" s="100">
        <v>287</v>
      </c>
      <c r="AY57" s="100">
        <v>542</v>
      </c>
      <c r="AZ57" s="100">
        <v>333</v>
      </c>
      <c r="BA57" s="100">
        <v>264</v>
      </c>
      <c r="BB57" s="100">
        <v>346</v>
      </c>
      <c r="BC57" s="100">
        <v>330</v>
      </c>
      <c r="BD57" s="100">
        <v>290</v>
      </c>
      <c r="BE57" s="100">
        <v>297</v>
      </c>
      <c r="BF57" s="100">
        <v>294</v>
      </c>
      <c r="BG57" s="100">
        <v>280</v>
      </c>
      <c r="BH57" s="100">
        <v>293</v>
      </c>
      <c r="BI57" s="100">
        <v>248</v>
      </c>
      <c r="BJ57" s="100">
        <v>261</v>
      </c>
      <c r="BK57" s="100">
        <v>229</v>
      </c>
      <c r="BL57" s="100">
        <v>265</v>
      </c>
      <c r="BM57" s="100">
        <v>8</v>
      </c>
      <c r="BN57" s="100">
        <v>5282</v>
      </c>
      <c r="BP57" s="120">
        <v>1950</v>
      </c>
    </row>
    <row r="58" spans="2:68">
      <c r="B58" s="120">
        <v>1951</v>
      </c>
      <c r="C58" s="100">
        <v>293</v>
      </c>
      <c r="D58" s="100">
        <v>105</v>
      </c>
      <c r="E58" s="100">
        <v>110</v>
      </c>
      <c r="F58" s="100">
        <v>309</v>
      </c>
      <c r="G58" s="100">
        <v>510</v>
      </c>
      <c r="H58" s="100">
        <v>367</v>
      </c>
      <c r="I58" s="100">
        <v>256</v>
      </c>
      <c r="J58" s="100">
        <v>289</v>
      </c>
      <c r="K58" s="100">
        <v>301</v>
      </c>
      <c r="L58" s="100">
        <v>284</v>
      </c>
      <c r="M58" s="100">
        <v>230</v>
      </c>
      <c r="N58" s="100">
        <v>245</v>
      </c>
      <c r="O58" s="100">
        <v>272</v>
      </c>
      <c r="P58" s="100">
        <v>231</v>
      </c>
      <c r="Q58" s="100">
        <v>171</v>
      </c>
      <c r="R58" s="100">
        <v>157</v>
      </c>
      <c r="S58" s="100">
        <v>133</v>
      </c>
      <c r="T58" s="100">
        <v>108</v>
      </c>
      <c r="U58" s="100">
        <v>2</v>
      </c>
      <c r="V58" s="100">
        <v>4373</v>
      </c>
      <c r="W58" s="128"/>
      <c r="X58" s="120">
        <v>1951</v>
      </c>
      <c r="Y58" s="100">
        <v>194</v>
      </c>
      <c r="Z58" s="100">
        <v>47</v>
      </c>
      <c r="AA58" s="100">
        <v>21</v>
      </c>
      <c r="AB58" s="100">
        <v>37</v>
      </c>
      <c r="AC58" s="100">
        <v>58</v>
      </c>
      <c r="AD58" s="100">
        <v>52</v>
      </c>
      <c r="AE58" s="100">
        <v>49</v>
      </c>
      <c r="AF58" s="100">
        <v>67</v>
      </c>
      <c r="AG58" s="100">
        <v>56</v>
      </c>
      <c r="AH58" s="100">
        <v>59</v>
      </c>
      <c r="AI58" s="100">
        <v>63</v>
      </c>
      <c r="AJ58" s="100">
        <v>61</v>
      </c>
      <c r="AK58" s="100">
        <v>86</v>
      </c>
      <c r="AL58" s="100">
        <v>78</v>
      </c>
      <c r="AM58" s="100">
        <v>112</v>
      </c>
      <c r="AN58" s="100">
        <v>125</v>
      </c>
      <c r="AO58" s="100">
        <v>173</v>
      </c>
      <c r="AP58" s="100">
        <v>213</v>
      </c>
      <c r="AQ58" s="100">
        <v>1</v>
      </c>
      <c r="AR58" s="100">
        <v>1552</v>
      </c>
      <c r="AS58" s="128"/>
      <c r="AT58" s="120">
        <v>1951</v>
      </c>
      <c r="AU58" s="100">
        <v>487</v>
      </c>
      <c r="AV58" s="100">
        <v>152</v>
      </c>
      <c r="AW58" s="100">
        <v>131</v>
      </c>
      <c r="AX58" s="100">
        <v>346</v>
      </c>
      <c r="AY58" s="100">
        <v>568</v>
      </c>
      <c r="AZ58" s="100">
        <v>419</v>
      </c>
      <c r="BA58" s="100">
        <v>305</v>
      </c>
      <c r="BB58" s="100">
        <v>356</v>
      </c>
      <c r="BC58" s="100">
        <v>357</v>
      </c>
      <c r="BD58" s="100">
        <v>343</v>
      </c>
      <c r="BE58" s="100">
        <v>293</v>
      </c>
      <c r="BF58" s="100">
        <v>306</v>
      </c>
      <c r="BG58" s="100">
        <v>358</v>
      </c>
      <c r="BH58" s="100">
        <v>309</v>
      </c>
      <c r="BI58" s="100">
        <v>283</v>
      </c>
      <c r="BJ58" s="100">
        <v>282</v>
      </c>
      <c r="BK58" s="100">
        <v>306</v>
      </c>
      <c r="BL58" s="100">
        <v>321</v>
      </c>
      <c r="BM58" s="100">
        <v>3</v>
      </c>
      <c r="BN58" s="100">
        <v>5925</v>
      </c>
      <c r="BP58" s="120">
        <v>1951</v>
      </c>
    </row>
    <row r="59" spans="2:68">
      <c r="B59" s="120">
        <v>1952</v>
      </c>
      <c r="C59" s="100">
        <v>278</v>
      </c>
      <c r="D59" s="100">
        <v>116</v>
      </c>
      <c r="E59" s="100">
        <v>106</v>
      </c>
      <c r="F59" s="100">
        <v>318</v>
      </c>
      <c r="G59" s="100">
        <v>483</v>
      </c>
      <c r="H59" s="100">
        <v>414</v>
      </c>
      <c r="I59" s="100">
        <v>275</v>
      </c>
      <c r="J59" s="100">
        <v>298</v>
      </c>
      <c r="K59" s="100">
        <v>310</v>
      </c>
      <c r="L59" s="100">
        <v>295</v>
      </c>
      <c r="M59" s="100">
        <v>273</v>
      </c>
      <c r="N59" s="100">
        <v>248</v>
      </c>
      <c r="O59" s="100">
        <v>281</v>
      </c>
      <c r="P59" s="100">
        <v>218</v>
      </c>
      <c r="Q59" s="100">
        <v>202</v>
      </c>
      <c r="R59" s="100">
        <v>133</v>
      </c>
      <c r="S59" s="100">
        <v>103</v>
      </c>
      <c r="T59" s="100">
        <v>93</v>
      </c>
      <c r="U59" s="100">
        <v>4</v>
      </c>
      <c r="V59" s="100">
        <v>4448</v>
      </c>
      <c r="W59" s="128"/>
      <c r="X59" s="120">
        <v>1952</v>
      </c>
      <c r="Y59" s="100">
        <v>195</v>
      </c>
      <c r="Z59" s="100">
        <v>69</v>
      </c>
      <c r="AA59" s="100">
        <v>35</v>
      </c>
      <c r="AB59" s="100">
        <v>49</v>
      </c>
      <c r="AC59" s="100">
        <v>55</v>
      </c>
      <c r="AD59" s="100">
        <v>56</v>
      </c>
      <c r="AE59" s="100">
        <v>56</v>
      </c>
      <c r="AF59" s="100">
        <v>79</v>
      </c>
      <c r="AG59" s="100">
        <v>73</v>
      </c>
      <c r="AH59" s="100">
        <v>60</v>
      </c>
      <c r="AI59" s="100">
        <v>69</v>
      </c>
      <c r="AJ59" s="100">
        <v>78</v>
      </c>
      <c r="AK59" s="100">
        <v>79</v>
      </c>
      <c r="AL59" s="100">
        <v>79</v>
      </c>
      <c r="AM59" s="100">
        <v>95</v>
      </c>
      <c r="AN59" s="100">
        <v>124</v>
      </c>
      <c r="AO59" s="100">
        <v>171</v>
      </c>
      <c r="AP59" s="100">
        <v>207</v>
      </c>
      <c r="AQ59" s="100">
        <v>1</v>
      </c>
      <c r="AR59" s="100">
        <v>1630</v>
      </c>
      <c r="AS59" s="128"/>
      <c r="AT59" s="120">
        <v>1952</v>
      </c>
      <c r="AU59" s="100">
        <v>473</v>
      </c>
      <c r="AV59" s="100">
        <v>185</v>
      </c>
      <c r="AW59" s="100">
        <v>141</v>
      </c>
      <c r="AX59" s="100">
        <v>367</v>
      </c>
      <c r="AY59" s="100">
        <v>538</v>
      </c>
      <c r="AZ59" s="100">
        <v>470</v>
      </c>
      <c r="BA59" s="100">
        <v>331</v>
      </c>
      <c r="BB59" s="100">
        <v>377</v>
      </c>
      <c r="BC59" s="100">
        <v>383</v>
      </c>
      <c r="BD59" s="100">
        <v>355</v>
      </c>
      <c r="BE59" s="100">
        <v>342</v>
      </c>
      <c r="BF59" s="100">
        <v>326</v>
      </c>
      <c r="BG59" s="100">
        <v>360</v>
      </c>
      <c r="BH59" s="100">
        <v>297</v>
      </c>
      <c r="BI59" s="100">
        <v>297</v>
      </c>
      <c r="BJ59" s="100">
        <v>257</v>
      </c>
      <c r="BK59" s="100">
        <v>274</v>
      </c>
      <c r="BL59" s="100">
        <v>300</v>
      </c>
      <c r="BM59" s="100">
        <v>5</v>
      </c>
      <c r="BN59" s="100">
        <v>6078</v>
      </c>
      <c r="BP59" s="120">
        <v>1952</v>
      </c>
    </row>
    <row r="60" spans="2:68">
      <c r="B60" s="120">
        <v>1953</v>
      </c>
      <c r="C60" s="100">
        <v>256</v>
      </c>
      <c r="D60" s="100">
        <v>136</v>
      </c>
      <c r="E60" s="100">
        <v>90</v>
      </c>
      <c r="F60" s="100">
        <v>303</v>
      </c>
      <c r="G60" s="100">
        <v>419</v>
      </c>
      <c r="H60" s="100">
        <v>380</v>
      </c>
      <c r="I60" s="100">
        <v>321</v>
      </c>
      <c r="J60" s="100">
        <v>280</v>
      </c>
      <c r="K60" s="100">
        <v>279</v>
      </c>
      <c r="L60" s="100">
        <v>275</v>
      </c>
      <c r="M60" s="100">
        <v>271</v>
      </c>
      <c r="N60" s="100">
        <v>253</v>
      </c>
      <c r="O60" s="100">
        <v>266</v>
      </c>
      <c r="P60" s="100">
        <v>233</v>
      </c>
      <c r="Q60" s="100">
        <v>204</v>
      </c>
      <c r="R60" s="100">
        <v>141</v>
      </c>
      <c r="S60" s="100">
        <v>113</v>
      </c>
      <c r="T60" s="100">
        <v>123</v>
      </c>
      <c r="U60" s="100">
        <v>5</v>
      </c>
      <c r="V60" s="100">
        <v>4348</v>
      </c>
      <c r="W60" s="128"/>
      <c r="X60" s="120">
        <v>1953</v>
      </c>
      <c r="Y60" s="100">
        <v>178</v>
      </c>
      <c r="Z60" s="100">
        <v>61</v>
      </c>
      <c r="AA60" s="100">
        <v>28</v>
      </c>
      <c r="AB60" s="100">
        <v>54</v>
      </c>
      <c r="AC60" s="100">
        <v>52</v>
      </c>
      <c r="AD60" s="100">
        <v>51</v>
      </c>
      <c r="AE60" s="100">
        <v>56</v>
      </c>
      <c r="AF60" s="100">
        <v>61</v>
      </c>
      <c r="AG60" s="100">
        <v>69</v>
      </c>
      <c r="AH60" s="100">
        <v>72</v>
      </c>
      <c r="AI60" s="100">
        <v>95</v>
      </c>
      <c r="AJ60" s="100">
        <v>67</v>
      </c>
      <c r="AK60" s="100">
        <v>81</v>
      </c>
      <c r="AL60" s="100">
        <v>78</v>
      </c>
      <c r="AM60" s="100">
        <v>89</v>
      </c>
      <c r="AN60" s="100">
        <v>168</v>
      </c>
      <c r="AO60" s="100">
        <v>173</v>
      </c>
      <c r="AP60" s="100">
        <v>209</v>
      </c>
      <c r="AQ60" s="100">
        <v>1</v>
      </c>
      <c r="AR60" s="100">
        <v>1643</v>
      </c>
      <c r="AS60" s="128"/>
      <c r="AT60" s="120">
        <v>1953</v>
      </c>
      <c r="AU60" s="100">
        <v>434</v>
      </c>
      <c r="AV60" s="100">
        <v>197</v>
      </c>
      <c r="AW60" s="100">
        <v>118</v>
      </c>
      <c r="AX60" s="100">
        <v>357</v>
      </c>
      <c r="AY60" s="100">
        <v>471</v>
      </c>
      <c r="AZ60" s="100">
        <v>431</v>
      </c>
      <c r="BA60" s="100">
        <v>377</v>
      </c>
      <c r="BB60" s="100">
        <v>341</v>
      </c>
      <c r="BC60" s="100">
        <v>348</v>
      </c>
      <c r="BD60" s="100">
        <v>347</v>
      </c>
      <c r="BE60" s="100">
        <v>366</v>
      </c>
      <c r="BF60" s="100">
        <v>320</v>
      </c>
      <c r="BG60" s="100">
        <v>347</v>
      </c>
      <c r="BH60" s="100">
        <v>311</v>
      </c>
      <c r="BI60" s="100">
        <v>293</v>
      </c>
      <c r="BJ60" s="100">
        <v>309</v>
      </c>
      <c r="BK60" s="100">
        <v>286</v>
      </c>
      <c r="BL60" s="100">
        <v>332</v>
      </c>
      <c r="BM60" s="100">
        <v>6</v>
      </c>
      <c r="BN60" s="100">
        <v>5991</v>
      </c>
      <c r="BP60" s="120">
        <v>1953</v>
      </c>
    </row>
    <row r="61" spans="2:68">
      <c r="B61" s="120">
        <v>1954</v>
      </c>
      <c r="C61" s="100">
        <v>277</v>
      </c>
      <c r="D61" s="100">
        <v>139</v>
      </c>
      <c r="E61" s="100">
        <v>101</v>
      </c>
      <c r="F61" s="100">
        <v>308</v>
      </c>
      <c r="G61" s="100">
        <v>419</v>
      </c>
      <c r="H61" s="100">
        <v>396</v>
      </c>
      <c r="I61" s="100">
        <v>313</v>
      </c>
      <c r="J61" s="100">
        <v>281</v>
      </c>
      <c r="K61" s="100">
        <v>306</v>
      </c>
      <c r="L61" s="100">
        <v>282</v>
      </c>
      <c r="M61" s="100">
        <v>252</v>
      </c>
      <c r="N61" s="100">
        <v>270</v>
      </c>
      <c r="O61" s="100">
        <v>260</v>
      </c>
      <c r="P61" s="100">
        <v>229</v>
      </c>
      <c r="Q61" s="100">
        <v>205</v>
      </c>
      <c r="R61" s="100">
        <v>161</v>
      </c>
      <c r="S61" s="100">
        <v>117</v>
      </c>
      <c r="T61" s="100">
        <v>105</v>
      </c>
      <c r="U61" s="100">
        <v>5</v>
      </c>
      <c r="V61" s="100">
        <v>4426</v>
      </c>
      <c r="W61" s="128"/>
      <c r="X61" s="120">
        <v>1954</v>
      </c>
      <c r="Y61" s="100">
        <v>157</v>
      </c>
      <c r="Z61" s="100">
        <v>67</v>
      </c>
      <c r="AA61" s="100">
        <v>33</v>
      </c>
      <c r="AB61" s="100">
        <v>46</v>
      </c>
      <c r="AC61" s="100">
        <v>42</v>
      </c>
      <c r="AD61" s="100">
        <v>62</v>
      </c>
      <c r="AE61" s="100">
        <v>46</v>
      </c>
      <c r="AF61" s="100">
        <v>71</v>
      </c>
      <c r="AG61" s="100">
        <v>73</v>
      </c>
      <c r="AH61" s="100">
        <v>78</v>
      </c>
      <c r="AI61" s="100">
        <v>93</v>
      </c>
      <c r="AJ61" s="100">
        <v>73</v>
      </c>
      <c r="AK61" s="100">
        <v>81</v>
      </c>
      <c r="AL61" s="100">
        <v>94</v>
      </c>
      <c r="AM61" s="100">
        <v>111</v>
      </c>
      <c r="AN61" s="100">
        <v>131</v>
      </c>
      <c r="AO61" s="100">
        <v>160</v>
      </c>
      <c r="AP61" s="100">
        <v>203</v>
      </c>
      <c r="AQ61" s="100">
        <v>0</v>
      </c>
      <c r="AR61" s="100">
        <v>1621</v>
      </c>
      <c r="AS61" s="128"/>
      <c r="AT61" s="120">
        <v>1954</v>
      </c>
      <c r="AU61" s="100">
        <v>434</v>
      </c>
      <c r="AV61" s="100">
        <v>206</v>
      </c>
      <c r="AW61" s="100">
        <v>134</v>
      </c>
      <c r="AX61" s="100">
        <v>354</v>
      </c>
      <c r="AY61" s="100">
        <v>461</v>
      </c>
      <c r="AZ61" s="100">
        <v>458</v>
      </c>
      <c r="BA61" s="100">
        <v>359</v>
      </c>
      <c r="BB61" s="100">
        <v>352</v>
      </c>
      <c r="BC61" s="100">
        <v>379</v>
      </c>
      <c r="BD61" s="100">
        <v>360</v>
      </c>
      <c r="BE61" s="100">
        <v>345</v>
      </c>
      <c r="BF61" s="100">
        <v>343</v>
      </c>
      <c r="BG61" s="100">
        <v>341</v>
      </c>
      <c r="BH61" s="100">
        <v>323</v>
      </c>
      <c r="BI61" s="100">
        <v>316</v>
      </c>
      <c r="BJ61" s="100">
        <v>292</v>
      </c>
      <c r="BK61" s="100">
        <v>277</v>
      </c>
      <c r="BL61" s="100">
        <v>308</v>
      </c>
      <c r="BM61" s="100">
        <v>5</v>
      </c>
      <c r="BN61" s="100">
        <v>6047</v>
      </c>
      <c r="BP61" s="120">
        <v>1954</v>
      </c>
    </row>
    <row r="62" spans="2:68">
      <c r="B62" s="120">
        <v>1955</v>
      </c>
      <c r="C62" s="100">
        <v>290</v>
      </c>
      <c r="D62" s="100">
        <v>121</v>
      </c>
      <c r="E62" s="100">
        <v>103</v>
      </c>
      <c r="F62" s="100">
        <v>342</v>
      </c>
      <c r="G62" s="100">
        <v>385</v>
      </c>
      <c r="H62" s="100">
        <v>400</v>
      </c>
      <c r="I62" s="100">
        <v>344</v>
      </c>
      <c r="J62" s="100">
        <v>275</v>
      </c>
      <c r="K62" s="100">
        <v>304</v>
      </c>
      <c r="L62" s="100">
        <v>281</v>
      </c>
      <c r="M62" s="100">
        <v>272</v>
      </c>
      <c r="N62" s="100">
        <v>281</v>
      </c>
      <c r="O62" s="100">
        <v>254</v>
      </c>
      <c r="P62" s="100">
        <v>247</v>
      </c>
      <c r="Q62" s="100">
        <v>193</v>
      </c>
      <c r="R62" s="100">
        <v>160</v>
      </c>
      <c r="S62" s="100">
        <v>115</v>
      </c>
      <c r="T62" s="100">
        <v>104</v>
      </c>
      <c r="U62" s="100">
        <v>7</v>
      </c>
      <c r="V62" s="100">
        <v>4478</v>
      </c>
      <c r="W62" s="128"/>
      <c r="X62" s="120">
        <v>1955</v>
      </c>
      <c r="Y62" s="100">
        <v>199</v>
      </c>
      <c r="Z62" s="100">
        <v>54</v>
      </c>
      <c r="AA62" s="100">
        <v>35</v>
      </c>
      <c r="AB62" s="100">
        <v>50</v>
      </c>
      <c r="AC62" s="100">
        <v>39</v>
      </c>
      <c r="AD62" s="100">
        <v>51</v>
      </c>
      <c r="AE62" s="100">
        <v>67</v>
      </c>
      <c r="AF62" s="100">
        <v>62</v>
      </c>
      <c r="AG62" s="100">
        <v>59</v>
      </c>
      <c r="AH62" s="100">
        <v>73</v>
      </c>
      <c r="AI62" s="100">
        <v>79</v>
      </c>
      <c r="AJ62" s="100">
        <v>80</v>
      </c>
      <c r="AK62" s="100">
        <v>88</v>
      </c>
      <c r="AL62" s="100">
        <v>95</v>
      </c>
      <c r="AM62" s="100">
        <v>108</v>
      </c>
      <c r="AN62" s="100">
        <v>136</v>
      </c>
      <c r="AO62" s="100">
        <v>187</v>
      </c>
      <c r="AP62" s="100">
        <v>235</v>
      </c>
      <c r="AQ62" s="100">
        <v>0</v>
      </c>
      <c r="AR62" s="100">
        <v>1697</v>
      </c>
      <c r="AS62" s="128"/>
      <c r="AT62" s="120">
        <v>1955</v>
      </c>
      <c r="AU62" s="100">
        <v>489</v>
      </c>
      <c r="AV62" s="100">
        <v>175</v>
      </c>
      <c r="AW62" s="100">
        <v>138</v>
      </c>
      <c r="AX62" s="100">
        <v>392</v>
      </c>
      <c r="AY62" s="100">
        <v>424</v>
      </c>
      <c r="AZ62" s="100">
        <v>451</v>
      </c>
      <c r="BA62" s="100">
        <v>411</v>
      </c>
      <c r="BB62" s="100">
        <v>337</v>
      </c>
      <c r="BC62" s="100">
        <v>363</v>
      </c>
      <c r="BD62" s="100">
        <v>354</v>
      </c>
      <c r="BE62" s="100">
        <v>351</v>
      </c>
      <c r="BF62" s="100">
        <v>361</v>
      </c>
      <c r="BG62" s="100">
        <v>342</v>
      </c>
      <c r="BH62" s="100">
        <v>342</v>
      </c>
      <c r="BI62" s="100">
        <v>301</v>
      </c>
      <c r="BJ62" s="100">
        <v>296</v>
      </c>
      <c r="BK62" s="100">
        <v>302</v>
      </c>
      <c r="BL62" s="100">
        <v>339</v>
      </c>
      <c r="BM62" s="100">
        <v>7</v>
      </c>
      <c r="BN62" s="100">
        <v>6175</v>
      </c>
      <c r="BP62" s="120">
        <v>1955</v>
      </c>
    </row>
    <row r="63" spans="2:68">
      <c r="B63" s="120">
        <v>1956</v>
      </c>
      <c r="C63" s="100">
        <v>261</v>
      </c>
      <c r="D63" s="100">
        <v>126</v>
      </c>
      <c r="E63" s="100">
        <v>101</v>
      </c>
      <c r="F63" s="100">
        <v>277</v>
      </c>
      <c r="G63" s="100">
        <v>427</v>
      </c>
      <c r="H63" s="100">
        <v>385</v>
      </c>
      <c r="I63" s="100">
        <v>361</v>
      </c>
      <c r="J63" s="100">
        <v>294</v>
      </c>
      <c r="K63" s="100">
        <v>309</v>
      </c>
      <c r="L63" s="100">
        <v>310</v>
      </c>
      <c r="M63" s="100">
        <v>287</v>
      </c>
      <c r="N63" s="100">
        <v>256</v>
      </c>
      <c r="O63" s="100">
        <v>261</v>
      </c>
      <c r="P63" s="100">
        <v>231</v>
      </c>
      <c r="Q63" s="100">
        <v>208</v>
      </c>
      <c r="R63" s="100">
        <v>171</v>
      </c>
      <c r="S63" s="100">
        <v>105</v>
      </c>
      <c r="T63" s="100">
        <v>107</v>
      </c>
      <c r="U63" s="100">
        <v>4</v>
      </c>
      <c r="V63" s="100">
        <v>4481</v>
      </c>
      <c r="W63" s="128"/>
      <c r="X63" s="120">
        <v>1956</v>
      </c>
      <c r="Y63" s="100">
        <v>176</v>
      </c>
      <c r="Z63" s="100">
        <v>54</v>
      </c>
      <c r="AA63" s="100">
        <v>45</v>
      </c>
      <c r="AB63" s="100">
        <v>66</v>
      </c>
      <c r="AC63" s="100">
        <v>52</v>
      </c>
      <c r="AD63" s="100">
        <v>63</v>
      </c>
      <c r="AE63" s="100">
        <v>81</v>
      </c>
      <c r="AF63" s="100">
        <v>61</v>
      </c>
      <c r="AG63" s="100">
        <v>82</v>
      </c>
      <c r="AH63" s="100">
        <v>70</v>
      </c>
      <c r="AI63" s="100">
        <v>71</v>
      </c>
      <c r="AJ63" s="100">
        <v>72</v>
      </c>
      <c r="AK63" s="100">
        <v>71</v>
      </c>
      <c r="AL63" s="100">
        <v>124</v>
      </c>
      <c r="AM63" s="100">
        <v>129</v>
      </c>
      <c r="AN63" s="100">
        <v>170</v>
      </c>
      <c r="AO63" s="100">
        <v>184</v>
      </c>
      <c r="AP63" s="100">
        <v>274</v>
      </c>
      <c r="AQ63" s="100">
        <v>0</v>
      </c>
      <c r="AR63" s="100">
        <v>1845</v>
      </c>
      <c r="AS63" s="128"/>
      <c r="AT63" s="120">
        <v>1956</v>
      </c>
      <c r="AU63" s="100">
        <v>437</v>
      </c>
      <c r="AV63" s="100">
        <v>180</v>
      </c>
      <c r="AW63" s="100">
        <v>146</v>
      </c>
      <c r="AX63" s="100">
        <v>343</v>
      </c>
      <c r="AY63" s="100">
        <v>479</v>
      </c>
      <c r="AZ63" s="100">
        <v>448</v>
      </c>
      <c r="BA63" s="100">
        <v>442</v>
      </c>
      <c r="BB63" s="100">
        <v>355</v>
      </c>
      <c r="BC63" s="100">
        <v>391</v>
      </c>
      <c r="BD63" s="100">
        <v>380</v>
      </c>
      <c r="BE63" s="100">
        <v>358</v>
      </c>
      <c r="BF63" s="100">
        <v>328</v>
      </c>
      <c r="BG63" s="100">
        <v>332</v>
      </c>
      <c r="BH63" s="100">
        <v>355</v>
      </c>
      <c r="BI63" s="100">
        <v>337</v>
      </c>
      <c r="BJ63" s="100">
        <v>341</v>
      </c>
      <c r="BK63" s="100">
        <v>289</v>
      </c>
      <c r="BL63" s="100">
        <v>381</v>
      </c>
      <c r="BM63" s="100">
        <v>4</v>
      </c>
      <c r="BN63" s="100">
        <v>6326</v>
      </c>
      <c r="BP63" s="120">
        <v>1956</v>
      </c>
    </row>
    <row r="64" spans="2:68">
      <c r="B64" s="120">
        <v>1957</v>
      </c>
      <c r="C64" s="100">
        <v>267</v>
      </c>
      <c r="D64" s="100">
        <v>146</v>
      </c>
      <c r="E64" s="100">
        <v>128</v>
      </c>
      <c r="F64" s="100">
        <v>352</v>
      </c>
      <c r="G64" s="100">
        <v>414</v>
      </c>
      <c r="H64" s="100">
        <v>379</v>
      </c>
      <c r="I64" s="100">
        <v>402</v>
      </c>
      <c r="J64" s="100">
        <v>351</v>
      </c>
      <c r="K64" s="100">
        <v>335</v>
      </c>
      <c r="L64" s="100">
        <v>332</v>
      </c>
      <c r="M64" s="100">
        <v>315</v>
      </c>
      <c r="N64" s="100">
        <v>304</v>
      </c>
      <c r="O64" s="100">
        <v>249</v>
      </c>
      <c r="P64" s="100">
        <v>218</v>
      </c>
      <c r="Q64" s="100">
        <v>187</v>
      </c>
      <c r="R64" s="100">
        <v>178</v>
      </c>
      <c r="S64" s="100">
        <v>123</v>
      </c>
      <c r="T64" s="100">
        <v>115</v>
      </c>
      <c r="U64" s="100">
        <v>8</v>
      </c>
      <c r="V64" s="100">
        <v>4803</v>
      </c>
      <c r="W64" s="128"/>
      <c r="X64" s="120">
        <v>1957</v>
      </c>
      <c r="Y64" s="100">
        <v>185</v>
      </c>
      <c r="Z64" s="100">
        <v>55</v>
      </c>
      <c r="AA64" s="100">
        <v>44</v>
      </c>
      <c r="AB64" s="100">
        <v>57</v>
      </c>
      <c r="AC64" s="100">
        <v>52</v>
      </c>
      <c r="AD64" s="100">
        <v>57</v>
      </c>
      <c r="AE64" s="100">
        <v>71</v>
      </c>
      <c r="AF64" s="100">
        <v>64</v>
      </c>
      <c r="AG64" s="100">
        <v>81</v>
      </c>
      <c r="AH64" s="100">
        <v>103</v>
      </c>
      <c r="AI64" s="100">
        <v>79</v>
      </c>
      <c r="AJ64" s="100">
        <v>101</v>
      </c>
      <c r="AK64" s="100">
        <v>108</v>
      </c>
      <c r="AL64" s="100">
        <v>122</v>
      </c>
      <c r="AM64" s="100">
        <v>131</v>
      </c>
      <c r="AN64" s="100">
        <v>154</v>
      </c>
      <c r="AO64" s="100">
        <v>165</v>
      </c>
      <c r="AP64" s="100">
        <v>220</v>
      </c>
      <c r="AQ64" s="100">
        <v>1</v>
      </c>
      <c r="AR64" s="100">
        <v>1850</v>
      </c>
      <c r="AS64" s="128"/>
      <c r="AT64" s="120">
        <v>1957</v>
      </c>
      <c r="AU64" s="100">
        <v>452</v>
      </c>
      <c r="AV64" s="100">
        <v>201</v>
      </c>
      <c r="AW64" s="100">
        <v>172</v>
      </c>
      <c r="AX64" s="100">
        <v>409</v>
      </c>
      <c r="AY64" s="100">
        <v>466</v>
      </c>
      <c r="AZ64" s="100">
        <v>436</v>
      </c>
      <c r="BA64" s="100">
        <v>473</v>
      </c>
      <c r="BB64" s="100">
        <v>415</v>
      </c>
      <c r="BC64" s="100">
        <v>416</v>
      </c>
      <c r="BD64" s="100">
        <v>435</v>
      </c>
      <c r="BE64" s="100">
        <v>394</v>
      </c>
      <c r="BF64" s="100">
        <v>405</v>
      </c>
      <c r="BG64" s="100">
        <v>357</v>
      </c>
      <c r="BH64" s="100">
        <v>340</v>
      </c>
      <c r="BI64" s="100">
        <v>318</v>
      </c>
      <c r="BJ64" s="100">
        <v>332</v>
      </c>
      <c r="BK64" s="100">
        <v>288</v>
      </c>
      <c r="BL64" s="100">
        <v>335</v>
      </c>
      <c r="BM64" s="100">
        <v>9</v>
      </c>
      <c r="BN64" s="100">
        <v>6653</v>
      </c>
      <c r="BP64" s="120">
        <v>1957</v>
      </c>
    </row>
    <row r="65" spans="2:68">
      <c r="B65" s="121">
        <v>1958</v>
      </c>
      <c r="C65" s="100">
        <v>229</v>
      </c>
      <c r="D65" s="100">
        <v>136</v>
      </c>
      <c r="E65" s="100">
        <v>118</v>
      </c>
      <c r="F65" s="100">
        <v>335</v>
      </c>
      <c r="G65" s="100">
        <v>445</v>
      </c>
      <c r="H65" s="100">
        <v>361</v>
      </c>
      <c r="I65" s="100">
        <v>347</v>
      </c>
      <c r="J65" s="100">
        <v>337</v>
      </c>
      <c r="K65" s="100">
        <v>308</v>
      </c>
      <c r="L65" s="100">
        <v>355</v>
      </c>
      <c r="M65" s="100">
        <v>318</v>
      </c>
      <c r="N65" s="100">
        <v>269</v>
      </c>
      <c r="O65" s="100">
        <v>263</v>
      </c>
      <c r="P65" s="100">
        <v>246</v>
      </c>
      <c r="Q65" s="100">
        <v>204</v>
      </c>
      <c r="R65" s="100">
        <v>144</v>
      </c>
      <c r="S65" s="100">
        <v>116</v>
      </c>
      <c r="T65" s="100">
        <v>110</v>
      </c>
      <c r="U65" s="100">
        <v>6</v>
      </c>
      <c r="V65" s="100">
        <v>4647</v>
      </c>
      <c r="W65" s="128"/>
      <c r="X65" s="121">
        <v>1958</v>
      </c>
      <c r="Y65" s="100">
        <v>165</v>
      </c>
      <c r="Z65" s="100">
        <v>77</v>
      </c>
      <c r="AA65" s="100">
        <v>44</v>
      </c>
      <c r="AB65" s="100">
        <v>75</v>
      </c>
      <c r="AC65" s="100">
        <v>58</v>
      </c>
      <c r="AD65" s="100">
        <v>50</v>
      </c>
      <c r="AE65" s="100">
        <v>72</v>
      </c>
      <c r="AF65" s="100">
        <v>76</v>
      </c>
      <c r="AG65" s="100">
        <v>82</v>
      </c>
      <c r="AH65" s="100">
        <v>90</v>
      </c>
      <c r="AI65" s="100">
        <v>90</v>
      </c>
      <c r="AJ65" s="100">
        <v>88</v>
      </c>
      <c r="AK65" s="100">
        <v>103</v>
      </c>
      <c r="AL65" s="100">
        <v>101</v>
      </c>
      <c r="AM65" s="100">
        <v>120</v>
      </c>
      <c r="AN65" s="100">
        <v>119</v>
      </c>
      <c r="AO65" s="100">
        <v>155</v>
      </c>
      <c r="AP65" s="100">
        <v>227</v>
      </c>
      <c r="AQ65" s="100">
        <v>0</v>
      </c>
      <c r="AR65" s="100">
        <v>1792</v>
      </c>
      <c r="AS65" s="128"/>
      <c r="AT65" s="121">
        <v>1958</v>
      </c>
      <c r="AU65" s="100">
        <v>394</v>
      </c>
      <c r="AV65" s="100">
        <v>213</v>
      </c>
      <c r="AW65" s="100">
        <v>162</v>
      </c>
      <c r="AX65" s="100">
        <v>410</v>
      </c>
      <c r="AY65" s="100">
        <v>503</v>
      </c>
      <c r="AZ65" s="100">
        <v>411</v>
      </c>
      <c r="BA65" s="100">
        <v>419</v>
      </c>
      <c r="BB65" s="100">
        <v>413</v>
      </c>
      <c r="BC65" s="100">
        <v>390</v>
      </c>
      <c r="BD65" s="100">
        <v>445</v>
      </c>
      <c r="BE65" s="100">
        <v>408</v>
      </c>
      <c r="BF65" s="100">
        <v>357</v>
      </c>
      <c r="BG65" s="100">
        <v>366</v>
      </c>
      <c r="BH65" s="100">
        <v>347</v>
      </c>
      <c r="BI65" s="100">
        <v>324</v>
      </c>
      <c r="BJ65" s="100">
        <v>263</v>
      </c>
      <c r="BK65" s="100">
        <v>271</v>
      </c>
      <c r="BL65" s="100">
        <v>337</v>
      </c>
      <c r="BM65" s="100">
        <v>6</v>
      </c>
      <c r="BN65" s="100">
        <v>6439</v>
      </c>
      <c r="BP65" s="121">
        <v>1958</v>
      </c>
    </row>
    <row r="66" spans="2:68">
      <c r="B66" s="121">
        <v>1959</v>
      </c>
      <c r="C66" s="100">
        <v>276</v>
      </c>
      <c r="D66" s="100">
        <v>142</v>
      </c>
      <c r="E66" s="100">
        <v>117</v>
      </c>
      <c r="F66" s="100">
        <v>393</v>
      </c>
      <c r="G66" s="100">
        <v>400</v>
      </c>
      <c r="H66" s="100">
        <v>325</v>
      </c>
      <c r="I66" s="100">
        <v>380</v>
      </c>
      <c r="J66" s="100">
        <v>370</v>
      </c>
      <c r="K66" s="100">
        <v>308</v>
      </c>
      <c r="L66" s="100">
        <v>324</v>
      </c>
      <c r="M66" s="100">
        <v>298</v>
      </c>
      <c r="N66" s="100">
        <v>290</v>
      </c>
      <c r="O66" s="100">
        <v>220</v>
      </c>
      <c r="P66" s="100">
        <v>245</v>
      </c>
      <c r="Q66" s="100">
        <v>191</v>
      </c>
      <c r="R66" s="100">
        <v>171</v>
      </c>
      <c r="S66" s="100">
        <v>127</v>
      </c>
      <c r="T66" s="100">
        <v>104</v>
      </c>
      <c r="U66" s="100">
        <v>7</v>
      </c>
      <c r="V66" s="100">
        <v>4688</v>
      </c>
      <c r="W66" s="128"/>
      <c r="X66" s="121">
        <v>1959</v>
      </c>
      <c r="Y66" s="100">
        <v>161</v>
      </c>
      <c r="Z66" s="100">
        <v>57</v>
      </c>
      <c r="AA66" s="100">
        <v>37</v>
      </c>
      <c r="AB66" s="100">
        <v>62</v>
      </c>
      <c r="AC66" s="100">
        <v>62</v>
      </c>
      <c r="AD66" s="100">
        <v>54</v>
      </c>
      <c r="AE66" s="100">
        <v>77</v>
      </c>
      <c r="AF66" s="100">
        <v>90</v>
      </c>
      <c r="AG66" s="100">
        <v>84</v>
      </c>
      <c r="AH66" s="100">
        <v>111</v>
      </c>
      <c r="AI66" s="100">
        <v>102</v>
      </c>
      <c r="AJ66" s="100">
        <v>95</v>
      </c>
      <c r="AK66" s="100">
        <v>94</v>
      </c>
      <c r="AL66" s="100">
        <v>97</v>
      </c>
      <c r="AM66" s="100">
        <v>136</v>
      </c>
      <c r="AN66" s="100">
        <v>175</v>
      </c>
      <c r="AO66" s="100">
        <v>160</v>
      </c>
      <c r="AP66" s="100">
        <v>230</v>
      </c>
      <c r="AQ66" s="100">
        <v>1</v>
      </c>
      <c r="AR66" s="100">
        <v>1885</v>
      </c>
      <c r="AS66" s="128"/>
      <c r="AT66" s="121">
        <v>1959</v>
      </c>
      <c r="AU66" s="100">
        <v>437</v>
      </c>
      <c r="AV66" s="100">
        <v>199</v>
      </c>
      <c r="AW66" s="100">
        <v>154</v>
      </c>
      <c r="AX66" s="100">
        <v>455</v>
      </c>
      <c r="AY66" s="100">
        <v>462</v>
      </c>
      <c r="AZ66" s="100">
        <v>379</v>
      </c>
      <c r="BA66" s="100">
        <v>457</v>
      </c>
      <c r="BB66" s="100">
        <v>460</v>
      </c>
      <c r="BC66" s="100">
        <v>392</v>
      </c>
      <c r="BD66" s="100">
        <v>435</v>
      </c>
      <c r="BE66" s="100">
        <v>400</v>
      </c>
      <c r="BF66" s="100">
        <v>385</v>
      </c>
      <c r="BG66" s="100">
        <v>314</v>
      </c>
      <c r="BH66" s="100">
        <v>342</v>
      </c>
      <c r="BI66" s="100">
        <v>327</v>
      </c>
      <c r="BJ66" s="100">
        <v>346</v>
      </c>
      <c r="BK66" s="100">
        <v>287</v>
      </c>
      <c r="BL66" s="100">
        <v>334</v>
      </c>
      <c r="BM66" s="100">
        <v>8</v>
      </c>
      <c r="BN66" s="100">
        <v>6573</v>
      </c>
      <c r="BP66" s="121">
        <v>1959</v>
      </c>
    </row>
    <row r="67" spans="2:68">
      <c r="B67" s="121">
        <v>1960</v>
      </c>
      <c r="C67" s="100">
        <v>255</v>
      </c>
      <c r="D67" s="100">
        <v>141</v>
      </c>
      <c r="E67" s="100">
        <v>127</v>
      </c>
      <c r="F67" s="100">
        <v>367</v>
      </c>
      <c r="G67" s="100">
        <v>431</v>
      </c>
      <c r="H67" s="100">
        <v>336</v>
      </c>
      <c r="I67" s="100">
        <v>352</v>
      </c>
      <c r="J67" s="100">
        <v>347</v>
      </c>
      <c r="K67" s="100">
        <v>305</v>
      </c>
      <c r="L67" s="100">
        <v>356</v>
      </c>
      <c r="M67" s="100">
        <v>279</v>
      </c>
      <c r="N67" s="100">
        <v>270</v>
      </c>
      <c r="O67" s="100">
        <v>240</v>
      </c>
      <c r="P67" s="100">
        <v>242</v>
      </c>
      <c r="Q67" s="100">
        <v>196</v>
      </c>
      <c r="R67" s="100">
        <v>167</v>
      </c>
      <c r="S67" s="100">
        <v>103</v>
      </c>
      <c r="T67" s="100">
        <v>110</v>
      </c>
      <c r="U67" s="100">
        <v>11</v>
      </c>
      <c r="V67" s="100">
        <v>4635</v>
      </c>
      <c r="W67" s="128"/>
      <c r="X67" s="121">
        <v>1960</v>
      </c>
      <c r="Y67" s="100">
        <v>199</v>
      </c>
      <c r="Z67" s="100">
        <v>79</v>
      </c>
      <c r="AA67" s="100">
        <v>40</v>
      </c>
      <c r="AB67" s="100">
        <v>98</v>
      </c>
      <c r="AC67" s="100">
        <v>64</v>
      </c>
      <c r="AD67" s="100">
        <v>57</v>
      </c>
      <c r="AE67" s="100">
        <v>58</v>
      </c>
      <c r="AF67" s="100">
        <v>72</v>
      </c>
      <c r="AG67" s="100">
        <v>98</v>
      </c>
      <c r="AH67" s="100">
        <v>125</v>
      </c>
      <c r="AI67" s="100">
        <v>98</v>
      </c>
      <c r="AJ67" s="100">
        <v>110</v>
      </c>
      <c r="AK67" s="100">
        <v>108</v>
      </c>
      <c r="AL67" s="100">
        <v>106</v>
      </c>
      <c r="AM67" s="100">
        <v>144</v>
      </c>
      <c r="AN67" s="100">
        <v>151</v>
      </c>
      <c r="AO67" s="100">
        <v>172</v>
      </c>
      <c r="AP67" s="100">
        <v>233</v>
      </c>
      <c r="AQ67" s="100">
        <v>1</v>
      </c>
      <c r="AR67" s="100">
        <v>2013</v>
      </c>
      <c r="AS67" s="128"/>
      <c r="AT67" s="121">
        <v>1960</v>
      </c>
      <c r="AU67" s="100">
        <v>454</v>
      </c>
      <c r="AV67" s="100">
        <v>220</v>
      </c>
      <c r="AW67" s="100">
        <v>167</v>
      </c>
      <c r="AX67" s="100">
        <v>465</v>
      </c>
      <c r="AY67" s="100">
        <v>495</v>
      </c>
      <c r="AZ67" s="100">
        <v>393</v>
      </c>
      <c r="BA67" s="100">
        <v>410</v>
      </c>
      <c r="BB67" s="100">
        <v>419</v>
      </c>
      <c r="BC67" s="100">
        <v>403</v>
      </c>
      <c r="BD67" s="100">
        <v>481</v>
      </c>
      <c r="BE67" s="100">
        <v>377</v>
      </c>
      <c r="BF67" s="100">
        <v>380</v>
      </c>
      <c r="BG67" s="100">
        <v>348</v>
      </c>
      <c r="BH67" s="100">
        <v>348</v>
      </c>
      <c r="BI67" s="100">
        <v>340</v>
      </c>
      <c r="BJ67" s="100">
        <v>318</v>
      </c>
      <c r="BK67" s="100">
        <v>275</v>
      </c>
      <c r="BL67" s="100">
        <v>343</v>
      </c>
      <c r="BM67" s="100">
        <v>12</v>
      </c>
      <c r="BN67" s="100">
        <v>6648</v>
      </c>
      <c r="BP67" s="121">
        <v>1960</v>
      </c>
    </row>
    <row r="68" spans="2:68">
      <c r="B68" s="121">
        <v>1961</v>
      </c>
      <c r="C68" s="100">
        <v>255</v>
      </c>
      <c r="D68" s="100">
        <v>122</v>
      </c>
      <c r="E68" s="100">
        <v>140</v>
      </c>
      <c r="F68" s="100">
        <v>372</v>
      </c>
      <c r="G68" s="100">
        <v>434</v>
      </c>
      <c r="H68" s="100">
        <v>344</v>
      </c>
      <c r="I68" s="100">
        <v>349</v>
      </c>
      <c r="J68" s="100">
        <v>365</v>
      </c>
      <c r="K68" s="100">
        <v>352</v>
      </c>
      <c r="L68" s="100">
        <v>375</v>
      </c>
      <c r="M68" s="100">
        <v>357</v>
      </c>
      <c r="N68" s="100">
        <v>316</v>
      </c>
      <c r="O68" s="100">
        <v>255</v>
      </c>
      <c r="P68" s="100">
        <v>237</v>
      </c>
      <c r="Q68" s="100">
        <v>214</v>
      </c>
      <c r="R68" s="100">
        <v>171</v>
      </c>
      <c r="S68" s="100">
        <v>90</v>
      </c>
      <c r="T68" s="100">
        <v>95</v>
      </c>
      <c r="U68" s="100">
        <v>9</v>
      </c>
      <c r="V68" s="100">
        <v>4852</v>
      </c>
      <c r="W68" s="128"/>
      <c r="X68" s="121">
        <v>1961</v>
      </c>
      <c r="Y68" s="100">
        <v>201</v>
      </c>
      <c r="Z68" s="100">
        <v>63</v>
      </c>
      <c r="AA68" s="100">
        <v>55</v>
      </c>
      <c r="AB68" s="100">
        <v>91</v>
      </c>
      <c r="AC68" s="100">
        <v>74</v>
      </c>
      <c r="AD68" s="100">
        <v>59</v>
      </c>
      <c r="AE68" s="100">
        <v>68</v>
      </c>
      <c r="AF68" s="100">
        <v>96</v>
      </c>
      <c r="AG68" s="100">
        <v>76</v>
      </c>
      <c r="AH68" s="100">
        <v>96</v>
      </c>
      <c r="AI68" s="100">
        <v>99</v>
      </c>
      <c r="AJ68" s="100">
        <v>105</v>
      </c>
      <c r="AK68" s="100">
        <v>118</v>
      </c>
      <c r="AL68" s="100">
        <v>123</v>
      </c>
      <c r="AM68" s="100">
        <v>147</v>
      </c>
      <c r="AN68" s="100">
        <v>131</v>
      </c>
      <c r="AO68" s="100">
        <v>164</v>
      </c>
      <c r="AP68" s="100">
        <v>222</v>
      </c>
      <c r="AQ68" s="100">
        <v>2</v>
      </c>
      <c r="AR68" s="100">
        <v>1990</v>
      </c>
      <c r="AS68" s="128"/>
      <c r="AT68" s="121">
        <v>1961</v>
      </c>
      <c r="AU68" s="100">
        <v>456</v>
      </c>
      <c r="AV68" s="100">
        <v>185</v>
      </c>
      <c r="AW68" s="100">
        <v>195</v>
      </c>
      <c r="AX68" s="100">
        <v>463</v>
      </c>
      <c r="AY68" s="100">
        <v>508</v>
      </c>
      <c r="AZ68" s="100">
        <v>403</v>
      </c>
      <c r="BA68" s="100">
        <v>417</v>
      </c>
      <c r="BB68" s="100">
        <v>461</v>
      </c>
      <c r="BC68" s="100">
        <v>428</v>
      </c>
      <c r="BD68" s="100">
        <v>471</v>
      </c>
      <c r="BE68" s="100">
        <v>456</v>
      </c>
      <c r="BF68" s="100">
        <v>421</v>
      </c>
      <c r="BG68" s="100">
        <v>373</v>
      </c>
      <c r="BH68" s="100">
        <v>360</v>
      </c>
      <c r="BI68" s="100">
        <v>361</v>
      </c>
      <c r="BJ68" s="100">
        <v>302</v>
      </c>
      <c r="BK68" s="100">
        <v>254</v>
      </c>
      <c r="BL68" s="100">
        <v>317</v>
      </c>
      <c r="BM68" s="100">
        <v>11</v>
      </c>
      <c r="BN68" s="100">
        <v>6842</v>
      </c>
      <c r="BP68" s="121">
        <v>1961</v>
      </c>
    </row>
    <row r="69" spans="2:68">
      <c r="B69" s="121">
        <v>1962</v>
      </c>
      <c r="C69" s="100">
        <v>272</v>
      </c>
      <c r="D69" s="100">
        <v>137</v>
      </c>
      <c r="E69" s="100">
        <v>115</v>
      </c>
      <c r="F69" s="100">
        <v>383</v>
      </c>
      <c r="G69" s="100">
        <v>496</v>
      </c>
      <c r="H69" s="100">
        <v>351</v>
      </c>
      <c r="I69" s="100">
        <v>372</v>
      </c>
      <c r="J69" s="100">
        <v>378</v>
      </c>
      <c r="K69" s="100">
        <v>344</v>
      </c>
      <c r="L69" s="100">
        <v>353</v>
      </c>
      <c r="M69" s="100">
        <v>365</v>
      </c>
      <c r="N69" s="100">
        <v>299</v>
      </c>
      <c r="O69" s="100">
        <v>272</v>
      </c>
      <c r="P69" s="100">
        <v>220</v>
      </c>
      <c r="Q69" s="100">
        <v>197</v>
      </c>
      <c r="R69" s="100">
        <v>162</v>
      </c>
      <c r="S69" s="100">
        <v>141</v>
      </c>
      <c r="T69" s="100">
        <v>126</v>
      </c>
      <c r="U69" s="100">
        <v>6</v>
      </c>
      <c r="V69" s="100">
        <v>4989</v>
      </c>
      <c r="W69" s="128"/>
      <c r="X69" s="121">
        <v>1962</v>
      </c>
      <c r="Y69" s="100">
        <v>208</v>
      </c>
      <c r="Z69" s="100">
        <v>67</v>
      </c>
      <c r="AA69" s="100">
        <v>40</v>
      </c>
      <c r="AB69" s="100">
        <v>106</v>
      </c>
      <c r="AC69" s="100">
        <v>68</v>
      </c>
      <c r="AD69" s="100">
        <v>60</v>
      </c>
      <c r="AE69" s="100">
        <v>85</v>
      </c>
      <c r="AF69" s="100">
        <v>114</v>
      </c>
      <c r="AG69" s="100">
        <v>120</v>
      </c>
      <c r="AH69" s="100">
        <v>128</v>
      </c>
      <c r="AI69" s="100">
        <v>158</v>
      </c>
      <c r="AJ69" s="100">
        <v>108</v>
      </c>
      <c r="AK69" s="100">
        <v>108</v>
      </c>
      <c r="AL69" s="100">
        <v>139</v>
      </c>
      <c r="AM69" s="100">
        <v>154</v>
      </c>
      <c r="AN69" s="100">
        <v>180</v>
      </c>
      <c r="AO69" s="100">
        <v>203</v>
      </c>
      <c r="AP69" s="100">
        <v>232</v>
      </c>
      <c r="AQ69" s="100">
        <v>1</v>
      </c>
      <c r="AR69" s="100">
        <v>2279</v>
      </c>
      <c r="AS69" s="128"/>
      <c r="AT69" s="121">
        <v>1962</v>
      </c>
      <c r="AU69" s="100">
        <v>480</v>
      </c>
      <c r="AV69" s="100">
        <v>204</v>
      </c>
      <c r="AW69" s="100">
        <v>155</v>
      </c>
      <c r="AX69" s="100">
        <v>489</v>
      </c>
      <c r="AY69" s="100">
        <v>564</v>
      </c>
      <c r="AZ69" s="100">
        <v>411</v>
      </c>
      <c r="BA69" s="100">
        <v>457</v>
      </c>
      <c r="BB69" s="100">
        <v>492</v>
      </c>
      <c r="BC69" s="100">
        <v>464</v>
      </c>
      <c r="BD69" s="100">
        <v>481</v>
      </c>
      <c r="BE69" s="100">
        <v>523</v>
      </c>
      <c r="BF69" s="100">
        <v>407</v>
      </c>
      <c r="BG69" s="100">
        <v>380</v>
      </c>
      <c r="BH69" s="100">
        <v>359</v>
      </c>
      <c r="BI69" s="100">
        <v>351</v>
      </c>
      <c r="BJ69" s="100">
        <v>342</v>
      </c>
      <c r="BK69" s="100">
        <v>344</v>
      </c>
      <c r="BL69" s="100">
        <v>358</v>
      </c>
      <c r="BM69" s="100">
        <v>7</v>
      </c>
      <c r="BN69" s="100">
        <v>7268</v>
      </c>
      <c r="BP69" s="121">
        <v>1962</v>
      </c>
    </row>
    <row r="70" spans="2:68">
      <c r="B70" s="121">
        <v>1963</v>
      </c>
      <c r="C70" s="100">
        <v>247</v>
      </c>
      <c r="D70" s="100">
        <v>131</v>
      </c>
      <c r="E70" s="100">
        <v>142</v>
      </c>
      <c r="F70" s="100">
        <v>430</v>
      </c>
      <c r="G70" s="100">
        <v>467</v>
      </c>
      <c r="H70" s="100">
        <v>343</v>
      </c>
      <c r="I70" s="100">
        <v>342</v>
      </c>
      <c r="J70" s="100">
        <v>379</v>
      </c>
      <c r="K70" s="100">
        <v>356</v>
      </c>
      <c r="L70" s="100">
        <v>381</v>
      </c>
      <c r="M70" s="100">
        <v>358</v>
      </c>
      <c r="N70" s="100">
        <v>324</v>
      </c>
      <c r="O70" s="100">
        <v>291</v>
      </c>
      <c r="P70" s="100">
        <v>237</v>
      </c>
      <c r="Q70" s="100">
        <v>214</v>
      </c>
      <c r="R70" s="100">
        <v>169</v>
      </c>
      <c r="S70" s="100">
        <v>111</v>
      </c>
      <c r="T70" s="100">
        <v>100</v>
      </c>
      <c r="U70" s="100">
        <v>3</v>
      </c>
      <c r="V70" s="100">
        <v>5025</v>
      </c>
      <c r="W70" s="128"/>
      <c r="X70" s="121">
        <v>1963</v>
      </c>
      <c r="Y70" s="100">
        <v>195</v>
      </c>
      <c r="Z70" s="100">
        <v>72</v>
      </c>
      <c r="AA70" s="100">
        <v>36</v>
      </c>
      <c r="AB70" s="100">
        <v>94</v>
      </c>
      <c r="AC70" s="100">
        <v>96</v>
      </c>
      <c r="AD70" s="100">
        <v>76</v>
      </c>
      <c r="AE70" s="100">
        <v>86</v>
      </c>
      <c r="AF70" s="100">
        <v>117</v>
      </c>
      <c r="AG70" s="100">
        <v>122</v>
      </c>
      <c r="AH70" s="100">
        <v>122</v>
      </c>
      <c r="AI70" s="100">
        <v>167</v>
      </c>
      <c r="AJ70" s="100">
        <v>125</v>
      </c>
      <c r="AK70" s="100">
        <v>120</v>
      </c>
      <c r="AL70" s="100">
        <v>116</v>
      </c>
      <c r="AM70" s="100">
        <v>147</v>
      </c>
      <c r="AN70" s="100">
        <v>166</v>
      </c>
      <c r="AO70" s="100">
        <v>174</v>
      </c>
      <c r="AP70" s="100">
        <v>175</v>
      </c>
      <c r="AQ70" s="100">
        <v>1</v>
      </c>
      <c r="AR70" s="100">
        <v>2207</v>
      </c>
      <c r="AS70" s="128"/>
      <c r="AT70" s="121">
        <v>1963</v>
      </c>
      <c r="AU70" s="100">
        <v>442</v>
      </c>
      <c r="AV70" s="100">
        <v>203</v>
      </c>
      <c r="AW70" s="100">
        <v>178</v>
      </c>
      <c r="AX70" s="100">
        <v>524</v>
      </c>
      <c r="AY70" s="100">
        <v>563</v>
      </c>
      <c r="AZ70" s="100">
        <v>419</v>
      </c>
      <c r="BA70" s="100">
        <v>428</v>
      </c>
      <c r="BB70" s="100">
        <v>496</v>
      </c>
      <c r="BC70" s="100">
        <v>478</v>
      </c>
      <c r="BD70" s="100">
        <v>503</v>
      </c>
      <c r="BE70" s="100">
        <v>525</v>
      </c>
      <c r="BF70" s="100">
        <v>449</v>
      </c>
      <c r="BG70" s="100">
        <v>411</v>
      </c>
      <c r="BH70" s="100">
        <v>353</v>
      </c>
      <c r="BI70" s="100">
        <v>361</v>
      </c>
      <c r="BJ70" s="100">
        <v>335</v>
      </c>
      <c r="BK70" s="100">
        <v>285</v>
      </c>
      <c r="BL70" s="100">
        <v>275</v>
      </c>
      <c r="BM70" s="100">
        <v>4</v>
      </c>
      <c r="BN70" s="100">
        <v>7232</v>
      </c>
      <c r="BP70" s="121">
        <v>1963</v>
      </c>
    </row>
    <row r="71" spans="2:68">
      <c r="B71" s="121">
        <v>1964</v>
      </c>
      <c r="C71" s="100">
        <v>284</v>
      </c>
      <c r="D71" s="100">
        <v>146</v>
      </c>
      <c r="E71" s="100">
        <v>146</v>
      </c>
      <c r="F71" s="100">
        <v>441</v>
      </c>
      <c r="G71" s="100">
        <v>518</v>
      </c>
      <c r="H71" s="100">
        <v>333</v>
      </c>
      <c r="I71" s="100">
        <v>386</v>
      </c>
      <c r="J71" s="100">
        <v>374</v>
      </c>
      <c r="K71" s="100">
        <v>431</v>
      </c>
      <c r="L71" s="100">
        <v>363</v>
      </c>
      <c r="M71" s="100">
        <v>413</v>
      </c>
      <c r="N71" s="100">
        <v>331</v>
      </c>
      <c r="O71" s="100">
        <v>273</v>
      </c>
      <c r="P71" s="100">
        <v>216</v>
      </c>
      <c r="Q71" s="100">
        <v>207</v>
      </c>
      <c r="R71" s="100">
        <v>180</v>
      </c>
      <c r="S71" s="100">
        <v>118</v>
      </c>
      <c r="T71" s="100">
        <v>118</v>
      </c>
      <c r="U71" s="100">
        <v>1</v>
      </c>
      <c r="V71" s="100">
        <v>5279</v>
      </c>
      <c r="W71" s="128"/>
      <c r="X71" s="121">
        <v>1964</v>
      </c>
      <c r="Y71" s="100">
        <v>199</v>
      </c>
      <c r="Z71" s="100">
        <v>87</v>
      </c>
      <c r="AA71" s="100">
        <v>52</v>
      </c>
      <c r="AB71" s="100">
        <v>138</v>
      </c>
      <c r="AC71" s="100">
        <v>110</v>
      </c>
      <c r="AD71" s="100">
        <v>71</v>
      </c>
      <c r="AE71" s="100">
        <v>93</v>
      </c>
      <c r="AF71" s="100">
        <v>117</v>
      </c>
      <c r="AG71" s="100">
        <v>135</v>
      </c>
      <c r="AH71" s="100">
        <v>172</v>
      </c>
      <c r="AI71" s="100">
        <v>143</v>
      </c>
      <c r="AJ71" s="100">
        <v>128</v>
      </c>
      <c r="AK71" s="100">
        <v>98</v>
      </c>
      <c r="AL71" s="100">
        <v>131</v>
      </c>
      <c r="AM71" s="100">
        <v>169</v>
      </c>
      <c r="AN71" s="100">
        <v>190</v>
      </c>
      <c r="AO71" s="100">
        <v>192</v>
      </c>
      <c r="AP71" s="100">
        <v>263</v>
      </c>
      <c r="AQ71" s="100">
        <v>2</v>
      </c>
      <c r="AR71" s="100">
        <v>2490</v>
      </c>
      <c r="AS71" s="128"/>
      <c r="AT71" s="121">
        <v>1964</v>
      </c>
      <c r="AU71" s="100">
        <v>483</v>
      </c>
      <c r="AV71" s="100">
        <v>233</v>
      </c>
      <c r="AW71" s="100">
        <v>198</v>
      </c>
      <c r="AX71" s="100">
        <v>579</v>
      </c>
      <c r="AY71" s="100">
        <v>628</v>
      </c>
      <c r="AZ71" s="100">
        <v>404</v>
      </c>
      <c r="BA71" s="100">
        <v>479</v>
      </c>
      <c r="BB71" s="100">
        <v>491</v>
      </c>
      <c r="BC71" s="100">
        <v>566</v>
      </c>
      <c r="BD71" s="100">
        <v>535</v>
      </c>
      <c r="BE71" s="100">
        <v>556</v>
      </c>
      <c r="BF71" s="100">
        <v>459</v>
      </c>
      <c r="BG71" s="100">
        <v>371</v>
      </c>
      <c r="BH71" s="100">
        <v>347</v>
      </c>
      <c r="BI71" s="100">
        <v>376</v>
      </c>
      <c r="BJ71" s="100">
        <v>370</v>
      </c>
      <c r="BK71" s="100">
        <v>310</v>
      </c>
      <c r="BL71" s="100">
        <v>381</v>
      </c>
      <c r="BM71" s="100">
        <v>3</v>
      </c>
      <c r="BN71" s="100">
        <v>7769</v>
      </c>
      <c r="BP71" s="121">
        <v>1964</v>
      </c>
    </row>
    <row r="72" spans="2:68">
      <c r="B72" s="121">
        <v>1965</v>
      </c>
      <c r="C72" s="100">
        <v>276</v>
      </c>
      <c r="D72" s="100">
        <v>119</v>
      </c>
      <c r="E72" s="100">
        <v>153</v>
      </c>
      <c r="F72" s="100">
        <v>527</v>
      </c>
      <c r="G72" s="100">
        <v>524</v>
      </c>
      <c r="H72" s="100">
        <v>384</v>
      </c>
      <c r="I72" s="100">
        <v>344</v>
      </c>
      <c r="J72" s="100">
        <v>416</v>
      </c>
      <c r="K72" s="100">
        <v>401</v>
      </c>
      <c r="L72" s="100">
        <v>368</v>
      </c>
      <c r="M72" s="100">
        <v>389</v>
      </c>
      <c r="N72" s="100">
        <v>334</v>
      </c>
      <c r="O72" s="100">
        <v>277</v>
      </c>
      <c r="P72" s="100">
        <v>232</v>
      </c>
      <c r="Q72" s="100">
        <v>223</v>
      </c>
      <c r="R72" s="100">
        <v>191</v>
      </c>
      <c r="S72" s="100">
        <v>136</v>
      </c>
      <c r="T72" s="100">
        <v>109</v>
      </c>
      <c r="U72" s="100">
        <v>7</v>
      </c>
      <c r="V72" s="100">
        <v>5410</v>
      </c>
      <c r="W72" s="128"/>
      <c r="X72" s="121">
        <v>1965</v>
      </c>
      <c r="Y72" s="100">
        <v>174</v>
      </c>
      <c r="Z72" s="100">
        <v>68</v>
      </c>
      <c r="AA72" s="100">
        <v>48</v>
      </c>
      <c r="AB72" s="100">
        <v>150</v>
      </c>
      <c r="AC72" s="100">
        <v>106</v>
      </c>
      <c r="AD72" s="100">
        <v>93</v>
      </c>
      <c r="AE72" s="100">
        <v>92</v>
      </c>
      <c r="AF72" s="100">
        <v>126</v>
      </c>
      <c r="AG72" s="100">
        <v>148</v>
      </c>
      <c r="AH72" s="100">
        <v>161</v>
      </c>
      <c r="AI72" s="100">
        <v>167</v>
      </c>
      <c r="AJ72" s="100">
        <v>143</v>
      </c>
      <c r="AK72" s="100">
        <v>141</v>
      </c>
      <c r="AL72" s="100">
        <v>140</v>
      </c>
      <c r="AM72" s="100">
        <v>164</v>
      </c>
      <c r="AN72" s="100">
        <v>191</v>
      </c>
      <c r="AO72" s="100">
        <v>185</v>
      </c>
      <c r="AP72" s="100">
        <v>266</v>
      </c>
      <c r="AQ72" s="100">
        <v>2</v>
      </c>
      <c r="AR72" s="100">
        <v>2565</v>
      </c>
      <c r="AS72" s="128"/>
      <c r="AT72" s="121">
        <v>1965</v>
      </c>
      <c r="AU72" s="100">
        <v>450</v>
      </c>
      <c r="AV72" s="100">
        <v>187</v>
      </c>
      <c r="AW72" s="100">
        <v>201</v>
      </c>
      <c r="AX72" s="100">
        <v>677</v>
      </c>
      <c r="AY72" s="100">
        <v>630</v>
      </c>
      <c r="AZ72" s="100">
        <v>477</v>
      </c>
      <c r="BA72" s="100">
        <v>436</v>
      </c>
      <c r="BB72" s="100">
        <v>542</v>
      </c>
      <c r="BC72" s="100">
        <v>549</v>
      </c>
      <c r="BD72" s="100">
        <v>529</v>
      </c>
      <c r="BE72" s="100">
        <v>556</v>
      </c>
      <c r="BF72" s="100">
        <v>477</v>
      </c>
      <c r="BG72" s="100">
        <v>418</v>
      </c>
      <c r="BH72" s="100">
        <v>372</v>
      </c>
      <c r="BI72" s="100">
        <v>387</v>
      </c>
      <c r="BJ72" s="100">
        <v>382</v>
      </c>
      <c r="BK72" s="100">
        <v>321</v>
      </c>
      <c r="BL72" s="100">
        <v>375</v>
      </c>
      <c r="BM72" s="100">
        <v>9</v>
      </c>
      <c r="BN72" s="100">
        <v>7975</v>
      </c>
      <c r="BP72" s="121">
        <v>1965</v>
      </c>
    </row>
    <row r="73" spans="2:68">
      <c r="B73" s="121">
        <v>1966</v>
      </c>
      <c r="C73" s="100">
        <v>277</v>
      </c>
      <c r="D73" s="100">
        <v>119</v>
      </c>
      <c r="E73" s="100">
        <v>141</v>
      </c>
      <c r="F73" s="100">
        <v>566</v>
      </c>
      <c r="G73" s="100">
        <v>576</v>
      </c>
      <c r="H73" s="100">
        <v>383</v>
      </c>
      <c r="I73" s="100">
        <v>299</v>
      </c>
      <c r="J73" s="100">
        <v>406</v>
      </c>
      <c r="K73" s="100">
        <v>420</v>
      </c>
      <c r="L73" s="100">
        <v>342</v>
      </c>
      <c r="M73" s="100">
        <v>410</v>
      </c>
      <c r="N73" s="100">
        <v>359</v>
      </c>
      <c r="O73" s="100">
        <v>248</v>
      </c>
      <c r="P73" s="100">
        <v>242</v>
      </c>
      <c r="Q73" s="100">
        <v>193</v>
      </c>
      <c r="R73" s="100">
        <v>176</v>
      </c>
      <c r="S73" s="100">
        <v>129</v>
      </c>
      <c r="T73" s="100">
        <v>98</v>
      </c>
      <c r="U73" s="100">
        <v>8</v>
      </c>
      <c r="V73" s="100">
        <v>5392</v>
      </c>
      <c r="W73" s="128"/>
      <c r="X73" s="121">
        <v>1966</v>
      </c>
      <c r="Y73" s="100">
        <v>166</v>
      </c>
      <c r="Z73" s="100">
        <v>79</v>
      </c>
      <c r="AA73" s="100">
        <v>48</v>
      </c>
      <c r="AB73" s="100">
        <v>163</v>
      </c>
      <c r="AC73" s="100">
        <v>140</v>
      </c>
      <c r="AD73" s="100">
        <v>96</v>
      </c>
      <c r="AE73" s="100">
        <v>102</v>
      </c>
      <c r="AF73" s="100">
        <v>139</v>
      </c>
      <c r="AG73" s="100">
        <v>132</v>
      </c>
      <c r="AH73" s="100">
        <v>160</v>
      </c>
      <c r="AI73" s="100">
        <v>173</v>
      </c>
      <c r="AJ73" s="100">
        <v>156</v>
      </c>
      <c r="AK73" s="100">
        <v>129</v>
      </c>
      <c r="AL73" s="100">
        <v>150</v>
      </c>
      <c r="AM73" s="100">
        <v>166</v>
      </c>
      <c r="AN73" s="100">
        <v>176</v>
      </c>
      <c r="AO73" s="100">
        <v>194</v>
      </c>
      <c r="AP73" s="100">
        <v>268</v>
      </c>
      <c r="AQ73" s="100">
        <v>1</v>
      </c>
      <c r="AR73" s="100">
        <v>2638</v>
      </c>
      <c r="AS73" s="128"/>
      <c r="AT73" s="121">
        <v>1966</v>
      </c>
      <c r="AU73" s="100">
        <v>443</v>
      </c>
      <c r="AV73" s="100">
        <v>198</v>
      </c>
      <c r="AW73" s="100">
        <v>189</v>
      </c>
      <c r="AX73" s="100">
        <v>729</v>
      </c>
      <c r="AY73" s="100">
        <v>716</v>
      </c>
      <c r="AZ73" s="100">
        <v>479</v>
      </c>
      <c r="BA73" s="100">
        <v>401</v>
      </c>
      <c r="BB73" s="100">
        <v>545</v>
      </c>
      <c r="BC73" s="100">
        <v>552</v>
      </c>
      <c r="BD73" s="100">
        <v>502</v>
      </c>
      <c r="BE73" s="100">
        <v>583</v>
      </c>
      <c r="BF73" s="100">
        <v>515</v>
      </c>
      <c r="BG73" s="100">
        <v>377</v>
      </c>
      <c r="BH73" s="100">
        <v>392</v>
      </c>
      <c r="BI73" s="100">
        <v>359</v>
      </c>
      <c r="BJ73" s="100">
        <v>352</v>
      </c>
      <c r="BK73" s="100">
        <v>323</v>
      </c>
      <c r="BL73" s="100">
        <v>366</v>
      </c>
      <c r="BM73" s="100">
        <v>9</v>
      </c>
      <c r="BN73" s="100">
        <v>8030</v>
      </c>
      <c r="BP73" s="121">
        <v>1966</v>
      </c>
    </row>
    <row r="74" spans="2:68">
      <c r="B74" s="121">
        <v>1967</v>
      </c>
      <c r="C74" s="100">
        <v>264</v>
      </c>
      <c r="D74" s="100">
        <v>133</v>
      </c>
      <c r="E74" s="100">
        <v>134</v>
      </c>
      <c r="F74" s="100">
        <v>542</v>
      </c>
      <c r="G74" s="100">
        <v>637</v>
      </c>
      <c r="H74" s="100">
        <v>428</v>
      </c>
      <c r="I74" s="100">
        <v>343</v>
      </c>
      <c r="J74" s="100">
        <v>377</v>
      </c>
      <c r="K74" s="100">
        <v>467</v>
      </c>
      <c r="L74" s="100">
        <v>394</v>
      </c>
      <c r="M74" s="100">
        <v>372</v>
      </c>
      <c r="N74" s="100">
        <v>386</v>
      </c>
      <c r="O74" s="100">
        <v>314</v>
      </c>
      <c r="P74" s="100">
        <v>281</v>
      </c>
      <c r="Q74" s="100">
        <v>235</v>
      </c>
      <c r="R74" s="100">
        <v>212</v>
      </c>
      <c r="S74" s="100">
        <v>143</v>
      </c>
      <c r="T74" s="100">
        <v>131</v>
      </c>
      <c r="U74" s="100">
        <v>4</v>
      </c>
      <c r="V74" s="100">
        <v>5797</v>
      </c>
      <c r="W74" s="128"/>
      <c r="X74" s="121">
        <v>1967</v>
      </c>
      <c r="Y74" s="100">
        <v>177</v>
      </c>
      <c r="Z74" s="100">
        <v>70</v>
      </c>
      <c r="AA74" s="100">
        <v>46</v>
      </c>
      <c r="AB74" s="100">
        <v>155</v>
      </c>
      <c r="AC74" s="100">
        <v>151</v>
      </c>
      <c r="AD74" s="100">
        <v>106</v>
      </c>
      <c r="AE74" s="100">
        <v>95</v>
      </c>
      <c r="AF74" s="100">
        <v>117</v>
      </c>
      <c r="AG74" s="100">
        <v>171</v>
      </c>
      <c r="AH74" s="100">
        <v>175</v>
      </c>
      <c r="AI74" s="100">
        <v>176</v>
      </c>
      <c r="AJ74" s="100">
        <v>166</v>
      </c>
      <c r="AK74" s="100">
        <v>155</v>
      </c>
      <c r="AL74" s="100">
        <v>146</v>
      </c>
      <c r="AM74" s="100">
        <v>152</v>
      </c>
      <c r="AN74" s="100">
        <v>206</v>
      </c>
      <c r="AO74" s="100">
        <v>221</v>
      </c>
      <c r="AP74" s="100">
        <v>278</v>
      </c>
      <c r="AQ74" s="100">
        <v>0</v>
      </c>
      <c r="AR74" s="100">
        <v>2763</v>
      </c>
      <c r="AS74" s="128"/>
      <c r="AT74" s="121">
        <v>1967</v>
      </c>
      <c r="AU74" s="100">
        <v>441</v>
      </c>
      <c r="AV74" s="100">
        <v>203</v>
      </c>
      <c r="AW74" s="100">
        <v>180</v>
      </c>
      <c r="AX74" s="100">
        <v>697</v>
      </c>
      <c r="AY74" s="100">
        <v>788</v>
      </c>
      <c r="AZ74" s="100">
        <v>534</v>
      </c>
      <c r="BA74" s="100">
        <v>438</v>
      </c>
      <c r="BB74" s="100">
        <v>494</v>
      </c>
      <c r="BC74" s="100">
        <v>638</v>
      </c>
      <c r="BD74" s="100">
        <v>569</v>
      </c>
      <c r="BE74" s="100">
        <v>548</v>
      </c>
      <c r="BF74" s="100">
        <v>552</v>
      </c>
      <c r="BG74" s="100">
        <v>469</v>
      </c>
      <c r="BH74" s="100">
        <v>427</v>
      </c>
      <c r="BI74" s="100">
        <v>387</v>
      </c>
      <c r="BJ74" s="100">
        <v>418</v>
      </c>
      <c r="BK74" s="100">
        <v>364</v>
      </c>
      <c r="BL74" s="100">
        <v>409</v>
      </c>
      <c r="BM74" s="100">
        <v>4</v>
      </c>
      <c r="BN74" s="100">
        <v>8560</v>
      </c>
      <c r="BP74" s="121">
        <v>1967</v>
      </c>
    </row>
    <row r="75" spans="2:68">
      <c r="B75" s="122">
        <v>1968</v>
      </c>
      <c r="C75" s="100">
        <v>263</v>
      </c>
      <c r="D75" s="100">
        <v>149</v>
      </c>
      <c r="E75" s="100">
        <v>150</v>
      </c>
      <c r="F75" s="100">
        <v>629</v>
      </c>
      <c r="G75" s="100">
        <v>718</v>
      </c>
      <c r="H75" s="100">
        <v>419</v>
      </c>
      <c r="I75" s="100">
        <v>339</v>
      </c>
      <c r="J75" s="100">
        <v>370</v>
      </c>
      <c r="K75" s="100">
        <v>409</v>
      </c>
      <c r="L75" s="100">
        <v>398</v>
      </c>
      <c r="M75" s="100">
        <v>340</v>
      </c>
      <c r="N75" s="100">
        <v>386</v>
      </c>
      <c r="O75" s="100">
        <v>308</v>
      </c>
      <c r="P75" s="100">
        <v>223</v>
      </c>
      <c r="Q75" s="100">
        <v>207</v>
      </c>
      <c r="R75" s="100">
        <v>191</v>
      </c>
      <c r="S75" s="100">
        <v>143</v>
      </c>
      <c r="T75" s="100">
        <v>116</v>
      </c>
      <c r="U75" s="100">
        <v>3</v>
      </c>
      <c r="V75" s="100">
        <v>5761</v>
      </c>
      <c r="W75" s="128"/>
      <c r="X75" s="122">
        <v>1968</v>
      </c>
      <c r="Y75" s="100">
        <v>188</v>
      </c>
      <c r="Z75" s="100">
        <v>76</v>
      </c>
      <c r="AA75" s="100">
        <v>35</v>
      </c>
      <c r="AB75" s="100">
        <v>166</v>
      </c>
      <c r="AC75" s="100">
        <v>145</v>
      </c>
      <c r="AD75" s="100">
        <v>96</v>
      </c>
      <c r="AE75" s="100">
        <v>89</v>
      </c>
      <c r="AF75" s="100">
        <v>115</v>
      </c>
      <c r="AG75" s="100">
        <v>130</v>
      </c>
      <c r="AH75" s="100">
        <v>144</v>
      </c>
      <c r="AI75" s="100">
        <v>161</v>
      </c>
      <c r="AJ75" s="100">
        <v>141</v>
      </c>
      <c r="AK75" s="100">
        <v>131</v>
      </c>
      <c r="AL75" s="100">
        <v>134</v>
      </c>
      <c r="AM75" s="100">
        <v>166</v>
      </c>
      <c r="AN75" s="100">
        <v>211</v>
      </c>
      <c r="AO75" s="100">
        <v>222</v>
      </c>
      <c r="AP75" s="100">
        <v>320</v>
      </c>
      <c r="AQ75" s="100">
        <v>1</v>
      </c>
      <c r="AR75" s="100">
        <v>2671</v>
      </c>
      <c r="AS75" s="128"/>
      <c r="AT75" s="122">
        <v>1968</v>
      </c>
      <c r="AU75" s="100">
        <v>451</v>
      </c>
      <c r="AV75" s="100">
        <v>225</v>
      </c>
      <c r="AW75" s="100">
        <v>185</v>
      </c>
      <c r="AX75" s="100">
        <v>795</v>
      </c>
      <c r="AY75" s="100">
        <v>863</v>
      </c>
      <c r="AZ75" s="100">
        <v>515</v>
      </c>
      <c r="BA75" s="100">
        <v>428</v>
      </c>
      <c r="BB75" s="100">
        <v>485</v>
      </c>
      <c r="BC75" s="100">
        <v>539</v>
      </c>
      <c r="BD75" s="100">
        <v>542</v>
      </c>
      <c r="BE75" s="100">
        <v>501</v>
      </c>
      <c r="BF75" s="100">
        <v>527</v>
      </c>
      <c r="BG75" s="100">
        <v>439</v>
      </c>
      <c r="BH75" s="100">
        <v>357</v>
      </c>
      <c r="BI75" s="100">
        <v>373</v>
      </c>
      <c r="BJ75" s="100">
        <v>402</v>
      </c>
      <c r="BK75" s="100">
        <v>365</v>
      </c>
      <c r="BL75" s="100">
        <v>436</v>
      </c>
      <c r="BM75" s="100">
        <v>4</v>
      </c>
      <c r="BN75" s="100">
        <v>8432</v>
      </c>
      <c r="BP75" s="122">
        <v>1968</v>
      </c>
    </row>
    <row r="76" spans="2:68">
      <c r="B76" s="122">
        <v>1969</v>
      </c>
      <c r="C76" s="100">
        <v>243</v>
      </c>
      <c r="D76" s="100">
        <v>163</v>
      </c>
      <c r="E76" s="100">
        <v>154</v>
      </c>
      <c r="F76" s="100">
        <v>579</v>
      </c>
      <c r="G76" s="100">
        <v>703</v>
      </c>
      <c r="H76" s="100">
        <v>445</v>
      </c>
      <c r="I76" s="100">
        <v>359</v>
      </c>
      <c r="J76" s="100">
        <v>350</v>
      </c>
      <c r="K76" s="100">
        <v>442</v>
      </c>
      <c r="L76" s="100">
        <v>411</v>
      </c>
      <c r="M76" s="100">
        <v>326</v>
      </c>
      <c r="N76" s="100">
        <v>346</v>
      </c>
      <c r="O76" s="100">
        <v>305</v>
      </c>
      <c r="P76" s="100">
        <v>238</v>
      </c>
      <c r="Q76" s="100">
        <v>211</v>
      </c>
      <c r="R76" s="100">
        <v>164</v>
      </c>
      <c r="S76" s="100">
        <v>139</v>
      </c>
      <c r="T76" s="100">
        <v>114</v>
      </c>
      <c r="U76" s="100">
        <v>5</v>
      </c>
      <c r="V76" s="100">
        <v>5697</v>
      </c>
      <c r="W76" s="128"/>
      <c r="X76" s="122">
        <v>1969</v>
      </c>
      <c r="Y76" s="100">
        <v>197</v>
      </c>
      <c r="Z76" s="100">
        <v>82</v>
      </c>
      <c r="AA76" s="100">
        <v>64</v>
      </c>
      <c r="AB76" s="100">
        <v>197</v>
      </c>
      <c r="AC76" s="100">
        <v>147</v>
      </c>
      <c r="AD76" s="100">
        <v>103</v>
      </c>
      <c r="AE76" s="100">
        <v>82</v>
      </c>
      <c r="AF76" s="100">
        <v>113</v>
      </c>
      <c r="AG76" s="100">
        <v>141</v>
      </c>
      <c r="AH76" s="100">
        <v>158</v>
      </c>
      <c r="AI76" s="100">
        <v>153</v>
      </c>
      <c r="AJ76" s="100">
        <v>151</v>
      </c>
      <c r="AK76" s="100">
        <v>131</v>
      </c>
      <c r="AL76" s="100">
        <v>144</v>
      </c>
      <c r="AM76" s="100">
        <v>139</v>
      </c>
      <c r="AN76" s="100">
        <v>191</v>
      </c>
      <c r="AO76" s="100">
        <v>200</v>
      </c>
      <c r="AP76" s="100">
        <v>250</v>
      </c>
      <c r="AQ76" s="100">
        <v>0</v>
      </c>
      <c r="AR76" s="100">
        <v>2643</v>
      </c>
      <c r="AS76" s="128"/>
      <c r="AT76" s="122">
        <v>1969</v>
      </c>
      <c r="AU76" s="100">
        <v>440</v>
      </c>
      <c r="AV76" s="100">
        <v>245</v>
      </c>
      <c r="AW76" s="100">
        <v>218</v>
      </c>
      <c r="AX76" s="100">
        <v>776</v>
      </c>
      <c r="AY76" s="100">
        <v>850</v>
      </c>
      <c r="AZ76" s="100">
        <v>548</v>
      </c>
      <c r="BA76" s="100">
        <v>441</v>
      </c>
      <c r="BB76" s="100">
        <v>463</v>
      </c>
      <c r="BC76" s="100">
        <v>583</v>
      </c>
      <c r="BD76" s="100">
        <v>569</v>
      </c>
      <c r="BE76" s="100">
        <v>479</v>
      </c>
      <c r="BF76" s="100">
        <v>497</v>
      </c>
      <c r="BG76" s="100">
        <v>436</v>
      </c>
      <c r="BH76" s="100">
        <v>382</v>
      </c>
      <c r="BI76" s="100">
        <v>350</v>
      </c>
      <c r="BJ76" s="100">
        <v>355</v>
      </c>
      <c r="BK76" s="100">
        <v>339</v>
      </c>
      <c r="BL76" s="100">
        <v>364</v>
      </c>
      <c r="BM76" s="100">
        <v>5</v>
      </c>
      <c r="BN76" s="100">
        <v>8340</v>
      </c>
      <c r="BP76" s="122">
        <v>1969</v>
      </c>
    </row>
    <row r="77" spans="2:68">
      <c r="B77" s="122">
        <v>1970</v>
      </c>
      <c r="C77" s="100">
        <v>291</v>
      </c>
      <c r="D77" s="100">
        <v>146</v>
      </c>
      <c r="E77" s="100">
        <v>130</v>
      </c>
      <c r="F77" s="100">
        <v>683</v>
      </c>
      <c r="G77" s="100">
        <v>832</v>
      </c>
      <c r="H77" s="100">
        <v>474</v>
      </c>
      <c r="I77" s="100">
        <v>335</v>
      </c>
      <c r="J77" s="100">
        <v>367</v>
      </c>
      <c r="K77" s="100">
        <v>426</v>
      </c>
      <c r="L77" s="100">
        <v>422</v>
      </c>
      <c r="M77" s="100">
        <v>400</v>
      </c>
      <c r="N77" s="100">
        <v>355</v>
      </c>
      <c r="O77" s="100">
        <v>298</v>
      </c>
      <c r="P77" s="100">
        <v>222</v>
      </c>
      <c r="Q77" s="100">
        <v>204</v>
      </c>
      <c r="R77" s="100">
        <v>193</v>
      </c>
      <c r="S77" s="100">
        <v>167</v>
      </c>
      <c r="T77" s="100">
        <v>129</v>
      </c>
      <c r="U77" s="100">
        <v>2</v>
      </c>
      <c r="V77" s="100">
        <v>6076</v>
      </c>
      <c r="W77" s="128"/>
      <c r="X77" s="122">
        <v>1970</v>
      </c>
      <c r="Y77" s="100">
        <v>197</v>
      </c>
      <c r="Z77" s="100">
        <v>85</v>
      </c>
      <c r="AA77" s="100">
        <v>79</v>
      </c>
      <c r="AB77" s="100">
        <v>189</v>
      </c>
      <c r="AC77" s="100">
        <v>170</v>
      </c>
      <c r="AD77" s="100">
        <v>124</v>
      </c>
      <c r="AE77" s="100">
        <v>76</v>
      </c>
      <c r="AF77" s="100">
        <v>104</v>
      </c>
      <c r="AG77" s="100">
        <v>134</v>
      </c>
      <c r="AH77" s="100">
        <v>158</v>
      </c>
      <c r="AI77" s="100">
        <v>153</v>
      </c>
      <c r="AJ77" s="100">
        <v>143</v>
      </c>
      <c r="AK77" s="100">
        <v>152</v>
      </c>
      <c r="AL77" s="100">
        <v>129</v>
      </c>
      <c r="AM77" s="100">
        <v>160</v>
      </c>
      <c r="AN77" s="100">
        <v>201</v>
      </c>
      <c r="AO77" s="100">
        <v>232</v>
      </c>
      <c r="AP77" s="100">
        <v>314</v>
      </c>
      <c r="AQ77" s="100">
        <v>0</v>
      </c>
      <c r="AR77" s="100">
        <v>2800</v>
      </c>
      <c r="AS77" s="128"/>
      <c r="AT77" s="122">
        <v>1970</v>
      </c>
      <c r="AU77" s="100">
        <v>488</v>
      </c>
      <c r="AV77" s="100">
        <v>231</v>
      </c>
      <c r="AW77" s="100">
        <v>209</v>
      </c>
      <c r="AX77" s="100">
        <v>872</v>
      </c>
      <c r="AY77" s="100">
        <v>1002</v>
      </c>
      <c r="AZ77" s="100">
        <v>598</v>
      </c>
      <c r="BA77" s="100">
        <v>411</v>
      </c>
      <c r="BB77" s="100">
        <v>471</v>
      </c>
      <c r="BC77" s="100">
        <v>560</v>
      </c>
      <c r="BD77" s="100">
        <v>580</v>
      </c>
      <c r="BE77" s="100">
        <v>553</v>
      </c>
      <c r="BF77" s="100">
        <v>498</v>
      </c>
      <c r="BG77" s="100">
        <v>450</v>
      </c>
      <c r="BH77" s="100">
        <v>351</v>
      </c>
      <c r="BI77" s="100">
        <v>364</v>
      </c>
      <c r="BJ77" s="100">
        <v>394</v>
      </c>
      <c r="BK77" s="100">
        <v>399</v>
      </c>
      <c r="BL77" s="100">
        <v>443</v>
      </c>
      <c r="BM77" s="100">
        <v>2</v>
      </c>
      <c r="BN77" s="100">
        <v>8876</v>
      </c>
      <c r="BP77" s="122">
        <v>1970</v>
      </c>
    </row>
    <row r="78" spans="2:68">
      <c r="B78" s="122">
        <v>1971</v>
      </c>
      <c r="C78" s="100">
        <v>279</v>
      </c>
      <c r="D78" s="100">
        <v>166</v>
      </c>
      <c r="E78" s="100">
        <v>164</v>
      </c>
      <c r="F78" s="100">
        <v>749</v>
      </c>
      <c r="G78" s="100">
        <v>842</v>
      </c>
      <c r="H78" s="100">
        <v>512</v>
      </c>
      <c r="I78" s="100">
        <v>378</v>
      </c>
      <c r="J78" s="100">
        <v>393</v>
      </c>
      <c r="K78" s="100">
        <v>354</v>
      </c>
      <c r="L78" s="100">
        <v>411</v>
      </c>
      <c r="M78" s="100">
        <v>391</v>
      </c>
      <c r="N78" s="100">
        <v>336</v>
      </c>
      <c r="O78" s="100">
        <v>266</v>
      </c>
      <c r="P78" s="100">
        <v>236</v>
      </c>
      <c r="Q78" s="100">
        <v>214</v>
      </c>
      <c r="R78" s="100">
        <v>179</v>
      </c>
      <c r="S78" s="100">
        <v>151</v>
      </c>
      <c r="T78" s="100">
        <v>139</v>
      </c>
      <c r="U78" s="100">
        <v>2</v>
      </c>
      <c r="V78" s="100">
        <v>6162</v>
      </c>
      <c r="W78" s="128"/>
      <c r="X78" s="122">
        <v>1971</v>
      </c>
      <c r="Y78" s="100">
        <v>213</v>
      </c>
      <c r="Z78" s="100">
        <v>69</v>
      </c>
      <c r="AA78" s="100">
        <v>52</v>
      </c>
      <c r="AB78" s="100">
        <v>241</v>
      </c>
      <c r="AC78" s="100">
        <v>184</v>
      </c>
      <c r="AD78" s="100">
        <v>134</v>
      </c>
      <c r="AE78" s="100">
        <v>121</v>
      </c>
      <c r="AF78" s="100">
        <v>98</v>
      </c>
      <c r="AG78" s="100">
        <v>135</v>
      </c>
      <c r="AH78" s="100">
        <v>157</v>
      </c>
      <c r="AI78" s="100">
        <v>147</v>
      </c>
      <c r="AJ78" s="100">
        <v>140</v>
      </c>
      <c r="AK78" s="100">
        <v>145</v>
      </c>
      <c r="AL78" s="100">
        <v>127</v>
      </c>
      <c r="AM78" s="100">
        <v>148</v>
      </c>
      <c r="AN78" s="100">
        <v>177</v>
      </c>
      <c r="AO78" s="100">
        <v>211</v>
      </c>
      <c r="AP78" s="100">
        <v>283</v>
      </c>
      <c r="AQ78" s="100">
        <v>0</v>
      </c>
      <c r="AR78" s="100">
        <v>2782</v>
      </c>
      <c r="AS78" s="128"/>
      <c r="AT78" s="122">
        <v>1971</v>
      </c>
      <c r="AU78" s="100">
        <v>492</v>
      </c>
      <c r="AV78" s="100">
        <v>235</v>
      </c>
      <c r="AW78" s="100">
        <v>216</v>
      </c>
      <c r="AX78" s="100">
        <v>990</v>
      </c>
      <c r="AY78" s="100">
        <v>1026</v>
      </c>
      <c r="AZ78" s="100">
        <v>646</v>
      </c>
      <c r="BA78" s="100">
        <v>499</v>
      </c>
      <c r="BB78" s="100">
        <v>491</v>
      </c>
      <c r="BC78" s="100">
        <v>489</v>
      </c>
      <c r="BD78" s="100">
        <v>568</v>
      </c>
      <c r="BE78" s="100">
        <v>538</v>
      </c>
      <c r="BF78" s="100">
        <v>476</v>
      </c>
      <c r="BG78" s="100">
        <v>411</v>
      </c>
      <c r="BH78" s="100">
        <v>363</v>
      </c>
      <c r="BI78" s="100">
        <v>362</v>
      </c>
      <c r="BJ78" s="100">
        <v>356</v>
      </c>
      <c r="BK78" s="100">
        <v>362</v>
      </c>
      <c r="BL78" s="100">
        <v>422</v>
      </c>
      <c r="BM78" s="100">
        <v>2</v>
      </c>
      <c r="BN78" s="100">
        <v>8944</v>
      </c>
      <c r="BP78" s="122">
        <v>1971</v>
      </c>
    </row>
    <row r="79" spans="2:68">
      <c r="B79" s="122">
        <v>1972</v>
      </c>
      <c r="C79" s="100">
        <v>320</v>
      </c>
      <c r="D79" s="100">
        <v>128</v>
      </c>
      <c r="E79" s="100">
        <v>132</v>
      </c>
      <c r="F79" s="100">
        <v>688</v>
      </c>
      <c r="G79" s="100">
        <v>795</v>
      </c>
      <c r="H79" s="100">
        <v>448</v>
      </c>
      <c r="I79" s="100">
        <v>359</v>
      </c>
      <c r="J79" s="100">
        <v>333</v>
      </c>
      <c r="K79" s="100">
        <v>376</v>
      </c>
      <c r="L79" s="100">
        <v>438</v>
      </c>
      <c r="M79" s="100">
        <v>352</v>
      </c>
      <c r="N79" s="100">
        <v>343</v>
      </c>
      <c r="O79" s="100">
        <v>291</v>
      </c>
      <c r="P79" s="100">
        <v>251</v>
      </c>
      <c r="Q79" s="100">
        <v>198</v>
      </c>
      <c r="R79" s="100">
        <v>181</v>
      </c>
      <c r="S79" s="100">
        <v>159</v>
      </c>
      <c r="T79" s="100">
        <v>139</v>
      </c>
      <c r="U79" s="100">
        <v>5</v>
      </c>
      <c r="V79" s="100">
        <v>5936</v>
      </c>
      <c r="W79" s="128"/>
      <c r="X79" s="122">
        <v>1972</v>
      </c>
      <c r="Y79" s="100">
        <v>205</v>
      </c>
      <c r="Z79" s="100">
        <v>78</v>
      </c>
      <c r="AA79" s="100">
        <v>71</v>
      </c>
      <c r="AB79" s="100">
        <v>190</v>
      </c>
      <c r="AC79" s="100">
        <v>174</v>
      </c>
      <c r="AD79" s="100">
        <v>116</v>
      </c>
      <c r="AE79" s="100">
        <v>106</v>
      </c>
      <c r="AF79" s="100">
        <v>106</v>
      </c>
      <c r="AG79" s="100">
        <v>124</v>
      </c>
      <c r="AH79" s="100">
        <v>149</v>
      </c>
      <c r="AI79" s="100">
        <v>156</v>
      </c>
      <c r="AJ79" s="100">
        <v>129</v>
      </c>
      <c r="AK79" s="100">
        <v>122</v>
      </c>
      <c r="AL79" s="100">
        <v>119</v>
      </c>
      <c r="AM79" s="100">
        <v>142</v>
      </c>
      <c r="AN79" s="100">
        <v>194</v>
      </c>
      <c r="AO79" s="100">
        <v>234</v>
      </c>
      <c r="AP79" s="100">
        <v>317</v>
      </c>
      <c r="AQ79" s="100">
        <v>1</v>
      </c>
      <c r="AR79" s="100">
        <v>2733</v>
      </c>
      <c r="AS79" s="128"/>
      <c r="AT79" s="122">
        <v>1972</v>
      </c>
      <c r="AU79" s="100">
        <v>525</v>
      </c>
      <c r="AV79" s="100">
        <v>206</v>
      </c>
      <c r="AW79" s="100">
        <v>203</v>
      </c>
      <c r="AX79" s="100">
        <v>878</v>
      </c>
      <c r="AY79" s="100">
        <v>969</v>
      </c>
      <c r="AZ79" s="100">
        <v>564</v>
      </c>
      <c r="BA79" s="100">
        <v>465</v>
      </c>
      <c r="BB79" s="100">
        <v>439</v>
      </c>
      <c r="BC79" s="100">
        <v>500</v>
      </c>
      <c r="BD79" s="100">
        <v>587</v>
      </c>
      <c r="BE79" s="100">
        <v>508</v>
      </c>
      <c r="BF79" s="100">
        <v>472</v>
      </c>
      <c r="BG79" s="100">
        <v>413</v>
      </c>
      <c r="BH79" s="100">
        <v>370</v>
      </c>
      <c r="BI79" s="100">
        <v>340</v>
      </c>
      <c r="BJ79" s="100">
        <v>375</v>
      </c>
      <c r="BK79" s="100">
        <v>393</v>
      </c>
      <c r="BL79" s="100">
        <v>456</v>
      </c>
      <c r="BM79" s="100">
        <v>6</v>
      </c>
      <c r="BN79" s="100">
        <v>8669</v>
      </c>
      <c r="BP79" s="122">
        <v>1972</v>
      </c>
    </row>
    <row r="80" spans="2:68">
      <c r="B80" s="122">
        <v>1973</v>
      </c>
      <c r="C80" s="100">
        <v>300</v>
      </c>
      <c r="D80" s="100">
        <v>146</v>
      </c>
      <c r="E80" s="100">
        <v>134</v>
      </c>
      <c r="F80" s="100">
        <v>760</v>
      </c>
      <c r="G80" s="100">
        <v>829</v>
      </c>
      <c r="H80" s="100">
        <v>498</v>
      </c>
      <c r="I80" s="100">
        <v>349</v>
      </c>
      <c r="J80" s="100">
        <v>348</v>
      </c>
      <c r="K80" s="100">
        <v>356</v>
      </c>
      <c r="L80" s="100">
        <v>405</v>
      </c>
      <c r="M80" s="100">
        <v>342</v>
      </c>
      <c r="N80" s="100">
        <v>312</v>
      </c>
      <c r="O80" s="100">
        <v>314</v>
      </c>
      <c r="P80" s="100">
        <v>236</v>
      </c>
      <c r="Q80" s="100">
        <v>206</v>
      </c>
      <c r="R80" s="100">
        <v>157</v>
      </c>
      <c r="S80" s="100">
        <v>147</v>
      </c>
      <c r="T80" s="100">
        <v>125</v>
      </c>
      <c r="U80" s="100">
        <v>2</v>
      </c>
      <c r="V80" s="100">
        <v>5966</v>
      </c>
      <c r="W80" s="128"/>
      <c r="X80" s="122">
        <v>1973</v>
      </c>
      <c r="Y80" s="100">
        <v>219</v>
      </c>
      <c r="Z80" s="100">
        <v>81</v>
      </c>
      <c r="AA80" s="100">
        <v>68</v>
      </c>
      <c r="AB80" s="100">
        <v>210</v>
      </c>
      <c r="AC80" s="100">
        <v>185</v>
      </c>
      <c r="AD80" s="100">
        <v>125</v>
      </c>
      <c r="AE80" s="100">
        <v>95</v>
      </c>
      <c r="AF80" s="100">
        <v>118</v>
      </c>
      <c r="AG80" s="100">
        <v>107</v>
      </c>
      <c r="AH80" s="100">
        <v>144</v>
      </c>
      <c r="AI80" s="100">
        <v>153</v>
      </c>
      <c r="AJ80" s="100">
        <v>144</v>
      </c>
      <c r="AK80" s="100">
        <v>124</v>
      </c>
      <c r="AL80" s="100">
        <v>116</v>
      </c>
      <c r="AM80" s="100">
        <v>150</v>
      </c>
      <c r="AN80" s="100">
        <v>209</v>
      </c>
      <c r="AO80" s="100">
        <v>251</v>
      </c>
      <c r="AP80" s="100">
        <v>311</v>
      </c>
      <c r="AQ80" s="100">
        <v>0</v>
      </c>
      <c r="AR80" s="100">
        <v>2810</v>
      </c>
      <c r="AS80" s="128"/>
      <c r="AT80" s="122">
        <v>1973</v>
      </c>
      <c r="AU80" s="100">
        <v>519</v>
      </c>
      <c r="AV80" s="100">
        <v>227</v>
      </c>
      <c r="AW80" s="100">
        <v>202</v>
      </c>
      <c r="AX80" s="100">
        <v>970</v>
      </c>
      <c r="AY80" s="100">
        <v>1014</v>
      </c>
      <c r="AZ80" s="100">
        <v>623</v>
      </c>
      <c r="BA80" s="100">
        <v>444</v>
      </c>
      <c r="BB80" s="100">
        <v>466</v>
      </c>
      <c r="BC80" s="100">
        <v>463</v>
      </c>
      <c r="BD80" s="100">
        <v>549</v>
      </c>
      <c r="BE80" s="100">
        <v>495</v>
      </c>
      <c r="BF80" s="100">
        <v>456</v>
      </c>
      <c r="BG80" s="100">
        <v>438</v>
      </c>
      <c r="BH80" s="100">
        <v>352</v>
      </c>
      <c r="BI80" s="100">
        <v>356</v>
      </c>
      <c r="BJ80" s="100">
        <v>366</v>
      </c>
      <c r="BK80" s="100">
        <v>398</v>
      </c>
      <c r="BL80" s="100">
        <v>436</v>
      </c>
      <c r="BM80" s="100">
        <v>2</v>
      </c>
      <c r="BN80" s="100">
        <v>8776</v>
      </c>
      <c r="BP80" s="122">
        <v>1973</v>
      </c>
    </row>
    <row r="81" spans="2:68">
      <c r="B81" s="122">
        <v>1974</v>
      </c>
      <c r="C81" s="100">
        <v>292</v>
      </c>
      <c r="D81" s="100">
        <v>139</v>
      </c>
      <c r="E81" s="100">
        <v>152</v>
      </c>
      <c r="F81" s="100">
        <v>810</v>
      </c>
      <c r="G81" s="100">
        <v>826</v>
      </c>
      <c r="H81" s="100">
        <v>532</v>
      </c>
      <c r="I81" s="100">
        <v>373</v>
      </c>
      <c r="J81" s="100">
        <v>328</v>
      </c>
      <c r="K81" s="100">
        <v>345</v>
      </c>
      <c r="L81" s="100">
        <v>414</v>
      </c>
      <c r="M81" s="100">
        <v>373</v>
      </c>
      <c r="N81" s="100">
        <v>328</v>
      </c>
      <c r="O81" s="100">
        <v>276</v>
      </c>
      <c r="P81" s="100">
        <v>241</v>
      </c>
      <c r="Q81" s="100">
        <v>209</v>
      </c>
      <c r="R81" s="100">
        <v>177</v>
      </c>
      <c r="S81" s="100">
        <v>147</v>
      </c>
      <c r="T81" s="100">
        <v>148</v>
      </c>
      <c r="U81" s="100">
        <v>7</v>
      </c>
      <c r="V81" s="100">
        <v>6117</v>
      </c>
      <c r="W81" s="128"/>
      <c r="X81" s="122">
        <v>1974</v>
      </c>
      <c r="Y81" s="100">
        <v>194</v>
      </c>
      <c r="Z81" s="100">
        <v>83</v>
      </c>
      <c r="AA81" s="100">
        <v>66</v>
      </c>
      <c r="AB81" s="100">
        <v>207</v>
      </c>
      <c r="AC81" s="100">
        <v>163</v>
      </c>
      <c r="AD81" s="100">
        <v>146</v>
      </c>
      <c r="AE81" s="100">
        <v>104</v>
      </c>
      <c r="AF81" s="100">
        <v>105</v>
      </c>
      <c r="AG81" s="100">
        <v>114</v>
      </c>
      <c r="AH81" s="100">
        <v>145</v>
      </c>
      <c r="AI81" s="100">
        <v>167</v>
      </c>
      <c r="AJ81" s="100">
        <v>144</v>
      </c>
      <c r="AK81" s="100">
        <v>125</v>
      </c>
      <c r="AL81" s="100">
        <v>144</v>
      </c>
      <c r="AM81" s="100">
        <v>142</v>
      </c>
      <c r="AN81" s="100">
        <v>187</v>
      </c>
      <c r="AO81" s="100">
        <v>210</v>
      </c>
      <c r="AP81" s="100">
        <v>322</v>
      </c>
      <c r="AQ81" s="100">
        <v>3</v>
      </c>
      <c r="AR81" s="100">
        <v>2771</v>
      </c>
      <c r="AS81" s="128"/>
      <c r="AT81" s="122">
        <v>1974</v>
      </c>
      <c r="AU81" s="100">
        <v>486</v>
      </c>
      <c r="AV81" s="100">
        <v>222</v>
      </c>
      <c r="AW81" s="100">
        <v>218</v>
      </c>
      <c r="AX81" s="100">
        <v>1017</v>
      </c>
      <c r="AY81" s="100">
        <v>989</v>
      </c>
      <c r="AZ81" s="100">
        <v>678</v>
      </c>
      <c r="BA81" s="100">
        <v>477</v>
      </c>
      <c r="BB81" s="100">
        <v>433</v>
      </c>
      <c r="BC81" s="100">
        <v>459</v>
      </c>
      <c r="BD81" s="100">
        <v>559</v>
      </c>
      <c r="BE81" s="100">
        <v>540</v>
      </c>
      <c r="BF81" s="100">
        <v>472</v>
      </c>
      <c r="BG81" s="100">
        <v>401</v>
      </c>
      <c r="BH81" s="100">
        <v>385</v>
      </c>
      <c r="BI81" s="100">
        <v>351</v>
      </c>
      <c r="BJ81" s="100">
        <v>364</v>
      </c>
      <c r="BK81" s="100">
        <v>357</v>
      </c>
      <c r="BL81" s="100">
        <v>470</v>
      </c>
      <c r="BM81" s="100">
        <v>10</v>
      </c>
      <c r="BN81" s="100">
        <v>8888</v>
      </c>
      <c r="BP81" s="122">
        <v>1974</v>
      </c>
    </row>
    <row r="82" spans="2:68">
      <c r="B82" s="122">
        <v>1975</v>
      </c>
      <c r="C82" s="100">
        <v>281</v>
      </c>
      <c r="D82" s="100">
        <v>134</v>
      </c>
      <c r="E82" s="100">
        <v>145</v>
      </c>
      <c r="F82" s="100">
        <v>800</v>
      </c>
      <c r="G82" s="100">
        <v>798</v>
      </c>
      <c r="H82" s="100">
        <v>542</v>
      </c>
      <c r="I82" s="100">
        <v>401</v>
      </c>
      <c r="J82" s="100">
        <v>363</v>
      </c>
      <c r="K82" s="100">
        <v>376</v>
      </c>
      <c r="L82" s="100">
        <v>368</v>
      </c>
      <c r="M82" s="100">
        <v>344</v>
      </c>
      <c r="N82" s="100">
        <v>330</v>
      </c>
      <c r="O82" s="100">
        <v>285</v>
      </c>
      <c r="P82" s="100">
        <v>238</v>
      </c>
      <c r="Q82" s="100">
        <v>200</v>
      </c>
      <c r="R82" s="100">
        <v>164</v>
      </c>
      <c r="S82" s="100">
        <v>131</v>
      </c>
      <c r="T82" s="100">
        <v>150</v>
      </c>
      <c r="U82" s="100">
        <v>4</v>
      </c>
      <c r="V82" s="100">
        <v>6054</v>
      </c>
      <c r="W82" s="128"/>
      <c r="X82" s="122">
        <v>1975</v>
      </c>
      <c r="Y82" s="100">
        <v>176</v>
      </c>
      <c r="Z82" s="100">
        <v>65</v>
      </c>
      <c r="AA82" s="100">
        <v>61</v>
      </c>
      <c r="AB82" s="100">
        <v>201</v>
      </c>
      <c r="AC82" s="100">
        <v>156</v>
      </c>
      <c r="AD82" s="100">
        <v>137</v>
      </c>
      <c r="AE82" s="100">
        <v>102</v>
      </c>
      <c r="AF82" s="100">
        <v>114</v>
      </c>
      <c r="AG82" s="100">
        <v>126</v>
      </c>
      <c r="AH82" s="100">
        <v>146</v>
      </c>
      <c r="AI82" s="100">
        <v>142</v>
      </c>
      <c r="AJ82" s="100">
        <v>151</v>
      </c>
      <c r="AK82" s="100">
        <v>134</v>
      </c>
      <c r="AL82" s="100">
        <v>123</v>
      </c>
      <c r="AM82" s="100">
        <v>143</v>
      </c>
      <c r="AN82" s="100">
        <v>189</v>
      </c>
      <c r="AO82" s="100">
        <v>199</v>
      </c>
      <c r="AP82" s="100">
        <v>294</v>
      </c>
      <c r="AQ82" s="100">
        <v>0</v>
      </c>
      <c r="AR82" s="100">
        <v>2659</v>
      </c>
      <c r="AS82" s="128"/>
      <c r="AT82" s="122">
        <v>1975</v>
      </c>
      <c r="AU82" s="100">
        <v>457</v>
      </c>
      <c r="AV82" s="100">
        <v>199</v>
      </c>
      <c r="AW82" s="100">
        <v>206</v>
      </c>
      <c r="AX82" s="100">
        <v>1001</v>
      </c>
      <c r="AY82" s="100">
        <v>954</v>
      </c>
      <c r="AZ82" s="100">
        <v>679</v>
      </c>
      <c r="BA82" s="100">
        <v>503</v>
      </c>
      <c r="BB82" s="100">
        <v>477</v>
      </c>
      <c r="BC82" s="100">
        <v>502</v>
      </c>
      <c r="BD82" s="100">
        <v>514</v>
      </c>
      <c r="BE82" s="100">
        <v>486</v>
      </c>
      <c r="BF82" s="100">
        <v>481</v>
      </c>
      <c r="BG82" s="100">
        <v>419</v>
      </c>
      <c r="BH82" s="100">
        <v>361</v>
      </c>
      <c r="BI82" s="100">
        <v>343</v>
      </c>
      <c r="BJ82" s="100">
        <v>353</v>
      </c>
      <c r="BK82" s="100">
        <v>330</v>
      </c>
      <c r="BL82" s="100">
        <v>444</v>
      </c>
      <c r="BM82" s="100">
        <v>4</v>
      </c>
      <c r="BN82" s="100">
        <v>8713</v>
      </c>
      <c r="BP82" s="122">
        <v>1975</v>
      </c>
    </row>
    <row r="83" spans="2:68">
      <c r="B83" s="122">
        <v>1976</v>
      </c>
      <c r="C83" s="100">
        <v>237</v>
      </c>
      <c r="D83" s="100">
        <v>136</v>
      </c>
      <c r="E83" s="100">
        <v>154</v>
      </c>
      <c r="F83" s="100">
        <v>775</v>
      </c>
      <c r="G83" s="100">
        <v>798</v>
      </c>
      <c r="H83" s="100">
        <v>477</v>
      </c>
      <c r="I83" s="100">
        <v>401</v>
      </c>
      <c r="J83" s="100">
        <v>363</v>
      </c>
      <c r="K83" s="100">
        <v>311</v>
      </c>
      <c r="L83" s="100">
        <v>348</v>
      </c>
      <c r="M83" s="100">
        <v>341</v>
      </c>
      <c r="N83" s="100">
        <v>317</v>
      </c>
      <c r="O83" s="100">
        <v>278</v>
      </c>
      <c r="P83" s="100">
        <v>255</v>
      </c>
      <c r="Q83" s="100">
        <v>204</v>
      </c>
      <c r="R83" s="100">
        <v>162</v>
      </c>
      <c r="S83" s="100">
        <v>149</v>
      </c>
      <c r="T83" s="100">
        <v>148</v>
      </c>
      <c r="U83" s="100">
        <v>4</v>
      </c>
      <c r="V83" s="100">
        <v>5858</v>
      </c>
      <c r="W83" s="128"/>
      <c r="X83" s="122">
        <v>1976</v>
      </c>
      <c r="Y83" s="100">
        <v>143</v>
      </c>
      <c r="Z83" s="100">
        <v>76</v>
      </c>
      <c r="AA83" s="100">
        <v>67</v>
      </c>
      <c r="AB83" s="100">
        <v>198</v>
      </c>
      <c r="AC83" s="100">
        <v>161</v>
      </c>
      <c r="AD83" s="100">
        <v>128</v>
      </c>
      <c r="AE83" s="100">
        <v>106</v>
      </c>
      <c r="AF83" s="100">
        <v>105</v>
      </c>
      <c r="AG83" s="100">
        <v>103</v>
      </c>
      <c r="AH83" s="100">
        <v>131</v>
      </c>
      <c r="AI83" s="100">
        <v>138</v>
      </c>
      <c r="AJ83" s="100">
        <v>142</v>
      </c>
      <c r="AK83" s="100">
        <v>130</v>
      </c>
      <c r="AL83" s="100">
        <v>109</v>
      </c>
      <c r="AM83" s="100">
        <v>116</v>
      </c>
      <c r="AN83" s="100">
        <v>196</v>
      </c>
      <c r="AO83" s="100">
        <v>226</v>
      </c>
      <c r="AP83" s="100">
        <v>350</v>
      </c>
      <c r="AQ83" s="100">
        <v>1</v>
      </c>
      <c r="AR83" s="100">
        <v>2626</v>
      </c>
      <c r="AS83" s="128"/>
      <c r="AT83" s="122">
        <v>1976</v>
      </c>
      <c r="AU83" s="100">
        <v>380</v>
      </c>
      <c r="AV83" s="100">
        <v>212</v>
      </c>
      <c r="AW83" s="100">
        <v>221</v>
      </c>
      <c r="AX83" s="100">
        <v>973</v>
      </c>
      <c r="AY83" s="100">
        <v>959</v>
      </c>
      <c r="AZ83" s="100">
        <v>605</v>
      </c>
      <c r="BA83" s="100">
        <v>507</v>
      </c>
      <c r="BB83" s="100">
        <v>468</v>
      </c>
      <c r="BC83" s="100">
        <v>414</v>
      </c>
      <c r="BD83" s="100">
        <v>479</v>
      </c>
      <c r="BE83" s="100">
        <v>479</v>
      </c>
      <c r="BF83" s="100">
        <v>459</v>
      </c>
      <c r="BG83" s="100">
        <v>408</v>
      </c>
      <c r="BH83" s="100">
        <v>364</v>
      </c>
      <c r="BI83" s="100">
        <v>320</v>
      </c>
      <c r="BJ83" s="100">
        <v>358</v>
      </c>
      <c r="BK83" s="100">
        <v>375</v>
      </c>
      <c r="BL83" s="100">
        <v>498</v>
      </c>
      <c r="BM83" s="100">
        <v>5</v>
      </c>
      <c r="BN83" s="100">
        <v>8484</v>
      </c>
      <c r="BP83" s="122">
        <v>1976</v>
      </c>
    </row>
    <row r="84" spans="2:68">
      <c r="B84" s="122">
        <v>1977</v>
      </c>
      <c r="C84" s="100">
        <v>214</v>
      </c>
      <c r="D84" s="100">
        <v>163</v>
      </c>
      <c r="E84" s="100">
        <v>141</v>
      </c>
      <c r="F84" s="100">
        <v>783</v>
      </c>
      <c r="G84" s="100">
        <v>884</v>
      </c>
      <c r="H84" s="100">
        <v>566</v>
      </c>
      <c r="I84" s="100">
        <v>407</v>
      </c>
      <c r="J84" s="100">
        <v>326</v>
      </c>
      <c r="K84" s="100">
        <v>328</v>
      </c>
      <c r="L84" s="100">
        <v>367</v>
      </c>
      <c r="M84" s="100">
        <v>359</v>
      </c>
      <c r="N84" s="100">
        <v>318</v>
      </c>
      <c r="O84" s="100">
        <v>270</v>
      </c>
      <c r="P84" s="100">
        <v>267</v>
      </c>
      <c r="Q84" s="100">
        <v>203</v>
      </c>
      <c r="R84" s="100">
        <v>161</v>
      </c>
      <c r="S84" s="100">
        <v>94</v>
      </c>
      <c r="T84" s="100">
        <v>149</v>
      </c>
      <c r="U84" s="100">
        <v>7</v>
      </c>
      <c r="V84" s="100">
        <v>6007</v>
      </c>
      <c r="W84" s="128"/>
      <c r="X84" s="122">
        <v>1977</v>
      </c>
      <c r="Y84" s="100">
        <v>142</v>
      </c>
      <c r="Z84" s="100">
        <v>66</v>
      </c>
      <c r="AA84" s="100">
        <v>56</v>
      </c>
      <c r="AB84" s="100">
        <v>242</v>
      </c>
      <c r="AC84" s="100">
        <v>200</v>
      </c>
      <c r="AD84" s="100">
        <v>134</v>
      </c>
      <c r="AE84" s="100">
        <v>123</v>
      </c>
      <c r="AF84" s="100">
        <v>114</v>
      </c>
      <c r="AG84" s="100">
        <v>108</v>
      </c>
      <c r="AH84" s="100">
        <v>135</v>
      </c>
      <c r="AI84" s="100">
        <v>141</v>
      </c>
      <c r="AJ84" s="100">
        <v>135</v>
      </c>
      <c r="AK84" s="100">
        <v>137</v>
      </c>
      <c r="AL84" s="100">
        <v>127</v>
      </c>
      <c r="AM84" s="100">
        <v>123</v>
      </c>
      <c r="AN84" s="100">
        <v>172</v>
      </c>
      <c r="AO84" s="100">
        <v>215</v>
      </c>
      <c r="AP84" s="100">
        <v>336</v>
      </c>
      <c r="AQ84" s="100">
        <v>0</v>
      </c>
      <c r="AR84" s="100">
        <v>2706</v>
      </c>
      <c r="AS84" s="128"/>
      <c r="AT84" s="122">
        <v>1977</v>
      </c>
      <c r="AU84" s="100">
        <v>356</v>
      </c>
      <c r="AV84" s="100">
        <v>229</v>
      </c>
      <c r="AW84" s="100">
        <v>197</v>
      </c>
      <c r="AX84" s="100">
        <v>1025</v>
      </c>
      <c r="AY84" s="100">
        <v>1084</v>
      </c>
      <c r="AZ84" s="100">
        <v>700</v>
      </c>
      <c r="BA84" s="100">
        <v>530</v>
      </c>
      <c r="BB84" s="100">
        <v>440</v>
      </c>
      <c r="BC84" s="100">
        <v>436</v>
      </c>
      <c r="BD84" s="100">
        <v>502</v>
      </c>
      <c r="BE84" s="100">
        <v>500</v>
      </c>
      <c r="BF84" s="100">
        <v>453</v>
      </c>
      <c r="BG84" s="100">
        <v>407</v>
      </c>
      <c r="BH84" s="100">
        <v>394</v>
      </c>
      <c r="BI84" s="100">
        <v>326</v>
      </c>
      <c r="BJ84" s="100">
        <v>333</v>
      </c>
      <c r="BK84" s="100">
        <v>309</v>
      </c>
      <c r="BL84" s="100">
        <v>485</v>
      </c>
      <c r="BM84" s="100">
        <v>7</v>
      </c>
      <c r="BN84" s="100">
        <v>8713</v>
      </c>
      <c r="BP84" s="122">
        <v>1977</v>
      </c>
    </row>
    <row r="85" spans="2:68">
      <c r="B85" s="122">
        <v>1978</v>
      </c>
      <c r="C85" s="100">
        <v>212</v>
      </c>
      <c r="D85" s="100">
        <v>107</v>
      </c>
      <c r="E85" s="100">
        <v>126</v>
      </c>
      <c r="F85" s="100">
        <v>794</v>
      </c>
      <c r="G85" s="100">
        <v>916</v>
      </c>
      <c r="H85" s="100">
        <v>580</v>
      </c>
      <c r="I85" s="100">
        <v>421</v>
      </c>
      <c r="J85" s="100">
        <v>352</v>
      </c>
      <c r="K85" s="100">
        <v>332</v>
      </c>
      <c r="L85" s="100">
        <v>321</v>
      </c>
      <c r="M85" s="100">
        <v>339</v>
      </c>
      <c r="N85" s="100">
        <v>289</v>
      </c>
      <c r="O85" s="100">
        <v>274</v>
      </c>
      <c r="P85" s="100">
        <v>215</v>
      </c>
      <c r="Q85" s="100">
        <v>194</v>
      </c>
      <c r="R85" s="100">
        <v>162</v>
      </c>
      <c r="S85" s="100">
        <v>109</v>
      </c>
      <c r="T85" s="100">
        <v>147</v>
      </c>
      <c r="U85" s="100">
        <v>6</v>
      </c>
      <c r="V85" s="100">
        <v>5896</v>
      </c>
      <c r="W85" s="128"/>
      <c r="X85" s="122">
        <v>1978</v>
      </c>
      <c r="Y85" s="100">
        <v>142</v>
      </c>
      <c r="Z85" s="100">
        <v>74</v>
      </c>
      <c r="AA85" s="100">
        <v>67</v>
      </c>
      <c r="AB85" s="100">
        <v>214</v>
      </c>
      <c r="AC85" s="100">
        <v>220</v>
      </c>
      <c r="AD85" s="100">
        <v>134</v>
      </c>
      <c r="AE85" s="100">
        <v>129</v>
      </c>
      <c r="AF85" s="100">
        <v>103</v>
      </c>
      <c r="AG85" s="100">
        <v>114</v>
      </c>
      <c r="AH85" s="100">
        <v>135</v>
      </c>
      <c r="AI85" s="100">
        <v>128</v>
      </c>
      <c r="AJ85" s="100">
        <v>151</v>
      </c>
      <c r="AK85" s="100">
        <v>129</v>
      </c>
      <c r="AL85" s="100">
        <v>138</v>
      </c>
      <c r="AM85" s="100">
        <v>140</v>
      </c>
      <c r="AN85" s="100">
        <v>172</v>
      </c>
      <c r="AO85" s="100">
        <v>191</v>
      </c>
      <c r="AP85" s="100">
        <v>317</v>
      </c>
      <c r="AQ85" s="100">
        <v>1</v>
      </c>
      <c r="AR85" s="100">
        <v>2699</v>
      </c>
      <c r="AS85" s="128"/>
      <c r="AT85" s="122">
        <v>1978</v>
      </c>
      <c r="AU85" s="100">
        <v>354</v>
      </c>
      <c r="AV85" s="100">
        <v>181</v>
      </c>
      <c r="AW85" s="100">
        <v>193</v>
      </c>
      <c r="AX85" s="100">
        <v>1008</v>
      </c>
      <c r="AY85" s="100">
        <v>1136</v>
      </c>
      <c r="AZ85" s="100">
        <v>714</v>
      </c>
      <c r="BA85" s="100">
        <v>550</v>
      </c>
      <c r="BB85" s="100">
        <v>455</v>
      </c>
      <c r="BC85" s="100">
        <v>446</v>
      </c>
      <c r="BD85" s="100">
        <v>456</v>
      </c>
      <c r="BE85" s="100">
        <v>467</v>
      </c>
      <c r="BF85" s="100">
        <v>440</v>
      </c>
      <c r="BG85" s="100">
        <v>403</v>
      </c>
      <c r="BH85" s="100">
        <v>353</v>
      </c>
      <c r="BI85" s="100">
        <v>334</v>
      </c>
      <c r="BJ85" s="100">
        <v>334</v>
      </c>
      <c r="BK85" s="100">
        <v>300</v>
      </c>
      <c r="BL85" s="100">
        <v>464</v>
      </c>
      <c r="BM85" s="100">
        <v>7</v>
      </c>
      <c r="BN85" s="100">
        <v>8595</v>
      </c>
      <c r="BP85" s="122">
        <v>1978</v>
      </c>
    </row>
    <row r="86" spans="2:68">
      <c r="B86" s="123">
        <v>1979</v>
      </c>
      <c r="C86" s="100">
        <v>195</v>
      </c>
      <c r="D86" s="100">
        <v>116</v>
      </c>
      <c r="E86" s="100">
        <v>131</v>
      </c>
      <c r="F86" s="100">
        <v>716</v>
      </c>
      <c r="G86" s="100">
        <v>896</v>
      </c>
      <c r="H86" s="100">
        <v>594</v>
      </c>
      <c r="I86" s="100">
        <v>445</v>
      </c>
      <c r="J86" s="100">
        <v>342</v>
      </c>
      <c r="K86" s="100">
        <v>299</v>
      </c>
      <c r="L86" s="100">
        <v>350</v>
      </c>
      <c r="M86" s="100">
        <v>337</v>
      </c>
      <c r="N86" s="100">
        <v>308</v>
      </c>
      <c r="O86" s="100">
        <v>255</v>
      </c>
      <c r="P86" s="100">
        <v>228</v>
      </c>
      <c r="Q86" s="100">
        <v>198</v>
      </c>
      <c r="R86" s="100">
        <v>169</v>
      </c>
      <c r="S86" s="100">
        <v>127</v>
      </c>
      <c r="T86" s="100">
        <v>165</v>
      </c>
      <c r="U86" s="100">
        <v>7</v>
      </c>
      <c r="V86" s="100">
        <v>5878</v>
      </c>
      <c r="W86" s="128"/>
      <c r="X86" s="123">
        <v>1979</v>
      </c>
      <c r="Y86" s="100">
        <v>144</v>
      </c>
      <c r="Z86" s="100">
        <v>69</v>
      </c>
      <c r="AA86" s="100">
        <v>50</v>
      </c>
      <c r="AB86" s="100">
        <v>195</v>
      </c>
      <c r="AC86" s="100">
        <v>223</v>
      </c>
      <c r="AD86" s="100">
        <v>146</v>
      </c>
      <c r="AE86" s="100">
        <v>123</v>
      </c>
      <c r="AF86" s="100">
        <v>115</v>
      </c>
      <c r="AG86" s="100">
        <v>117</v>
      </c>
      <c r="AH86" s="100">
        <v>116</v>
      </c>
      <c r="AI86" s="100">
        <v>142</v>
      </c>
      <c r="AJ86" s="100">
        <v>139</v>
      </c>
      <c r="AK86" s="100">
        <v>140</v>
      </c>
      <c r="AL86" s="100">
        <v>110</v>
      </c>
      <c r="AM86" s="100">
        <v>137</v>
      </c>
      <c r="AN86" s="100">
        <v>146</v>
      </c>
      <c r="AO86" s="100">
        <v>185</v>
      </c>
      <c r="AP86" s="100">
        <v>296</v>
      </c>
      <c r="AQ86" s="100">
        <v>1</v>
      </c>
      <c r="AR86" s="100">
        <v>2594</v>
      </c>
      <c r="AS86" s="128"/>
      <c r="AT86" s="123">
        <v>1979</v>
      </c>
      <c r="AU86" s="100">
        <v>339</v>
      </c>
      <c r="AV86" s="100">
        <v>185</v>
      </c>
      <c r="AW86" s="100">
        <v>181</v>
      </c>
      <c r="AX86" s="100">
        <v>911</v>
      </c>
      <c r="AY86" s="100">
        <v>1119</v>
      </c>
      <c r="AZ86" s="100">
        <v>740</v>
      </c>
      <c r="BA86" s="100">
        <v>568</v>
      </c>
      <c r="BB86" s="100">
        <v>457</v>
      </c>
      <c r="BC86" s="100">
        <v>416</v>
      </c>
      <c r="BD86" s="100">
        <v>466</v>
      </c>
      <c r="BE86" s="100">
        <v>479</v>
      </c>
      <c r="BF86" s="100">
        <v>447</v>
      </c>
      <c r="BG86" s="100">
        <v>395</v>
      </c>
      <c r="BH86" s="100">
        <v>338</v>
      </c>
      <c r="BI86" s="100">
        <v>335</v>
      </c>
      <c r="BJ86" s="100">
        <v>315</v>
      </c>
      <c r="BK86" s="100">
        <v>312</v>
      </c>
      <c r="BL86" s="100">
        <v>461</v>
      </c>
      <c r="BM86" s="100">
        <v>8</v>
      </c>
      <c r="BN86" s="100">
        <v>8472</v>
      </c>
      <c r="BP86" s="123">
        <v>1979</v>
      </c>
    </row>
    <row r="87" spans="2:68">
      <c r="B87" s="123">
        <v>1980</v>
      </c>
      <c r="C87" s="100">
        <v>194</v>
      </c>
      <c r="D87" s="100">
        <v>113</v>
      </c>
      <c r="E87" s="100">
        <v>146</v>
      </c>
      <c r="F87" s="100">
        <v>714</v>
      </c>
      <c r="G87" s="100">
        <v>871</v>
      </c>
      <c r="H87" s="100">
        <v>617</v>
      </c>
      <c r="I87" s="100">
        <v>427</v>
      </c>
      <c r="J87" s="100">
        <v>380</v>
      </c>
      <c r="K87" s="100">
        <v>333</v>
      </c>
      <c r="L87" s="100">
        <v>318</v>
      </c>
      <c r="M87" s="100">
        <v>310</v>
      </c>
      <c r="N87" s="100">
        <v>310</v>
      </c>
      <c r="O87" s="100">
        <v>252</v>
      </c>
      <c r="P87" s="100">
        <v>212</v>
      </c>
      <c r="Q87" s="100">
        <v>174</v>
      </c>
      <c r="R87" s="100">
        <v>158</v>
      </c>
      <c r="S87" s="100">
        <v>101</v>
      </c>
      <c r="T87" s="100">
        <v>138</v>
      </c>
      <c r="U87" s="100">
        <v>9</v>
      </c>
      <c r="V87" s="100">
        <v>5777</v>
      </c>
      <c r="W87" s="128"/>
      <c r="X87" s="123">
        <v>1980</v>
      </c>
      <c r="Y87" s="100">
        <v>137</v>
      </c>
      <c r="Z87" s="100">
        <v>61</v>
      </c>
      <c r="AA87" s="100">
        <v>66</v>
      </c>
      <c r="AB87" s="100">
        <v>187</v>
      </c>
      <c r="AC87" s="100">
        <v>211</v>
      </c>
      <c r="AD87" s="100">
        <v>129</v>
      </c>
      <c r="AE87" s="100">
        <v>138</v>
      </c>
      <c r="AF87" s="100">
        <v>118</v>
      </c>
      <c r="AG87" s="100">
        <v>103</v>
      </c>
      <c r="AH87" s="100">
        <v>105</v>
      </c>
      <c r="AI87" s="100">
        <v>114</v>
      </c>
      <c r="AJ87" s="100">
        <v>127</v>
      </c>
      <c r="AK87" s="100">
        <v>108</v>
      </c>
      <c r="AL87" s="100">
        <v>131</v>
      </c>
      <c r="AM87" s="100">
        <v>114</v>
      </c>
      <c r="AN87" s="100">
        <v>153</v>
      </c>
      <c r="AO87" s="100">
        <v>169</v>
      </c>
      <c r="AP87" s="100">
        <v>303</v>
      </c>
      <c r="AQ87" s="100">
        <v>1</v>
      </c>
      <c r="AR87" s="100">
        <v>2475</v>
      </c>
      <c r="AS87" s="128"/>
      <c r="AT87" s="123">
        <v>1980</v>
      </c>
      <c r="AU87" s="100">
        <v>331</v>
      </c>
      <c r="AV87" s="100">
        <v>174</v>
      </c>
      <c r="AW87" s="100">
        <v>212</v>
      </c>
      <c r="AX87" s="100">
        <v>901</v>
      </c>
      <c r="AY87" s="100">
        <v>1082</v>
      </c>
      <c r="AZ87" s="100">
        <v>746</v>
      </c>
      <c r="BA87" s="100">
        <v>565</v>
      </c>
      <c r="BB87" s="100">
        <v>498</v>
      </c>
      <c r="BC87" s="100">
        <v>436</v>
      </c>
      <c r="BD87" s="100">
        <v>423</v>
      </c>
      <c r="BE87" s="100">
        <v>424</v>
      </c>
      <c r="BF87" s="100">
        <v>437</v>
      </c>
      <c r="BG87" s="100">
        <v>360</v>
      </c>
      <c r="BH87" s="100">
        <v>343</v>
      </c>
      <c r="BI87" s="100">
        <v>288</v>
      </c>
      <c r="BJ87" s="100">
        <v>311</v>
      </c>
      <c r="BK87" s="100">
        <v>270</v>
      </c>
      <c r="BL87" s="100">
        <v>441</v>
      </c>
      <c r="BM87" s="100">
        <v>10</v>
      </c>
      <c r="BN87" s="100">
        <v>8252</v>
      </c>
      <c r="BP87" s="123">
        <v>1980</v>
      </c>
    </row>
    <row r="88" spans="2:68">
      <c r="B88" s="123">
        <v>1981</v>
      </c>
      <c r="C88" s="100">
        <v>168</v>
      </c>
      <c r="D88" s="100">
        <v>125</v>
      </c>
      <c r="E88" s="100">
        <v>105</v>
      </c>
      <c r="F88" s="100">
        <v>677</v>
      </c>
      <c r="G88" s="100">
        <v>819</v>
      </c>
      <c r="H88" s="100">
        <v>564</v>
      </c>
      <c r="I88" s="100">
        <v>454</v>
      </c>
      <c r="J88" s="100">
        <v>356</v>
      </c>
      <c r="K88" s="100">
        <v>343</v>
      </c>
      <c r="L88" s="100">
        <v>298</v>
      </c>
      <c r="M88" s="100">
        <v>319</v>
      </c>
      <c r="N88" s="100">
        <v>291</v>
      </c>
      <c r="O88" s="100">
        <v>223</v>
      </c>
      <c r="P88" s="100">
        <v>219</v>
      </c>
      <c r="Q88" s="100">
        <v>214</v>
      </c>
      <c r="R88" s="100">
        <v>153</v>
      </c>
      <c r="S88" s="100">
        <v>144</v>
      </c>
      <c r="T88" s="100">
        <v>129</v>
      </c>
      <c r="U88" s="100">
        <v>3</v>
      </c>
      <c r="V88" s="100">
        <v>5604</v>
      </c>
      <c r="W88" s="128"/>
      <c r="X88" s="123">
        <v>1981</v>
      </c>
      <c r="Y88" s="100">
        <v>97</v>
      </c>
      <c r="Z88" s="100">
        <v>53</v>
      </c>
      <c r="AA88" s="100">
        <v>47</v>
      </c>
      <c r="AB88" s="100">
        <v>173</v>
      </c>
      <c r="AC88" s="100">
        <v>190</v>
      </c>
      <c r="AD88" s="100">
        <v>158</v>
      </c>
      <c r="AE88" s="100">
        <v>115</v>
      </c>
      <c r="AF88" s="100">
        <v>99</v>
      </c>
      <c r="AG88" s="100">
        <v>104</v>
      </c>
      <c r="AH88" s="100">
        <v>99</v>
      </c>
      <c r="AI88" s="100">
        <v>124</v>
      </c>
      <c r="AJ88" s="100">
        <v>120</v>
      </c>
      <c r="AK88" s="100">
        <v>97</v>
      </c>
      <c r="AL88" s="100">
        <v>110</v>
      </c>
      <c r="AM88" s="100">
        <v>113</v>
      </c>
      <c r="AN88" s="100">
        <v>138</v>
      </c>
      <c r="AO88" s="100">
        <v>134</v>
      </c>
      <c r="AP88" s="100">
        <v>309</v>
      </c>
      <c r="AQ88" s="100">
        <v>3</v>
      </c>
      <c r="AR88" s="100">
        <v>2283</v>
      </c>
      <c r="AS88" s="128"/>
      <c r="AT88" s="123">
        <v>1981</v>
      </c>
      <c r="AU88" s="100">
        <v>265</v>
      </c>
      <c r="AV88" s="100">
        <v>178</v>
      </c>
      <c r="AW88" s="100">
        <v>152</v>
      </c>
      <c r="AX88" s="100">
        <v>850</v>
      </c>
      <c r="AY88" s="100">
        <v>1009</v>
      </c>
      <c r="AZ88" s="100">
        <v>722</v>
      </c>
      <c r="BA88" s="100">
        <v>569</v>
      </c>
      <c r="BB88" s="100">
        <v>455</v>
      </c>
      <c r="BC88" s="100">
        <v>447</v>
      </c>
      <c r="BD88" s="100">
        <v>397</v>
      </c>
      <c r="BE88" s="100">
        <v>443</v>
      </c>
      <c r="BF88" s="100">
        <v>411</v>
      </c>
      <c r="BG88" s="100">
        <v>320</v>
      </c>
      <c r="BH88" s="100">
        <v>329</v>
      </c>
      <c r="BI88" s="100">
        <v>327</v>
      </c>
      <c r="BJ88" s="100">
        <v>291</v>
      </c>
      <c r="BK88" s="100">
        <v>278</v>
      </c>
      <c r="BL88" s="100">
        <v>438</v>
      </c>
      <c r="BM88" s="100">
        <v>6</v>
      </c>
      <c r="BN88" s="100">
        <v>7887</v>
      </c>
      <c r="BP88" s="123">
        <v>1981</v>
      </c>
    </row>
    <row r="89" spans="2:68">
      <c r="B89" s="123">
        <v>1982</v>
      </c>
      <c r="C89" s="100">
        <v>199</v>
      </c>
      <c r="D89" s="100">
        <v>127</v>
      </c>
      <c r="E89" s="100">
        <v>152</v>
      </c>
      <c r="F89" s="100">
        <v>678</v>
      </c>
      <c r="G89" s="100">
        <v>885</v>
      </c>
      <c r="H89" s="100">
        <v>664</v>
      </c>
      <c r="I89" s="100">
        <v>495</v>
      </c>
      <c r="J89" s="100">
        <v>379</v>
      </c>
      <c r="K89" s="100">
        <v>291</v>
      </c>
      <c r="L89" s="100">
        <v>302</v>
      </c>
      <c r="M89" s="100">
        <v>284</v>
      </c>
      <c r="N89" s="100">
        <v>298</v>
      </c>
      <c r="O89" s="100">
        <v>251</v>
      </c>
      <c r="P89" s="100">
        <v>248</v>
      </c>
      <c r="Q89" s="100">
        <v>195</v>
      </c>
      <c r="R89" s="100">
        <v>184</v>
      </c>
      <c r="S89" s="100">
        <v>130</v>
      </c>
      <c r="T89" s="100">
        <v>145</v>
      </c>
      <c r="U89" s="100">
        <v>5</v>
      </c>
      <c r="V89" s="100">
        <v>5912</v>
      </c>
      <c r="W89" s="128"/>
      <c r="X89" s="123">
        <v>1982</v>
      </c>
      <c r="Y89" s="100">
        <v>143</v>
      </c>
      <c r="Z89" s="100">
        <v>38</v>
      </c>
      <c r="AA89" s="100">
        <v>55</v>
      </c>
      <c r="AB89" s="100">
        <v>175</v>
      </c>
      <c r="AC89" s="100">
        <v>179</v>
      </c>
      <c r="AD89" s="100">
        <v>154</v>
      </c>
      <c r="AE89" s="100">
        <v>98</v>
      </c>
      <c r="AF89" s="100">
        <v>105</v>
      </c>
      <c r="AG89" s="100">
        <v>106</v>
      </c>
      <c r="AH89" s="100">
        <v>95</v>
      </c>
      <c r="AI89" s="100">
        <v>127</v>
      </c>
      <c r="AJ89" s="100">
        <v>108</v>
      </c>
      <c r="AK89" s="100">
        <v>125</v>
      </c>
      <c r="AL89" s="100">
        <v>122</v>
      </c>
      <c r="AM89" s="100">
        <v>131</v>
      </c>
      <c r="AN89" s="100">
        <v>148</v>
      </c>
      <c r="AO89" s="100">
        <v>170</v>
      </c>
      <c r="AP89" s="100">
        <v>303</v>
      </c>
      <c r="AQ89" s="100">
        <v>0</v>
      </c>
      <c r="AR89" s="100">
        <v>2382</v>
      </c>
      <c r="AS89" s="128"/>
      <c r="AT89" s="123">
        <v>1982</v>
      </c>
      <c r="AU89" s="100">
        <v>342</v>
      </c>
      <c r="AV89" s="100">
        <v>165</v>
      </c>
      <c r="AW89" s="100">
        <v>207</v>
      </c>
      <c r="AX89" s="100">
        <v>853</v>
      </c>
      <c r="AY89" s="100">
        <v>1064</v>
      </c>
      <c r="AZ89" s="100">
        <v>818</v>
      </c>
      <c r="BA89" s="100">
        <v>593</v>
      </c>
      <c r="BB89" s="100">
        <v>484</v>
      </c>
      <c r="BC89" s="100">
        <v>397</v>
      </c>
      <c r="BD89" s="100">
        <v>397</v>
      </c>
      <c r="BE89" s="100">
        <v>411</v>
      </c>
      <c r="BF89" s="100">
        <v>406</v>
      </c>
      <c r="BG89" s="100">
        <v>376</v>
      </c>
      <c r="BH89" s="100">
        <v>370</v>
      </c>
      <c r="BI89" s="100">
        <v>326</v>
      </c>
      <c r="BJ89" s="100">
        <v>332</v>
      </c>
      <c r="BK89" s="100">
        <v>300</v>
      </c>
      <c r="BL89" s="100">
        <v>448</v>
      </c>
      <c r="BM89" s="100">
        <v>5</v>
      </c>
      <c r="BN89" s="100">
        <v>8294</v>
      </c>
      <c r="BP89" s="123">
        <v>1982</v>
      </c>
    </row>
    <row r="90" spans="2:68">
      <c r="B90" s="123">
        <v>1983</v>
      </c>
      <c r="C90" s="100">
        <v>175</v>
      </c>
      <c r="D90" s="100">
        <v>95</v>
      </c>
      <c r="E90" s="100">
        <v>114</v>
      </c>
      <c r="F90" s="100">
        <v>586</v>
      </c>
      <c r="G90" s="100">
        <v>819</v>
      </c>
      <c r="H90" s="100">
        <v>642</v>
      </c>
      <c r="I90" s="100">
        <v>442</v>
      </c>
      <c r="J90" s="100">
        <v>335</v>
      </c>
      <c r="K90" s="100">
        <v>273</v>
      </c>
      <c r="L90" s="100">
        <v>256</v>
      </c>
      <c r="M90" s="100">
        <v>290</v>
      </c>
      <c r="N90" s="100">
        <v>306</v>
      </c>
      <c r="O90" s="100">
        <v>234</v>
      </c>
      <c r="P90" s="100">
        <v>211</v>
      </c>
      <c r="Q90" s="100">
        <v>183</v>
      </c>
      <c r="R90" s="100">
        <v>157</v>
      </c>
      <c r="S90" s="100">
        <v>113</v>
      </c>
      <c r="T90" s="100">
        <v>140</v>
      </c>
      <c r="U90" s="100">
        <v>3</v>
      </c>
      <c r="V90" s="100">
        <v>5374</v>
      </c>
      <c r="W90" s="128"/>
      <c r="X90" s="123">
        <v>1983</v>
      </c>
      <c r="Y90" s="100">
        <v>120</v>
      </c>
      <c r="Z90" s="100">
        <v>47</v>
      </c>
      <c r="AA90" s="100">
        <v>61</v>
      </c>
      <c r="AB90" s="100">
        <v>139</v>
      </c>
      <c r="AC90" s="100">
        <v>199</v>
      </c>
      <c r="AD90" s="100">
        <v>159</v>
      </c>
      <c r="AE90" s="100">
        <v>110</v>
      </c>
      <c r="AF90" s="100">
        <v>113</v>
      </c>
      <c r="AG90" s="100">
        <v>79</v>
      </c>
      <c r="AH90" s="100">
        <v>84</v>
      </c>
      <c r="AI90" s="100">
        <v>104</v>
      </c>
      <c r="AJ90" s="100">
        <v>113</v>
      </c>
      <c r="AK90" s="100">
        <v>116</v>
      </c>
      <c r="AL90" s="100">
        <v>116</v>
      </c>
      <c r="AM90" s="100">
        <v>133</v>
      </c>
      <c r="AN90" s="100">
        <v>135</v>
      </c>
      <c r="AO90" s="100">
        <v>159</v>
      </c>
      <c r="AP90" s="100">
        <v>228</v>
      </c>
      <c r="AQ90" s="100">
        <v>1</v>
      </c>
      <c r="AR90" s="100">
        <v>2216</v>
      </c>
      <c r="AS90" s="128"/>
      <c r="AT90" s="123">
        <v>1983</v>
      </c>
      <c r="AU90" s="100">
        <v>295</v>
      </c>
      <c r="AV90" s="100">
        <v>142</v>
      </c>
      <c r="AW90" s="100">
        <v>175</v>
      </c>
      <c r="AX90" s="100">
        <v>725</v>
      </c>
      <c r="AY90" s="100">
        <v>1018</v>
      </c>
      <c r="AZ90" s="100">
        <v>801</v>
      </c>
      <c r="BA90" s="100">
        <v>552</v>
      </c>
      <c r="BB90" s="100">
        <v>448</v>
      </c>
      <c r="BC90" s="100">
        <v>352</v>
      </c>
      <c r="BD90" s="100">
        <v>340</v>
      </c>
      <c r="BE90" s="100">
        <v>394</v>
      </c>
      <c r="BF90" s="100">
        <v>419</v>
      </c>
      <c r="BG90" s="100">
        <v>350</v>
      </c>
      <c r="BH90" s="100">
        <v>327</v>
      </c>
      <c r="BI90" s="100">
        <v>316</v>
      </c>
      <c r="BJ90" s="100">
        <v>292</v>
      </c>
      <c r="BK90" s="100">
        <v>272</v>
      </c>
      <c r="BL90" s="100">
        <v>368</v>
      </c>
      <c r="BM90" s="100">
        <v>4</v>
      </c>
      <c r="BN90" s="100">
        <v>7590</v>
      </c>
      <c r="BP90" s="123">
        <v>1983</v>
      </c>
    </row>
    <row r="91" spans="2:68">
      <c r="B91" s="123">
        <v>1984</v>
      </c>
      <c r="C91" s="100">
        <v>149</v>
      </c>
      <c r="D91" s="100">
        <v>75</v>
      </c>
      <c r="E91" s="100">
        <v>115</v>
      </c>
      <c r="F91" s="100">
        <v>500</v>
      </c>
      <c r="G91" s="100">
        <v>801</v>
      </c>
      <c r="H91" s="100">
        <v>499</v>
      </c>
      <c r="I91" s="100">
        <v>457</v>
      </c>
      <c r="J91" s="100">
        <v>366</v>
      </c>
      <c r="K91" s="100">
        <v>282</v>
      </c>
      <c r="L91" s="100">
        <v>236</v>
      </c>
      <c r="M91" s="100">
        <v>246</v>
      </c>
      <c r="N91" s="100">
        <v>239</v>
      </c>
      <c r="O91" s="100">
        <v>235</v>
      </c>
      <c r="P91" s="100">
        <v>204</v>
      </c>
      <c r="Q91" s="100">
        <v>192</v>
      </c>
      <c r="R91" s="100">
        <v>186</v>
      </c>
      <c r="S91" s="100">
        <v>132</v>
      </c>
      <c r="T91" s="100">
        <v>140</v>
      </c>
      <c r="U91" s="100">
        <v>2</v>
      </c>
      <c r="V91" s="100">
        <v>5056</v>
      </c>
      <c r="W91" s="128"/>
      <c r="X91" s="123">
        <v>1984</v>
      </c>
      <c r="Y91" s="100">
        <v>103</v>
      </c>
      <c r="Z91" s="100">
        <v>42</v>
      </c>
      <c r="AA91" s="100">
        <v>42</v>
      </c>
      <c r="AB91" s="100">
        <v>147</v>
      </c>
      <c r="AC91" s="100">
        <v>187</v>
      </c>
      <c r="AD91" s="100">
        <v>139</v>
      </c>
      <c r="AE91" s="100">
        <v>119</v>
      </c>
      <c r="AF91" s="100">
        <v>109</v>
      </c>
      <c r="AG91" s="100">
        <v>83</v>
      </c>
      <c r="AH91" s="100">
        <v>113</v>
      </c>
      <c r="AI91" s="100">
        <v>97</v>
      </c>
      <c r="AJ91" s="100">
        <v>84</v>
      </c>
      <c r="AK91" s="100">
        <v>108</v>
      </c>
      <c r="AL91" s="100">
        <v>98</v>
      </c>
      <c r="AM91" s="100">
        <v>130</v>
      </c>
      <c r="AN91" s="100">
        <v>141</v>
      </c>
      <c r="AO91" s="100">
        <v>156</v>
      </c>
      <c r="AP91" s="100">
        <v>297</v>
      </c>
      <c r="AQ91" s="100">
        <v>0</v>
      </c>
      <c r="AR91" s="100">
        <v>2195</v>
      </c>
      <c r="AS91" s="128"/>
      <c r="AT91" s="123">
        <v>1984</v>
      </c>
      <c r="AU91" s="100">
        <v>252</v>
      </c>
      <c r="AV91" s="100">
        <v>117</v>
      </c>
      <c r="AW91" s="100">
        <v>157</v>
      </c>
      <c r="AX91" s="100">
        <v>647</v>
      </c>
      <c r="AY91" s="100">
        <v>988</v>
      </c>
      <c r="AZ91" s="100">
        <v>638</v>
      </c>
      <c r="BA91" s="100">
        <v>576</v>
      </c>
      <c r="BB91" s="100">
        <v>475</v>
      </c>
      <c r="BC91" s="100">
        <v>365</v>
      </c>
      <c r="BD91" s="100">
        <v>349</v>
      </c>
      <c r="BE91" s="100">
        <v>343</v>
      </c>
      <c r="BF91" s="100">
        <v>323</v>
      </c>
      <c r="BG91" s="100">
        <v>343</v>
      </c>
      <c r="BH91" s="100">
        <v>302</v>
      </c>
      <c r="BI91" s="100">
        <v>322</v>
      </c>
      <c r="BJ91" s="100">
        <v>327</v>
      </c>
      <c r="BK91" s="100">
        <v>288</v>
      </c>
      <c r="BL91" s="100">
        <v>437</v>
      </c>
      <c r="BM91" s="100">
        <v>2</v>
      </c>
      <c r="BN91" s="100">
        <v>7251</v>
      </c>
      <c r="BP91" s="123">
        <v>1984</v>
      </c>
    </row>
    <row r="92" spans="2:68">
      <c r="B92" s="123">
        <v>1985</v>
      </c>
      <c r="C92" s="100">
        <v>158</v>
      </c>
      <c r="D92" s="100">
        <v>94</v>
      </c>
      <c r="E92" s="100">
        <v>101</v>
      </c>
      <c r="F92" s="100">
        <v>585</v>
      </c>
      <c r="G92" s="100">
        <v>857</v>
      </c>
      <c r="H92" s="100">
        <v>621</v>
      </c>
      <c r="I92" s="100">
        <v>470</v>
      </c>
      <c r="J92" s="100">
        <v>370</v>
      </c>
      <c r="K92" s="100">
        <v>330</v>
      </c>
      <c r="L92" s="100">
        <v>280</v>
      </c>
      <c r="M92" s="100">
        <v>237</v>
      </c>
      <c r="N92" s="100">
        <v>306</v>
      </c>
      <c r="O92" s="100">
        <v>259</v>
      </c>
      <c r="P92" s="100">
        <v>192</v>
      </c>
      <c r="Q92" s="100">
        <v>214</v>
      </c>
      <c r="R92" s="100">
        <v>138</v>
      </c>
      <c r="S92" s="100">
        <v>122</v>
      </c>
      <c r="T92" s="100">
        <v>151</v>
      </c>
      <c r="U92" s="100">
        <v>5</v>
      </c>
      <c r="V92" s="100">
        <v>5490</v>
      </c>
      <c r="W92" s="128"/>
      <c r="X92" s="123">
        <v>1985</v>
      </c>
      <c r="Y92" s="100">
        <v>110</v>
      </c>
      <c r="Z92" s="100">
        <v>49</v>
      </c>
      <c r="AA92" s="100">
        <v>39</v>
      </c>
      <c r="AB92" s="100">
        <v>170</v>
      </c>
      <c r="AC92" s="100">
        <v>206</v>
      </c>
      <c r="AD92" s="100">
        <v>147</v>
      </c>
      <c r="AE92" s="100">
        <v>96</v>
      </c>
      <c r="AF92" s="100">
        <v>127</v>
      </c>
      <c r="AG92" s="100">
        <v>86</v>
      </c>
      <c r="AH92" s="100">
        <v>103</v>
      </c>
      <c r="AI92" s="100">
        <v>89</v>
      </c>
      <c r="AJ92" s="100">
        <v>114</v>
      </c>
      <c r="AK92" s="100">
        <v>115</v>
      </c>
      <c r="AL92" s="100">
        <v>100</v>
      </c>
      <c r="AM92" s="100">
        <v>154</v>
      </c>
      <c r="AN92" s="100">
        <v>149</v>
      </c>
      <c r="AO92" s="100">
        <v>156</v>
      </c>
      <c r="AP92" s="100">
        <v>319</v>
      </c>
      <c r="AQ92" s="100">
        <v>0</v>
      </c>
      <c r="AR92" s="100">
        <v>2329</v>
      </c>
      <c r="AS92" s="128"/>
      <c r="AT92" s="123">
        <v>1985</v>
      </c>
      <c r="AU92" s="100">
        <v>268</v>
      </c>
      <c r="AV92" s="100">
        <v>143</v>
      </c>
      <c r="AW92" s="100">
        <v>140</v>
      </c>
      <c r="AX92" s="100">
        <v>755</v>
      </c>
      <c r="AY92" s="100">
        <v>1063</v>
      </c>
      <c r="AZ92" s="100">
        <v>768</v>
      </c>
      <c r="BA92" s="100">
        <v>566</v>
      </c>
      <c r="BB92" s="100">
        <v>497</v>
      </c>
      <c r="BC92" s="100">
        <v>416</v>
      </c>
      <c r="BD92" s="100">
        <v>383</v>
      </c>
      <c r="BE92" s="100">
        <v>326</v>
      </c>
      <c r="BF92" s="100">
        <v>420</v>
      </c>
      <c r="BG92" s="100">
        <v>374</v>
      </c>
      <c r="BH92" s="100">
        <v>292</v>
      </c>
      <c r="BI92" s="100">
        <v>368</v>
      </c>
      <c r="BJ92" s="100">
        <v>287</v>
      </c>
      <c r="BK92" s="100">
        <v>278</v>
      </c>
      <c r="BL92" s="100">
        <v>470</v>
      </c>
      <c r="BM92" s="100">
        <v>5</v>
      </c>
      <c r="BN92" s="100">
        <v>7819</v>
      </c>
      <c r="BP92" s="123">
        <v>1985</v>
      </c>
    </row>
    <row r="93" spans="2:68">
      <c r="B93" s="123">
        <v>1986</v>
      </c>
      <c r="C93" s="100">
        <v>164</v>
      </c>
      <c r="D93" s="100">
        <v>78</v>
      </c>
      <c r="E93" s="100">
        <v>101</v>
      </c>
      <c r="F93" s="100">
        <v>568</v>
      </c>
      <c r="G93" s="100">
        <v>810</v>
      </c>
      <c r="H93" s="100">
        <v>621</v>
      </c>
      <c r="I93" s="100">
        <v>489</v>
      </c>
      <c r="J93" s="100">
        <v>388</v>
      </c>
      <c r="K93" s="100">
        <v>349</v>
      </c>
      <c r="L93" s="100">
        <v>279</v>
      </c>
      <c r="M93" s="100">
        <v>256</v>
      </c>
      <c r="N93" s="100">
        <v>247</v>
      </c>
      <c r="O93" s="100">
        <v>242</v>
      </c>
      <c r="P93" s="100">
        <v>210</v>
      </c>
      <c r="Q93" s="100">
        <v>209</v>
      </c>
      <c r="R93" s="100">
        <v>197</v>
      </c>
      <c r="S93" s="100">
        <v>127</v>
      </c>
      <c r="T93" s="100">
        <v>134</v>
      </c>
      <c r="U93" s="100">
        <v>2</v>
      </c>
      <c r="V93" s="100">
        <v>5471</v>
      </c>
      <c r="W93" s="128"/>
      <c r="X93" s="123">
        <v>1986</v>
      </c>
      <c r="Y93" s="100">
        <v>110</v>
      </c>
      <c r="Z93" s="100">
        <v>47</v>
      </c>
      <c r="AA93" s="100">
        <v>45</v>
      </c>
      <c r="AB93" s="100">
        <v>172</v>
      </c>
      <c r="AC93" s="100">
        <v>219</v>
      </c>
      <c r="AD93" s="100">
        <v>168</v>
      </c>
      <c r="AE93" s="100">
        <v>125</v>
      </c>
      <c r="AF93" s="100">
        <v>110</v>
      </c>
      <c r="AG93" s="100">
        <v>105</v>
      </c>
      <c r="AH93" s="100">
        <v>98</v>
      </c>
      <c r="AI93" s="100">
        <v>93</v>
      </c>
      <c r="AJ93" s="100">
        <v>110</v>
      </c>
      <c r="AK93" s="100">
        <v>93</v>
      </c>
      <c r="AL93" s="100">
        <v>115</v>
      </c>
      <c r="AM93" s="100">
        <v>128</v>
      </c>
      <c r="AN93" s="100">
        <v>152</v>
      </c>
      <c r="AO93" s="100">
        <v>151</v>
      </c>
      <c r="AP93" s="100">
        <v>315</v>
      </c>
      <c r="AQ93" s="100">
        <v>1</v>
      </c>
      <c r="AR93" s="100">
        <v>2357</v>
      </c>
      <c r="AS93" s="128"/>
      <c r="AT93" s="123">
        <v>1986</v>
      </c>
      <c r="AU93" s="100">
        <v>274</v>
      </c>
      <c r="AV93" s="100">
        <v>125</v>
      </c>
      <c r="AW93" s="100">
        <v>146</v>
      </c>
      <c r="AX93" s="100">
        <v>740</v>
      </c>
      <c r="AY93" s="100">
        <v>1029</v>
      </c>
      <c r="AZ93" s="100">
        <v>789</v>
      </c>
      <c r="BA93" s="100">
        <v>614</v>
      </c>
      <c r="BB93" s="100">
        <v>498</v>
      </c>
      <c r="BC93" s="100">
        <v>454</v>
      </c>
      <c r="BD93" s="100">
        <v>377</v>
      </c>
      <c r="BE93" s="100">
        <v>349</v>
      </c>
      <c r="BF93" s="100">
        <v>357</v>
      </c>
      <c r="BG93" s="100">
        <v>335</v>
      </c>
      <c r="BH93" s="100">
        <v>325</v>
      </c>
      <c r="BI93" s="100">
        <v>337</v>
      </c>
      <c r="BJ93" s="100">
        <v>349</v>
      </c>
      <c r="BK93" s="100">
        <v>278</v>
      </c>
      <c r="BL93" s="100">
        <v>449</v>
      </c>
      <c r="BM93" s="100">
        <v>3</v>
      </c>
      <c r="BN93" s="100">
        <v>7828</v>
      </c>
      <c r="BP93" s="123">
        <v>1986</v>
      </c>
    </row>
    <row r="94" spans="2:68">
      <c r="B94" s="123">
        <v>1987</v>
      </c>
      <c r="C94" s="100">
        <v>176</v>
      </c>
      <c r="D94" s="100">
        <v>67</v>
      </c>
      <c r="E94" s="100">
        <v>112</v>
      </c>
      <c r="F94" s="100">
        <v>592</v>
      </c>
      <c r="G94" s="100">
        <v>791</v>
      </c>
      <c r="H94" s="100">
        <v>642</v>
      </c>
      <c r="I94" s="100">
        <v>466</v>
      </c>
      <c r="J94" s="100">
        <v>445</v>
      </c>
      <c r="K94" s="100">
        <v>381</v>
      </c>
      <c r="L94" s="100">
        <v>268</v>
      </c>
      <c r="M94" s="100">
        <v>272</v>
      </c>
      <c r="N94" s="100">
        <v>298</v>
      </c>
      <c r="O94" s="100">
        <v>228</v>
      </c>
      <c r="P94" s="100">
        <v>211</v>
      </c>
      <c r="Q94" s="100">
        <v>237</v>
      </c>
      <c r="R94" s="100">
        <v>211</v>
      </c>
      <c r="S94" s="100">
        <v>174</v>
      </c>
      <c r="T94" s="100">
        <v>152</v>
      </c>
      <c r="U94" s="100">
        <v>5</v>
      </c>
      <c r="V94" s="100">
        <v>5728</v>
      </c>
      <c r="W94" s="128"/>
      <c r="X94" s="123">
        <v>1987</v>
      </c>
      <c r="Y94" s="100">
        <v>80</v>
      </c>
      <c r="Z94" s="100">
        <v>47</v>
      </c>
      <c r="AA94" s="100">
        <v>43</v>
      </c>
      <c r="AB94" s="100">
        <v>193</v>
      </c>
      <c r="AC94" s="100">
        <v>208</v>
      </c>
      <c r="AD94" s="100">
        <v>144</v>
      </c>
      <c r="AE94" s="100">
        <v>109</v>
      </c>
      <c r="AF94" s="100">
        <v>110</v>
      </c>
      <c r="AG94" s="100">
        <v>96</v>
      </c>
      <c r="AH94" s="100">
        <v>98</v>
      </c>
      <c r="AI94" s="100">
        <v>75</v>
      </c>
      <c r="AJ94" s="100">
        <v>103</v>
      </c>
      <c r="AK94" s="100">
        <v>105</v>
      </c>
      <c r="AL94" s="100">
        <v>114</v>
      </c>
      <c r="AM94" s="100">
        <v>128</v>
      </c>
      <c r="AN94" s="100">
        <v>153</v>
      </c>
      <c r="AO94" s="100">
        <v>182</v>
      </c>
      <c r="AP94" s="100">
        <v>352</v>
      </c>
      <c r="AQ94" s="100">
        <v>0</v>
      </c>
      <c r="AR94" s="100">
        <v>2340</v>
      </c>
      <c r="AS94" s="128"/>
      <c r="AT94" s="123">
        <v>1987</v>
      </c>
      <c r="AU94" s="100">
        <v>256</v>
      </c>
      <c r="AV94" s="100">
        <v>114</v>
      </c>
      <c r="AW94" s="100">
        <v>155</v>
      </c>
      <c r="AX94" s="100">
        <v>785</v>
      </c>
      <c r="AY94" s="100">
        <v>999</v>
      </c>
      <c r="AZ94" s="100">
        <v>786</v>
      </c>
      <c r="BA94" s="100">
        <v>575</v>
      </c>
      <c r="BB94" s="100">
        <v>555</v>
      </c>
      <c r="BC94" s="100">
        <v>477</v>
      </c>
      <c r="BD94" s="100">
        <v>366</v>
      </c>
      <c r="BE94" s="100">
        <v>347</v>
      </c>
      <c r="BF94" s="100">
        <v>401</v>
      </c>
      <c r="BG94" s="100">
        <v>333</v>
      </c>
      <c r="BH94" s="100">
        <v>325</v>
      </c>
      <c r="BI94" s="100">
        <v>365</v>
      </c>
      <c r="BJ94" s="100">
        <v>364</v>
      </c>
      <c r="BK94" s="100">
        <v>356</v>
      </c>
      <c r="BL94" s="100">
        <v>504</v>
      </c>
      <c r="BM94" s="100">
        <v>5</v>
      </c>
      <c r="BN94" s="100">
        <v>8068</v>
      </c>
      <c r="BP94" s="123">
        <v>1987</v>
      </c>
    </row>
    <row r="95" spans="2:68">
      <c r="B95" s="123">
        <v>1988</v>
      </c>
      <c r="C95" s="100">
        <v>144</v>
      </c>
      <c r="D95" s="100">
        <v>77</v>
      </c>
      <c r="E95" s="100">
        <v>106</v>
      </c>
      <c r="F95" s="100">
        <v>655</v>
      </c>
      <c r="G95" s="100">
        <v>838</v>
      </c>
      <c r="H95" s="100">
        <v>713</v>
      </c>
      <c r="I95" s="100">
        <v>529</v>
      </c>
      <c r="J95" s="100">
        <v>393</v>
      </c>
      <c r="K95" s="100">
        <v>406</v>
      </c>
      <c r="L95" s="100">
        <v>304</v>
      </c>
      <c r="M95" s="100">
        <v>266</v>
      </c>
      <c r="N95" s="100">
        <v>234</v>
      </c>
      <c r="O95" s="100">
        <v>297</v>
      </c>
      <c r="P95" s="100">
        <v>227</v>
      </c>
      <c r="Q95" s="100">
        <v>221</v>
      </c>
      <c r="R95" s="100">
        <v>249</v>
      </c>
      <c r="S95" s="100">
        <v>144</v>
      </c>
      <c r="T95" s="100">
        <v>175</v>
      </c>
      <c r="U95" s="100">
        <v>2</v>
      </c>
      <c r="V95" s="100">
        <v>5980</v>
      </c>
      <c r="W95" s="128"/>
      <c r="X95" s="123">
        <v>1988</v>
      </c>
      <c r="Y95" s="100">
        <v>113</v>
      </c>
      <c r="Z95" s="100">
        <v>50</v>
      </c>
      <c r="AA95" s="100">
        <v>39</v>
      </c>
      <c r="AB95" s="100">
        <v>180</v>
      </c>
      <c r="AC95" s="100">
        <v>211</v>
      </c>
      <c r="AD95" s="100">
        <v>164</v>
      </c>
      <c r="AE95" s="100">
        <v>146</v>
      </c>
      <c r="AF95" s="100">
        <v>133</v>
      </c>
      <c r="AG95" s="100">
        <v>114</v>
      </c>
      <c r="AH95" s="100">
        <v>111</v>
      </c>
      <c r="AI95" s="100">
        <v>105</v>
      </c>
      <c r="AJ95" s="100">
        <v>90</v>
      </c>
      <c r="AK95" s="100">
        <v>107</v>
      </c>
      <c r="AL95" s="100">
        <v>109</v>
      </c>
      <c r="AM95" s="100">
        <v>129</v>
      </c>
      <c r="AN95" s="100">
        <v>183</v>
      </c>
      <c r="AO95" s="100">
        <v>184</v>
      </c>
      <c r="AP95" s="100">
        <v>328</v>
      </c>
      <c r="AQ95" s="100">
        <v>0</v>
      </c>
      <c r="AR95" s="100">
        <v>2496</v>
      </c>
      <c r="AS95" s="128"/>
      <c r="AT95" s="123">
        <v>1988</v>
      </c>
      <c r="AU95" s="100">
        <v>257</v>
      </c>
      <c r="AV95" s="100">
        <v>127</v>
      </c>
      <c r="AW95" s="100">
        <v>145</v>
      </c>
      <c r="AX95" s="100">
        <v>835</v>
      </c>
      <c r="AY95" s="100">
        <v>1049</v>
      </c>
      <c r="AZ95" s="100">
        <v>877</v>
      </c>
      <c r="BA95" s="100">
        <v>675</v>
      </c>
      <c r="BB95" s="100">
        <v>526</v>
      </c>
      <c r="BC95" s="100">
        <v>520</v>
      </c>
      <c r="BD95" s="100">
        <v>415</v>
      </c>
      <c r="BE95" s="100">
        <v>371</v>
      </c>
      <c r="BF95" s="100">
        <v>324</v>
      </c>
      <c r="BG95" s="100">
        <v>404</v>
      </c>
      <c r="BH95" s="100">
        <v>336</v>
      </c>
      <c r="BI95" s="100">
        <v>350</v>
      </c>
      <c r="BJ95" s="100">
        <v>432</v>
      </c>
      <c r="BK95" s="100">
        <v>328</v>
      </c>
      <c r="BL95" s="100">
        <v>503</v>
      </c>
      <c r="BM95" s="100">
        <v>2</v>
      </c>
      <c r="BN95" s="100">
        <v>8476</v>
      </c>
      <c r="BP95" s="123">
        <v>1988</v>
      </c>
    </row>
    <row r="96" spans="2:68">
      <c r="B96" s="123">
        <v>1989</v>
      </c>
      <c r="C96" s="100">
        <v>131</v>
      </c>
      <c r="D96" s="100">
        <v>67</v>
      </c>
      <c r="E96" s="100">
        <v>95</v>
      </c>
      <c r="F96" s="100">
        <v>585</v>
      </c>
      <c r="G96" s="100">
        <v>766</v>
      </c>
      <c r="H96" s="100">
        <v>707</v>
      </c>
      <c r="I96" s="100">
        <v>544</v>
      </c>
      <c r="J96" s="100">
        <v>445</v>
      </c>
      <c r="K96" s="100">
        <v>335</v>
      </c>
      <c r="L96" s="100">
        <v>292</v>
      </c>
      <c r="M96" s="100">
        <v>246</v>
      </c>
      <c r="N96" s="100">
        <v>244</v>
      </c>
      <c r="O96" s="100">
        <v>211</v>
      </c>
      <c r="P96" s="100">
        <v>234</v>
      </c>
      <c r="Q96" s="100">
        <v>217</v>
      </c>
      <c r="R96" s="100">
        <v>230</v>
      </c>
      <c r="S96" s="100">
        <v>167</v>
      </c>
      <c r="T96" s="100">
        <v>184</v>
      </c>
      <c r="U96" s="100">
        <v>3</v>
      </c>
      <c r="V96" s="100">
        <v>5703</v>
      </c>
      <c r="W96" s="128"/>
      <c r="X96" s="123">
        <v>1989</v>
      </c>
      <c r="Y96" s="100">
        <v>109</v>
      </c>
      <c r="Z96" s="100">
        <v>44</v>
      </c>
      <c r="AA96" s="100">
        <v>37</v>
      </c>
      <c r="AB96" s="100">
        <v>164</v>
      </c>
      <c r="AC96" s="100">
        <v>188</v>
      </c>
      <c r="AD96" s="100">
        <v>162</v>
      </c>
      <c r="AE96" s="100">
        <v>143</v>
      </c>
      <c r="AF96" s="100">
        <v>107</v>
      </c>
      <c r="AG96" s="100">
        <v>135</v>
      </c>
      <c r="AH96" s="100">
        <v>82</v>
      </c>
      <c r="AI96" s="100">
        <v>88</v>
      </c>
      <c r="AJ96" s="100">
        <v>101</v>
      </c>
      <c r="AK96" s="100">
        <v>103</v>
      </c>
      <c r="AL96" s="100">
        <v>124</v>
      </c>
      <c r="AM96" s="100">
        <v>135</v>
      </c>
      <c r="AN96" s="100">
        <v>178</v>
      </c>
      <c r="AO96" s="100">
        <v>186</v>
      </c>
      <c r="AP96" s="100">
        <v>382</v>
      </c>
      <c r="AQ96" s="100">
        <v>0</v>
      </c>
      <c r="AR96" s="100">
        <v>2468</v>
      </c>
      <c r="AS96" s="128"/>
      <c r="AT96" s="123">
        <v>1989</v>
      </c>
      <c r="AU96" s="100">
        <v>240</v>
      </c>
      <c r="AV96" s="100">
        <v>111</v>
      </c>
      <c r="AW96" s="100">
        <v>132</v>
      </c>
      <c r="AX96" s="100">
        <v>749</v>
      </c>
      <c r="AY96" s="100">
        <v>954</v>
      </c>
      <c r="AZ96" s="100">
        <v>869</v>
      </c>
      <c r="BA96" s="100">
        <v>687</v>
      </c>
      <c r="BB96" s="100">
        <v>552</v>
      </c>
      <c r="BC96" s="100">
        <v>470</v>
      </c>
      <c r="BD96" s="100">
        <v>374</v>
      </c>
      <c r="BE96" s="100">
        <v>334</v>
      </c>
      <c r="BF96" s="100">
        <v>345</v>
      </c>
      <c r="BG96" s="100">
        <v>314</v>
      </c>
      <c r="BH96" s="100">
        <v>358</v>
      </c>
      <c r="BI96" s="100">
        <v>352</v>
      </c>
      <c r="BJ96" s="100">
        <v>408</v>
      </c>
      <c r="BK96" s="100">
        <v>353</v>
      </c>
      <c r="BL96" s="100">
        <v>566</v>
      </c>
      <c r="BM96" s="100">
        <v>3</v>
      </c>
      <c r="BN96" s="100">
        <v>8171</v>
      </c>
      <c r="BP96" s="123">
        <v>1989</v>
      </c>
    </row>
    <row r="97" spans="2:68">
      <c r="B97" s="123">
        <v>1990</v>
      </c>
      <c r="C97" s="100">
        <v>146</v>
      </c>
      <c r="D97" s="100">
        <v>82</v>
      </c>
      <c r="E97" s="100">
        <v>84</v>
      </c>
      <c r="F97" s="100">
        <v>521</v>
      </c>
      <c r="G97" s="100">
        <v>739</v>
      </c>
      <c r="H97" s="100">
        <v>657</v>
      </c>
      <c r="I97" s="100">
        <v>519</v>
      </c>
      <c r="J97" s="100">
        <v>409</v>
      </c>
      <c r="K97" s="100">
        <v>398</v>
      </c>
      <c r="L97" s="100">
        <v>271</v>
      </c>
      <c r="M97" s="100">
        <v>250</v>
      </c>
      <c r="N97" s="100">
        <v>257</v>
      </c>
      <c r="O97" s="100">
        <v>267</v>
      </c>
      <c r="P97" s="100">
        <v>230</v>
      </c>
      <c r="Q97" s="100">
        <v>197</v>
      </c>
      <c r="R97" s="100">
        <v>195</v>
      </c>
      <c r="S97" s="100">
        <v>176</v>
      </c>
      <c r="T97" s="100">
        <v>188</v>
      </c>
      <c r="U97" s="100">
        <v>2</v>
      </c>
      <c r="V97" s="100">
        <v>5588</v>
      </c>
      <c r="W97" s="128"/>
      <c r="X97" s="123">
        <v>1990</v>
      </c>
      <c r="Y97" s="100">
        <v>95</v>
      </c>
      <c r="Z97" s="100">
        <v>48</v>
      </c>
      <c r="AA97" s="100">
        <v>39</v>
      </c>
      <c r="AB97" s="100">
        <v>167</v>
      </c>
      <c r="AC97" s="100">
        <v>169</v>
      </c>
      <c r="AD97" s="100">
        <v>139</v>
      </c>
      <c r="AE97" s="100">
        <v>130</v>
      </c>
      <c r="AF97" s="100">
        <v>118</v>
      </c>
      <c r="AG97" s="100">
        <v>114</v>
      </c>
      <c r="AH97" s="100">
        <v>104</v>
      </c>
      <c r="AI97" s="100">
        <v>87</v>
      </c>
      <c r="AJ97" s="100">
        <v>75</v>
      </c>
      <c r="AK97" s="100">
        <v>108</v>
      </c>
      <c r="AL97" s="100">
        <v>131</v>
      </c>
      <c r="AM97" s="100">
        <v>130</v>
      </c>
      <c r="AN97" s="100">
        <v>183</v>
      </c>
      <c r="AO97" s="100">
        <v>175</v>
      </c>
      <c r="AP97" s="100">
        <v>335</v>
      </c>
      <c r="AQ97" s="100">
        <v>0</v>
      </c>
      <c r="AR97" s="100">
        <v>2347</v>
      </c>
      <c r="AS97" s="128"/>
      <c r="AT97" s="123">
        <v>1990</v>
      </c>
      <c r="AU97" s="100">
        <v>241</v>
      </c>
      <c r="AV97" s="100">
        <v>130</v>
      </c>
      <c r="AW97" s="100">
        <v>123</v>
      </c>
      <c r="AX97" s="100">
        <v>688</v>
      </c>
      <c r="AY97" s="100">
        <v>908</v>
      </c>
      <c r="AZ97" s="100">
        <v>796</v>
      </c>
      <c r="BA97" s="100">
        <v>649</v>
      </c>
      <c r="BB97" s="100">
        <v>527</v>
      </c>
      <c r="BC97" s="100">
        <v>512</v>
      </c>
      <c r="BD97" s="100">
        <v>375</v>
      </c>
      <c r="BE97" s="100">
        <v>337</v>
      </c>
      <c r="BF97" s="100">
        <v>332</v>
      </c>
      <c r="BG97" s="100">
        <v>375</v>
      </c>
      <c r="BH97" s="100">
        <v>361</v>
      </c>
      <c r="BI97" s="100">
        <v>327</v>
      </c>
      <c r="BJ97" s="100">
        <v>378</v>
      </c>
      <c r="BK97" s="100">
        <v>351</v>
      </c>
      <c r="BL97" s="100">
        <v>523</v>
      </c>
      <c r="BM97" s="100">
        <v>2</v>
      </c>
      <c r="BN97" s="100">
        <v>7935</v>
      </c>
      <c r="BP97" s="123">
        <v>1990</v>
      </c>
    </row>
    <row r="98" spans="2:68">
      <c r="B98" s="123">
        <v>1991</v>
      </c>
      <c r="C98" s="100">
        <v>103</v>
      </c>
      <c r="D98" s="100">
        <v>70</v>
      </c>
      <c r="E98" s="100">
        <v>79</v>
      </c>
      <c r="F98" s="100">
        <v>492</v>
      </c>
      <c r="G98" s="100">
        <v>705</v>
      </c>
      <c r="H98" s="100">
        <v>598</v>
      </c>
      <c r="I98" s="100">
        <v>520</v>
      </c>
      <c r="J98" s="100">
        <v>453</v>
      </c>
      <c r="K98" s="100">
        <v>381</v>
      </c>
      <c r="L98" s="100">
        <v>315</v>
      </c>
      <c r="M98" s="100">
        <v>278</v>
      </c>
      <c r="N98" s="100">
        <v>228</v>
      </c>
      <c r="O98" s="100">
        <v>226</v>
      </c>
      <c r="P98" s="100">
        <v>221</v>
      </c>
      <c r="Q98" s="100">
        <v>201</v>
      </c>
      <c r="R98" s="100">
        <v>194</v>
      </c>
      <c r="S98" s="100">
        <v>186</v>
      </c>
      <c r="T98" s="100">
        <v>149</v>
      </c>
      <c r="U98" s="100">
        <v>1</v>
      </c>
      <c r="V98" s="100">
        <v>5400</v>
      </c>
      <c r="W98" s="128"/>
      <c r="X98" s="123">
        <v>1991</v>
      </c>
      <c r="Y98" s="100">
        <v>83</v>
      </c>
      <c r="Z98" s="100">
        <v>34</v>
      </c>
      <c r="AA98" s="100">
        <v>30</v>
      </c>
      <c r="AB98" s="100">
        <v>142</v>
      </c>
      <c r="AC98" s="100">
        <v>194</v>
      </c>
      <c r="AD98" s="100">
        <v>182</v>
      </c>
      <c r="AE98" s="100">
        <v>155</v>
      </c>
      <c r="AF98" s="100">
        <v>109</v>
      </c>
      <c r="AG98" s="100">
        <v>111</v>
      </c>
      <c r="AH98" s="100">
        <v>94</v>
      </c>
      <c r="AI98" s="100">
        <v>92</v>
      </c>
      <c r="AJ98" s="100">
        <v>98</v>
      </c>
      <c r="AK98" s="100">
        <v>99</v>
      </c>
      <c r="AL98" s="100">
        <v>116</v>
      </c>
      <c r="AM98" s="100">
        <v>144</v>
      </c>
      <c r="AN98" s="100">
        <v>149</v>
      </c>
      <c r="AO98" s="100">
        <v>186</v>
      </c>
      <c r="AP98" s="100">
        <v>284</v>
      </c>
      <c r="AQ98" s="100">
        <v>1</v>
      </c>
      <c r="AR98" s="100">
        <v>2303</v>
      </c>
      <c r="AS98" s="128"/>
      <c r="AT98" s="123">
        <v>1991</v>
      </c>
      <c r="AU98" s="100">
        <v>186</v>
      </c>
      <c r="AV98" s="100">
        <v>104</v>
      </c>
      <c r="AW98" s="100">
        <v>109</v>
      </c>
      <c r="AX98" s="100">
        <v>634</v>
      </c>
      <c r="AY98" s="100">
        <v>899</v>
      </c>
      <c r="AZ98" s="100">
        <v>780</v>
      </c>
      <c r="BA98" s="100">
        <v>675</v>
      </c>
      <c r="BB98" s="100">
        <v>562</v>
      </c>
      <c r="BC98" s="100">
        <v>492</v>
      </c>
      <c r="BD98" s="100">
        <v>409</v>
      </c>
      <c r="BE98" s="100">
        <v>370</v>
      </c>
      <c r="BF98" s="100">
        <v>326</v>
      </c>
      <c r="BG98" s="100">
        <v>325</v>
      </c>
      <c r="BH98" s="100">
        <v>337</v>
      </c>
      <c r="BI98" s="100">
        <v>345</v>
      </c>
      <c r="BJ98" s="100">
        <v>343</v>
      </c>
      <c r="BK98" s="100">
        <v>372</v>
      </c>
      <c r="BL98" s="100">
        <v>433</v>
      </c>
      <c r="BM98" s="100">
        <v>2</v>
      </c>
      <c r="BN98" s="100">
        <v>7703</v>
      </c>
      <c r="BP98" s="123">
        <v>1991</v>
      </c>
    </row>
    <row r="99" spans="2:68">
      <c r="B99" s="123">
        <v>1992</v>
      </c>
      <c r="C99" s="100">
        <v>125</v>
      </c>
      <c r="D99" s="100">
        <v>69</v>
      </c>
      <c r="E99" s="100">
        <v>66</v>
      </c>
      <c r="F99" s="100">
        <v>418</v>
      </c>
      <c r="G99" s="100">
        <v>667</v>
      </c>
      <c r="H99" s="100">
        <v>589</v>
      </c>
      <c r="I99" s="100">
        <v>518</v>
      </c>
      <c r="J99" s="100">
        <v>409</v>
      </c>
      <c r="K99" s="100">
        <v>381</v>
      </c>
      <c r="L99" s="100">
        <v>319</v>
      </c>
      <c r="M99" s="100">
        <v>255</v>
      </c>
      <c r="N99" s="100">
        <v>215</v>
      </c>
      <c r="O99" s="100">
        <v>223</v>
      </c>
      <c r="P99" s="100">
        <v>235</v>
      </c>
      <c r="Q99" s="100">
        <v>208</v>
      </c>
      <c r="R99" s="100">
        <v>186</v>
      </c>
      <c r="S99" s="100">
        <v>165</v>
      </c>
      <c r="T99" s="100">
        <v>179</v>
      </c>
      <c r="U99" s="100">
        <v>3</v>
      </c>
      <c r="V99" s="100">
        <v>5230</v>
      </c>
      <c r="W99" s="128"/>
      <c r="X99" s="123">
        <v>1992</v>
      </c>
      <c r="Y99" s="100">
        <v>86</v>
      </c>
      <c r="Z99" s="100">
        <v>37</v>
      </c>
      <c r="AA99" s="100">
        <v>27</v>
      </c>
      <c r="AB99" s="100">
        <v>135</v>
      </c>
      <c r="AC99" s="100">
        <v>186</v>
      </c>
      <c r="AD99" s="100">
        <v>148</v>
      </c>
      <c r="AE99" s="100">
        <v>144</v>
      </c>
      <c r="AF99" s="100">
        <v>126</v>
      </c>
      <c r="AG99" s="100">
        <v>107</v>
      </c>
      <c r="AH99" s="100">
        <v>103</v>
      </c>
      <c r="AI99" s="100">
        <v>91</v>
      </c>
      <c r="AJ99" s="100">
        <v>96</v>
      </c>
      <c r="AK99" s="100">
        <v>80</v>
      </c>
      <c r="AL99" s="100">
        <v>109</v>
      </c>
      <c r="AM99" s="100">
        <v>144</v>
      </c>
      <c r="AN99" s="100">
        <v>149</v>
      </c>
      <c r="AO99" s="100">
        <v>152</v>
      </c>
      <c r="AP99" s="100">
        <v>338</v>
      </c>
      <c r="AQ99" s="100">
        <v>1</v>
      </c>
      <c r="AR99" s="100">
        <v>2259</v>
      </c>
      <c r="AS99" s="128"/>
      <c r="AT99" s="123">
        <v>1992</v>
      </c>
      <c r="AU99" s="100">
        <v>211</v>
      </c>
      <c r="AV99" s="100">
        <v>106</v>
      </c>
      <c r="AW99" s="100">
        <v>93</v>
      </c>
      <c r="AX99" s="100">
        <v>553</v>
      </c>
      <c r="AY99" s="100">
        <v>853</v>
      </c>
      <c r="AZ99" s="100">
        <v>737</v>
      </c>
      <c r="BA99" s="100">
        <v>662</v>
      </c>
      <c r="BB99" s="100">
        <v>535</v>
      </c>
      <c r="BC99" s="100">
        <v>488</v>
      </c>
      <c r="BD99" s="100">
        <v>422</v>
      </c>
      <c r="BE99" s="100">
        <v>346</v>
      </c>
      <c r="BF99" s="100">
        <v>311</v>
      </c>
      <c r="BG99" s="100">
        <v>303</v>
      </c>
      <c r="BH99" s="100">
        <v>344</v>
      </c>
      <c r="BI99" s="100">
        <v>352</v>
      </c>
      <c r="BJ99" s="100">
        <v>335</v>
      </c>
      <c r="BK99" s="100">
        <v>317</v>
      </c>
      <c r="BL99" s="100">
        <v>517</v>
      </c>
      <c r="BM99" s="100">
        <v>4</v>
      </c>
      <c r="BN99" s="100">
        <v>7489</v>
      </c>
      <c r="BP99" s="123">
        <v>1992</v>
      </c>
    </row>
    <row r="100" spans="2:68">
      <c r="B100" s="123">
        <v>1993</v>
      </c>
      <c r="C100" s="100">
        <v>145</v>
      </c>
      <c r="D100" s="100">
        <v>56</v>
      </c>
      <c r="E100" s="100">
        <v>72</v>
      </c>
      <c r="F100" s="100">
        <v>413</v>
      </c>
      <c r="G100" s="100">
        <v>656</v>
      </c>
      <c r="H100" s="100">
        <v>554</v>
      </c>
      <c r="I100" s="100">
        <v>512</v>
      </c>
      <c r="J100" s="100">
        <v>401</v>
      </c>
      <c r="K100" s="100">
        <v>340</v>
      </c>
      <c r="L100" s="100">
        <v>375</v>
      </c>
      <c r="M100" s="100">
        <v>234</v>
      </c>
      <c r="N100" s="100">
        <v>198</v>
      </c>
      <c r="O100" s="100">
        <v>202</v>
      </c>
      <c r="P100" s="100">
        <v>189</v>
      </c>
      <c r="Q100" s="100">
        <v>175</v>
      </c>
      <c r="R100" s="100">
        <v>178</v>
      </c>
      <c r="S100" s="100">
        <v>148</v>
      </c>
      <c r="T100" s="100">
        <v>199</v>
      </c>
      <c r="U100" s="100">
        <v>3</v>
      </c>
      <c r="V100" s="100">
        <v>5050</v>
      </c>
      <c r="W100" s="128"/>
      <c r="X100" s="123">
        <v>1993</v>
      </c>
      <c r="Y100" s="100">
        <v>73</v>
      </c>
      <c r="Z100" s="100">
        <v>36</v>
      </c>
      <c r="AA100" s="100">
        <v>34</v>
      </c>
      <c r="AB100" s="100">
        <v>121</v>
      </c>
      <c r="AC100" s="100">
        <v>146</v>
      </c>
      <c r="AD100" s="100">
        <v>114</v>
      </c>
      <c r="AE100" s="100">
        <v>133</v>
      </c>
      <c r="AF100" s="100">
        <v>140</v>
      </c>
      <c r="AG100" s="100">
        <v>98</v>
      </c>
      <c r="AH100" s="100">
        <v>93</v>
      </c>
      <c r="AI100" s="100">
        <v>66</v>
      </c>
      <c r="AJ100" s="100">
        <v>70</v>
      </c>
      <c r="AK100" s="100">
        <v>71</v>
      </c>
      <c r="AL100" s="100">
        <v>95</v>
      </c>
      <c r="AM100" s="100">
        <v>116</v>
      </c>
      <c r="AN100" s="100">
        <v>118</v>
      </c>
      <c r="AO100" s="100">
        <v>157</v>
      </c>
      <c r="AP100" s="100">
        <v>290</v>
      </c>
      <c r="AQ100" s="100">
        <v>0</v>
      </c>
      <c r="AR100" s="100">
        <v>1971</v>
      </c>
      <c r="AS100" s="128"/>
      <c r="AT100" s="123">
        <v>1993</v>
      </c>
      <c r="AU100" s="100">
        <v>218</v>
      </c>
      <c r="AV100" s="100">
        <v>92</v>
      </c>
      <c r="AW100" s="100">
        <v>106</v>
      </c>
      <c r="AX100" s="100">
        <v>534</v>
      </c>
      <c r="AY100" s="100">
        <v>802</v>
      </c>
      <c r="AZ100" s="100">
        <v>668</v>
      </c>
      <c r="BA100" s="100">
        <v>645</v>
      </c>
      <c r="BB100" s="100">
        <v>541</v>
      </c>
      <c r="BC100" s="100">
        <v>438</v>
      </c>
      <c r="BD100" s="100">
        <v>468</v>
      </c>
      <c r="BE100" s="100">
        <v>300</v>
      </c>
      <c r="BF100" s="100">
        <v>268</v>
      </c>
      <c r="BG100" s="100">
        <v>273</v>
      </c>
      <c r="BH100" s="100">
        <v>284</v>
      </c>
      <c r="BI100" s="100">
        <v>291</v>
      </c>
      <c r="BJ100" s="100">
        <v>296</v>
      </c>
      <c r="BK100" s="100">
        <v>305</v>
      </c>
      <c r="BL100" s="100">
        <v>489</v>
      </c>
      <c r="BM100" s="100">
        <v>3</v>
      </c>
      <c r="BN100" s="100">
        <v>7021</v>
      </c>
      <c r="BP100" s="123">
        <v>1993</v>
      </c>
    </row>
    <row r="101" spans="2:68">
      <c r="B101" s="123">
        <v>1994</v>
      </c>
      <c r="C101" s="100">
        <v>98</v>
      </c>
      <c r="D101" s="100">
        <v>41</v>
      </c>
      <c r="E101" s="100">
        <v>59</v>
      </c>
      <c r="F101" s="100">
        <v>406</v>
      </c>
      <c r="G101" s="100">
        <v>649</v>
      </c>
      <c r="H101" s="100">
        <v>544</v>
      </c>
      <c r="I101" s="100">
        <v>458</v>
      </c>
      <c r="J101" s="100">
        <v>434</v>
      </c>
      <c r="K101" s="100">
        <v>393</v>
      </c>
      <c r="L101" s="100">
        <v>362</v>
      </c>
      <c r="M101" s="100">
        <v>258</v>
      </c>
      <c r="N101" s="100">
        <v>207</v>
      </c>
      <c r="O101" s="100">
        <v>194</v>
      </c>
      <c r="P101" s="100">
        <v>209</v>
      </c>
      <c r="Q101" s="100">
        <v>211</v>
      </c>
      <c r="R101" s="100">
        <v>191</v>
      </c>
      <c r="S101" s="100">
        <v>167</v>
      </c>
      <c r="T101" s="100">
        <v>205</v>
      </c>
      <c r="U101" s="100">
        <v>3</v>
      </c>
      <c r="V101" s="100">
        <v>5089</v>
      </c>
      <c r="W101" s="128"/>
      <c r="X101" s="123">
        <v>1994</v>
      </c>
      <c r="Y101" s="100">
        <v>67</v>
      </c>
      <c r="Z101" s="100">
        <v>35</v>
      </c>
      <c r="AA101" s="100">
        <v>34</v>
      </c>
      <c r="AB101" s="100">
        <v>112</v>
      </c>
      <c r="AC101" s="100">
        <v>146</v>
      </c>
      <c r="AD101" s="100">
        <v>116</v>
      </c>
      <c r="AE101" s="100">
        <v>115</v>
      </c>
      <c r="AF101" s="100">
        <v>140</v>
      </c>
      <c r="AG101" s="100">
        <v>121</v>
      </c>
      <c r="AH101" s="100">
        <v>110</v>
      </c>
      <c r="AI101" s="100">
        <v>87</v>
      </c>
      <c r="AJ101" s="100">
        <v>73</v>
      </c>
      <c r="AK101" s="100">
        <v>76</v>
      </c>
      <c r="AL101" s="100">
        <v>87</v>
      </c>
      <c r="AM101" s="100">
        <v>107</v>
      </c>
      <c r="AN101" s="100">
        <v>151</v>
      </c>
      <c r="AO101" s="100">
        <v>174</v>
      </c>
      <c r="AP101" s="100">
        <v>349</v>
      </c>
      <c r="AQ101" s="100">
        <v>0</v>
      </c>
      <c r="AR101" s="100">
        <v>2100</v>
      </c>
      <c r="AS101" s="128"/>
      <c r="AT101" s="123">
        <v>1994</v>
      </c>
      <c r="AU101" s="100">
        <v>165</v>
      </c>
      <c r="AV101" s="100">
        <v>76</v>
      </c>
      <c r="AW101" s="100">
        <v>93</v>
      </c>
      <c r="AX101" s="100">
        <v>518</v>
      </c>
      <c r="AY101" s="100">
        <v>795</v>
      </c>
      <c r="AZ101" s="100">
        <v>660</v>
      </c>
      <c r="BA101" s="100">
        <v>573</v>
      </c>
      <c r="BB101" s="100">
        <v>574</v>
      </c>
      <c r="BC101" s="100">
        <v>514</v>
      </c>
      <c r="BD101" s="100">
        <v>472</v>
      </c>
      <c r="BE101" s="100">
        <v>345</v>
      </c>
      <c r="BF101" s="100">
        <v>280</v>
      </c>
      <c r="BG101" s="100">
        <v>270</v>
      </c>
      <c r="BH101" s="100">
        <v>296</v>
      </c>
      <c r="BI101" s="100">
        <v>318</v>
      </c>
      <c r="BJ101" s="100">
        <v>342</v>
      </c>
      <c r="BK101" s="100">
        <v>341</v>
      </c>
      <c r="BL101" s="100">
        <v>554</v>
      </c>
      <c r="BM101" s="100">
        <v>3</v>
      </c>
      <c r="BN101" s="100">
        <v>7189</v>
      </c>
      <c r="BP101" s="123">
        <v>1994</v>
      </c>
    </row>
    <row r="102" spans="2:68">
      <c r="B102" s="123">
        <v>1995</v>
      </c>
      <c r="C102" s="100">
        <v>114</v>
      </c>
      <c r="D102" s="100">
        <v>53</v>
      </c>
      <c r="E102" s="100">
        <v>60</v>
      </c>
      <c r="F102" s="100">
        <v>357</v>
      </c>
      <c r="G102" s="100">
        <v>698</v>
      </c>
      <c r="H102" s="100">
        <v>555</v>
      </c>
      <c r="I102" s="100">
        <v>522</v>
      </c>
      <c r="J102" s="100">
        <v>489</v>
      </c>
      <c r="K102" s="100">
        <v>373</v>
      </c>
      <c r="L102" s="100">
        <v>336</v>
      </c>
      <c r="M102" s="100">
        <v>250</v>
      </c>
      <c r="N102" s="100">
        <v>235</v>
      </c>
      <c r="O102" s="100">
        <v>181</v>
      </c>
      <c r="P102" s="100">
        <v>201</v>
      </c>
      <c r="Q102" s="100">
        <v>171</v>
      </c>
      <c r="R102" s="100">
        <v>166</v>
      </c>
      <c r="S102" s="100">
        <v>169</v>
      </c>
      <c r="T102" s="100">
        <v>223</v>
      </c>
      <c r="U102" s="100">
        <v>1</v>
      </c>
      <c r="V102" s="100">
        <v>5154</v>
      </c>
      <c r="W102" s="128"/>
      <c r="X102" s="123">
        <v>1995</v>
      </c>
      <c r="Y102" s="100">
        <v>74</v>
      </c>
      <c r="Z102" s="100">
        <v>36</v>
      </c>
      <c r="AA102" s="100">
        <v>40</v>
      </c>
      <c r="AB102" s="100">
        <v>133</v>
      </c>
      <c r="AC102" s="100">
        <v>171</v>
      </c>
      <c r="AD102" s="100">
        <v>143</v>
      </c>
      <c r="AE102" s="100">
        <v>138</v>
      </c>
      <c r="AF102" s="100">
        <v>122</v>
      </c>
      <c r="AG102" s="100">
        <v>140</v>
      </c>
      <c r="AH102" s="100">
        <v>137</v>
      </c>
      <c r="AI102" s="100">
        <v>103</v>
      </c>
      <c r="AJ102" s="100">
        <v>77</v>
      </c>
      <c r="AK102" s="100">
        <v>64</v>
      </c>
      <c r="AL102" s="100">
        <v>90</v>
      </c>
      <c r="AM102" s="100">
        <v>120</v>
      </c>
      <c r="AN102" s="100">
        <v>126</v>
      </c>
      <c r="AO102" s="100">
        <v>184</v>
      </c>
      <c r="AP102" s="100">
        <v>362</v>
      </c>
      <c r="AQ102" s="100">
        <v>0</v>
      </c>
      <c r="AR102" s="100">
        <v>2260</v>
      </c>
      <c r="AS102" s="128"/>
      <c r="AT102" s="123">
        <v>1995</v>
      </c>
      <c r="AU102" s="100">
        <v>188</v>
      </c>
      <c r="AV102" s="100">
        <v>89</v>
      </c>
      <c r="AW102" s="100">
        <v>100</v>
      </c>
      <c r="AX102" s="100">
        <v>490</v>
      </c>
      <c r="AY102" s="100">
        <v>869</v>
      </c>
      <c r="AZ102" s="100">
        <v>698</v>
      </c>
      <c r="BA102" s="100">
        <v>660</v>
      </c>
      <c r="BB102" s="100">
        <v>611</v>
      </c>
      <c r="BC102" s="100">
        <v>513</v>
      </c>
      <c r="BD102" s="100">
        <v>473</v>
      </c>
      <c r="BE102" s="100">
        <v>353</v>
      </c>
      <c r="BF102" s="100">
        <v>312</v>
      </c>
      <c r="BG102" s="100">
        <v>245</v>
      </c>
      <c r="BH102" s="100">
        <v>291</v>
      </c>
      <c r="BI102" s="100">
        <v>291</v>
      </c>
      <c r="BJ102" s="100">
        <v>292</v>
      </c>
      <c r="BK102" s="100">
        <v>353</v>
      </c>
      <c r="BL102" s="100">
        <v>585</v>
      </c>
      <c r="BM102" s="100">
        <v>1</v>
      </c>
      <c r="BN102" s="100">
        <v>7414</v>
      </c>
      <c r="BP102" s="123">
        <v>1995</v>
      </c>
    </row>
    <row r="103" spans="2:68">
      <c r="B103" s="123">
        <v>1996</v>
      </c>
      <c r="C103" s="100">
        <v>132</v>
      </c>
      <c r="D103" s="100">
        <v>46</v>
      </c>
      <c r="E103" s="100">
        <v>74</v>
      </c>
      <c r="F103" s="100">
        <v>408</v>
      </c>
      <c r="G103" s="100">
        <v>656</v>
      </c>
      <c r="H103" s="100">
        <v>570</v>
      </c>
      <c r="I103" s="100">
        <v>552</v>
      </c>
      <c r="J103" s="100">
        <v>519</v>
      </c>
      <c r="K103" s="100">
        <v>409</v>
      </c>
      <c r="L103" s="100">
        <v>330</v>
      </c>
      <c r="M103" s="100">
        <v>275</v>
      </c>
      <c r="N103" s="100">
        <v>212</v>
      </c>
      <c r="O103" s="100">
        <v>224</v>
      </c>
      <c r="P103" s="100">
        <v>208</v>
      </c>
      <c r="Q103" s="100">
        <v>207</v>
      </c>
      <c r="R103" s="100">
        <v>194</v>
      </c>
      <c r="S103" s="100">
        <v>196</v>
      </c>
      <c r="T103" s="100">
        <v>222</v>
      </c>
      <c r="U103" s="100">
        <v>0</v>
      </c>
      <c r="V103" s="100">
        <v>5434</v>
      </c>
      <c r="W103" s="128"/>
      <c r="X103" s="123">
        <v>1996</v>
      </c>
      <c r="Y103" s="100">
        <v>69</v>
      </c>
      <c r="Z103" s="100">
        <v>28</v>
      </c>
      <c r="AA103" s="100">
        <v>38</v>
      </c>
      <c r="AB103" s="100">
        <v>107</v>
      </c>
      <c r="AC103" s="100">
        <v>122</v>
      </c>
      <c r="AD103" s="100">
        <v>134</v>
      </c>
      <c r="AE103" s="100">
        <v>122</v>
      </c>
      <c r="AF103" s="100">
        <v>136</v>
      </c>
      <c r="AG103" s="100">
        <v>111</v>
      </c>
      <c r="AH103" s="100">
        <v>122</v>
      </c>
      <c r="AI103" s="100">
        <v>92</v>
      </c>
      <c r="AJ103" s="100">
        <v>73</v>
      </c>
      <c r="AK103" s="100">
        <v>64</v>
      </c>
      <c r="AL103" s="100">
        <v>82</v>
      </c>
      <c r="AM103" s="100">
        <v>131</v>
      </c>
      <c r="AN103" s="100">
        <v>143</v>
      </c>
      <c r="AO103" s="100">
        <v>182</v>
      </c>
      <c r="AP103" s="100">
        <v>367</v>
      </c>
      <c r="AQ103" s="100">
        <v>0</v>
      </c>
      <c r="AR103" s="100">
        <v>2123</v>
      </c>
      <c r="AS103" s="128"/>
      <c r="AT103" s="123">
        <v>1996</v>
      </c>
      <c r="AU103" s="100">
        <v>201</v>
      </c>
      <c r="AV103" s="100">
        <v>74</v>
      </c>
      <c r="AW103" s="100">
        <v>112</v>
      </c>
      <c r="AX103" s="100">
        <v>515</v>
      </c>
      <c r="AY103" s="100">
        <v>778</v>
      </c>
      <c r="AZ103" s="100">
        <v>704</v>
      </c>
      <c r="BA103" s="100">
        <v>674</v>
      </c>
      <c r="BB103" s="100">
        <v>655</v>
      </c>
      <c r="BC103" s="100">
        <v>520</v>
      </c>
      <c r="BD103" s="100">
        <v>452</v>
      </c>
      <c r="BE103" s="100">
        <v>367</v>
      </c>
      <c r="BF103" s="100">
        <v>285</v>
      </c>
      <c r="BG103" s="100">
        <v>288</v>
      </c>
      <c r="BH103" s="100">
        <v>290</v>
      </c>
      <c r="BI103" s="100">
        <v>338</v>
      </c>
      <c r="BJ103" s="100">
        <v>337</v>
      </c>
      <c r="BK103" s="100">
        <v>378</v>
      </c>
      <c r="BL103" s="100">
        <v>589</v>
      </c>
      <c r="BM103" s="100">
        <v>0</v>
      </c>
      <c r="BN103" s="100">
        <v>7557</v>
      </c>
      <c r="BP103" s="123">
        <v>1996</v>
      </c>
    </row>
    <row r="104" spans="2:68">
      <c r="B104" s="124">
        <v>1997</v>
      </c>
      <c r="C104" s="100">
        <v>127</v>
      </c>
      <c r="D104" s="100">
        <v>43</v>
      </c>
      <c r="E104" s="100">
        <v>63</v>
      </c>
      <c r="F104" s="100">
        <v>416</v>
      </c>
      <c r="G104" s="100">
        <v>620</v>
      </c>
      <c r="H104" s="100">
        <v>592</v>
      </c>
      <c r="I104" s="100">
        <v>528</v>
      </c>
      <c r="J104" s="100">
        <v>464</v>
      </c>
      <c r="K104" s="100">
        <v>428</v>
      </c>
      <c r="L104" s="100">
        <v>355</v>
      </c>
      <c r="M104" s="100">
        <v>305</v>
      </c>
      <c r="N104" s="100">
        <v>217</v>
      </c>
      <c r="O104" s="100">
        <v>189</v>
      </c>
      <c r="P104" s="100">
        <v>216</v>
      </c>
      <c r="Q104" s="100">
        <v>204</v>
      </c>
      <c r="R104" s="100">
        <v>197</v>
      </c>
      <c r="S104" s="100">
        <v>213</v>
      </c>
      <c r="T104" s="100">
        <v>247</v>
      </c>
      <c r="U104" s="100">
        <v>2</v>
      </c>
      <c r="V104" s="100">
        <v>5426</v>
      </c>
      <c r="W104" s="128"/>
      <c r="X104" s="124">
        <v>1997</v>
      </c>
      <c r="Y104" s="100">
        <v>66</v>
      </c>
      <c r="Z104" s="100">
        <v>22</v>
      </c>
      <c r="AA104" s="100">
        <v>29</v>
      </c>
      <c r="AB104" s="100">
        <v>120</v>
      </c>
      <c r="AC104" s="100">
        <v>165</v>
      </c>
      <c r="AD104" s="100">
        <v>148</v>
      </c>
      <c r="AE104" s="100">
        <v>149</v>
      </c>
      <c r="AF104" s="100">
        <v>139</v>
      </c>
      <c r="AG104" s="100">
        <v>145</v>
      </c>
      <c r="AH104" s="100">
        <v>114</v>
      </c>
      <c r="AI104" s="100">
        <v>118</v>
      </c>
      <c r="AJ104" s="100">
        <v>85</v>
      </c>
      <c r="AK104" s="100">
        <v>77</v>
      </c>
      <c r="AL104" s="100">
        <v>82</v>
      </c>
      <c r="AM104" s="100">
        <v>134</v>
      </c>
      <c r="AN104" s="100">
        <v>148</v>
      </c>
      <c r="AO104" s="100">
        <v>215</v>
      </c>
      <c r="AP104" s="100">
        <v>482</v>
      </c>
      <c r="AQ104" s="100">
        <v>0</v>
      </c>
      <c r="AR104" s="100">
        <v>2438</v>
      </c>
      <c r="AS104" s="128"/>
      <c r="AT104" s="124">
        <v>1997</v>
      </c>
      <c r="AU104" s="100">
        <v>193</v>
      </c>
      <c r="AV104" s="100">
        <v>65</v>
      </c>
      <c r="AW104" s="100">
        <v>92</v>
      </c>
      <c r="AX104" s="100">
        <v>536</v>
      </c>
      <c r="AY104" s="100">
        <v>785</v>
      </c>
      <c r="AZ104" s="100">
        <v>740</v>
      </c>
      <c r="BA104" s="100">
        <v>677</v>
      </c>
      <c r="BB104" s="100">
        <v>603</v>
      </c>
      <c r="BC104" s="100">
        <v>573</v>
      </c>
      <c r="BD104" s="100">
        <v>469</v>
      </c>
      <c r="BE104" s="100">
        <v>423</v>
      </c>
      <c r="BF104" s="100">
        <v>302</v>
      </c>
      <c r="BG104" s="100">
        <v>266</v>
      </c>
      <c r="BH104" s="100">
        <v>298</v>
      </c>
      <c r="BI104" s="100">
        <v>338</v>
      </c>
      <c r="BJ104" s="100">
        <v>345</v>
      </c>
      <c r="BK104" s="100">
        <v>428</v>
      </c>
      <c r="BL104" s="100">
        <v>729</v>
      </c>
      <c r="BM104" s="100">
        <v>2</v>
      </c>
      <c r="BN104" s="100">
        <v>7864</v>
      </c>
      <c r="BP104" s="124">
        <v>1997</v>
      </c>
    </row>
    <row r="105" spans="2:68">
      <c r="B105" s="124">
        <v>1998</v>
      </c>
      <c r="C105" s="100">
        <v>104</v>
      </c>
      <c r="D105" s="100">
        <v>36</v>
      </c>
      <c r="E105" s="100">
        <v>53</v>
      </c>
      <c r="F105" s="100">
        <v>373</v>
      </c>
      <c r="G105" s="100">
        <v>636</v>
      </c>
      <c r="H105" s="100">
        <v>689</v>
      </c>
      <c r="I105" s="100">
        <v>618</v>
      </c>
      <c r="J105" s="100">
        <v>556</v>
      </c>
      <c r="K105" s="100">
        <v>431</v>
      </c>
      <c r="L105" s="100">
        <v>355</v>
      </c>
      <c r="M105" s="100">
        <v>326</v>
      </c>
      <c r="N105" s="100">
        <v>231</v>
      </c>
      <c r="O105" s="100">
        <v>194</v>
      </c>
      <c r="P105" s="100">
        <v>228</v>
      </c>
      <c r="Q105" s="100">
        <v>205</v>
      </c>
      <c r="R105" s="100">
        <v>215</v>
      </c>
      <c r="S105" s="100">
        <v>180</v>
      </c>
      <c r="T105" s="100">
        <v>317</v>
      </c>
      <c r="U105" s="100">
        <v>0</v>
      </c>
      <c r="V105" s="100">
        <v>5747</v>
      </c>
      <c r="W105" s="128"/>
      <c r="X105" s="124">
        <v>1998</v>
      </c>
      <c r="Y105" s="100">
        <v>67</v>
      </c>
      <c r="Z105" s="100">
        <v>17</v>
      </c>
      <c r="AA105" s="100">
        <v>27</v>
      </c>
      <c r="AB105" s="100">
        <v>132</v>
      </c>
      <c r="AC105" s="100">
        <v>153</v>
      </c>
      <c r="AD105" s="100">
        <v>124</v>
      </c>
      <c r="AE105" s="100">
        <v>127</v>
      </c>
      <c r="AF105" s="100">
        <v>163</v>
      </c>
      <c r="AG105" s="100">
        <v>135</v>
      </c>
      <c r="AH105" s="100">
        <v>107</v>
      </c>
      <c r="AI105" s="100">
        <v>125</v>
      </c>
      <c r="AJ105" s="100">
        <v>81</v>
      </c>
      <c r="AK105" s="100">
        <v>91</v>
      </c>
      <c r="AL105" s="100">
        <v>95</v>
      </c>
      <c r="AM105" s="100">
        <v>133</v>
      </c>
      <c r="AN105" s="100">
        <v>157</v>
      </c>
      <c r="AO105" s="100">
        <v>223</v>
      </c>
      <c r="AP105" s="100">
        <v>510</v>
      </c>
      <c r="AQ105" s="100">
        <v>1</v>
      </c>
      <c r="AR105" s="100">
        <v>2468</v>
      </c>
      <c r="AS105" s="128"/>
      <c r="AT105" s="124">
        <v>1998</v>
      </c>
      <c r="AU105" s="100">
        <v>171</v>
      </c>
      <c r="AV105" s="100">
        <v>53</v>
      </c>
      <c r="AW105" s="100">
        <v>80</v>
      </c>
      <c r="AX105" s="100">
        <v>505</v>
      </c>
      <c r="AY105" s="100">
        <v>789</v>
      </c>
      <c r="AZ105" s="100">
        <v>813</v>
      </c>
      <c r="BA105" s="100">
        <v>745</v>
      </c>
      <c r="BB105" s="100">
        <v>719</v>
      </c>
      <c r="BC105" s="100">
        <v>566</v>
      </c>
      <c r="BD105" s="100">
        <v>462</v>
      </c>
      <c r="BE105" s="100">
        <v>451</v>
      </c>
      <c r="BF105" s="100">
        <v>312</v>
      </c>
      <c r="BG105" s="100">
        <v>285</v>
      </c>
      <c r="BH105" s="100">
        <v>323</v>
      </c>
      <c r="BI105" s="100">
        <v>338</v>
      </c>
      <c r="BJ105" s="100">
        <v>372</v>
      </c>
      <c r="BK105" s="100">
        <v>403</v>
      </c>
      <c r="BL105" s="100">
        <v>827</v>
      </c>
      <c r="BM105" s="100">
        <v>1</v>
      </c>
      <c r="BN105" s="100">
        <v>8215</v>
      </c>
      <c r="BP105" s="124">
        <v>1998</v>
      </c>
    </row>
    <row r="106" spans="2:68">
      <c r="B106" s="124">
        <v>1999</v>
      </c>
      <c r="C106" s="100">
        <v>107</v>
      </c>
      <c r="D106" s="100">
        <v>36</v>
      </c>
      <c r="E106" s="100">
        <v>51</v>
      </c>
      <c r="F106" s="100">
        <v>385</v>
      </c>
      <c r="G106" s="100">
        <v>630</v>
      </c>
      <c r="H106" s="100">
        <v>746</v>
      </c>
      <c r="I106" s="100">
        <v>622</v>
      </c>
      <c r="J106" s="100">
        <v>545</v>
      </c>
      <c r="K106" s="100">
        <v>474</v>
      </c>
      <c r="L106" s="100">
        <v>373</v>
      </c>
      <c r="M106" s="100">
        <v>313</v>
      </c>
      <c r="N106" s="100">
        <v>229</v>
      </c>
      <c r="O106" s="100">
        <v>204</v>
      </c>
      <c r="P106" s="100">
        <v>186</v>
      </c>
      <c r="Q106" s="100">
        <v>223</v>
      </c>
      <c r="R106" s="100">
        <v>229</v>
      </c>
      <c r="S106" s="100">
        <v>211</v>
      </c>
      <c r="T106" s="100">
        <v>301</v>
      </c>
      <c r="U106" s="100">
        <v>3</v>
      </c>
      <c r="V106" s="100">
        <v>5868</v>
      </c>
      <c r="W106" s="128"/>
      <c r="X106" s="124">
        <v>1999</v>
      </c>
      <c r="Y106" s="100">
        <v>69</v>
      </c>
      <c r="Z106" s="100">
        <v>29</v>
      </c>
      <c r="AA106" s="100">
        <v>34</v>
      </c>
      <c r="AB106" s="100">
        <v>124</v>
      </c>
      <c r="AC106" s="100">
        <v>154</v>
      </c>
      <c r="AD106" s="100">
        <v>167</v>
      </c>
      <c r="AE106" s="100">
        <v>161</v>
      </c>
      <c r="AF106" s="100">
        <v>147</v>
      </c>
      <c r="AG106" s="100">
        <v>152</v>
      </c>
      <c r="AH106" s="100">
        <v>136</v>
      </c>
      <c r="AI106" s="100">
        <v>108</v>
      </c>
      <c r="AJ106" s="100">
        <v>82</v>
      </c>
      <c r="AK106" s="100">
        <v>78</v>
      </c>
      <c r="AL106" s="100">
        <v>77</v>
      </c>
      <c r="AM106" s="100">
        <v>111</v>
      </c>
      <c r="AN106" s="100">
        <v>162</v>
      </c>
      <c r="AO106" s="100">
        <v>194</v>
      </c>
      <c r="AP106" s="100">
        <v>507</v>
      </c>
      <c r="AQ106" s="100">
        <v>1</v>
      </c>
      <c r="AR106" s="100">
        <v>2493</v>
      </c>
      <c r="AS106" s="128"/>
      <c r="AT106" s="124">
        <v>1999</v>
      </c>
      <c r="AU106" s="100">
        <v>176</v>
      </c>
      <c r="AV106" s="100">
        <v>65</v>
      </c>
      <c r="AW106" s="100">
        <v>85</v>
      </c>
      <c r="AX106" s="100">
        <v>509</v>
      </c>
      <c r="AY106" s="100">
        <v>784</v>
      </c>
      <c r="AZ106" s="100">
        <v>913</v>
      </c>
      <c r="BA106" s="100">
        <v>783</v>
      </c>
      <c r="BB106" s="100">
        <v>692</v>
      </c>
      <c r="BC106" s="100">
        <v>626</v>
      </c>
      <c r="BD106" s="100">
        <v>509</v>
      </c>
      <c r="BE106" s="100">
        <v>421</v>
      </c>
      <c r="BF106" s="100">
        <v>311</v>
      </c>
      <c r="BG106" s="100">
        <v>282</v>
      </c>
      <c r="BH106" s="100">
        <v>263</v>
      </c>
      <c r="BI106" s="100">
        <v>334</v>
      </c>
      <c r="BJ106" s="100">
        <v>391</v>
      </c>
      <c r="BK106" s="100">
        <v>405</v>
      </c>
      <c r="BL106" s="100">
        <v>808</v>
      </c>
      <c r="BM106" s="100">
        <v>4</v>
      </c>
      <c r="BN106" s="100">
        <v>8361</v>
      </c>
      <c r="BP106" s="124">
        <v>1999</v>
      </c>
    </row>
    <row r="107" spans="2:68" s="92" customFormat="1">
      <c r="B107" s="125">
        <v>2000</v>
      </c>
      <c r="C107" s="100">
        <v>104</v>
      </c>
      <c r="D107" s="100">
        <v>43</v>
      </c>
      <c r="E107" s="100">
        <v>68</v>
      </c>
      <c r="F107" s="100">
        <v>358</v>
      </c>
      <c r="G107" s="100">
        <v>516</v>
      </c>
      <c r="H107" s="100">
        <v>643</v>
      </c>
      <c r="I107" s="100">
        <v>574</v>
      </c>
      <c r="J107" s="100">
        <v>544</v>
      </c>
      <c r="K107" s="100">
        <v>470</v>
      </c>
      <c r="L107" s="100">
        <v>362</v>
      </c>
      <c r="M107" s="100">
        <v>314</v>
      </c>
      <c r="N107" s="100">
        <v>211</v>
      </c>
      <c r="O107" s="100">
        <v>180</v>
      </c>
      <c r="P107" s="100">
        <v>161</v>
      </c>
      <c r="Q107" s="100">
        <v>213</v>
      </c>
      <c r="R107" s="100">
        <v>223</v>
      </c>
      <c r="S107" s="100">
        <v>191</v>
      </c>
      <c r="T107" s="100">
        <v>340</v>
      </c>
      <c r="U107" s="100">
        <v>2</v>
      </c>
      <c r="V107" s="100">
        <v>5517</v>
      </c>
      <c r="W107" s="126"/>
      <c r="X107" s="125">
        <v>2000</v>
      </c>
      <c r="Y107" s="100">
        <v>66</v>
      </c>
      <c r="Z107" s="100">
        <v>23</v>
      </c>
      <c r="AA107" s="100">
        <v>28</v>
      </c>
      <c r="AB107" s="100">
        <v>146</v>
      </c>
      <c r="AC107" s="100">
        <v>138</v>
      </c>
      <c r="AD107" s="100">
        <v>171</v>
      </c>
      <c r="AE107" s="100">
        <v>133</v>
      </c>
      <c r="AF107" s="100">
        <v>166</v>
      </c>
      <c r="AG107" s="100">
        <v>162</v>
      </c>
      <c r="AH107" s="100">
        <v>114</v>
      </c>
      <c r="AI107" s="100">
        <v>93</v>
      </c>
      <c r="AJ107" s="100">
        <v>95</v>
      </c>
      <c r="AK107" s="100">
        <v>83</v>
      </c>
      <c r="AL107" s="100">
        <v>93</v>
      </c>
      <c r="AM107" s="100">
        <v>123</v>
      </c>
      <c r="AN107" s="100">
        <v>151</v>
      </c>
      <c r="AO107" s="100">
        <v>213</v>
      </c>
      <c r="AP107" s="100">
        <v>582</v>
      </c>
      <c r="AQ107" s="100">
        <v>1</v>
      </c>
      <c r="AR107" s="100">
        <v>2581</v>
      </c>
      <c r="AS107" s="126"/>
      <c r="AT107" s="125">
        <v>2000</v>
      </c>
      <c r="AU107" s="100">
        <v>170</v>
      </c>
      <c r="AV107" s="100">
        <v>66</v>
      </c>
      <c r="AW107" s="100">
        <v>96</v>
      </c>
      <c r="AX107" s="100">
        <v>504</v>
      </c>
      <c r="AY107" s="100">
        <v>654</v>
      </c>
      <c r="AZ107" s="100">
        <v>814</v>
      </c>
      <c r="BA107" s="100">
        <v>707</v>
      </c>
      <c r="BB107" s="100">
        <v>710</v>
      </c>
      <c r="BC107" s="100">
        <v>632</v>
      </c>
      <c r="BD107" s="100">
        <v>476</v>
      </c>
      <c r="BE107" s="100">
        <v>407</v>
      </c>
      <c r="BF107" s="100">
        <v>306</v>
      </c>
      <c r="BG107" s="100">
        <v>263</v>
      </c>
      <c r="BH107" s="100">
        <v>254</v>
      </c>
      <c r="BI107" s="100">
        <v>336</v>
      </c>
      <c r="BJ107" s="100">
        <v>374</v>
      </c>
      <c r="BK107" s="100">
        <v>404</v>
      </c>
      <c r="BL107" s="100">
        <v>922</v>
      </c>
      <c r="BM107" s="100">
        <v>3</v>
      </c>
      <c r="BN107" s="100">
        <v>8098</v>
      </c>
      <c r="BP107" s="125">
        <v>2000</v>
      </c>
    </row>
    <row r="108" spans="2:68">
      <c r="B108" s="124">
        <v>2001</v>
      </c>
      <c r="C108" s="100">
        <v>89</v>
      </c>
      <c r="D108" s="100">
        <v>35</v>
      </c>
      <c r="E108" s="100">
        <v>53</v>
      </c>
      <c r="F108" s="100">
        <v>357</v>
      </c>
      <c r="G108" s="100">
        <v>524</v>
      </c>
      <c r="H108" s="100">
        <v>566</v>
      </c>
      <c r="I108" s="100">
        <v>569</v>
      </c>
      <c r="J108" s="100">
        <v>502</v>
      </c>
      <c r="K108" s="100">
        <v>444</v>
      </c>
      <c r="L108" s="100">
        <v>379</v>
      </c>
      <c r="M108" s="100">
        <v>347</v>
      </c>
      <c r="N108" s="100">
        <v>249</v>
      </c>
      <c r="O108" s="100">
        <v>210</v>
      </c>
      <c r="P108" s="100">
        <v>181</v>
      </c>
      <c r="Q108" s="100">
        <v>190</v>
      </c>
      <c r="R108" s="100">
        <v>213</v>
      </c>
      <c r="S108" s="100">
        <v>193</v>
      </c>
      <c r="T108" s="100">
        <v>342</v>
      </c>
      <c r="U108" s="100">
        <v>3</v>
      </c>
      <c r="V108" s="100">
        <v>5446</v>
      </c>
      <c r="W108" s="128"/>
      <c r="X108" s="124">
        <v>2001</v>
      </c>
      <c r="Y108" s="100">
        <v>59</v>
      </c>
      <c r="Z108" s="100">
        <v>19</v>
      </c>
      <c r="AA108" s="100">
        <v>22</v>
      </c>
      <c r="AB108" s="100">
        <v>101</v>
      </c>
      <c r="AC108" s="100">
        <v>133</v>
      </c>
      <c r="AD108" s="100">
        <v>128</v>
      </c>
      <c r="AE108" s="100">
        <v>131</v>
      </c>
      <c r="AF108" s="100">
        <v>146</v>
      </c>
      <c r="AG108" s="100">
        <v>152</v>
      </c>
      <c r="AH108" s="100">
        <v>131</v>
      </c>
      <c r="AI108" s="100">
        <v>137</v>
      </c>
      <c r="AJ108" s="100">
        <v>83</v>
      </c>
      <c r="AK108" s="100">
        <v>89</v>
      </c>
      <c r="AL108" s="100">
        <v>61</v>
      </c>
      <c r="AM108" s="100">
        <v>114</v>
      </c>
      <c r="AN108" s="100">
        <v>135</v>
      </c>
      <c r="AO108" s="100">
        <v>220</v>
      </c>
      <c r="AP108" s="100">
        <v>568</v>
      </c>
      <c r="AQ108" s="100">
        <v>1</v>
      </c>
      <c r="AR108" s="100">
        <v>2430</v>
      </c>
      <c r="AS108" s="128"/>
      <c r="AT108" s="124">
        <v>2001</v>
      </c>
      <c r="AU108" s="100">
        <v>148</v>
      </c>
      <c r="AV108" s="100">
        <v>54</v>
      </c>
      <c r="AW108" s="100">
        <v>75</v>
      </c>
      <c r="AX108" s="100">
        <v>458</v>
      </c>
      <c r="AY108" s="100">
        <v>657</v>
      </c>
      <c r="AZ108" s="100">
        <v>694</v>
      </c>
      <c r="BA108" s="100">
        <v>700</v>
      </c>
      <c r="BB108" s="100">
        <v>648</v>
      </c>
      <c r="BC108" s="100">
        <v>596</v>
      </c>
      <c r="BD108" s="100">
        <v>510</v>
      </c>
      <c r="BE108" s="100">
        <v>484</v>
      </c>
      <c r="BF108" s="100">
        <v>332</v>
      </c>
      <c r="BG108" s="100">
        <v>299</v>
      </c>
      <c r="BH108" s="100">
        <v>242</v>
      </c>
      <c r="BI108" s="100">
        <v>304</v>
      </c>
      <c r="BJ108" s="100">
        <v>348</v>
      </c>
      <c r="BK108" s="100">
        <v>413</v>
      </c>
      <c r="BL108" s="100">
        <v>910</v>
      </c>
      <c r="BM108" s="100">
        <v>4</v>
      </c>
      <c r="BN108" s="100">
        <v>7876</v>
      </c>
      <c r="BP108" s="124">
        <v>2001</v>
      </c>
    </row>
    <row r="109" spans="2:68">
      <c r="B109" s="125">
        <v>2002</v>
      </c>
      <c r="C109" s="100">
        <v>79</v>
      </c>
      <c r="D109" s="100">
        <v>36</v>
      </c>
      <c r="E109" s="100">
        <v>52</v>
      </c>
      <c r="F109" s="100">
        <v>334</v>
      </c>
      <c r="G109" s="100">
        <v>468</v>
      </c>
      <c r="H109" s="100">
        <v>538</v>
      </c>
      <c r="I109" s="100">
        <v>525</v>
      </c>
      <c r="J109" s="100">
        <v>474</v>
      </c>
      <c r="K109" s="100">
        <v>440</v>
      </c>
      <c r="L109" s="100">
        <v>394</v>
      </c>
      <c r="M109" s="100">
        <v>331</v>
      </c>
      <c r="N109" s="100">
        <v>207</v>
      </c>
      <c r="O109" s="100">
        <v>193</v>
      </c>
      <c r="P109" s="100">
        <v>194</v>
      </c>
      <c r="Q109" s="100">
        <v>189</v>
      </c>
      <c r="R109" s="100">
        <v>196</v>
      </c>
      <c r="S109" s="100">
        <v>234</v>
      </c>
      <c r="T109" s="100">
        <v>383</v>
      </c>
      <c r="U109" s="100">
        <v>4</v>
      </c>
      <c r="V109" s="100">
        <v>5271</v>
      </c>
      <c r="W109" s="128"/>
      <c r="X109" s="125">
        <v>2002</v>
      </c>
      <c r="Y109" s="100">
        <v>50</v>
      </c>
      <c r="Z109" s="100">
        <v>19</v>
      </c>
      <c r="AA109" s="100">
        <v>26</v>
      </c>
      <c r="AB109" s="100">
        <v>115</v>
      </c>
      <c r="AC109" s="100">
        <v>112</v>
      </c>
      <c r="AD109" s="100">
        <v>132</v>
      </c>
      <c r="AE109" s="100">
        <v>149</v>
      </c>
      <c r="AF109" s="100">
        <v>150</v>
      </c>
      <c r="AG109" s="100">
        <v>162</v>
      </c>
      <c r="AH109" s="100">
        <v>130</v>
      </c>
      <c r="AI109" s="100">
        <v>118</v>
      </c>
      <c r="AJ109" s="100">
        <v>93</v>
      </c>
      <c r="AK109" s="100">
        <v>85</v>
      </c>
      <c r="AL109" s="100">
        <v>76</v>
      </c>
      <c r="AM109" s="100">
        <v>106</v>
      </c>
      <c r="AN109" s="100">
        <v>154</v>
      </c>
      <c r="AO109" s="100">
        <v>221</v>
      </c>
      <c r="AP109" s="100">
        <v>648</v>
      </c>
      <c r="AQ109" s="100">
        <v>3</v>
      </c>
      <c r="AR109" s="100">
        <v>2549</v>
      </c>
      <c r="AS109" s="128"/>
      <c r="AT109" s="125">
        <v>2002</v>
      </c>
      <c r="AU109" s="100">
        <v>129</v>
      </c>
      <c r="AV109" s="100">
        <v>55</v>
      </c>
      <c r="AW109" s="100">
        <v>78</v>
      </c>
      <c r="AX109" s="100">
        <v>449</v>
      </c>
      <c r="AY109" s="100">
        <v>580</v>
      </c>
      <c r="AZ109" s="100">
        <v>670</v>
      </c>
      <c r="BA109" s="100">
        <v>674</v>
      </c>
      <c r="BB109" s="100">
        <v>624</v>
      </c>
      <c r="BC109" s="100">
        <v>602</v>
      </c>
      <c r="BD109" s="100">
        <v>524</v>
      </c>
      <c r="BE109" s="100">
        <v>449</v>
      </c>
      <c r="BF109" s="100">
        <v>300</v>
      </c>
      <c r="BG109" s="100">
        <v>278</v>
      </c>
      <c r="BH109" s="100">
        <v>270</v>
      </c>
      <c r="BI109" s="100">
        <v>295</v>
      </c>
      <c r="BJ109" s="100">
        <v>350</v>
      </c>
      <c r="BK109" s="100">
        <v>455</v>
      </c>
      <c r="BL109" s="100">
        <v>1031</v>
      </c>
      <c r="BM109" s="100">
        <v>7</v>
      </c>
      <c r="BN109" s="100">
        <v>7820</v>
      </c>
      <c r="BP109" s="125">
        <v>2002</v>
      </c>
    </row>
    <row r="110" spans="2:68">
      <c r="B110" s="124">
        <v>2003</v>
      </c>
      <c r="C110" s="100">
        <v>73</v>
      </c>
      <c r="D110" s="100">
        <v>35</v>
      </c>
      <c r="E110" s="100">
        <v>35</v>
      </c>
      <c r="F110" s="100">
        <v>333</v>
      </c>
      <c r="G110" s="100">
        <v>468</v>
      </c>
      <c r="H110" s="100">
        <v>477</v>
      </c>
      <c r="I110" s="100">
        <v>511</v>
      </c>
      <c r="J110" s="100">
        <v>474</v>
      </c>
      <c r="K110" s="100">
        <v>459</v>
      </c>
      <c r="L110" s="100">
        <v>382</v>
      </c>
      <c r="M110" s="100">
        <v>280</v>
      </c>
      <c r="N110" s="100">
        <v>262</v>
      </c>
      <c r="O110" s="100">
        <v>198</v>
      </c>
      <c r="P110" s="100">
        <v>193</v>
      </c>
      <c r="Q110" s="100">
        <v>206</v>
      </c>
      <c r="R110" s="100">
        <v>240</v>
      </c>
      <c r="S110" s="100">
        <v>253</v>
      </c>
      <c r="T110" s="100">
        <v>390</v>
      </c>
      <c r="U110" s="100">
        <v>4</v>
      </c>
      <c r="V110" s="100">
        <v>5273</v>
      </c>
      <c r="W110" s="128"/>
      <c r="X110" s="124">
        <v>2003</v>
      </c>
      <c r="Y110" s="100">
        <v>78</v>
      </c>
      <c r="Z110" s="100">
        <v>24</v>
      </c>
      <c r="AA110" s="100">
        <v>31</v>
      </c>
      <c r="AB110" s="100">
        <v>105</v>
      </c>
      <c r="AC110" s="100">
        <v>115</v>
      </c>
      <c r="AD110" s="100">
        <v>105</v>
      </c>
      <c r="AE110" s="100">
        <v>134</v>
      </c>
      <c r="AF110" s="100">
        <v>137</v>
      </c>
      <c r="AG110" s="100">
        <v>130</v>
      </c>
      <c r="AH110" s="100">
        <v>122</v>
      </c>
      <c r="AI110" s="100">
        <v>102</v>
      </c>
      <c r="AJ110" s="100">
        <v>93</v>
      </c>
      <c r="AK110" s="100">
        <v>73</v>
      </c>
      <c r="AL110" s="100">
        <v>91</v>
      </c>
      <c r="AM110" s="100">
        <v>90</v>
      </c>
      <c r="AN110" s="100">
        <v>169</v>
      </c>
      <c r="AO110" s="100">
        <v>238</v>
      </c>
      <c r="AP110" s="100">
        <v>639</v>
      </c>
      <c r="AQ110" s="100">
        <v>0</v>
      </c>
      <c r="AR110" s="100">
        <v>2476</v>
      </c>
      <c r="AS110" s="128"/>
      <c r="AT110" s="124">
        <v>2003</v>
      </c>
      <c r="AU110" s="100">
        <v>151</v>
      </c>
      <c r="AV110" s="100">
        <v>59</v>
      </c>
      <c r="AW110" s="100">
        <v>66</v>
      </c>
      <c r="AX110" s="100">
        <v>438</v>
      </c>
      <c r="AY110" s="100">
        <v>583</v>
      </c>
      <c r="AZ110" s="100">
        <v>582</v>
      </c>
      <c r="BA110" s="100">
        <v>645</v>
      </c>
      <c r="BB110" s="100">
        <v>611</v>
      </c>
      <c r="BC110" s="100">
        <v>589</v>
      </c>
      <c r="BD110" s="100">
        <v>504</v>
      </c>
      <c r="BE110" s="100">
        <v>382</v>
      </c>
      <c r="BF110" s="100">
        <v>355</v>
      </c>
      <c r="BG110" s="100">
        <v>271</v>
      </c>
      <c r="BH110" s="100">
        <v>284</v>
      </c>
      <c r="BI110" s="100">
        <v>296</v>
      </c>
      <c r="BJ110" s="100">
        <v>409</v>
      </c>
      <c r="BK110" s="100">
        <v>491</v>
      </c>
      <c r="BL110" s="100">
        <v>1029</v>
      </c>
      <c r="BM110" s="100">
        <v>4</v>
      </c>
      <c r="BN110" s="100">
        <v>7749</v>
      </c>
      <c r="BP110" s="124">
        <v>2003</v>
      </c>
    </row>
    <row r="111" spans="2:68">
      <c r="B111" s="125">
        <v>2004</v>
      </c>
      <c r="C111" s="100">
        <v>66</v>
      </c>
      <c r="D111" s="100">
        <v>27</v>
      </c>
      <c r="E111" s="100">
        <v>45</v>
      </c>
      <c r="F111" s="100">
        <v>263</v>
      </c>
      <c r="G111" s="100">
        <v>439</v>
      </c>
      <c r="H111" s="100">
        <v>439</v>
      </c>
      <c r="I111" s="100">
        <v>572</v>
      </c>
      <c r="J111" s="100">
        <v>410</v>
      </c>
      <c r="K111" s="100">
        <v>459</v>
      </c>
      <c r="L111" s="100">
        <v>363</v>
      </c>
      <c r="M111" s="100">
        <v>324</v>
      </c>
      <c r="N111" s="100">
        <v>238</v>
      </c>
      <c r="O111" s="100">
        <v>234</v>
      </c>
      <c r="P111" s="100">
        <v>191</v>
      </c>
      <c r="Q111" s="100">
        <v>214</v>
      </c>
      <c r="R111" s="100">
        <v>277</v>
      </c>
      <c r="S111" s="100">
        <v>302</v>
      </c>
      <c r="T111" s="100">
        <v>420</v>
      </c>
      <c r="U111" s="100">
        <v>2</v>
      </c>
      <c r="V111" s="100">
        <v>5285</v>
      </c>
      <c r="W111" s="128"/>
      <c r="X111" s="125">
        <v>2004</v>
      </c>
      <c r="Y111" s="100">
        <v>56</v>
      </c>
      <c r="Z111" s="100">
        <v>9</v>
      </c>
      <c r="AA111" s="100">
        <v>28</v>
      </c>
      <c r="AB111" s="100">
        <v>121</v>
      </c>
      <c r="AC111" s="100">
        <v>129</v>
      </c>
      <c r="AD111" s="100">
        <v>100</v>
      </c>
      <c r="AE111" s="100">
        <v>125</v>
      </c>
      <c r="AF111" s="100">
        <v>125</v>
      </c>
      <c r="AG111" s="100">
        <v>143</v>
      </c>
      <c r="AH111" s="100">
        <v>146</v>
      </c>
      <c r="AI111" s="100">
        <v>102</v>
      </c>
      <c r="AJ111" s="100">
        <v>100</v>
      </c>
      <c r="AK111" s="100">
        <v>87</v>
      </c>
      <c r="AL111" s="100">
        <v>93</v>
      </c>
      <c r="AM111" s="100">
        <v>116</v>
      </c>
      <c r="AN111" s="100">
        <v>203</v>
      </c>
      <c r="AO111" s="100">
        <v>292</v>
      </c>
      <c r="AP111" s="100">
        <v>706</v>
      </c>
      <c r="AQ111" s="100">
        <v>0</v>
      </c>
      <c r="AR111" s="100">
        <v>2681</v>
      </c>
      <c r="AS111" s="128"/>
      <c r="AT111" s="125">
        <v>2004</v>
      </c>
      <c r="AU111" s="100">
        <v>122</v>
      </c>
      <c r="AV111" s="100">
        <v>36</v>
      </c>
      <c r="AW111" s="100">
        <v>73</v>
      </c>
      <c r="AX111" s="100">
        <v>384</v>
      </c>
      <c r="AY111" s="100">
        <v>568</v>
      </c>
      <c r="AZ111" s="100">
        <v>539</v>
      </c>
      <c r="BA111" s="100">
        <v>697</v>
      </c>
      <c r="BB111" s="100">
        <v>535</v>
      </c>
      <c r="BC111" s="100">
        <v>602</v>
      </c>
      <c r="BD111" s="100">
        <v>509</v>
      </c>
      <c r="BE111" s="100">
        <v>426</v>
      </c>
      <c r="BF111" s="100">
        <v>338</v>
      </c>
      <c r="BG111" s="100">
        <v>321</v>
      </c>
      <c r="BH111" s="100">
        <v>284</v>
      </c>
      <c r="BI111" s="100">
        <v>330</v>
      </c>
      <c r="BJ111" s="100">
        <v>480</v>
      </c>
      <c r="BK111" s="100">
        <v>594</v>
      </c>
      <c r="BL111" s="100">
        <v>1126</v>
      </c>
      <c r="BM111" s="100">
        <v>2</v>
      </c>
      <c r="BN111" s="100">
        <v>7966</v>
      </c>
      <c r="BP111" s="125">
        <v>2004</v>
      </c>
    </row>
    <row r="112" spans="2:68">
      <c r="B112" s="124">
        <v>2005</v>
      </c>
      <c r="C112" s="100">
        <v>75</v>
      </c>
      <c r="D112" s="100">
        <v>27</v>
      </c>
      <c r="E112" s="100">
        <v>25</v>
      </c>
      <c r="F112" s="100">
        <v>261</v>
      </c>
      <c r="G112" s="100">
        <v>458</v>
      </c>
      <c r="H112" s="100">
        <v>465</v>
      </c>
      <c r="I112" s="100">
        <v>527</v>
      </c>
      <c r="J112" s="100">
        <v>443</v>
      </c>
      <c r="K112" s="100">
        <v>466</v>
      </c>
      <c r="L112" s="100">
        <v>419</v>
      </c>
      <c r="M112" s="100">
        <v>321</v>
      </c>
      <c r="N112" s="100">
        <v>271</v>
      </c>
      <c r="O112" s="100">
        <v>219</v>
      </c>
      <c r="P112" s="100">
        <v>193</v>
      </c>
      <c r="Q112" s="100">
        <v>200</v>
      </c>
      <c r="R112" s="100">
        <v>234</v>
      </c>
      <c r="S112" s="100">
        <v>278</v>
      </c>
      <c r="T112" s="100">
        <v>481</v>
      </c>
      <c r="U112" s="100">
        <v>1</v>
      </c>
      <c r="V112" s="100">
        <v>5364</v>
      </c>
      <c r="W112" s="128"/>
      <c r="X112" s="124">
        <v>2005</v>
      </c>
      <c r="Y112" s="100">
        <v>54</v>
      </c>
      <c r="Z112" s="100">
        <v>20</v>
      </c>
      <c r="AA112" s="100">
        <v>19</v>
      </c>
      <c r="AB112" s="100">
        <v>88</v>
      </c>
      <c r="AC112" s="100">
        <v>112</v>
      </c>
      <c r="AD112" s="100">
        <v>112</v>
      </c>
      <c r="AE112" s="100">
        <v>121</v>
      </c>
      <c r="AF112" s="100">
        <v>127</v>
      </c>
      <c r="AG112" s="100">
        <v>115</v>
      </c>
      <c r="AH112" s="100">
        <v>117</v>
      </c>
      <c r="AI112" s="100">
        <v>119</v>
      </c>
      <c r="AJ112" s="100">
        <v>103</v>
      </c>
      <c r="AK112" s="100">
        <v>98</v>
      </c>
      <c r="AL112" s="100">
        <v>102</v>
      </c>
      <c r="AM112" s="100">
        <v>97</v>
      </c>
      <c r="AN112" s="100">
        <v>173</v>
      </c>
      <c r="AO112" s="100">
        <v>280</v>
      </c>
      <c r="AP112" s="100">
        <v>794</v>
      </c>
      <c r="AQ112" s="100">
        <v>0</v>
      </c>
      <c r="AR112" s="100">
        <v>2651</v>
      </c>
      <c r="AS112" s="128"/>
      <c r="AT112" s="124">
        <v>2005</v>
      </c>
      <c r="AU112" s="100">
        <v>129</v>
      </c>
      <c r="AV112" s="100">
        <v>47</v>
      </c>
      <c r="AW112" s="100">
        <v>44</v>
      </c>
      <c r="AX112" s="100">
        <v>349</v>
      </c>
      <c r="AY112" s="100">
        <v>570</v>
      </c>
      <c r="AZ112" s="100">
        <v>577</v>
      </c>
      <c r="BA112" s="100">
        <v>648</v>
      </c>
      <c r="BB112" s="100">
        <v>570</v>
      </c>
      <c r="BC112" s="100">
        <v>581</v>
      </c>
      <c r="BD112" s="100">
        <v>536</v>
      </c>
      <c r="BE112" s="100">
        <v>440</v>
      </c>
      <c r="BF112" s="100">
        <v>374</v>
      </c>
      <c r="BG112" s="100">
        <v>317</v>
      </c>
      <c r="BH112" s="100">
        <v>295</v>
      </c>
      <c r="BI112" s="100">
        <v>297</v>
      </c>
      <c r="BJ112" s="100">
        <v>407</v>
      </c>
      <c r="BK112" s="100">
        <v>558</v>
      </c>
      <c r="BL112" s="100">
        <v>1275</v>
      </c>
      <c r="BM112" s="100">
        <v>1</v>
      </c>
      <c r="BN112" s="100">
        <v>8015</v>
      </c>
      <c r="BP112" s="124">
        <v>2005</v>
      </c>
    </row>
    <row r="113" spans="2:68">
      <c r="B113" s="124">
        <v>2006</v>
      </c>
      <c r="C113" s="100">
        <v>85</v>
      </c>
      <c r="D113" s="100">
        <v>33</v>
      </c>
      <c r="E113" s="100">
        <v>46</v>
      </c>
      <c r="F113" s="100">
        <v>288</v>
      </c>
      <c r="G113" s="100">
        <v>468</v>
      </c>
      <c r="H113" s="100">
        <v>397</v>
      </c>
      <c r="I113" s="100">
        <v>468</v>
      </c>
      <c r="J113" s="100">
        <v>467</v>
      </c>
      <c r="K113" s="100">
        <v>420</v>
      </c>
      <c r="L113" s="100">
        <v>449</v>
      </c>
      <c r="M113" s="100">
        <v>341</v>
      </c>
      <c r="N113" s="100">
        <v>296</v>
      </c>
      <c r="O113" s="100">
        <v>230</v>
      </c>
      <c r="P113" s="100">
        <v>177</v>
      </c>
      <c r="Q113" s="100">
        <v>191</v>
      </c>
      <c r="R113" s="100">
        <v>250</v>
      </c>
      <c r="S113" s="100">
        <v>302</v>
      </c>
      <c r="T113" s="100">
        <v>499</v>
      </c>
      <c r="U113" s="100">
        <v>1</v>
      </c>
      <c r="V113" s="100">
        <v>5408</v>
      </c>
      <c r="X113" s="124">
        <v>2006</v>
      </c>
      <c r="Y113" s="100">
        <v>48</v>
      </c>
      <c r="Z113" s="100">
        <v>17</v>
      </c>
      <c r="AA113" s="100">
        <v>16</v>
      </c>
      <c r="AB113" s="100">
        <v>107</v>
      </c>
      <c r="AC113" s="100">
        <v>129</v>
      </c>
      <c r="AD113" s="100">
        <v>99</v>
      </c>
      <c r="AE113" s="100">
        <v>108</v>
      </c>
      <c r="AF113" s="100">
        <v>137</v>
      </c>
      <c r="AG113" s="100">
        <v>150</v>
      </c>
      <c r="AH113" s="100">
        <v>133</v>
      </c>
      <c r="AI113" s="100">
        <v>124</v>
      </c>
      <c r="AJ113" s="100">
        <v>116</v>
      </c>
      <c r="AK113" s="100">
        <v>87</v>
      </c>
      <c r="AL113" s="100">
        <v>79</v>
      </c>
      <c r="AM113" s="100">
        <v>114</v>
      </c>
      <c r="AN113" s="100">
        <v>163</v>
      </c>
      <c r="AO113" s="100">
        <v>302</v>
      </c>
      <c r="AP113" s="100">
        <v>760</v>
      </c>
      <c r="AQ113" s="100">
        <v>0</v>
      </c>
      <c r="AR113" s="100">
        <v>2689</v>
      </c>
      <c r="AT113" s="124">
        <v>2006</v>
      </c>
      <c r="AU113" s="100">
        <v>133</v>
      </c>
      <c r="AV113" s="100">
        <v>50</v>
      </c>
      <c r="AW113" s="100">
        <v>62</v>
      </c>
      <c r="AX113" s="100">
        <v>395</v>
      </c>
      <c r="AY113" s="100">
        <v>597</v>
      </c>
      <c r="AZ113" s="100">
        <v>496</v>
      </c>
      <c r="BA113" s="100">
        <v>576</v>
      </c>
      <c r="BB113" s="100">
        <v>604</v>
      </c>
      <c r="BC113" s="100">
        <v>570</v>
      </c>
      <c r="BD113" s="100">
        <v>582</v>
      </c>
      <c r="BE113" s="100">
        <v>465</v>
      </c>
      <c r="BF113" s="100">
        <v>412</v>
      </c>
      <c r="BG113" s="100">
        <v>317</v>
      </c>
      <c r="BH113" s="100">
        <v>256</v>
      </c>
      <c r="BI113" s="100">
        <v>305</v>
      </c>
      <c r="BJ113" s="100">
        <v>413</v>
      </c>
      <c r="BK113" s="100">
        <v>604</v>
      </c>
      <c r="BL113" s="100">
        <v>1259</v>
      </c>
      <c r="BM113" s="100">
        <v>1</v>
      </c>
      <c r="BN113" s="100">
        <v>8097</v>
      </c>
      <c r="BP113" s="124">
        <v>2006</v>
      </c>
    </row>
    <row r="114" spans="2:68">
      <c r="B114" s="124">
        <v>2007</v>
      </c>
      <c r="C114" s="100">
        <v>70</v>
      </c>
      <c r="D114" s="100">
        <v>23</v>
      </c>
      <c r="E114" s="100">
        <v>39</v>
      </c>
      <c r="F114" s="100">
        <v>266</v>
      </c>
      <c r="G114" s="100">
        <v>435</v>
      </c>
      <c r="H114" s="100">
        <v>452</v>
      </c>
      <c r="I114" s="100">
        <v>472</v>
      </c>
      <c r="J114" s="100">
        <v>509</v>
      </c>
      <c r="K114" s="100">
        <v>402</v>
      </c>
      <c r="L114" s="100">
        <v>405</v>
      </c>
      <c r="M114" s="100">
        <v>353</v>
      </c>
      <c r="N114" s="100">
        <v>289</v>
      </c>
      <c r="O114" s="100">
        <v>244</v>
      </c>
      <c r="P114" s="100">
        <v>214</v>
      </c>
      <c r="Q114" s="100">
        <v>191</v>
      </c>
      <c r="R114" s="100">
        <v>267</v>
      </c>
      <c r="S114" s="100">
        <v>295</v>
      </c>
      <c r="T114" s="100">
        <v>474</v>
      </c>
      <c r="U114" s="100">
        <v>1</v>
      </c>
      <c r="V114" s="100">
        <v>5401</v>
      </c>
      <c r="X114" s="124">
        <v>2007</v>
      </c>
      <c r="Y114" s="100">
        <v>52</v>
      </c>
      <c r="Z114" s="100">
        <v>15</v>
      </c>
      <c r="AA114" s="100">
        <v>32</v>
      </c>
      <c r="AB114" s="100">
        <v>101</v>
      </c>
      <c r="AC114" s="100">
        <v>106</v>
      </c>
      <c r="AD114" s="100">
        <v>123</v>
      </c>
      <c r="AE114" s="100">
        <v>132</v>
      </c>
      <c r="AF114" s="100">
        <v>135</v>
      </c>
      <c r="AG114" s="100">
        <v>145</v>
      </c>
      <c r="AH114" s="100">
        <v>147</v>
      </c>
      <c r="AI114" s="100">
        <v>168</v>
      </c>
      <c r="AJ114" s="100">
        <v>126</v>
      </c>
      <c r="AK114" s="100">
        <v>124</v>
      </c>
      <c r="AL114" s="100">
        <v>91</v>
      </c>
      <c r="AM114" s="100">
        <v>109</v>
      </c>
      <c r="AN114" s="100">
        <v>164</v>
      </c>
      <c r="AO114" s="100">
        <v>272</v>
      </c>
      <c r="AP114" s="100">
        <v>787</v>
      </c>
      <c r="AQ114" s="100">
        <v>0</v>
      </c>
      <c r="AR114" s="100">
        <v>2829</v>
      </c>
      <c r="AT114" s="124">
        <v>2007</v>
      </c>
      <c r="AU114" s="100">
        <v>122</v>
      </c>
      <c r="AV114" s="100">
        <v>38</v>
      </c>
      <c r="AW114" s="100">
        <v>71</v>
      </c>
      <c r="AX114" s="100">
        <v>367</v>
      </c>
      <c r="AY114" s="100">
        <v>541</v>
      </c>
      <c r="AZ114" s="100">
        <v>575</v>
      </c>
      <c r="BA114" s="100">
        <v>604</v>
      </c>
      <c r="BB114" s="100">
        <v>644</v>
      </c>
      <c r="BC114" s="100">
        <v>547</v>
      </c>
      <c r="BD114" s="100">
        <v>552</v>
      </c>
      <c r="BE114" s="100">
        <v>521</v>
      </c>
      <c r="BF114" s="100">
        <v>415</v>
      </c>
      <c r="BG114" s="100">
        <v>368</v>
      </c>
      <c r="BH114" s="100">
        <v>305</v>
      </c>
      <c r="BI114" s="100">
        <v>300</v>
      </c>
      <c r="BJ114" s="100">
        <v>431</v>
      </c>
      <c r="BK114" s="100">
        <v>567</v>
      </c>
      <c r="BL114" s="100">
        <v>1261</v>
      </c>
      <c r="BM114" s="100">
        <v>1</v>
      </c>
      <c r="BN114" s="100">
        <v>8230</v>
      </c>
      <c r="BP114" s="124">
        <v>2007</v>
      </c>
    </row>
    <row r="115" spans="2:68">
      <c r="B115" s="124">
        <v>2008</v>
      </c>
      <c r="C115" s="100">
        <v>73</v>
      </c>
      <c r="D115" s="100">
        <v>24</v>
      </c>
      <c r="E115" s="100">
        <v>31</v>
      </c>
      <c r="F115" s="100">
        <v>268</v>
      </c>
      <c r="G115" s="100">
        <v>442</v>
      </c>
      <c r="H115" s="100">
        <v>459</v>
      </c>
      <c r="I115" s="100">
        <v>483</v>
      </c>
      <c r="J115" s="100">
        <v>517</v>
      </c>
      <c r="K115" s="100">
        <v>478</v>
      </c>
      <c r="L115" s="100">
        <v>466</v>
      </c>
      <c r="M115" s="100">
        <v>390</v>
      </c>
      <c r="N115" s="100">
        <v>316</v>
      </c>
      <c r="O115" s="100">
        <v>263</v>
      </c>
      <c r="P115" s="100">
        <v>223</v>
      </c>
      <c r="Q115" s="100">
        <v>204</v>
      </c>
      <c r="R115" s="100">
        <v>259</v>
      </c>
      <c r="S115" s="100">
        <v>375</v>
      </c>
      <c r="T115" s="100">
        <v>616</v>
      </c>
      <c r="U115" s="100">
        <v>5</v>
      </c>
      <c r="V115" s="100">
        <v>5892</v>
      </c>
      <c r="X115" s="124">
        <v>2008</v>
      </c>
      <c r="Y115" s="100">
        <v>44</v>
      </c>
      <c r="Z115" s="100">
        <v>11</v>
      </c>
      <c r="AA115" s="100">
        <v>12</v>
      </c>
      <c r="AB115" s="100">
        <v>98</v>
      </c>
      <c r="AC115" s="100">
        <v>107</v>
      </c>
      <c r="AD115" s="100">
        <v>125</v>
      </c>
      <c r="AE115" s="100">
        <v>126</v>
      </c>
      <c r="AF115" s="100">
        <v>155</v>
      </c>
      <c r="AG115" s="100">
        <v>133</v>
      </c>
      <c r="AH115" s="100">
        <v>155</v>
      </c>
      <c r="AI115" s="100">
        <v>160</v>
      </c>
      <c r="AJ115" s="100">
        <v>126</v>
      </c>
      <c r="AK115" s="100">
        <v>82</v>
      </c>
      <c r="AL115" s="100">
        <v>97</v>
      </c>
      <c r="AM115" s="100">
        <v>115</v>
      </c>
      <c r="AN115" s="100">
        <v>198</v>
      </c>
      <c r="AO115" s="100">
        <v>311</v>
      </c>
      <c r="AP115" s="100">
        <v>951</v>
      </c>
      <c r="AQ115" s="100">
        <v>2</v>
      </c>
      <c r="AR115" s="100">
        <v>3008</v>
      </c>
      <c r="AT115" s="124">
        <v>2008</v>
      </c>
      <c r="AU115" s="100">
        <v>117</v>
      </c>
      <c r="AV115" s="100">
        <v>35</v>
      </c>
      <c r="AW115" s="100">
        <v>43</v>
      </c>
      <c r="AX115" s="100">
        <v>366</v>
      </c>
      <c r="AY115" s="100">
        <v>549</v>
      </c>
      <c r="AZ115" s="100">
        <v>584</v>
      </c>
      <c r="BA115" s="100">
        <v>609</v>
      </c>
      <c r="BB115" s="100">
        <v>672</v>
      </c>
      <c r="BC115" s="100">
        <v>611</v>
      </c>
      <c r="BD115" s="100">
        <v>621</v>
      </c>
      <c r="BE115" s="100">
        <v>550</v>
      </c>
      <c r="BF115" s="100">
        <v>442</v>
      </c>
      <c r="BG115" s="100">
        <v>345</v>
      </c>
      <c r="BH115" s="100">
        <v>320</v>
      </c>
      <c r="BI115" s="100">
        <v>319</v>
      </c>
      <c r="BJ115" s="100">
        <v>457</v>
      </c>
      <c r="BK115" s="100">
        <v>686</v>
      </c>
      <c r="BL115" s="100">
        <v>1567</v>
      </c>
      <c r="BM115" s="100">
        <v>7</v>
      </c>
      <c r="BN115" s="100">
        <v>8900</v>
      </c>
      <c r="BP115" s="124">
        <v>2008</v>
      </c>
    </row>
    <row r="116" spans="2:68">
      <c r="B116" s="124">
        <v>2009</v>
      </c>
      <c r="C116" s="100">
        <v>69</v>
      </c>
      <c r="D116" s="100">
        <v>30</v>
      </c>
      <c r="E116" s="100">
        <v>36</v>
      </c>
      <c r="F116" s="100">
        <v>273</v>
      </c>
      <c r="G116" s="100">
        <v>413</v>
      </c>
      <c r="H116" s="100">
        <v>472</v>
      </c>
      <c r="I116" s="100">
        <v>475</v>
      </c>
      <c r="J116" s="100">
        <v>530</v>
      </c>
      <c r="K116" s="100">
        <v>484</v>
      </c>
      <c r="L116" s="100">
        <v>485</v>
      </c>
      <c r="M116" s="100">
        <v>420</v>
      </c>
      <c r="N116" s="100">
        <v>323</v>
      </c>
      <c r="O116" s="100">
        <v>308</v>
      </c>
      <c r="P116" s="100">
        <v>226</v>
      </c>
      <c r="Q116" s="100">
        <v>195</v>
      </c>
      <c r="R116" s="100">
        <v>274</v>
      </c>
      <c r="S116" s="100">
        <v>369</v>
      </c>
      <c r="T116" s="100">
        <v>623</v>
      </c>
      <c r="U116" s="100">
        <v>0</v>
      </c>
      <c r="V116" s="100">
        <v>6005</v>
      </c>
      <c r="X116" s="124">
        <v>2009</v>
      </c>
      <c r="Y116" s="100">
        <v>49</v>
      </c>
      <c r="Z116" s="100">
        <v>21</v>
      </c>
      <c r="AA116" s="100">
        <v>20</v>
      </c>
      <c r="AB116" s="100">
        <v>96</v>
      </c>
      <c r="AC116" s="100">
        <v>119</v>
      </c>
      <c r="AD116" s="100">
        <v>129</v>
      </c>
      <c r="AE116" s="100">
        <v>128</v>
      </c>
      <c r="AF116" s="100">
        <v>170</v>
      </c>
      <c r="AG116" s="100">
        <v>144</v>
      </c>
      <c r="AH116" s="100">
        <v>169</v>
      </c>
      <c r="AI116" s="100">
        <v>188</v>
      </c>
      <c r="AJ116" s="100">
        <v>156</v>
      </c>
      <c r="AK116" s="100">
        <v>120</v>
      </c>
      <c r="AL116" s="100">
        <v>99</v>
      </c>
      <c r="AM116" s="100">
        <v>109</v>
      </c>
      <c r="AN116" s="100">
        <v>161</v>
      </c>
      <c r="AO116" s="100">
        <v>309</v>
      </c>
      <c r="AP116" s="100">
        <v>879</v>
      </c>
      <c r="AQ116" s="100">
        <v>0</v>
      </c>
      <c r="AR116" s="100">
        <v>3066</v>
      </c>
      <c r="AT116" s="124">
        <v>2009</v>
      </c>
      <c r="AU116" s="100">
        <v>118</v>
      </c>
      <c r="AV116" s="100">
        <v>51</v>
      </c>
      <c r="AW116" s="100">
        <v>56</v>
      </c>
      <c r="AX116" s="100">
        <v>369</v>
      </c>
      <c r="AY116" s="100">
        <v>532</v>
      </c>
      <c r="AZ116" s="100">
        <v>601</v>
      </c>
      <c r="BA116" s="100">
        <v>603</v>
      </c>
      <c r="BB116" s="100">
        <v>700</v>
      </c>
      <c r="BC116" s="100">
        <v>628</v>
      </c>
      <c r="BD116" s="100">
        <v>654</v>
      </c>
      <c r="BE116" s="100">
        <v>608</v>
      </c>
      <c r="BF116" s="100">
        <v>479</v>
      </c>
      <c r="BG116" s="100">
        <v>428</v>
      </c>
      <c r="BH116" s="100">
        <v>325</v>
      </c>
      <c r="BI116" s="100">
        <v>304</v>
      </c>
      <c r="BJ116" s="100">
        <v>435</v>
      </c>
      <c r="BK116" s="100">
        <v>678</v>
      </c>
      <c r="BL116" s="100">
        <v>1502</v>
      </c>
      <c r="BM116" s="100">
        <v>0</v>
      </c>
      <c r="BN116" s="100">
        <v>9071</v>
      </c>
      <c r="BP116" s="124">
        <v>2009</v>
      </c>
    </row>
    <row r="117" spans="2:68">
      <c r="B117" s="124">
        <v>2010</v>
      </c>
      <c r="C117" s="100">
        <v>74</v>
      </c>
      <c r="D117" s="100">
        <v>24</v>
      </c>
      <c r="E117" s="100">
        <v>34</v>
      </c>
      <c r="F117" s="100">
        <v>282</v>
      </c>
      <c r="G117" s="100">
        <v>422</v>
      </c>
      <c r="H117" s="100">
        <v>415</v>
      </c>
      <c r="I117" s="100">
        <v>455</v>
      </c>
      <c r="J117" s="100">
        <v>511</v>
      </c>
      <c r="K117" s="100">
        <v>505</v>
      </c>
      <c r="L117" s="100">
        <v>484</v>
      </c>
      <c r="M117" s="100">
        <v>415</v>
      </c>
      <c r="N117" s="100">
        <v>340</v>
      </c>
      <c r="O117" s="100">
        <v>291</v>
      </c>
      <c r="P117" s="100">
        <v>194</v>
      </c>
      <c r="Q117" s="100">
        <v>228</v>
      </c>
      <c r="R117" s="100">
        <v>261</v>
      </c>
      <c r="S117" s="100">
        <v>364</v>
      </c>
      <c r="T117" s="100">
        <v>655</v>
      </c>
      <c r="U117" s="100">
        <v>1</v>
      </c>
      <c r="V117" s="100">
        <v>5955</v>
      </c>
      <c r="X117" s="124">
        <v>2010</v>
      </c>
      <c r="Y117" s="100">
        <v>38</v>
      </c>
      <c r="Z117" s="100">
        <v>10</v>
      </c>
      <c r="AA117" s="100">
        <v>13</v>
      </c>
      <c r="AB117" s="100">
        <v>87</v>
      </c>
      <c r="AC117" s="100">
        <v>113</v>
      </c>
      <c r="AD117" s="100">
        <v>129</v>
      </c>
      <c r="AE117" s="100">
        <v>136</v>
      </c>
      <c r="AF117" s="100">
        <v>140</v>
      </c>
      <c r="AG117" s="100">
        <v>154</v>
      </c>
      <c r="AH117" s="100">
        <v>162</v>
      </c>
      <c r="AI117" s="100">
        <v>156</v>
      </c>
      <c r="AJ117" s="100">
        <v>126</v>
      </c>
      <c r="AK117" s="100">
        <v>109</v>
      </c>
      <c r="AL117" s="100">
        <v>86</v>
      </c>
      <c r="AM117" s="100">
        <v>112</v>
      </c>
      <c r="AN117" s="100">
        <v>166</v>
      </c>
      <c r="AO117" s="100">
        <v>299</v>
      </c>
      <c r="AP117" s="100">
        <v>1033</v>
      </c>
      <c r="AQ117" s="100">
        <v>0</v>
      </c>
      <c r="AR117" s="100">
        <v>3069</v>
      </c>
      <c r="AT117" s="124">
        <v>2010</v>
      </c>
      <c r="AU117" s="100">
        <v>112</v>
      </c>
      <c r="AV117" s="100">
        <v>34</v>
      </c>
      <c r="AW117" s="100">
        <v>47</v>
      </c>
      <c r="AX117" s="100">
        <v>369</v>
      </c>
      <c r="AY117" s="100">
        <v>535</v>
      </c>
      <c r="AZ117" s="100">
        <v>544</v>
      </c>
      <c r="BA117" s="100">
        <v>591</v>
      </c>
      <c r="BB117" s="100">
        <v>651</v>
      </c>
      <c r="BC117" s="100">
        <v>659</v>
      </c>
      <c r="BD117" s="100">
        <v>646</v>
      </c>
      <c r="BE117" s="100">
        <v>571</v>
      </c>
      <c r="BF117" s="100">
        <v>466</v>
      </c>
      <c r="BG117" s="100">
        <v>400</v>
      </c>
      <c r="BH117" s="100">
        <v>280</v>
      </c>
      <c r="BI117" s="100">
        <v>340</v>
      </c>
      <c r="BJ117" s="100">
        <v>427</v>
      </c>
      <c r="BK117" s="100">
        <v>663</v>
      </c>
      <c r="BL117" s="100">
        <v>1688</v>
      </c>
      <c r="BM117" s="100">
        <v>1</v>
      </c>
      <c r="BN117" s="100">
        <v>9024</v>
      </c>
      <c r="BP117" s="124">
        <v>2010</v>
      </c>
    </row>
    <row r="118" spans="2:68">
      <c r="B118" s="124">
        <v>2011</v>
      </c>
      <c r="C118" s="100">
        <v>52</v>
      </c>
      <c r="D118" s="100">
        <v>34</v>
      </c>
      <c r="E118" s="100">
        <v>34</v>
      </c>
      <c r="F118" s="100">
        <v>215</v>
      </c>
      <c r="G118" s="100">
        <v>403</v>
      </c>
      <c r="H118" s="100">
        <v>436</v>
      </c>
      <c r="I118" s="100">
        <v>464</v>
      </c>
      <c r="J118" s="100">
        <v>455</v>
      </c>
      <c r="K118" s="100">
        <v>420</v>
      </c>
      <c r="L118" s="100">
        <v>459</v>
      </c>
      <c r="M118" s="100">
        <v>382</v>
      </c>
      <c r="N118" s="100">
        <v>324</v>
      </c>
      <c r="O118" s="100">
        <v>296</v>
      </c>
      <c r="P118" s="100">
        <v>254</v>
      </c>
      <c r="Q118" s="100">
        <v>227</v>
      </c>
      <c r="R118" s="100">
        <v>268</v>
      </c>
      <c r="S118" s="100">
        <v>415</v>
      </c>
      <c r="T118" s="100">
        <v>760</v>
      </c>
      <c r="U118" s="100">
        <v>0</v>
      </c>
      <c r="V118" s="100">
        <v>5898</v>
      </c>
      <c r="X118" s="124">
        <v>2011</v>
      </c>
      <c r="Y118" s="100">
        <v>43</v>
      </c>
      <c r="Z118" s="100">
        <v>13</v>
      </c>
      <c r="AA118" s="100">
        <v>26</v>
      </c>
      <c r="AB118" s="100">
        <v>100</v>
      </c>
      <c r="AC118" s="100">
        <v>132</v>
      </c>
      <c r="AD118" s="100">
        <v>119</v>
      </c>
      <c r="AE118" s="100">
        <v>127</v>
      </c>
      <c r="AF118" s="100">
        <v>140</v>
      </c>
      <c r="AG118" s="100">
        <v>158</v>
      </c>
      <c r="AH118" s="100">
        <v>161</v>
      </c>
      <c r="AI118" s="100">
        <v>146</v>
      </c>
      <c r="AJ118" s="100">
        <v>142</v>
      </c>
      <c r="AK118" s="100">
        <v>95</v>
      </c>
      <c r="AL118" s="100">
        <v>102</v>
      </c>
      <c r="AM118" s="100">
        <v>131</v>
      </c>
      <c r="AN118" s="100">
        <v>168</v>
      </c>
      <c r="AO118" s="100">
        <v>334</v>
      </c>
      <c r="AP118" s="100">
        <v>1173</v>
      </c>
      <c r="AQ118" s="100">
        <v>1</v>
      </c>
      <c r="AR118" s="100">
        <v>3311</v>
      </c>
      <c r="AT118" s="124">
        <v>2011</v>
      </c>
      <c r="AU118" s="100">
        <v>95</v>
      </c>
      <c r="AV118" s="100">
        <v>47</v>
      </c>
      <c r="AW118" s="100">
        <v>60</v>
      </c>
      <c r="AX118" s="100">
        <v>315</v>
      </c>
      <c r="AY118" s="100">
        <v>535</v>
      </c>
      <c r="AZ118" s="100">
        <v>555</v>
      </c>
      <c r="BA118" s="100">
        <v>591</v>
      </c>
      <c r="BB118" s="100">
        <v>595</v>
      </c>
      <c r="BC118" s="100">
        <v>578</v>
      </c>
      <c r="BD118" s="100">
        <v>620</v>
      </c>
      <c r="BE118" s="100">
        <v>528</v>
      </c>
      <c r="BF118" s="100">
        <v>466</v>
      </c>
      <c r="BG118" s="100">
        <v>391</v>
      </c>
      <c r="BH118" s="100">
        <v>356</v>
      </c>
      <c r="BI118" s="100">
        <v>358</v>
      </c>
      <c r="BJ118" s="100">
        <v>436</v>
      </c>
      <c r="BK118" s="100">
        <v>749</v>
      </c>
      <c r="BL118" s="100">
        <v>1933</v>
      </c>
      <c r="BM118" s="100">
        <v>1</v>
      </c>
      <c r="BN118" s="100">
        <v>9209</v>
      </c>
      <c r="BP118" s="124">
        <v>2011</v>
      </c>
    </row>
    <row r="119" spans="2:68">
      <c r="B119" s="124">
        <v>2012</v>
      </c>
      <c r="C119" s="100">
        <v>57</v>
      </c>
      <c r="D119" s="100">
        <v>28</v>
      </c>
      <c r="E119" s="100">
        <v>31</v>
      </c>
      <c r="F119" s="100">
        <v>231</v>
      </c>
      <c r="G119" s="100">
        <v>377</v>
      </c>
      <c r="H119" s="100">
        <v>438</v>
      </c>
      <c r="I119" s="100">
        <v>432</v>
      </c>
      <c r="J119" s="100">
        <v>457</v>
      </c>
      <c r="K119" s="100">
        <v>465</v>
      </c>
      <c r="L119" s="100">
        <v>428</v>
      </c>
      <c r="M119" s="100">
        <v>400</v>
      </c>
      <c r="N119" s="100">
        <v>330</v>
      </c>
      <c r="O119" s="100">
        <v>293</v>
      </c>
      <c r="P119" s="100">
        <v>245</v>
      </c>
      <c r="Q119" s="100">
        <v>262</v>
      </c>
      <c r="R119" s="100">
        <v>283</v>
      </c>
      <c r="S119" s="100">
        <v>382</v>
      </c>
      <c r="T119" s="100">
        <v>798</v>
      </c>
      <c r="U119" s="100">
        <v>1</v>
      </c>
      <c r="V119" s="100">
        <v>5938</v>
      </c>
      <c r="X119" s="124">
        <v>2012</v>
      </c>
      <c r="Y119" s="100">
        <v>42</v>
      </c>
      <c r="Z119" s="100">
        <v>12</v>
      </c>
      <c r="AA119" s="100">
        <v>24</v>
      </c>
      <c r="AB119" s="100">
        <v>111</v>
      </c>
      <c r="AC119" s="100">
        <v>122</v>
      </c>
      <c r="AD119" s="100">
        <v>108</v>
      </c>
      <c r="AE119" s="100">
        <v>136</v>
      </c>
      <c r="AF119" s="100">
        <v>150</v>
      </c>
      <c r="AG119" s="100">
        <v>163</v>
      </c>
      <c r="AH119" s="100">
        <v>158</v>
      </c>
      <c r="AI119" s="100">
        <v>180</v>
      </c>
      <c r="AJ119" s="100">
        <v>139</v>
      </c>
      <c r="AK119" s="100">
        <v>141</v>
      </c>
      <c r="AL119" s="100">
        <v>98</v>
      </c>
      <c r="AM119" s="100">
        <v>109</v>
      </c>
      <c r="AN119" s="100">
        <v>183</v>
      </c>
      <c r="AO119" s="100">
        <v>303</v>
      </c>
      <c r="AP119" s="100">
        <v>1221</v>
      </c>
      <c r="AQ119" s="100">
        <v>0</v>
      </c>
      <c r="AR119" s="100">
        <v>3400</v>
      </c>
      <c r="AT119" s="124">
        <v>2012</v>
      </c>
      <c r="AU119" s="100">
        <v>99</v>
      </c>
      <c r="AV119" s="100">
        <v>40</v>
      </c>
      <c r="AW119" s="100">
        <v>55</v>
      </c>
      <c r="AX119" s="100">
        <v>342</v>
      </c>
      <c r="AY119" s="100">
        <v>499</v>
      </c>
      <c r="AZ119" s="100">
        <v>546</v>
      </c>
      <c r="BA119" s="100">
        <v>568</v>
      </c>
      <c r="BB119" s="100">
        <v>607</v>
      </c>
      <c r="BC119" s="100">
        <v>628</v>
      </c>
      <c r="BD119" s="100">
        <v>586</v>
      </c>
      <c r="BE119" s="100">
        <v>580</v>
      </c>
      <c r="BF119" s="100">
        <v>469</v>
      </c>
      <c r="BG119" s="100">
        <v>434</v>
      </c>
      <c r="BH119" s="100">
        <v>343</v>
      </c>
      <c r="BI119" s="100">
        <v>371</v>
      </c>
      <c r="BJ119" s="100">
        <v>466</v>
      </c>
      <c r="BK119" s="100">
        <v>685</v>
      </c>
      <c r="BL119" s="100">
        <v>2019</v>
      </c>
      <c r="BM119" s="100">
        <v>1</v>
      </c>
      <c r="BN119" s="100">
        <v>9338</v>
      </c>
      <c r="BP119" s="124">
        <v>2012</v>
      </c>
    </row>
    <row r="120" spans="2:68">
      <c r="B120" s="124">
        <v>2013</v>
      </c>
      <c r="C120" s="100">
        <v>53</v>
      </c>
      <c r="D120" s="100">
        <v>24</v>
      </c>
      <c r="E120" s="100">
        <v>38</v>
      </c>
      <c r="F120" s="100">
        <v>238</v>
      </c>
      <c r="G120" s="100">
        <v>364</v>
      </c>
      <c r="H120" s="100">
        <v>393</v>
      </c>
      <c r="I120" s="100">
        <v>405</v>
      </c>
      <c r="J120" s="100">
        <v>438</v>
      </c>
      <c r="K120" s="100">
        <v>483</v>
      </c>
      <c r="L120" s="100">
        <v>436</v>
      </c>
      <c r="M120" s="100">
        <v>414</v>
      </c>
      <c r="N120" s="100">
        <v>349</v>
      </c>
      <c r="O120" s="100">
        <v>284</v>
      </c>
      <c r="P120" s="100">
        <v>281</v>
      </c>
      <c r="Q120" s="100">
        <v>255</v>
      </c>
      <c r="R120" s="100">
        <v>258</v>
      </c>
      <c r="S120" s="100">
        <v>339</v>
      </c>
      <c r="T120" s="100">
        <v>804</v>
      </c>
      <c r="U120" s="100">
        <v>1</v>
      </c>
      <c r="V120" s="100">
        <v>5857</v>
      </c>
      <c r="X120" s="124">
        <v>2013</v>
      </c>
      <c r="Y120" s="100">
        <v>47</v>
      </c>
      <c r="Z120" s="100">
        <v>18</v>
      </c>
      <c r="AA120" s="100">
        <v>16</v>
      </c>
      <c r="AB120" s="100">
        <v>83</v>
      </c>
      <c r="AC120" s="100">
        <v>127</v>
      </c>
      <c r="AD120" s="100">
        <v>117</v>
      </c>
      <c r="AE120" s="100">
        <v>129</v>
      </c>
      <c r="AF120" s="100">
        <v>134</v>
      </c>
      <c r="AG120" s="100">
        <v>177</v>
      </c>
      <c r="AH120" s="100">
        <v>159</v>
      </c>
      <c r="AI120" s="100">
        <v>161</v>
      </c>
      <c r="AJ120" s="100">
        <v>125</v>
      </c>
      <c r="AK120" s="100">
        <v>141</v>
      </c>
      <c r="AL120" s="100">
        <v>103</v>
      </c>
      <c r="AM120" s="100">
        <v>116</v>
      </c>
      <c r="AN120" s="100">
        <v>187</v>
      </c>
      <c r="AO120" s="100">
        <v>313</v>
      </c>
      <c r="AP120" s="100">
        <v>1149</v>
      </c>
      <c r="AQ120" s="100">
        <v>4</v>
      </c>
      <c r="AR120" s="100">
        <v>3306</v>
      </c>
      <c r="AT120" s="124">
        <v>2013</v>
      </c>
      <c r="AU120" s="100">
        <v>100</v>
      </c>
      <c r="AV120" s="100">
        <v>42</v>
      </c>
      <c r="AW120" s="100">
        <v>54</v>
      </c>
      <c r="AX120" s="100">
        <v>321</v>
      </c>
      <c r="AY120" s="100">
        <v>491</v>
      </c>
      <c r="AZ120" s="100">
        <v>510</v>
      </c>
      <c r="BA120" s="100">
        <v>534</v>
      </c>
      <c r="BB120" s="100">
        <v>572</v>
      </c>
      <c r="BC120" s="100">
        <v>660</v>
      </c>
      <c r="BD120" s="100">
        <v>595</v>
      </c>
      <c r="BE120" s="100">
        <v>575</v>
      </c>
      <c r="BF120" s="100">
        <v>474</v>
      </c>
      <c r="BG120" s="100">
        <v>425</v>
      </c>
      <c r="BH120" s="100">
        <v>384</v>
      </c>
      <c r="BI120" s="100">
        <v>371</v>
      </c>
      <c r="BJ120" s="100">
        <v>445</v>
      </c>
      <c r="BK120" s="100">
        <v>652</v>
      </c>
      <c r="BL120" s="100">
        <v>1953</v>
      </c>
      <c r="BM120" s="100">
        <v>5</v>
      </c>
      <c r="BN120" s="100">
        <v>9163</v>
      </c>
      <c r="BP120" s="124">
        <v>2013</v>
      </c>
    </row>
    <row r="121" spans="2:68">
      <c r="B121" s="124">
        <v>2014</v>
      </c>
      <c r="C121" s="100">
        <v>39</v>
      </c>
      <c r="D121" s="100">
        <v>24</v>
      </c>
      <c r="E121" s="100">
        <v>32</v>
      </c>
      <c r="F121" s="100">
        <v>183</v>
      </c>
      <c r="G121" s="100">
        <v>382</v>
      </c>
      <c r="H121" s="100">
        <v>401</v>
      </c>
      <c r="I121" s="100">
        <v>490</v>
      </c>
      <c r="J121" s="100">
        <v>464</v>
      </c>
      <c r="K121" s="100">
        <v>575</v>
      </c>
      <c r="L121" s="100">
        <v>451</v>
      </c>
      <c r="M121" s="100">
        <v>501</v>
      </c>
      <c r="N121" s="100">
        <v>404</v>
      </c>
      <c r="O121" s="100">
        <v>338</v>
      </c>
      <c r="P121" s="100">
        <v>272</v>
      </c>
      <c r="Q121" s="100">
        <v>270</v>
      </c>
      <c r="R121" s="100">
        <v>277</v>
      </c>
      <c r="S121" s="100">
        <v>373</v>
      </c>
      <c r="T121" s="100">
        <v>912</v>
      </c>
      <c r="U121" s="100">
        <v>2</v>
      </c>
      <c r="V121" s="100">
        <v>6390</v>
      </c>
      <c r="X121" s="124">
        <v>2014</v>
      </c>
      <c r="Y121" s="100">
        <v>40</v>
      </c>
      <c r="Z121" s="100">
        <v>20</v>
      </c>
      <c r="AA121" s="100">
        <v>27</v>
      </c>
      <c r="AB121" s="100">
        <v>85</v>
      </c>
      <c r="AC121" s="100">
        <v>114</v>
      </c>
      <c r="AD121" s="100">
        <v>134</v>
      </c>
      <c r="AE121" s="100">
        <v>151</v>
      </c>
      <c r="AF121" s="100">
        <v>163</v>
      </c>
      <c r="AG121" s="100">
        <v>169</v>
      </c>
      <c r="AH121" s="100">
        <v>161</v>
      </c>
      <c r="AI121" s="100">
        <v>186</v>
      </c>
      <c r="AJ121" s="100">
        <v>155</v>
      </c>
      <c r="AK121" s="100">
        <v>144</v>
      </c>
      <c r="AL121" s="100">
        <v>121</v>
      </c>
      <c r="AM121" s="100">
        <v>127</v>
      </c>
      <c r="AN121" s="100">
        <v>192</v>
      </c>
      <c r="AO121" s="100">
        <v>366</v>
      </c>
      <c r="AP121" s="100">
        <v>1317</v>
      </c>
      <c r="AQ121" s="100">
        <v>0</v>
      </c>
      <c r="AR121" s="100">
        <v>3672</v>
      </c>
      <c r="AT121" s="124">
        <v>2014</v>
      </c>
      <c r="AU121" s="100">
        <v>79</v>
      </c>
      <c r="AV121" s="100">
        <v>44</v>
      </c>
      <c r="AW121" s="100">
        <v>59</v>
      </c>
      <c r="AX121" s="100">
        <v>268</v>
      </c>
      <c r="AY121" s="100">
        <v>496</v>
      </c>
      <c r="AZ121" s="100">
        <v>535</v>
      </c>
      <c r="BA121" s="100">
        <v>641</v>
      </c>
      <c r="BB121" s="100">
        <v>627</v>
      </c>
      <c r="BC121" s="100">
        <v>744</v>
      </c>
      <c r="BD121" s="100">
        <v>612</v>
      </c>
      <c r="BE121" s="100">
        <v>687</v>
      </c>
      <c r="BF121" s="100">
        <v>559</v>
      </c>
      <c r="BG121" s="100">
        <v>482</v>
      </c>
      <c r="BH121" s="100">
        <v>393</v>
      </c>
      <c r="BI121" s="100">
        <v>397</v>
      </c>
      <c r="BJ121" s="100">
        <v>469</v>
      </c>
      <c r="BK121" s="100">
        <v>739</v>
      </c>
      <c r="BL121" s="100">
        <v>2229</v>
      </c>
      <c r="BM121" s="100">
        <v>2</v>
      </c>
      <c r="BN121" s="100">
        <v>10062</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96.816154999999995</v>
      </c>
      <c r="D14" s="100">
        <v>45.958551999999997</v>
      </c>
      <c r="E14" s="100">
        <v>45.101846999999999</v>
      </c>
      <c r="F14" s="100">
        <v>75.494771999999998</v>
      </c>
      <c r="G14" s="100">
        <v>92.780788999999999</v>
      </c>
      <c r="H14" s="100">
        <v>92.429288999999997</v>
      </c>
      <c r="I14" s="100">
        <v>101.07257</v>
      </c>
      <c r="J14" s="100">
        <v>119.69186000000001</v>
      </c>
      <c r="K14" s="100">
        <v>151.25067999999999</v>
      </c>
      <c r="L14" s="100">
        <v>189.60614000000001</v>
      </c>
      <c r="M14" s="100">
        <v>176.5204</v>
      </c>
      <c r="N14" s="100">
        <v>191.68401</v>
      </c>
      <c r="O14" s="100">
        <v>240.12172000000001</v>
      </c>
      <c r="P14" s="100">
        <v>193.58894000000001</v>
      </c>
      <c r="Q14" s="100">
        <v>332.62992000000003</v>
      </c>
      <c r="R14" s="100">
        <v>334.59465</v>
      </c>
      <c r="S14" s="100">
        <v>439.10629</v>
      </c>
      <c r="T14" s="100">
        <v>576.54480000000001</v>
      </c>
      <c r="U14" s="100">
        <v>112.25373</v>
      </c>
      <c r="V14" s="100">
        <v>146.54747</v>
      </c>
      <c r="W14" s="126"/>
      <c r="X14" s="114">
        <v>1907</v>
      </c>
      <c r="Y14" s="100">
        <v>79.577179999999998</v>
      </c>
      <c r="Z14" s="100">
        <v>24.451878000000001</v>
      </c>
      <c r="AA14" s="100">
        <v>18.716497</v>
      </c>
      <c r="AB14" s="100">
        <v>18.147849999999998</v>
      </c>
      <c r="AC14" s="100">
        <v>23.209257999999998</v>
      </c>
      <c r="AD14" s="100">
        <v>19.817295999999999</v>
      </c>
      <c r="AE14" s="100">
        <v>25.813386000000001</v>
      </c>
      <c r="AF14" s="100">
        <v>21.119675000000001</v>
      </c>
      <c r="AG14" s="100">
        <v>19.394606</v>
      </c>
      <c r="AH14" s="100">
        <v>28.291498000000001</v>
      </c>
      <c r="AI14" s="100">
        <v>30.438873000000001</v>
      </c>
      <c r="AJ14" s="100">
        <v>46.486043000000002</v>
      </c>
      <c r="AK14" s="100">
        <v>72.422483999999997</v>
      </c>
      <c r="AL14" s="100">
        <v>84.760624000000007</v>
      </c>
      <c r="AM14" s="100">
        <v>121.28773</v>
      </c>
      <c r="AN14" s="100">
        <v>209.39535000000001</v>
      </c>
      <c r="AO14" s="100">
        <v>285.16539999999998</v>
      </c>
      <c r="AP14" s="100">
        <v>776.18790000000001</v>
      </c>
      <c r="AQ14" s="100">
        <v>36.236021999999998</v>
      </c>
      <c r="AR14" s="100">
        <v>55.097816999999999</v>
      </c>
      <c r="AS14" s="126"/>
      <c r="AT14" s="114">
        <v>1907</v>
      </c>
      <c r="AU14" s="100">
        <v>88.331185000000005</v>
      </c>
      <c r="AV14" s="100">
        <v>35.340017000000003</v>
      </c>
      <c r="AW14" s="100">
        <v>32.018472000000003</v>
      </c>
      <c r="AX14" s="100">
        <v>47.083764000000002</v>
      </c>
      <c r="AY14" s="100">
        <v>58.462068000000002</v>
      </c>
      <c r="AZ14" s="100">
        <v>57.071708999999998</v>
      </c>
      <c r="BA14" s="100">
        <v>65.237616000000003</v>
      </c>
      <c r="BB14" s="100">
        <v>73.913092000000006</v>
      </c>
      <c r="BC14" s="100">
        <v>91.807000000000002</v>
      </c>
      <c r="BD14" s="100">
        <v>118.30882</v>
      </c>
      <c r="BE14" s="100">
        <v>112.38235</v>
      </c>
      <c r="BF14" s="100">
        <v>127.23718</v>
      </c>
      <c r="BG14" s="100">
        <v>163.76902000000001</v>
      </c>
      <c r="BH14" s="100">
        <v>143.26454000000001</v>
      </c>
      <c r="BI14" s="100">
        <v>237.04759999999999</v>
      </c>
      <c r="BJ14" s="100">
        <v>277.34487999999999</v>
      </c>
      <c r="BK14" s="100">
        <v>367.90737000000001</v>
      </c>
      <c r="BL14" s="100">
        <v>676.61288000000002</v>
      </c>
      <c r="BM14" s="100">
        <v>75.839383999999995</v>
      </c>
      <c r="BN14" s="100">
        <v>104.57895000000001</v>
      </c>
      <c r="BO14" s="126"/>
      <c r="BP14" s="113">
        <v>1907</v>
      </c>
    </row>
    <row r="15" spans="1:68" s="92" customFormat="1">
      <c r="A15" s="126"/>
      <c r="B15" s="114">
        <v>1908</v>
      </c>
      <c r="C15" s="100">
        <v>112.72611000000001</v>
      </c>
      <c r="D15" s="100">
        <v>41.644669</v>
      </c>
      <c r="E15" s="100">
        <v>47.915117000000002</v>
      </c>
      <c r="F15" s="100">
        <v>87.085898</v>
      </c>
      <c r="G15" s="100">
        <v>85.739024000000001</v>
      </c>
      <c r="H15" s="100">
        <v>93.742479000000003</v>
      </c>
      <c r="I15" s="100">
        <v>107.91030000000001</v>
      </c>
      <c r="J15" s="100">
        <v>129.50047000000001</v>
      </c>
      <c r="K15" s="100">
        <v>148.46761000000001</v>
      </c>
      <c r="L15" s="100">
        <v>175.90951999999999</v>
      </c>
      <c r="M15" s="100">
        <v>207.31791000000001</v>
      </c>
      <c r="N15" s="100">
        <v>216.04559</v>
      </c>
      <c r="O15" s="100">
        <v>251.45484999999999</v>
      </c>
      <c r="P15" s="100">
        <v>247.78495000000001</v>
      </c>
      <c r="Q15" s="100">
        <v>304.06957999999997</v>
      </c>
      <c r="R15" s="100">
        <v>304.69761999999997</v>
      </c>
      <c r="S15" s="100">
        <v>398.85329999999999</v>
      </c>
      <c r="T15" s="100">
        <v>716.09920999999997</v>
      </c>
      <c r="U15" s="100">
        <v>118.32753</v>
      </c>
      <c r="V15" s="100">
        <v>153.22261</v>
      </c>
      <c r="W15" s="126"/>
      <c r="X15" s="114">
        <v>1908</v>
      </c>
      <c r="Y15" s="100">
        <v>94.436048</v>
      </c>
      <c r="Z15" s="100">
        <v>26.251366999999998</v>
      </c>
      <c r="AA15" s="100">
        <v>21.076898</v>
      </c>
      <c r="AB15" s="100">
        <v>26.782202999999999</v>
      </c>
      <c r="AC15" s="100">
        <v>16.928429000000001</v>
      </c>
      <c r="AD15" s="100">
        <v>15.566166000000001</v>
      </c>
      <c r="AE15" s="100">
        <v>25.401738000000002</v>
      </c>
      <c r="AF15" s="100">
        <v>36.417662</v>
      </c>
      <c r="AG15" s="100">
        <v>32.634636999999998</v>
      </c>
      <c r="AH15" s="100">
        <v>36.369002000000002</v>
      </c>
      <c r="AI15" s="100">
        <v>35.742179999999998</v>
      </c>
      <c r="AJ15" s="100">
        <v>52.786565000000003</v>
      </c>
      <c r="AK15" s="100">
        <v>45.095078999999998</v>
      </c>
      <c r="AL15" s="100">
        <v>111.95475999999999</v>
      </c>
      <c r="AM15" s="100">
        <v>100.59434</v>
      </c>
      <c r="AN15" s="100">
        <v>151.31402</v>
      </c>
      <c r="AO15" s="100">
        <v>403.91800000000001</v>
      </c>
      <c r="AP15" s="100">
        <v>673.63828999999998</v>
      </c>
      <c r="AQ15" s="100">
        <v>40.527129000000002</v>
      </c>
      <c r="AR15" s="100">
        <v>57.825476000000002</v>
      </c>
      <c r="AS15" s="126"/>
      <c r="AT15" s="114">
        <v>1908</v>
      </c>
      <c r="AU15" s="100">
        <v>103.72837</v>
      </c>
      <c r="AV15" s="100">
        <v>34.045589</v>
      </c>
      <c r="AW15" s="100">
        <v>34.606544</v>
      </c>
      <c r="AX15" s="100">
        <v>57.2286</v>
      </c>
      <c r="AY15" s="100">
        <v>51.881143999999999</v>
      </c>
      <c r="AZ15" s="100">
        <v>55.711933999999999</v>
      </c>
      <c r="BA15" s="100">
        <v>68.479356999999993</v>
      </c>
      <c r="BB15" s="100">
        <v>85.929392000000007</v>
      </c>
      <c r="BC15" s="100">
        <v>95.892002000000005</v>
      </c>
      <c r="BD15" s="100">
        <v>113.95496</v>
      </c>
      <c r="BE15" s="100">
        <v>131.96815000000001</v>
      </c>
      <c r="BF15" s="100">
        <v>143.69689</v>
      </c>
      <c r="BG15" s="100">
        <v>157.19588999999999</v>
      </c>
      <c r="BH15" s="100">
        <v>184.51787999999999</v>
      </c>
      <c r="BI15" s="100">
        <v>210.96561</v>
      </c>
      <c r="BJ15" s="100">
        <v>234.13720000000001</v>
      </c>
      <c r="BK15" s="100">
        <v>401.20093000000003</v>
      </c>
      <c r="BL15" s="100">
        <v>694.71370999999999</v>
      </c>
      <c r="BM15" s="100">
        <v>81.023021</v>
      </c>
      <c r="BN15" s="100">
        <v>109.16768</v>
      </c>
      <c r="BO15" s="126"/>
      <c r="BP15" s="113">
        <v>1908</v>
      </c>
    </row>
    <row r="16" spans="1:68" s="92" customFormat="1">
      <c r="A16" s="126"/>
      <c r="B16" s="114">
        <v>1909</v>
      </c>
      <c r="C16" s="100">
        <v>107.157</v>
      </c>
      <c r="D16" s="100">
        <v>37.326259</v>
      </c>
      <c r="E16" s="100">
        <v>45.661047000000003</v>
      </c>
      <c r="F16" s="100">
        <v>76.541796000000005</v>
      </c>
      <c r="G16" s="100">
        <v>88.641301999999996</v>
      </c>
      <c r="H16" s="100">
        <v>92.422586999999993</v>
      </c>
      <c r="I16" s="100">
        <v>101.036</v>
      </c>
      <c r="J16" s="100">
        <v>115.10957000000001</v>
      </c>
      <c r="K16" s="100">
        <v>147.16797</v>
      </c>
      <c r="L16" s="100">
        <v>186.39553000000001</v>
      </c>
      <c r="M16" s="100">
        <v>172.96257</v>
      </c>
      <c r="N16" s="100">
        <v>198.20623000000001</v>
      </c>
      <c r="O16" s="100">
        <v>177.65986000000001</v>
      </c>
      <c r="P16" s="100">
        <v>226.74607</v>
      </c>
      <c r="Q16" s="100">
        <v>237.70406</v>
      </c>
      <c r="R16" s="100">
        <v>265.62076000000002</v>
      </c>
      <c r="S16" s="100">
        <v>457.66590000000002</v>
      </c>
      <c r="T16" s="100">
        <v>500.65710999999999</v>
      </c>
      <c r="U16" s="100">
        <v>109.75</v>
      </c>
      <c r="V16" s="100">
        <v>138.50584000000001</v>
      </c>
      <c r="W16" s="126"/>
      <c r="X16" s="114">
        <v>1909</v>
      </c>
      <c r="Y16" s="100">
        <v>79.180172999999996</v>
      </c>
      <c r="Z16" s="100">
        <v>27.163167999999999</v>
      </c>
      <c r="AA16" s="100">
        <v>16.878222999999998</v>
      </c>
      <c r="AB16" s="100">
        <v>19.420653999999999</v>
      </c>
      <c r="AC16" s="100">
        <v>23.696660000000001</v>
      </c>
      <c r="AD16" s="100">
        <v>19.110937</v>
      </c>
      <c r="AE16" s="100">
        <v>17.950880999999999</v>
      </c>
      <c r="AF16" s="100">
        <v>27.83426</v>
      </c>
      <c r="AG16" s="100">
        <v>20.092459000000002</v>
      </c>
      <c r="AH16" s="100">
        <v>27.840972000000001</v>
      </c>
      <c r="AI16" s="100">
        <v>27.916656</v>
      </c>
      <c r="AJ16" s="100">
        <v>38.560977999999999</v>
      </c>
      <c r="AK16" s="100">
        <v>46.682290000000002</v>
      </c>
      <c r="AL16" s="100">
        <v>62.046985999999997</v>
      </c>
      <c r="AM16" s="100">
        <v>138.03854999999999</v>
      </c>
      <c r="AN16" s="100">
        <v>183.85732999999999</v>
      </c>
      <c r="AO16" s="100">
        <v>194.40664000000001</v>
      </c>
      <c r="AP16" s="100">
        <v>397.35908999999998</v>
      </c>
      <c r="AQ16" s="100">
        <v>34.446981000000001</v>
      </c>
      <c r="AR16" s="100">
        <v>45.825729000000003</v>
      </c>
      <c r="AS16" s="126"/>
      <c r="AT16" s="114">
        <v>1909</v>
      </c>
      <c r="AU16" s="100">
        <v>93.400644999999997</v>
      </c>
      <c r="AV16" s="100">
        <v>32.309851000000002</v>
      </c>
      <c r="AW16" s="100">
        <v>31.387495000000001</v>
      </c>
      <c r="AX16" s="100">
        <v>48.277234999999997</v>
      </c>
      <c r="AY16" s="100">
        <v>56.762692999999999</v>
      </c>
      <c r="AZ16" s="100">
        <v>56.791522999999998</v>
      </c>
      <c r="BA16" s="100">
        <v>61.187880999999997</v>
      </c>
      <c r="BB16" s="100">
        <v>73.940933999999999</v>
      </c>
      <c r="BC16" s="100">
        <v>89.114152000000004</v>
      </c>
      <c r="BD16" s="100">
        <v>115.70471999999999</v>
      </c>
      <c r="BE16" s="100">
        <v>109.24952999999999</v>
      </c>
      <c r="BF16" s="100">
        <v>127.56491</v>
      </c>
      <c r="BG16" s="100">
        <v>117.64530000000001</v>
      </c>
      <c r="BH16" s="100">
        <v>149.49066999999999</v>
      </c>
      <c r="BI16" s="100">
        <v>191.59318999999999</v>
      </c>
      <c r="BJ16" s="100">
        <v>227.80011999999999</v>
      </c>
      <c r="BK16" s="100">
        <v>335.38866000000002</v>
      </c>
      <c r="BL16" s="100">
        <v>448.40276</v>
      </c>
      <c r="BM16" s="100">
        <v>73.609020000000001</v>
      </c>
      <c r="BN16" s="100">
        <v>95.498474999999999</v>
      </c>
      <c r="BO16" s="126"/>
      <c r="BP16" s="113">
        <v>1909</v>
      </c>
    </row>
    <row r="17" spans="1:68" s="92" customFormat="1">
      <c r="A17" s="126"/>
      <c r="B17" s="114">
        <v>1910</v>
      </c>
      <c r="C17" s="100">
        <v>80.900587000000002</v>
      </c>
      <c r="D17" s="100">
        <v>36.911602000000002</v>
      </c>
      <c r="E17" s="100">
        <v>45.248972999999999</v>
      </c>
      <c r="F17" s="100">
        <v>72.140529999999998</v>
      </c>
      <c r="G17" s="100">
        <v>93.632625000000004</v>
      </c>
      <c r="H17" s="100">
        <v>100.77516</v>
      </c>
      <c r="I17" s="100">
        <v>96.626109</v>
      </c>
      <c r="J17" s="100">
        <v>127.53400000000001</v>
      </c>
      <c r="K17" s="100">
        <v>157.01936000000001</v>
      </c>
      <c r="L17" s="100">
        <v>183.79868999999999</v>
      </c>
      <c r="M17" s="100">
        <v>183.32961</v>
      </c>
      <c r="N17" s="100">
        <v>255.03626</v>
      </c>
      <c r="O17" s="100">
        <v>242.14588000000001</v>
      </c>
      <c r="P17" s="100">
        <v>235.66184000000001</v>
      </c>
      <c r="Q17" s="100">
        <v>262.69400000000002</v>
      </c>
      <c r="R17" s="100">
        <v>294.71638999999999</v>
      </c>
      <c r="S17" s="100">
        <v>512.64126999999996</v>
      </c>
      <c r="T17" s="100">
        <v>421.76297</v>
      </c>
      <c r="U17" s="100">
        <v>113.44472</v>
      </c>
      <c r="V17" s="100">
        <v>146.68691000000001</v>
      </c>
      <c r="W17" s="126"/>
      <c r="X17" s="114">
        <v>1910</v>
      </c>
      <c r="Y17" s="100">
        <v>70.739062000000004</v>
      </c>
      <c r="Z17" s="100">
        <v>23.174206999999999</v>
      </c>
      <c r="AA17" s="100">
        <v>18.302873000000002</v>
      </c>
      <c r="AB17" s="100">
        <v>20.027190999999998</v>
      </c>
      <c r="AC17" s="100">
        <v>16.260344</v>
      </c>
      <c r="AD17" s="100">
        <v>16.630445999999999</v>
      </c>
      <c r="AE17" s="100">
        <v>23.354222</v>
      </c>
      <c r="AF17" s="100">
        <v>19.495331</v>
      </c>
      <c r="AG17" s="100">
        <v>17.965797999999999</v>
      </c>
      <c r="AH17" s="100">
        <v>34.316239000000003</v>
      </c>
      <c r="AI17" s="100">
        <v>32.898344000000002</v>
      </c>
      <c r="AJ17" s="100">
        <v>44.743049999999997</v>
      </c>
      <c r="AK17" s="100">
        <v>32.145186000000002</v>
      </c>
      <c r="AL17" s="100">
        <v>85.923749999999998</v>
      </c>
      <c r="AM17" s="100">
        <v>114.15795</v>
      </c>
      <c r="AN17" s="100">
        <v>188.45285999999999</v>
      </c>
      <c r="AO17" s="100">
        <v>281.09816000000001</v>
      </c>
      <c r="AP17" s="100">
        <v>554.61497999999995</v>
      </c>
      <c r="AQ17" s="100">
        <v>33.169457999999999</v>
      </c>
      <c r="AR17" s="100">
        <v>48.350617</v>
      </c>
      <c r="AS17" s="126"/>
      <c r="AT17" s="114">
        <v>1910</v>
      </c>
      <c r="AU17" s="100">
        <v>75.906474000000003</v>
      </c>
      <c r="AV17" s="100">
        <v>30.131923</v>
      </c>
      <c r="AW17" s="100">
        <v>31.885618000000001</v>
      </c>
      <c r="AX17" s="100">
        <v>46.368929999999999</v>
      </c>
      <c r="AY17" s="100">
        <v>55.741562999999999</v>
      </c>
      <c r="AZ17" s="100">
        <v>59.915430999999998</v>
      </c>
      <c r="BA17" s="100">
        <v>61.362571000000003</v>
      </c>
      <c r="BB17" s="100">
        <v>76.185220999999999</v>
      </c>
      <c r="BC17" s="100">
        <v>93.097915999999998</v>
      </c>
      <c r="BD17" s="100">
        <v>116.89614</v>
      </c>
      <c r="BE17" s="100">
        <v>117.23744000000001</v>
      </c>
      <c r="BF17" s="100">
        <v>162.11582999999999</v>
      </c>
      <c r="BG17" s="100">
        <v>145.62922</v>
      </c>
      <c r="BH17" s="100">
        <v>164.94198</v>
      </c>
      <c r="BI17" s="100">
        <v>193.24773999999999</v>
      </c>
      <c r="BJ17" s="100">
        <v>245.31421</v>
      </c>
      <c r="BK17" s="100">
        <v>404.89107999999999</v>
      </c>
      <c r="BL17" s="100">
        <v>489.23678999999998</v>
      </c>
      <c r="BM17" s="100">
        <v>74.882298000000006</v>
      </c>
      <c r="BN17" s="100">
        <v>101.14484</v>
      </c>
      <c r="BO17" s="126"/>
      <c r="BP17" s="114">
        <v>1910</v>
      </c>
    </row>
    <row r="18" spans="1:68" s="92" customFormat="1">
      <c r="A18" s="126"/>
      <c r="B18" s="114">
        <v>1911</v>
      </c>
      <c r="C18" s="100">
        <v>89.900885000000002</v>
      </c>
      <c r="D18" s="100">
        <v>43.882707000000003</v>
      </c>
      <c r="E18" s="100">
        <v>41.600414000000001</v>
      </c>
      <c r="F18" s="100">
        <v>67.446534999999997</v>
      </c>
      <c r="G18" s="100">
        <v>101.00042999999999</v>
      </c>
      <c r="H18" s="100">
        <v>114.77518999999999</v>
      </c>
      <c r="I18" s="100">
        <v>130.60437999999999</v>
      </c>
      <c r="J18" s="100">
        <v>153.03819999999999</v>
      </c>
      <c r="K18" s="100">
        <v>156.32714000000001</v>
      </c>
      <c r="L18" s="100">
        <v>166.44772</v>
      </c>
      <c r="M18" s="100">
        <v>183.72389999999999</v>
      </c>
      <c r="N18" s="100">
        <v>241.24288000000001</v>
      </c>
      <c r="O18" s="100">
        <v>255.02811</v>
      </c>
      <c r="P18" s="100">
        <v>251.90782999999999</v>
      </c>
      <c r="Q18" s="100">
        <v>252.94820999999999</v>
      </c>
      <c r="R18" s="100">
        <v>348.26657999999998</v>
      </c>
      <c r="S18" s="100">
        <v>406.18301000000002</v>
      </c>
      <c r="T18" s="100">
        <v>551.84432000000004</v>
      </c>
      <c r="U18" s="100">
        <v>120.40458</v>
      </c>
      <c r="V18" s="100">
        <v>153.4605</v>
      </c>
      <c r="W18" s="126"/>
      <c r="X18" s="114">
        <v>1911</v>
      </c>
      <c r="Y18" s="100">
        <v>92.717789999999994</v>
      </c>
      <c r="Z18" s="100">
        <v>25.423048000000001</v>
      </c>
      <c r="AA18" s="100">
        <v>13.623338</v>
      </c>
      <c r="AB18" s="100">
        <v>17.926126</v>
      </c>
      <c r="AC18" s="100">
        <v>20.046015000000001</v>
      </c>
      <c r="AD18" s="100">
        <v>20.034903</v>
      </c>
      <c r="AE18" s="100">
        <v>26.106739000000001</v>
      </c>
      <c r="AF18" s="100">
        <v>27.764527999999999</v>
      </c>
      <c r="AG18" s="100">
        <v>28.693947000000001</v>
      </c>
      <c r="AH18" s="100">
        <v>24.715769000000002</v>
      </c>
      <c r="AI18" s="100">
        <v>38.670667000000002</v>
      </c>
      <c r="AJ18" s="100">
        <v>45.383138000000002</v>
      </c>
      <c r="AK18" s="100">
        <v>31.629840000000002</v>
      </c>
      <c r="AL18" s="100">
        <v>62.670299999999997</v>
      </c>
      <c r="AM18" s="100">
        <v>110.78851</v>
      </c>
      <c r="AN18" s="100">
        <v>192.66663</v>
      </c>
      <c r="AO18" s="100">
        <v>232.55814000000001</v>
      </c>
      <c r="AP18" s="100">
        <v>754.18993999999998</v>
      </c>
      <c r="AQ18" s="100">
        <v>37.208737999999997</v>
      </c>
      <c r="AR18" s="100">
        <v>52.460406999999996</v>
      </c>
      <c r="AS18" s="126"/>
      <c r="AT18" s="114">
        <v>1911</v>
      </c>
      <c r="AU18" s="100">
        <v>91.284684999999996</v>
      </c>
      <c r="AV18" s="100">
        <v>34.773805000000003</v>
      </c>
      <c r="AW18" s="100">
        <v>27.725097999999999</v>
      </c>
      <c r="AX18" s="100">
        <v>42.971026000000002</v>
      </c>
      <c r="AY18" s="100">
        <v>61.442974999999997</v>
      </c>
      <c r="AZ18" s="100">
        <v>68.809921000000003</v>
      </c>
      <c r="BA18" s="100">
        <v>80.143117000000004</v>
      </c>
      <c r="BB18" s="100">
        <v>93.056550000000001</v>
      </c>
      <c r="BC18" s="100">
        <v>97.305665000000005</v>
      </c>
      <c r="BD18" s="100">
        <v>102.78843999999999</v>
      </c>
      <c r="BE18" s="100">
        <v>119.98249</v>
      </c>
      <c r="BF18" s="100">
        <v>154.81665000000001</v>
      </c>
      <c r="BG18" s="100">
        <v>152.05007000000001</v>
      </c>
      <c r="BH18" s="100">
        <v>161.93598</v>
      </c>
      <c r="BI18" s="100">
        <v>185.81659999999999</v>
      </c>
      <c r="BJ18" s="100">
        <v>275.59055000000001</v>
      </c>
      <c r="BK18" s="100">
        <v>325.24243000000001</v>
      </c>
      <c r="BL18" s="100">
        <v>654.99073999999996</v>
      </c>
      <c r="BM18" s="100">
        <v>80.403949999999995</v>
      </c>
      <c r="BN18" s="100">
        <v>106.48016</v>
      </c>
      <c r="BO18" s="126"/>
      <c r="BP18" s="114">
        <v>1911</v>
      </c>
    </row>
    <row r="19" spans="1:68" s="92" customFormat="1">
      <c r="A19" s="126"/>
      <c r="B19" s="114">
        <v>1912</v>
      </c>
      <c r="C19" s="100">
        <v>75.368838999999994</v>
      </c>
      <c r="D19" s="100">
        <v>46.342502000000003</v>
      </c>
      <c r="E19" s="100">
        <v>50.097124999999998</v>
      </c>
      <c r="F19" s="100">
        <v>80.252585999999994</v>
      </c>
      <c r="G19" s="100">
        <v>117.16267000000001</v>
      </c>
      <c r="H19" s="100">
        <v>125.24146</v>
      </c>
      <c r="I19" s="100">
        <v>156.39205000000001</v>
      </c>
      <c r="J19" s="100">
        <v>156.82271</v>
      </c>
      <c r="K19" s="100">
        <v>171.24764999999999</v>
      </c>
      <c r="L19" s="100">
        <v>191.55615</v>
      </c>
      <c r="M19" s="100">
        <v>229.65181999999999</v>
      </c>
      <c r="N19" s="100">
        <v>229.78985</v>
      </c>
      <c r="O19" s="100">
        <v>192.15884</v>
      </c>
      <c r="P19" s="100">
        <v>296.40589999999997</v>
      </c>
      <c r="Q19" s="100">
        <v>293.03289000000001</v>
      </c>
      <c r="R19" s="100">
        <v>320.44716</v>
      </c>
      <c r="S19" s="100">
        <v>392.08217999999999</v>
      </c>
      <c r="T19" s="100">
        <v>336.25689999999997</v>
      </c>
      <c r="U19" s="100">
        <v>130.7801</v>
      </c>
      <c r="V19" s="100">
        <v>159.90574000000001</v>
      </c>
      <c r="W19" s="126"/>
      <c r="X19" s="114">
        <v>1912</v>
      </c>
      <c r="Y19" s="100">
        <v>78.066985000000003</v>
      </c>
      <c r="Z19" s="100">
        <v>17.72625</v>
      </c>
      <c r="AA19" s="100">
        <v>14.692176</v>
      </c>
      <c r="AB19" s="100">
        <v>16.063956000000001</v>
      </c>
      <c r="AC19" s="100">
        <v>21.764216000000001</v>
      </c>
      <c r="AD19" s="100">
        <v>20.058416000000001</v>
      </c>
      <c r="AE19" s="100">
        <v>20.371455999999998</v>
      </c>
      <c r="AF19" s="100">
        <v>26.794861000000001</v>
      </c>
      <c r="AG19" s="100">
        <v>20.913080999999998</v>
      </c>
      <c r="AH19" s="100">
        <v>32.129145000000001</v>
      </c>
      <c r="AI19" s="100">
        <v>58.550382999999997</v>
      </c>
      <c r="AJ19" s="100">
        <v>32.461736000000002</v>
      </c>
      <c r="AK19" s="100">
        <v>35.627611999999999</v>
      </c>
      <c r="AL19" s="100">
        <v>84.144097000000002</v>
      </c>
      <c r="AM19" s="100">
        <v>130.80005</v>
      </c>
      <c r="AN19" s="100">
        <v>152.77851000000001</v>
      </c>
      <c r="AO19" s="100">
        <v>412.70634999999999</v>
      </c>
      <c r="AP19" s="100">
        <v>795.33403999999996</v>
      </c>
      <c r="AQ19" s="100">
        <v>36.109582000000003</v>
      </c>
      <c r="AR19" s="100">
        <v>55.237202000000003</v>
      </c>
      <c r="AS19" s="126"/>
      <c r="AT19" s="114">
        <v>1912</v>
      </c>
      <c r="AU19" s="100">
        <v>76.694188999999994</v>
      </c>
      <c r="AV19" s="100">
        <v>32.219622999999999</v>
      </c>
      <c r="AW19" s="100">
        <v>32.546408</v>
      </c>
      <c r="AX19" s="100">
        <v>48.524383999999998</v>
      </c>
      <c r="AY19" s="100">
        <v>70.333614999999995</v>
      </c>
      <c r="AZ19" s="100">
        <v>73.862145999999996</v>
      </c>
      <c r="BA19" s="100">
        <v>90.524361999999996</v>
      </c>
      <c r="BB19" s="100">
        <v>94.372930999999994</v>
      </c>
      <c r="BC19" s="100">
        <v>101.28718000000001</v>
      </c>
      <c r="BD19" s="100">
        <v>119.30945</v>
      </c>
      <c r="BE19" s="100">
        <v>153.78048000000001</v>
      </c>
      <c r="BF19" s="100">
        <v>142.09679</v>
      </c>
      <c r="BG19" s="100">
        <v>119.92391000000001</v>
      </c>
      <c r="BH19" s="100">
        <v>195.75595999999999</v>
      </c>
      <c r="BI19" s="100">
        <v>216.1285</v>
      </c>
      <c r="BJ19" s="100">
        <v>241.30471</v>
      </c>
      <c r="BK19" s="100">
        <v>401.82713000000001</v>
      </c>
      <c r="BL19" s="100">
        <v>572.15251999999998</v>
      </c>
      <c r="BM19" s="100">
        <v>85.136940999999993</v>
      </c>
      <c r="BN19" s="100">
        <v>111.05135</v>
      </c>
      <c r="BO19" s="126"/>
      <c r="BP19" s="114">
        <v>1912</v>
      </c>
    </row>
    <row r="20" spans="1:68" s="92" customFormat="1">
      <c r="A20" s="126"/>
      <c r="B20" s="114">
        <v>1913</v>
      </c>
      <c r="C20" s="100">
        <v>88.794368000000006</v>
      </c>
      <c r="D20" s="100">
        <v>36.799702000000003</v>
      </c>
      <c r="E20" s="100">
        <v>51.588393000000003</v>
      </c>
      <c r="F20" s="100">
        <v>78.619356999999994</v>
      </c>
      <c r="G20" s="100">
        <v>118.5346</v>
      </c>
      <c r="H20" s="100">
        <v>130.12842000000001</v>
      </c>
      <c r="I20" s="100">
        <v>136.97823</v>
      </c>
      <c r="J20" s="100">
        <v>146.82078000000001</v>
      </c>
      <c r="K20" s="100">
        <v>158.48974999999999</v>
      </c>
      <c r="L20" s="100">
        <v>192.75758999999999</v>
      </c>
      <c r="M20" s="100">
        <v>213.87148999999999</v>
      </c>
      <c r="N20" s="100">
        <v>214.69021000000001</v>
      </c>
      <c r="O20" s="100">
        <v>224.80506</v>
      </c>
      <c r="P20" s="100">
        <v>248.55880999999999</v>
      </c>
      <c r="Q20" s="100">
        <v>278.84742999999997</v>
      </c>
      <c r="R20" s="100">
        <v>298.10467999999997</v>
      </c>
      <c r="S20" s="100">
        <v>333.68927000000002</v>
      </c>
      <c r="T20" s="100">
        <v>649.63188000000002</v>
      </c>
      <c r="U20" s="100">
        <v>126.2055</v>
      </c>
      <c r="V20" s="100">
        <v>157.52377999999999</v>
      </c>
      <c r="W20" s="126"/>
      <c r="X20" s="114">
        <v>1913</v>
      </c>
      <c r="Y20" s="100">
        <v>70.211008000000007</v>
      </c>
      <c r="Z20" s="100">
        <v>20.555002000000002</v>
      </c>
      <c r="AA20" s="100">
        <v>13.468859999999999</v>
      </c>
      <c r="AB20" s="100">
        <v>20.43805</v>
      </c>
      <c r="AC20" s="100">
        <v>25.271214000000001</v>
      </c>
      <c r="AD20" s="100">
        <v>30.623228000000001</v>
      </c>
      <c r="AE20" s="100">
        <v>20.240293000000001</v>
      </c>
      <c r="AF20" s="100">
        <v>31.865400999999999</v>
      </c>
      <c r="AG20" s="100">
        <v>32.391810999999997</v>
      </c>
      <c r="AH20" s="100">
        <v>38.309638999999997</v>
      </c>
      <c r="AI20" s="100">
        <v>35.757317999999998</v>
      </c>
      <c r="AJ20" s="100">
        <v>33.367711999999997</v>
      </c>
      <c r="AK20" s="100">
        <v>39.085706999999999</v>
      </c>
      <c r="AL20" s="100">
        <v>68.597560999999999</v>
      </c>
      <c r="AM20" s="100">
        <v>109.72611999999999</v>
      </c>
      <c r="AN20" s="100">
        <v>131.9776</v>
      </c>
      <c r="AO20" s="100">
        <v>278.72030999999998</v>
      </c>
      <c r="AP20" s="100">
        <v>454.08677999999998</v>
      </c>
      <c r="AQ20" s="100">
        <v>35.418821999999999</v>
      </c>
      <c r="AR20" s="100">
        <v>47.752771000000003</v>
      </c>
      <c r="AS20" s="126"/>
      <c r="AT20" s="114">
        <v>1913</v>
      </c>
      <c r="AU20" s="100">
        <v>79.666815999999997</v>
      </c>
      <c r="AV20" s="100">
        <v>28.781327999999998</v>
      </c>
      <c r="AW20" s="100">
        <v>32.700733999999997</v>
      </c>
      <c r="AX20" s="100">
        <v>49.857937999999997</v>
      </c>
      <c r="AY20" s="100">
        <v>72.544781999999998</v>
      </c>
      <c r="AZ20" s="100">
        <v>81.205374000000006</v>
      </c>
      <c r="BA20" s="100">
        <v>80.300267000000005</v>
      </c>
      <c r="BB20" s="100">
        <v>91.450935999999999</v>
      </c>
      <c r="BC20" s="100">
        <v>99.454060999999996</v>
      </c>
      <c r="BD20" s="100">
        <v>122.16746999999999</v>
      </c>
      <c r="BE20" s="100">
        <v>134.22103000000001</v>
      </c>
      <c r="BF20" s="100">
        <v>133.60932</v>
      </c>
      <c r="BG20" s="100">
        <v>139.01828</v>
      </c>
      <c r="BH20" s="100">
        <v>163.43638999999999</v>
      </c>
      <c r="BI20" s="100">
        <v>198.38230999999999</v>
      </c>
      <c r="BJ20" s="100">
        <v>218.89023</v>
      </c>
      <c r="BK20" s="100">
        <v>307.3818</v>
      </c>
      <c r="BL20" s="100">
        <v>548.41741999999999</v>
      </c>
      <c r="BM20" s="100">
        <v>82.319661999999994</v>
      </c>
      <c r="BN20" s="100">
        <v>105.66337</v>
      </c>
      <c r="BO20" s="126"/>
      <c r="BP20" s="114">
        <v>1913</v>
      </c>
    </row>
    <row r="21" spans="1:68" s="92" customFormat="1">
      <c r="A21" s="126"/>
      <c r="B21" s="114">
        <v>1914</v>
      </c>
      <c r="C21" s="100">
        <v>100.77146999999999</v>
      </c>
      <c r="D21" s="100">
        <v>35.746727</v>
      </c>
      <c r="E21" s="100">
        <v>42.668588</v>
      </c>
      <c r="F21" s="100">
        <v>73.538859000000002</v>
      </c>
      <c r="G21" s="100">
        <v>114.18676000000001</v>
      </c>
      <c r="H21" s="100">
        <v>134.90540999999999</v>
      </c>
      <c r="I21" s="100">
        <v>132.46914000000001</v>
      </c>
      <c r="J21" s="100">
        <v>134.97130999999999</v>
      </c>
      <c r="K21" s="100">
        <v>155.27788000000001</v>
      </c>
      <c r="L21" s="100">
        <v>175.05223000000001</v>
      </c>
      <c r="M21" s="100">
        <v>213.36523</v>
      </c>
      <c r="N21" s="100">
        <v>208.14268000000001</v>
      </c>
      <c r="O21" s="100">
        <v>245.54826</v>
      </c>
      <c r="P21" s="100">
        <v>232.79461000000001</v>
      </c>
      <c r="Q21" s="100">
        <v>248.70330999999999</v>
      </c>
      <c r="R21" s="100">
        <v>244.71902</v>
      </c>
      <c r="S21" s="100">
        <v>397.60991999999999</v>
      </c>
      <c r="T21" s="100">
        <v>523.54650000000004</v>
      </c>
      <c r="U21" s="100">
        <v>123.06716</v>
      </c>
      <c r="V21" s="100">
        <v>151.47971000000001</v>
      </c>
      <c r="W21" s="126"/>
      <c r="X21" s="114">
        <v>1914</v>
      </c>
      <c r="Y21" s="100">
        <v>62.572893999999998</v>
      </c>
      <c r="Z21" s="100">
        <v>22.812988000000001</v>
      </c>
      <c r="AA21" s="100">
        <v>10.980854000000001</v>
      </c>
      <c r="AB21" s="100">
        <v>16.811437000000002</v>
      </c>
      <c r="AC21" s="100">
        <v>23.355409000000002</v>
      </c>
      <c r="AD21" s="100">
        <v>26.475999999999999</v>
      </c>
      <c r="AE21" s="100">
        <v>28.500440999999999</v>
      </c>
      <c r="AF21" s="100">
        <v>25.687642</v>
      </c>
      <c r="AG21" s="100">
        <v>31.526451999999999</v>
      </c>
      <c r="AH21" s="100">
        <v>33.146523000000002</v>
      </c>
      <c r="AI21" s="100">
        <v>40.724606000000001</v>
      </c>
      <c r="AJ21" s="100">
        <v>45.549655999999999</v>
      </c>
      <c r="AK21" s="100">
        <v>49.429364999999997</v>
      </c>
      <c r="AL21" s="100">
        <v>41.779307000000003</v>
      </c>
      <c r="AM21" s="100">
        <v>89.531285999999994</v>
      </c>
      <c r="AN21" s="100">
        <v>156.98322999999999</v>
      </c>
      <c r="AO21" s="100">
        <v>364.36295000000001</v>
      </c>
      <c r="AP21" s="100">
        <v>481.23194999999998</v>
      </c>
      <c r="AQ21" s="100">
        <v>34.196356999999999</v>
      </c>
      <c r="AR21" s="100">
        <v>48.564883999999999</v>
      </c>
      <c r="AS21" s="126"/>
      <c r="AT21" s="114">
        <v>1914</v>
      </c>
      <c r="AU21" s="100">
        <v>82.011019000000005</v>
      </c>
      <c r="AV21" s="100">
        <v>29.361754000000001</v>
      </c>
      <c r="AW21" s="100">
        <v>26.974712</v>
      </c>
      <c r="AX21" s="100">
        <v>45.493626999999996</v>
      </c>
      <c r="AY21" s="100">
        <v>69.192927999999995</v>
      </c>
      <c r="AZ21" s="100">
        <v>81.260897</v>
      </c>
      <c r="BA21" s="100">
        <v>81.867380999999995</v>
      </c>
      <c r="BB21" s="100">
        <v>82.191186000000002</v>
      </c>
      <c r="BC21" s="100">
        <v>97.007943999999995</v>
      </c>
      <c r="BD21" s="100">
        <v>109.66088999999999</v>
      </c>
      <c r="BE21" s="100">
        <v>135.55078</v>
      </c>
      <c r="BF21" s="100">
        <v>135.03853000000001</v>
      </c>
      <c r="BG21" s="100">
        <v>154.88168999999999</v>
      </c>
      <c r="BH21" s="100">
        <v>142.65218999999999</v>
      </c>
      <c r="BI21" s="100">
        <v>172.70359999999999</v>
      </c>
      <c r="BJ21" s="100">
        <v>202.47287</v>
      </c>
      <c r="BK21" s="100">
        <v>381.50335000000001</v>
      </c>
      <c r="BL21" s="100">
        <v>501.49822999999998</v>
      </c>
      <c r="BM21" s="100">
        <v>79.999436000000003</v>
      </c>
      <c r="BN21" s="100">
        <v>102.71942</v>
      </c>
      <c r="BO21" s="126"/>
      <c r="BP21" s="114">
        <v>1914</v>
      </c>
    </row>
    <row r="22" spans="1:68" s="92" customFormat="1">
      <c r="A22" s="126"/>
      <c r="B22" s="114">
        <v>1915</v>
      </c>
      <c r="C22" s="100">
        <v>71.538370999999998</v>
      </c>
      <c r="D22" s="100">
        <v>35.910747000000001</v>
      </c>
      <c r="E22" s="100">
        <v>40.464260000000003</v>
      </c>
      <c r="F22" s="100">
        <v>73.238800999999995</v>
      </c>
      <c r="G22" s="100">
        <v>92.977457000000001</v>
      </c>
      <c r="H22" s="100">
        <v>118.2124</v>
      </c>
      <c r="I22" s="100">
        <v>113.28201</v>
      </c>
      <c r="J22" s="100">
        <v>127.84453999999999</v>
      </c>
      <c r="K22" s="100">
        <v>141.89515</v>
      </c>
      <c r="L22" s="100">
        <v>155.50129000000001</v>
      </c>
      <c r="M22" s="100">
        <v>176.00409999999999</v>
      </c>
      <c r="N22" s="100">
        <v>215.50629000000001</v>
      </c>
      <c r="O22" s="100">
        <v>235.71129999999999</v>
      </c>
      <c r="P22" s="100">
        <v>226.62482</v>
      </c>
      <c r="Q22" s="100">
        <v>296.84122000000002</v>
      </c>
      <c r="R22" s="100">
        <v>305.84843999999998</v>
      </c>
      <c r="S22" s="100">
        <v>383.86453</v>
      </c>
      <c r="T22" s="100">
        <v>684.27188000000001</v>
      </c>
      <c r="U22" s="100">
        <v>112.23349</v>
      </c>
      <c r="V22" s="100">
        <v>144.79382000000001</v>
      </c>
      <c r="W22" s="126"/>
      <c r="X22" s="114">
        <v>1915</v>
      </c>
      <c r="Y22" s="100">
        <v>54.778511999999999</v>
      </c>
      <c r="Z22" s="100">
        <v>18.609173999999999</v>
      </c>
      <c r="AA22" s="100">
        <v>11.177892</v>
      </c>
      <c r="AB22" s="100">
        <v>17.180405</v>
      </c>
      <c r="AC22" s="100">
        <v>15.646164000000001</v>
      </c>
      <c r="AD22" s="100">
        <v>19.164301999999999</v>
      </c>
      <c r="AE22" s="100">
        <v>22.706778</v>
      </c>
      <c r="AF22" s="100">
        <v>19.900473000000002</v>
      </c>
      <c r="AG22" s="100">
        <v>27.849743</v>
      </c>
      <c r="AH22" s="100">
        <v>34.034725000000002</v>
      </c>
      <c r="AI22" s="100">
        <v>32.244543</v>
      </c>
      <c r="AJ22" s="100">
        <v>57.660846999999997</v>
      </c>
      <c r="AK22" s="100">
        <v>32.715076000000003</v>
      </c>
      <c r="AL22" s="100">
        <v>54.735840000000003</v>
      </c>
      <c r="AM22" s="100">
        <v>73.669735000000003</v>
      </c>
      <c r="AN22" s="100">
        <v>202.79084</v>
      </c>
      <c r="AO22" s="100">
        <v>319.48881999999998</v>
      </c>
      <c r="AP22" s="100">
        <v>620.97515999999996</v>
      </c>
      <c r="AQ22" s="100">
        <v>30.613171000000001</v>
      </c>
      <c r="AR22" s="100">
        <v>47.308228999999997</v>
      </c>
      <c r="AS22" s="126"/>
      <c r="AT22" s="114">
        <v>1915</v>
      </c>
      <c r="AU22" s="100">
        <v>63.307734000000004</v>
      </c>
      <c r="AV22" s="100">
        <v>27.368392</v>
      </c>
      <c r="AW22" s="100">
        <v>25.965821999999999</v>
      </c>
      <c r="AX22" s="100">
        <v>45.521847999999999</v>
      </c>
      <c r="AY22" s="100">
        <v>54.497948999999998</v>
      </c>
      <c r="AZ22" s="100">
        <v>68.914668000000006</v>
      </c>
      <c r="BA22" s="100">
        <v>69.097855999999993</v>
      </c>
      <c r="BB22" s="100">
        <v>75.579189999999997</v>
      </c>
      <c r="BC22" s="100">
        <v>87.901387999999997</v>
      </c>
      <c r="BD22" s="100">
        <v>99.085942000000003</v>
      </c>
      <c r="BE22" s="100">
        <v>110.72626</v>
      </c>
      <c r="BF22" s="100">
        <v>144.19121000000001</v>
      </c>
      <c r="BG22" s="100">
        <v>141.79584</v>
      </c>
      <c r="BH22" s="100">
        <v>145.68340000000001</v>
      </c>
      <c r="BI22" s="100">
        <v>189.92044000000001</v>
      </c>
      <c r="BJ22" s="100">
        <v>255.75448</v>
      </c>
      <c r="BK22" s="100">
        <v>352.31353000000001</v>
      </c>
      <c r="BL22" s="100">
        <v>651.08876999999995</v>
      </c>
      <c r="BM22" s="100">
        <v>72.584321000000003</v>
      </c>
      <c r="BN22" s="100">
        <v>98.393009000000006</v>
      </c>
      <c r="BO22" s="126"/>
      <c r="BP22" s="114">
        <v>1915</v>
      </c>
    </row>
    <row r="23" spans="1:68" s="92" customFormat="1">
      <c r="A23" s="126"/>
      <c r="B23" s="114">
        <v>1916</v>
      </c>
      <c r="C23" s="100">
        <v>70.910522</v>
      </c>
      <c r="D23" s="100">
        <v>36.441574000000003</v>
      </c>
      <c r="E23" s="100">
        <v>45.778481999999997</v>
      </c>
      <c r="F23" s="100">
        <v>60.927340000000001</v>
      </c>
      <c r="G23" s="100">
        <v>76.033455000000004</v>
      </c>
      <c r="H23" s="100">
        <v>89.679151000000005</v>
      </c>
      <c r="I23" s="100">
        <v>81.126557000000005</v>
      </c>
      <c r="J23" s="100">
        <v>116.5425</v>
      </c>
      <c r="K23" s="100">
        <v>141.57144</v>
      </c>
      <c r="L23" s="100">
        <v>146.28438</v>
      </c>
      <c r="M23" s="100">
        <v>205.03652</v>
      </c>
      <c r="N23" s="100">
        <v>189.53254000000001</v>
      </c>
      <c r="O23" s="100">
        <v>245.16843</v>
      </c>
      <c r="P23" s="100">
        <v>224.96958000000001</v>
      </c>
      <c r="Q23" s="100">
        <v>273.64569</v>
      </c>
      <c r="R23" s="100">
        <v>258.05786000000001</v>
      </c>
      <c r="S23" s="100">
        <v>283.17813000000001</v>
      </c>
      <c r="T23" s="100">
        <v>466.65848</v>
      </c>
      <c r="U23" s="100">
        <v>103.16749</v>
      </c>
      <c r="V23" s="100">
        <v>131.34092000000001</v>
      </c>
      <c r="W23" s="126"/>
      <c r="X23" s="114">
        <v>1916</v>
      </c>
      <c r="Y23" s="100">
        <v>57.281815999999999</v>
      </c>
      <c r="Z23" s="100">
        <v>16.945692999999999</v>
      </c>
      <c r="AA23" s="100">
        <v>9.6827836000000005</v>
      </c>
      <c r="AB23" s="100">
        <v>18.862214000000002</v>
      </c>
      <c r="AC23" s="100">
        <v>18.242695000000001</v>
      </c>
      <c r="AD23" s="100">
        <v>17.799886999999998</v>
      </c>
      <c r="AE23" s="100">
        <v>22.514385999999998</v>
      </c>
      <c r="AF23" s="100">
        <v>20.496312</v>
      </c>
      <c r="AG23" s="100">
        <v>25.055505</v>
      </c>
      <c r="AH23" s="100">
        <v>17.846858000000001</v>
      </c>
      <c r="AI23" s="100">
        <v>35.047410999999997</v>
      </c>
      <c r="AJ23" s="100">
        <v>27.885164</v>
      </c>
      <c r="AK23" s="100">
        <v>45.505518000000002</v>
      </c>
      <c r="AL23" s="100">
        <v>50.749712000000002</v>
      </c>
      <c r="AM23" s="100">
        <v>79.070407000000003</v>
      </c>
      <c r="AN23" s="100">
        <v>134.01591999999999</v>
      </c>
      <c r="AO23" s="100">
        <v>232.81595999999999</v>
      </c>
      <c r="AP23" s="100">
        <v>594.71366</v>
      </c>
      <c r="AQ23" s="100">
        <v>28.558579000000002</v>
      </c>
      <c r="AR23" s="100">
        <v>41.678831000000002</v>
      </c>
      <c r="AS23" s="126"/>
      <c r="AT23" s="114">
        <v>1916</v>
      </c>
      <c r="AU23" s="100">
        <v>64.218064999999996</v>
      </c>
      <c r="AV23" s="100">
        <v>26.814623000000001</v>
      </c>
      <c r="AW23" s="100">
        <v>27.916260000000001</v>
      </c>
      <c r="AX23" s="100">
        <v>40.127236000000003</v>
      </c>
      <c r="AY23" s="100">
        <v>47.147939000000001</v>
      </c>
      <c r="AZ23" s="100">
        <v>53.697128999999997</v>
      </c>
      <c r="BA23" s="100">
        <v>52.473014999999997</v>
      </c>
      <c r="BB23" s="100">
        <v>69.927001000000004</v>
      </c>
      <c r="BC23" s="100">
        <v>86.119805999999997</v>
      </c>
      <c r="BD23" s="100">
        <v>86.177768999999998</v>
      </c>
      <c r="BE23" s="100">
        <v>127.31056</v>
      </c>
      <c r="BF23" s="100">
        <v>116.18176</v>
      </c>
      <c r="BG23" s="100">
        <v>152.73436000000001</v>
      </c>
      <c r="BH23" s="100">
        <v>143.09640999999999</v>
      </c>
      <c r="BI23" s="100">
        <v>180.11913999999999</v>
      </c>
      <c r="BJ23" s="100">
        <v>197.21272999999999</v>
      </c>
      <c r="BK23" s="100">
        <v>258.22048000000001</v>
      </c>
      <c r="BL23" s="100">
        <v>534.16941999999995</v>
      </c>
      <c r="BM23" s="100">
        <v>66.840866000000005</v>
      </c>
      <c r="BN23" s="100">
        <v>88.791410999999997</v>
      </c>
      <c r="BO23" s="126"/>
      <c r="BP23" s="114">
        <v>1916</v>
      </c>
    </row>
    <row r="24" spans="1:68" s="92" customFormat="1">
      <c r="A24" s="126"/>
      <c r="B24" s="114">
        <v>1917</v>
      </c>
      <c r="C24" s="100">
        <v>75.100510999999997</v>
      </c>
      <c r="D24" s="100">
        <v>43.894367000000003</v>
      </c>
      <c r="E24" s="100">
        <v>52.483350999999999</v>
      </c>
      <c r="F24" s="100">
        <v>64.526715999999993</v>
      </c>
      <c r="G24" s="100">
        <v>62.963068999999997</v>
      </c>
      <c r="H24" s="100">
        <v>85.452144000000004</v>
      </c>
      <c r="I24" s="100">
        <v>79.446157999999997</v>
      </c>
      <c r="J24" s="100">
        <v>93.628185999999999</v>
      </c>
      <c r="K24" s="100">
        <v>106.40998999999999</v>
      </c>
      <c r="L24" s="100">
        <v>136.52080000000001</v>
      </c>
      <c r="M24" s="100">
        <v>179.85668999999999</v>
      </c>
      <c r="N24" s="100">
        <v>190.03301999999999</v>
      </c>
      <c r="O24" s="100">
        <v>209.81733</v>
      </c>
      <c r="P24" s="100">
        <v>187.83464000000001</v>
      </c>
      <c r="Q24" s="100">
        <v>222.83598000000001</v>
      </c>
      <c r="R24" s="100">
        <v>262.07067000000001</v>
      </c>
      <c r="S24" s="100">
        <v>335.30912999999998</v>
      </c>
      <c r="T24" s="100">
        <v>547.98437000000001</v>
      </c>
      <c r="U24" s="100">
        <v>96.663747999999998</v>
      </c>
      <c r="V24" s="100">
        <v>122.39107</v>
      </c>
      <c r="W24" s="126"/>
      <c r="X24" s="114">
        <v>1917</v>
      </c>
      <c r="Y24" s="100">
        <v>52.609127999999998</v>
      </c>
      <c r="Z24" s="100">
        <v>22.868504999999999</v>
      </c>
      <c r="AA24" s="100">
        <v>14.84732</v>
      </c>
      <c r="AB24" s="100">
        <v>15.288169</v>
      </c>
      <c r="AC24" s="100">
        <v>18.157821999999999</v>
      </c>
      <c r="AD24" s="100">
        <v>19.702393000000001</v>
      </c>
      <c r="AE24" s="100">
        <v>20.811</v>
      </c>
      <c r="AF24" s="100">
        <v>16.962357999999998</v>
      </c>
      <c r="AG24" s="100">
        <v>17.648081000000001</v>
      </c>
      <c r="AH24" s="100">
        <v>27.760857000000001</v>
      </c>
      <c r="AI24" s="100">
        <v>21.658393</v>
      </c>
      <c r="AJ24" s="100">
        <v>30.042300000000001</v>
      </c>
      <c r="AK24" s="100">
        <v>32.315249000000001</v>
      </c>
      <c r="AL24" s="100">
        <v>44.762757000000001</v>
      </c>
      <c r="AM24" s="100">
        <v>64.036884999999998</v>
      </c>
      <c r="AN24" s="100">
        <v>146.87676999999999</v>
      </c>
      <c r="AO24" s="100">
        <v>312.63476000000003</v>
      </c>
      <c r="AP24" s="100">
        <v>443.78698000000003</v>
      </c>
      <c r="AQ24" s="100">
        <v>27.769805000000002</v>
      </c>
      <c r="AR24" s="100">
        <v>39.345390000000002</v>
      </c>
      <c r="AS24" s="126"/>
      <c r="AT24" s="114">
        <v>1917</v>
      </c>
      <c r="AU24" s="100">
        <v>64.056780000000003</v>
      </c>
      <c r="AV24" s="100">
        <v>33.510699000000002</v>
      </c>
      <c r="AW24" s="100">
        <v>33.866106000000002</v>
      </c>
      <c r="AX24" s="100">
        <v>40.177402999999998</v>
      </c>
      <c r="AY24" s="100">
        <v>40.467934</v>
      </c>
      <c r="AZ24" s="100">
        <v>52.355682999999999</v>
      </c>
      <c r="BA24" s="100">
        <v>50.723354999999998</v>
      </c>
      <c r="BB24" s="100">
        <v>56.335143000000002</v>
      </c>
      <c r="BC24" s="100">
        <v>63.956054999999999</v>
      </c>
      <c r="BD24" s="100">
        <v>85.250472000000002</v>
      </c>
      <c r="BE24" s="100">
        <v>107.04782</v>
      </c>
      <c r="BF24" s="100">
        <v>117.14961</v>
      </c>
      <c r="BG24" s="100">
        <v>127.5943</v>
      </c>
      <c r="BH24" s="100">
        <v>120.7268</v>
      </c>
      <c r="BI24" s="100">
        <v>146.26441</v>
      </c>
      <c r="BJ24" s="100">
        <v>205.06697</v>
      </c>
      <c r="BK24" s="100">
        <v>323.95308999999997</v>
      </c>
      <c r="BL24" s="100">
        <v>492.76531</v>
      </c>
      <c r="BM24" s="100">
        <v>63.045715000000001</v>
      </c>
      <c r="BN24" s="100">
        <v>82.679489000000004</v>
      </c>
      <c r="BO24" s="126"/>
      <c r="BP24" s="114">
        <v>1917</v>
      </c>
    </row>
    <row r="25" spans="1:68" s="92" customFormat="1">
      <c r="A25" s="126"/>
      <c r="B25" s="115">
        <v>1918</v>
      </c>
      <c r="C25" s="100">
        <v>69.028081</v>
      </c>
      <c r="D25" s="100">
        <v>39.916218999999998</v>
      </c>
      <c r="E25" s="100">
        <v>49.817494000000003</v>
      </c>
      <c r="F25" s="100">
        <v>60.436152999999997</v>
      </c>
      <c r="G25" s="100">
        <v>61.440322999999999</v>
      </c>
      <c r="H25" s="100">
        <v>81.775576999999998</v>
      </c>
      <c r="I25" s="100">
        <v>84.024518</v>
      </c>
      <c r="J25" s="100">
        <v>88.060079999999999</v>
      </c>
      <c r="K25" s="100">
        <v>107.86006</v>
      </c>
      <c r="L25" s="100">
        <v>145.85969</v>
      </c>
      <c r="M25" s="100">
        <v>162.78998000000001</v>
      </c>
      <c r="N25" s="100">
        <v>173.173</v>
      </c>
      <c r="O25" s="100">
        <v>193.11428000000001</v>
      </c>
      <c r="P25" s="100">
        <v>216.23773</v>
      </c>
      <c r="Q25" s="100">
        <v>226.03067999999999</v>
      </c>
      <c r="R25" s="100">
        <v>230.23437999999999</v>
      </c>
      <c r="S25" s="100">
        <v>418.95389999999998</v>
      </c>
      <c r="T25" s="100">
        <v>439.51976999999999</v>
      </c>
      <c r="U25" s="100">
        <v>93.309628000000004</v>
      </c>
      <c r="V25" s="100">
        <v>119.02056</v>
      </c>
      <c r="W25" s="126"/>
      <c r="X25" s="115">
        <v>1918</v>
      </c>
      <c r="Y25" s="100">
        <v>67.002262999999999</v>
      </c>
      <c r="Z25" s="100">
        <v>18.624572000000001</v>
      </c>
      <c r="AA25" s="100">
        <v>13.742870999999999</v>
      </c>
      <c r="AB25" s="100">
        <v>12.614103</v>
      </c>
      <c r="AC25" s="100">
        <v>19.837028</v>
      </c>
      <c r="AD25" s="100">
        <v>17.039541</v>
      </c>
      <c r="AE25" s="100">
        <v>16.253482999999999</v>
      </c>
      <c r="AF25" s="100">
        <v>14.768523</v>
      </c>
      <c r="AG25" s="100">
        <v>20.534071000000001</v>
      </c>
      <c r="AH25" s="100">
        <v>26.380597999999999</v>
      </c>
      <c r="AI25" s="100">
        <v>19.148213999999999</v>
      </c>
      <c r="AJ25" s="100">
        <v>27.416978</v>
      </c>
      <c r="AK25" s="100">
        <v>30.684438</v>
      </c>
      <c r="AL25" s="100">
        <v>28.254726999999999</v>
      </c>
      <c r="AM25" s="100">
        <v>89.247936999999993</v>
      </c>
      <c r="AN25" s="100">
        <v>148.92644999999999</v>
      </c>
      <c r="AO25" s="100">
        <v>209.81956</v>
      </c>
      <c r="AP25" s="100">
        <v>528.02599999999995</v>
      </c>
      <c r="AQ25" s="100">
        <v>27.490935</v>
      </c>
      <c r="AR25" s="100">
        <v>38.600116999999997</v>
      </c>
      <c r="AS25" s="126"/>
      <c r="AT25" s="115">
        <v>1918</v>
      </c>
      <c r="AU25" s="100">
        <v>68.033432000000005</v>
      </c>
      <c r="AV25" s="100">
        <v>29.400120000000001</v>
      </c>
      <c r="AW25" s="100">
        <v>31.979265000000002</v>
      </c>
      <c r="AX25" s="100">
        <v>36.785260999999998</v>
      </c>
      <c r="AY25" s="100">
        <v>40.459809999999997</v>
      </c>
      <c r="AZ25" s="100">
        <v>49.015203</v>
      </c>
      <c r="BA25" s="100">
        <v>50.763114999999999</v>
      </c>
      <c r="BB25" s="100">
        <v>52.332681000000001</v>
      </c>
      <c r="BC25" s="100">
        <v>65.893557999999999</v>
      </c>
      <c r="BD25" s="100">
        <v>89.139232000000007</v>
      </c>
      <c r="BE25" s="100">
        <v>96.272197000000006</v>
      </c>
      <c r="BF25" s="100">
        <v>106.53892999999999</v>
      </c>
      <c r="BG25" s="100">
        <v>117.83325000000001</v>
      </c>
      <c r="BH25" s="100">
        <v>128.2217</v>
      </c>
      <c r="BI25" s="100">
        <v>159.87388999999999</v>
      </c>
      <c r="BJ25" s="100">
        <v>189.65606</v>
      </c>
      <c r="BK25" s="100">
        <v>313.14852000000002</v>
      </c>
      <c r="BL25" s="100">
        <v>486.64958000000001</v>
      </c>
      <c r="BM25" s="100">
        <v>61.124273000000002</v>
      </c>
      <c r="BN25" s="100">
        <v>80.505334000000005</v>
      </c>
      <c r="BO25" s="126"/>
      <c r="BP25" s="115">
        <v>1918</v>
      </c>
    </row>
    <row r="26" spans="1:68" s="92" customFormat="1">
      <c r="A26" s="126"/>
      <c r="B26" s="115">
        <v>1919</v>
      </c>
      <c r="C26" s="100">
        <v>68.791730000000001</v>
      </c>
      <c r="D26" s="100">
        <v>44.129123999999997</v>
      </c>
      <c r="E26" s="100">
        <v>44.935324000000001</v>
      </c>
      <c r="F26" s="100">
        <v>75.453845999999999</v>
      </c>
      <c r="G26" s="100">
        <v>72.065449999999998</v>
      </c>
      <c r="H26" s="100">
        <v>90.449365</v>
      </c>
      <c r="I26" s="100">
        <v>99.937447000000006</v>
      </c>
      <c r="J26" s="100">
        <v>104.90215000000001</v>
      </c>
      <c r="K26" s="100">
        <v>112.28521000000001</v>
      </c>
      <c r="L26" s="100">
        <v>137.65754000000001</v>
      </c>
      <c r="M26" s="100">
        <v>151.03434999999999</v>
      </c>
      <c r="N26" s="100">
        <v>177.99797000000001</v>
      </c>
      <c r="O26" s="100">
        <v>176.78511</v>
      </c>
      <c r="P26" s="100">
        <v>203.93709999999999</v>
      </c>
      <c r="Q26" s="100">
        <v>207.75412</v>
      </c>
      <c r="R26" s="100">
        <v>234.33280999999999</v>
      </c>
      <c r="S26" s="100">
        <v>362.75952999999998</v>
      </c>
      <c r="T26" s="100">
        <v>359.66370999999998</v>
      </c>
      <c r="U26" s="100">
        <v>97.719250000000002</v>
      </c>
      <c r="V26" s="100">
        <v>119.40725</v>
      </c>
      <c r="W26" s="126"/>
      <c r="X26" s="115">
        <v>1919</v>
      </c>
      <c r="Y26" s="100">
        <v>49.859769</v>
      </c>
      <c r="Z26" s="100">
        <v>23.494133000000001</v>
      </c>
      <c r="AA26" s="100">
        <v>14.663105</v>
      </c>
      <c r="AB26" s="100">
        <v>14.293907000000001</v>
      </c>
      <c r="AC26" s="100">
        <v>14.918889999999999</v>
      </c>
      <c r="AD26" s="100">
        <v>18.000313999999999</v>
      </c>
      <c r="AE26" s="100">
        <v>17.220299000000001</v>
      </c>
      <c r="AF26" s="100">
        <v>25.947727</v>
      </c>
      <c r="AG26" s="100">
        <v>30.398596999999999</v>
      </c>
      <c r="AH26" s="100">
        <v>26.577891000000001</v>
      </c>
      <c r="AI26" s="100">
        <v>25.630329</v>
      </c>
      <c r="AJ26" s="100">
        <v>44.634109000000002</v>
      </c>
      <c r="AK26" s="100">
        <v>45.901930999999998</v>
      </c>
      <c r="AL26" s="100">
        <v>54.921841999999998</v>
      </c>
      <c r="AM26" s="100">
        <v>94.048360000000002</v>
      </c>
      <c r="AN26" s="100">
        <v>140.83232000000001</v>
      </c>
      <c r="AO26" s="100">
        <v>122.59910000000001</v>
      </c>
      <c r="AP26" s="100">
        <v>547.30258000000003</v>
      </c>
      <c r="AQ26" s="100">
        <v>28.971391000000001</v>
      </c>
      <c r="AR26" s="100">
        <v>41.058219000000001</v>
      </c>
      <c r="AS26" s="126"/>
      <c r="AT26" s="115">
        <v>1919</v>
      </c>
      <c r="AU26" s="100">
        <v>59.497036000000001</v>
      </c>
      <c r="AV26" s="100">
        <v>33.936273999999997</v>
      </c>
      <c r="AW26" s="100">
        <v>29.971627000000002</v>
      </c>
      <c r="AX26" s="100">
        <v>45.203946999999999</v>
      </c>
      <c r="AY26" s="100">
        <v>43.118834</v>
      </c>
      <c r="AZ26" s="100">
        <v>53.596983000000002</v>
      </c>
      <c r="BA26" s="100">
        <v>59.267510000000001</v>
      </c>
      <c r="BB26" s="100">
        <v>66.336958999999993</v>
      </c>
      <c r="BC26" s="100">
        <v>72.752933999999996</v>
      </c>
      <c r="BD26" s="100">
        <v>84.566259000000002</v>
      </c>
      <c r="BE26" s="100">
        <v>92.623467000000005</v>
      </c>
      <c r="BF26" s="100">
        <v>116.83280999999999</v>
      </c>
      <c r="BG26" s="100">
        <v>116.09593</v>
      </c>
      <c r="BH26" s="100">
        <v>134.28359</v>
      </c>
      <c r="BI26" s="100">
        <v>152.59682000000001</v>
      </c>
      <c r="BJ26" s="100">
        <v>187.28487999999999</v>
      </c>
      <c r="BK26" s="100">
        <v>240.07598999999999</v>
      </c>
      <c r="BL26" s="100">
        <v>460.02969000000002</v>
      </c>
      <c r="BM26" s="100">
        <v>64.033265999999998</v>
      </c>
      <c r="BN26" s="100">
        <v>81.657257999999999</v>
      </c>
      <c r="BO26" s="126"/>
      <c r="BP26" s="115">
        <v>1919</v>
      </c>
    </row>
    <row r="27" spans="1:68" s="92" customFormat="1">
      <c r="A27" s="126"/>
      <c r="B27" s="115">
        <v>1920</v>
      </c>
      <c r="C27" s="100">
        <v>65.924510999999995</v>
      </c>
      <c r="D27" s="100">
        <v>38.644604999999999</v>
      </c>
      <c r="E27" s="100">
        <v>44.423451999999997</v>
      </c>
      <c r="F27" s="100">
        <v>62.486041</v>
      </c>
      <c r="G27" s="100">
        <v>86.401803999999998</v>
      </c>
      <c r="H27" s="100">
        <v>93.993289000000004</v>
      </c>
      <c r="I27" s="100">
        <v>101.075</v>
      </c>
      <c r="J27" s="100">
        <v>106.53612</v>
      </c>
      <c r="K27" s="100">
        <v>115.39046999999999</v>
      </c>
      <c r="L27" s="100">
        <v>128.21609000000001</v>
      </c>
      <c r="M27" s="100">
        <v>162.404</v>
      </c>
      <c r="N27" s="100">
        <v>163.84136000000001</v>
      </c>
      <c r="O27" s="100">
        <v>192.93512999999999</v>
      </c>
      <c r="P27" s="100">
        <v>213.95527999999999</v>
      </c>
      <c r="Q27" s="100">
        <v>189.95643000000001</v>
      </c>
      <c r="R27" s="100">
        <v>284.04624000000001</v>
      </c>
      <c r="S27" s="100">
        <v>360.31072</v>
      </c>
      <c r="T27" s="100">
        <v>852.58947000000001</v>
      </c>
      <c r="U27" s="100">
        <v>98.605528000000007</v>
      </c>
      <c r="V27" s="100">
        <v>127.40273000000001</v>
      </c>
      <c r="W27" s="126"/>
      <c r="X27" s="115">
        <v>1920</v>
      </c>
      <c r="Y27" s="100">
        <v>47.512433999999999</v>
      </c>
      <c r="Z27" s="100">
        <v>16.666053000000002</v>
      </c>
      <c r="AA27" s="100">
        <v>16.325451999999999</v>
      </c>
      <c r="AB27" s="100">
        <v>13.802992</v>
      </c>
      <c r="AC27" s="100">
        <v>16.160768999999998</v>
      </c>
      <c r="AD27" s="100">
        <v>24.942278000000002</v>
      </c>
      <c r="AE27" s="100">
        <v>16.273181000000001</v>
      </c>
      <c r="AF27" s="100">
        <v>22.554368</v>
      </c>
      <c r="AG27" s="100">
        <v>24.643584000000001</v>
      </c>
      <c r="AH27" s="100">
        <v>25.279900999999999</v>
      </c>
      <c r="AI27" s="100">
        <v>33.440916000000001</v>
      </c>
      <c r="AJ27" s="100">
        <v>33.271296</v>
      </c>
      <c r="AK27" s="100">
        <v>46.452243000000003</v>
      </c>
      <c r="AL27" s="100">
        <v>36.983767999999998</v>
      </c>
      <c r="AM27" s="100">
        <v>82.756162000000003</v>
      </c>
      <c r="AN27" s="100">
        <v>157.70616000000001</v>
      </c>
      <c r="AO27" s="100">
        <v>298.68578000000002</v>
      </c>
      <c r="AP27" s="100">
        <v>678.22154999999998</v>
      </c>
      <c r="AQ27" s="100">
        <v>28.717303000000001</v>
      </c>
      <c r="AR27" s="100">
        <v>44.422162999999998</v>
      </c>
      <c r="AS27" s="126"/>
      <c r="AT27" s="115">
        <v>1920</v>
      </c>
      <c r="AU27" s="100">
        <v>56.885655999999997</v>
      </c>
      <c r="AV27" s="100">
        <v>27.786997</v>
      </c>
      <c r="AW27" s="100">
        <v>30.539254</v>
      </c>
      <c r="AX27" s="100">
        <v>38.405186</v>
      </c>
      <c r="AY27" s="100">
        <v>50.665574999999997</v>
      </c>
      <c r="AZ27" s="100">
        <v>58.695095999999999</v>
      </c>
      <c r="BA27" s="100">
        <v>59.309074000000003</v>
      </c>
      <c r="BB27" s="100">
        <v>65.437286999999998</v>
      </c>
      <c r="BC27" s="100">
        <v>71.388959999999997</v>
      </c>
      <c r="BD27" s="100">
        <v>78.694586000000001</v>
      </c>
      <c r="BE27" s="100">
        <v>102.00414000000001</v>
      </c>
      <c r="BF27" s="100">
        <v>103.78152</v>
      </c>
      <c r="BG27" s="100">
        <v>124.98299</v>
      </c>
      <c r="BH27" s="100">
        <v>131.3656</v>
      </c>
      <c r="BI27" s="100">
        <v>137.80695</v>
      </c>
      <c r="BJ27" s="100">
        <v>219.96700000000001</v>
      </c>
      <c r="BK27" s="100">
        <v>328.53703000000002</v>
      </c>
      <c r="BL27" s="100">
        <v>758.93263999999999</v>
      </c>
      <c r="BM27" s="100">
        <v>64.293965</v>
      </c>
      <c r="BN27" s="100">
        <v>87.117175000000003</v>
      </c>
      <c r="BO27" s="126"/>
      <c r="BP27" s="115">
        <v>1920</v>
      </c>
    </row>
    <row r="28" spans="1:68">
      <c r="A28" s="128"/>
      <c r="B28" s="116">
        <v>1921</v>
      </c>
      <c r="C28" s="100">
        <v>74.520013000000006</v>
      </c>
      <c r="D28" s="100">
        <v>33.421574999999997</v>
      </c>
      <c r="E28" s="100">
        <v>47.654505</v>
      </c>
      <c r="F28" s="100">
        <v>60.555087999999998</v>
      </c>
      <c r="G28" s="100">
        <v>88.141754000000006</v>
      </c>
      <c r="H28" s="100">
        <v>97.908321999999998</v>
      </c>
      <c r="I28" s="100">
        <v>103.91898</v>
      </c>
      <c r="J28" s="100">
        <v>113.62494</v>
      </c>
      <c r="K28" s="100">
        <v>133.64596</v>
      </c>
      <c r="L28" s="100">
        <v>132.60424</v>
      </c>
      <c r="M28" s="100">
        <v>154.81480999999999</v>
      </c>
      <c r="N28" s="100">
        <v>172.91311999999999</v>
      </c>
      <c r="O28" s="100">
        <v>169.23077000000001</v>
      </c>
      <c r="P28" s="100">
        <v>226.87609</v>
      </c>
      <c r="Q28" s="100">
        <v>172.61904999999999</v>
      </c>
      <c r="R28" s="100">
        <v>257.57576</v>
      </c>
      <c r="S28" s="100">
        <v>400</v>
      </c>
      <c r="T28" s="100">
        <v>404.25531999999998</v>
      </c>
      <c r="U28" s="100">
        <v>101.12197</v>
      </c>
      <c r="V28" s="100">
        <v>123.24041</v>
      </c>
      <c r="W28" s="128"/>
      <c r="X28" s="116">
        <v>1921</v>
      </c>
      <c r="Y28" s="100">
        <v>51.974350000000001</v>
      </c>
      <c r="Z28" s="100">
        <v>16.604541000000001</v>
      </c>
      <c r="AA28" s="100">
        <v>12.967200999999999</v>
      </c>
      <c r="AB28" s="100">
        <v>15.463918</v>
      </c>
      <c r="AC28" s="100">
        <v>11.739129999999999</v>
      </c>
      <c r="AD28" s="100">
        <v>18.963338</v>
      </c>
      <c r="AE28" s="100">
        <v>19.448212999999999</v>
      </c>
      <c r="AF28" s="100">
        <v>20.909566000000002</v>
      </c>
      <c r="AG28" s="100">
        <v>18.529957</v>
      </c>
      <c r="AH28" s="100">
        <v>16.751639000000001</v>
      </c>
      <c r="AI28" s="100">
        <v>24.979184</v>
      </c>
      <c r="AJ28" s="100">
        <v>27.860696999999998</v>
      </c>
      <c r="AK28" s="100">
        <v>41.878172999999997</v>
      </c>
      <c r="AL28" s="100">
        <v>32</v>
      </c>
      <c r="AM28" s="100">
        <v>93.75</v>
      </c>
      <c r="AN28" s="100">
        <v>120.77294999999999</v>
      </c>
      <c r="AO28" s="100">
        <v>330.09708999999998</v>
      </c>
      <c r="AP28" s="100">
        <v>418.18182000000002</v>
      </c>
      <c r="AQ28" s="100">
        <v>26.125522</v>
      </c>
      <c r="AR28" s="100">
        <v>38.052669000000002</v>
      </c>
      <c r="AS28" s="128"/>
      <c r="AT28" s="116">
        <v>1921</v>
      </c>
      <c r="AU28" s="100">
        <v>63.452618000000001</v>
      </c>
      <c r="AV28" s="100">
        <v>25.113009000000002</v>
      </c>
      <c r="AW28" s="100">
        <v>30.519970000000001</v>
      </c>
      <c r="AX28" s="100">
        <v>38.249043999999998</v>
      </c>
      <c r="AY28" s="100">
        <v>49.100200000000001</v>
      </c>
      <c r="AZ28" s="100">
        <v>57.359307000000001</v>
      </c>
      <c r="BA28" s="100">
        <v>62.248995999999998</v>
      </c>
      <c r="BB28" s="100">
        <v>68.170169000000001</v>
      </c>
      <c r="BC28" s="100">
        <v>77.593985000000004</v>
      </c>
      <c r="BD28" s="100">
        <v>76.516220000000004</v>
      </c>
      <c r="BE28" s="100">
        <v>93.688749999999999</v>
      </c>
      <c r="BF28" s="100">
        <v>106.01193000000001</v>
      </c>
      <c r="BG28" s="100">
        <v>110.12956</v>
      </c>
      <c r="BH28" s="100">
        <v>136.06710000000001</v>
      </c>
      <c r="BI28" s="100">
        <v>134.14634000000001</v>
      </c>
      <c r="BJ28" s="100">
        <v>187.65432000000001</v>
      </c>
      <c r="BK28" s="100">
        <v>363.63636000000002</v>
      </c>
      <c r="BL28" s="100">
        <v>411.76470999999998</v>
      </c>
      <c r="BM28" s="100">
        <v>64.233469999999997</v>
      </c>
      <c r="BN28" s="100">
        <v>81.867026999999993</v>
      </c>
      <c r="BO28" s="128"/>
      <c r="BP28" s="116">
        <v>1921</v>
      </c>
    </row>
    <row r="29" spans="1:68">
      <c r="A29" s="128"/>
      <c r="B29" s="117">
        <v>1922</v>
      </c>
      <c r="C29" s="100">
        <v>63.161270000000002</v>
      </c>
      <c r="D29" s="100">
        <v>36.697248000000002</v>
      </c>
      <c r="E29" s="100">
        <v>37.653874000000002</v>
      </c>
      <c r="F29" s="100">
        <v>65.439672999999999</v>
      </c>
      <c r="G29" s="100">
        <v>67.759079</v>
      </c>
      <c r="H29" s="100">
        <v>90.581343000000004</v>
      </c>
      <c r="I29" s="100">
        <v>84.306095999999997</v>
      </c>
      <c r="J29" s="100">
        <v>103.16302</v>
      </c>
      <c r="K29" s="100">
        <v>96.828992</v>
      </c>
      <c r="L29" s="100">
        <v>116.97093</v>
      </c>
      <c r="M29" s="100">
        <v>122.81977000000001</v>
      </c>
      <c r="N29" s="100">
        <v>128.76254</v>
      </c>
      <c r="O29" s="100">
        <v>178.94737000000001</v>
      </c>
      <c r="P29" s="100">
        <v>167.73163</v>
      </c>
      <c r="Q29" s="100">
        <v>196.02273</v>
      </c>
      <c r="R29" s="100">
        <v>246.30542</v>
      </c>
      <c r="S29" s="100">
        <v>288.65978999999999</v>
      </c>
      <c r="T29" s="100">
        <v>659.57447000000002</v>
      </c>
      <c r="U29" s="100">
        <v>87.162280999999993</v>
      </c>
      <c r="V29" s="100">
        <v>110.23511999999999</v>
      </c>
      <c r="W29" s="128"/>
      <c r="X29" s="117">
        <v>1922</v>
      </c>
      <c r="Y29" s="100">
        <v>44.666666999999997</v>
      </c>
      <c r="Z29" s="100">
        <v>18.163471000000001</v>
      </c>
      <c r="AA29" s="100">
        <v>14.820304</v>
      </c>
      <c r="AB29" s="100">
        <v>12.620951</v>
      </c>
      <c r="AC29" s="100">
        <v>14.335361000000001</v>
      </c>
      <c r="AD29" s="100">
        <v>16.101694999999999</v>
      </c>
      <c r="AE29" s="100">
        <v>13.632365999999999</v>
      </c>
      <c r="AF29" s="100">
        <v>19.776876000000001</v>
      </c>
      <c r="AG29" s="100">
        <v>9.5351608999999993</v>
      </c>
      <c r="AH29" s="100">
        <v>27.877054999999999</v>
      </c>
      <c r="AI29" s="100">
        <v>32.232070999999998</v>
      </c>
      <c r="AJ29" s="100">
        <v>23.323615</v>
      </c>
      <c r="AK29" s="100">
        <v>31.476997999999998</v>
      </c>
      <c r="AL29" s="100">
        <v>54.744526</v>
      </c>
      <c r="AM29" s="100">
        <v>51.515152</v>
      </c>
      <c r="AN29" s="100">
        <v>79.439251999999996</v>
      </c>
      <c r="AO29" s="100">
        <v>283.01886999999999</v>
      </c>
      <c r="AP29" s="100">
        <v>482.14285999999998</v>
      </c>
      <c r="AQ29" s="100">
        <v>24.284254000000001</v>
      </c>
      <c r="AR29" s="100">
        <v>35.331367</v>
      </c>
      <c r="AS29" s="128"/>
      <c r="AT29" s="117">
        <v>1922</v>
      </c>
      <c r="AU29" s="100">
        <v>54.093806000000001</v>
      </c>
      <c r="AV29" s="100">
        <v>27.551867000000001</v>
      </c>
      <c r="AW29" s="100">
        <v>26.368797000000001</v>
      </c>
      <c r="AX29" s="100">
        <v>39.402737000000002</v>
      </c>
      <c r="AY29" s="100">
        <v>40.789473999999998</v>
      </c>
      <c r="AZ29" s="100">
        <v>52.194802000000003</v>
      </c>
      <c r="BA29" s="100">
        <v>49.269674999999999</v>
      </c>
      <c r="BB29" s="100">
        <v>62.329276999999998</v>
      </c>
      <c r="BC29" s="100">
        <v>54.297328999999998</v>
      </c>
      <c r="BD29" s="100">
        <v>73.662265000000005</v>
      </c>
      <c r="BE29" s="100">
        <v>79.862437999999997</v>
      </c>
      <c r="BF29" s="100">
        <v>80</v>
      </c>
      <c r="BG29" s="100">
        <v>110.36036</v>
      </c>
      <c r="BH29" s="100">
        <v>114.99148</v>
      </c>
      <c r="BI29" s="100">
        <v>126.09971</v>
      </c>
      <c r="BJ29" s="100">
        <v>160.67146</v>
      </c>
      <c r="BK29" s="100">
        <v>285.71429000000001</v>
      </c>
      <c r="BL29" s="100">
        <v>563.10680000000002</v>
      </c>
      <c r="BM29" s="100">
        <v>56.248766000000003</v>
      </c>
      <c r="BN29" s="100">
        <v>73.620552000000004</v>
      </c>
      <c r="BO29" s="128"/>
      <c r="BP29" s="117">
        <v>1922</v>
      </c>
    </row>
    <row r="30" spans="1:68">
      <c r="A30" s="128"/>
      <c r="B30" s="117">
        <v>1923</v>
      </c>
      <c r="C30" s="100">
        <v>58.527375999999997</v>
      </c>
      <c r="D30" s="100">
        <v>37.680210000000002</v>
      </c>
      <c r="E30" s="100">
        <v>38.746037000000001</v>
      </c>
      <c r="F30" s="100">
        <v>58.590657</v>
      </c>
      <c r="G30" s="100">
        <v>77.623591000000005</v>
      </c>
      <c r="H30" s="100">
        <v>81.981982000000002</v>
      </c>
      <c r="I30" s="100">
        <v>85.616438000000002</v>
      </c>
      <c r="J30" s="100">
        <v>103.35196000000001</v>
      </c>
      <c r="K30" s="100">
        <v>107.39726</v>
      </c>
      <c r="L30" s="100">
        <v>114.60380000000001</v>
      </c>
      <c r="M30" s="100">
        <v>125.71429000000001</v>
      </c>
      <c r="N30" s="100">
        <v>149.63204999999999</v>
      </c>
      <c r="O30" s="100">
        <v>175.64869999999999</v>
      </c>
      <c r="P30" s="100">
        <v>190.54652999999999</v>
      </c>
      <c r="Q30" s="100">
        <v>205.88235</v>
      </c>
      <c r="R30" s="100">
        <v>248.80383</v>
      </c>
      <c r="S30" s="100">
        <v>386.13861000000003</v>
      </c>
      <c r="T30" s="100">
        <v>600</v>
      </c>
      <c r="U30" s="100">
        <v>89.278322000000003</v>
      </c>
      <c r="V30" s="100">
        <v>113.56323</v>
      </c>
      <c r="W30" s="128"/>
      <c r="X30" s="117">
        <v>1923</v>
      </c>
      <c r="Y30" s="100">
        <v>51.080550000000002</v>
      </c>
      <c r="Z30" s="100">
        <v>17.869184000000001</v>
      </c>
      <c r="AA30" s="100">
        <v>16.263100999999999</v>
      </c>
      <c r="AB30" s="100">
        <v>15.529218999999999</v>
      </c>
      <c r="AC30" s="100">
        <v>12.55955</v>
      </c>
      <c r="AD30" s="100">
        <v>17.035775000000001</v>
      </c>
      <c r="AE30" s="100">
        <v>17.271156999999999</v>
      </c>
      <c r="AF30" s="100">
        <v>17.073170999999999</v>
      </c>
      <c r="AG30" s="100">
        <v>16.175621</v>
      </c>
      <c r="AH30" s="100">
        <v>20.891365</v>
      </c>
      <c r="AI30" s="100">
        <v>23.659306000000001</v>
      </c>
      <c r="AJ30" s="100">
        <v>38.570084999999999</v>
      </c>
      <c r="AK30" s="100">
        <v>27.713626000000001</v>
      </c>
      <c r="AL30" s="100">
        <v>43.624161000000001</v>
      </c>
      <c r="AM30" s="100">
        <v>46.376812000000001</v>
      </c>
      <c r="AN30" s="100">
        <v>86.757991000000004</v>
      </c>
      <c r="AO30" s="100">
        <v>227.27273</v>
      </c>
      <c r="AP30" s="100">
        <v>472.72726999999998</v>
      </c>
      <c r="AQ30" s="100">
        <v>25.119873999999999</v>
      </c>
      <c r="AR30" s="100">
        <v>34.688507000000001</v>
      </c>
      <c r="AS30" s="128"/>
      <c r="AT30" s="117">
        <v>1923</v>
      </c>
      <c r="AU30" s="100">
        <v>54.878048999999997</v>
      </c>
      <c r="AV30" s="100">
        <v>27.916250999999999</v>
      </c>
      <c r="AW30" s="100">
        <v>27.648948000000001</v>
      </c>
      <c r="AX30" s="100">
        <v>37.401971000000003</v>
      </c>
      <c r="AY30" s="100">
        <v>45.070422999999998</v>
      </c>
      <c r="AZ30" s="100">
        <v>48.598948999999998</v>
      </c>
      <c r="BA30" s="100">
        <v>51.590713999999998</v>
      </c>
      <c r="BB30" s="100">
        <v>61.219628</v>
      </c>
      <c r="BC30" s="100">
        <v>62.992125999999999</v>
      </c>
      <c r="BD30" s="100">
        <v>69.186634999999995</v>
      </c>
      <c r="BE30" s="100">
        <v>77.211393999999999</v>
      </c>
      <c r="BF30" s="100">
        <v>97.987752</v>
      </c>
      <c r="BG30" s="100">
        <v>107.06638</v>
      </c>
      <c r="BH30" s="100">
        <v>121.75962</v>
      </c>
      <c r="BI30" s="100">
        <v>129.34630999999999</v>
      </c>
      <c r="BJ30" s="100">
        <v>165.88784999999999</v>
      </c>
      <c r="BK30" s="100">
        <v>303.31754000000001</v>
      </c>
      <c r="BL30" s="100">
        <v>530</v>
      </c>
      <c r="BM30" s="100">
        <v>57.786208999999999</v>
      </c>
      <c r="BN30" s="100">
        <v>75.062310999999994</v>
      </c>
      <c r="BO30" s="128"/>
      <c r="BP30" s="117">
        <v>1923</v>
      </c>
    </row>
    <row r="31" spans="1:68">
      <c r="A31" s="128"/>
      <c r="B31" s="117">
        <v>1924</v>
      </c>
      <c r="C31" s="100">
        <v>62.887236999999999</v>
      </c>
      <c r="D31" s="100">
        <v>35.134239000000001</v>
      </c>
      <c r="E31" s="100">
        <v>36.518771000000001</v>
      </c>
      <c r="F31" s="100">
        <v>75.891146000000006</v>
      </c>
      <c r="G31" s="100">
        <v>89.096309000000005</v>
      </c>
      <c r="H31" s="100">
        <v>91.154019000000005</v>
      </c>
      <c r="I31" s="100">
        <v>90.986757999999995</v>
      </c>
      <c r="J31" s="100">
        <v>107.31926</v>
      </c>
      <c r="K31" s="100">
        <v>122.95515</v>
      </c>
      <c r="L31" s="100">
        <v>132.91139000000001</v>
      </c>
      <c r="M31" s="100">
        <v>144.96833000000001</v>
      </c>
      <c r="N31" s="100">
        <v>149.48042000000001</v>
      </c>
      <c r="O31" s="100">
        <v>175.57252</v>
      </c>
      <c r="P31" s="100">
        <v>174.27386000000001</v>
      </c>
      <c r="Q31" s="100">
        <v>242.5</v>
      </c>
      <c r="R31" s="100">
        <v>225.80645000000001</v>
      </c>
      <c r="S31" s="100">
        <v>252.42717999999999</v>
      </c>
      <c r="T31" s="100">
        <v>536.58537000000001</v>
      </c>
      <c r="U31" s="100">
        <v>95.559683000000007</v>
      </c>
      <c r="V31" s="100">
        <v>117.4922</v>
      </c>
      <c r="W31" s="128"/>
      <c r="X31" s="117">
        <v>1924</v>
      </c>
      <c r="Y31" s="100">
        <v>52.529809999999998</v>
      </c>
      <c r="Z31" s="100">
        <v>16.432728999999998</v>
      </c>
      <c r="AA31" s="100">
        <v>12.574223</v>
      </c>
      <c r="AB31" s="100">
        <v>16.295707</v>
      </c>
      <c r="AC31" s="100">
        <v>20.215053999999999</v>
      </c>
      <c r="AD31" s="100">
        <v>14.169171</v>
      </c>
      <c r="AE31" s="100">
        <v>14.431239</v>
      </c>
      <c r="AF31" s="100">
        <v>21.687882999999999</v>
      </c>
      <c r="AG31" s="100">
        <v>25.153717</v>
      </c>
      <c r="AH31" s="100">
        <v>30.425962999999999</v>
      </c>
      <c r="AI31" s="100">
        <v>30.046225</v>
      </c>
      <c r="AJ31" s="100">
        <v>35.486806000000001</v>
      </c>
      <c r="AK31" s="100">
        <v>33.149171000000003</v>
      </c>
      <c r="AL31" s="100">
        <v>39.123631000000003</v>
      </c>
      <c r="AM31" s="100">
        <v>76.923077000000006</v>
      </c>
      <c r="AN31" s="100">
        <v>85.585586000000006</v>
      </c>
      <c r="AO31" s="100">
        <v>155.17241000000001</v>
      </c>
      <c r="AP31" s="100">
        <v>596.15385000000003</v>
      </c>
      <c r="AQ31" s="100">
        <v>26.915113999999999</v>
      </c>
      <c r="AR31" s="100">
        <v>38.051175000000001</v>
      </c>
      <c r="AS31" s="128"/>
      <c r="AT31" s="117">
        <v>1924</v>
      </c>
      <c r="AU31" s="100">
        <v>57.810772</v>
      </c>
      <c r="AV31" s="100">
        <v>25.934657999999999</v>
      </c>
      <c r="AW31" s="100">
        <v>24.684964999999998</v>
      </c>
      <c r="AX31" s="100">
        <v>46.634146000000001</v>
      </c>
      <c r="AY31" s="100">
        <v>54.891072000000001</v>
      </c>
      <c r="AZ31" s="100">
        <v>51.799824000000001</v>
      </c>
      <c r="BA31" s="100">
        <v>52.586758000000003</v>
      </c>
      <c r="BB31" s="100">
        <v>65.547377999999995</v>
      </c>
      <c r="BC31" s="100">
        <v>75.461455000000001</v>
      </c>
      <c r="BD31" s="100">
        <v>83.360574999999997</v>
      </c>
      <c r="BE31" s="100">
        <v>90.106656999999998</v>
      </c>
      <c r="BF31" s="100">
        <v>96.170213000000004</v>
      </c>
      <c r="BG31" s="100">
        <v>109.57501000000001</v>
      </c>
      <c r="BH31" s="100">
        <v>110.86637</v>
      </c>
      <c r="BI31" s="100">
        <v>163.61257000000001</v>
      </c>
      <c r="BJ31" s="100">
        <v>154.89749</v>
      </c>
      <c r="BK31" s="100">
        <v>200.91324</v>
      </c>
      <c r="BL31" s="100">
        <v>569.89247</v>
      </c>
      <c r="BM31" s="100">
        <v>61.897714999999998</v>
      </c>
      <c r="BN31" s="100">
        <v>78.925264999999996</v>
      </c>
      <c r="BO31" s="128"/>
      <c r="BP31" s="117">
        <v>1924</v>
      </c>
    </row>
    <row r="32" spans="1:68">
      <c r="A32" s="128"/>
      <c r="B32" s="117">
        <v>1925</v>
      </c>
      <c r="C32" s="100">
        <v>60.281517999999998</v>
      </c>
      <c r="D32" s="100">
        <v>40.931780000000003</v>
      </c>
      <c r="E32" s="100">
        <v>40.504648000000003</v>
      </c>
      <c r="F32" s="100">
        <v>96.572059999999993</v>
      </c>
      <c r="G32" s="100">
        <v>102.40718</v>
      </c>
      <c r="H32" s="100">
        <v>101.6066</v>
      </c>
      <c r="I32" s="100">
        <v>99.786779999999993</v>
      </c>
      <c r="J32" s="100">
        <v>106.25273</v>
      </c>
      <c r="K32" s="100">
        <v>108.95141</v>
      </c>
      <c r="L32" s="100">
        <v>131.01767000000001</v>
      </c>
      <c r="M32" s="100">
        <v>135.11612</v>
      </c>
      <c r="N32" s="100">
        <v>150.51221000000001</v>
      </c>
      <c r="O32" s="100">
        <v>180.63315</v>
      </c>
      <c r="P32" s="100">
        <v>193.71727999999999</v>
      </c>
      <c r="Q32" s="100">
        <v>279.06977000000001</v>
      </c>
      <c r="R32" s="100">
        <v>246.63677000000001</v>
      </c>
      <c r="S32" s="100">
        <v>272.72726999999998</v>
      </c>
      <c r="T32" s="100">
        <v>825</v>
      </c>
      <c r="U32" s="100">
        <v>101.18438999999999</v>
      </c>
      <c r="V32" s="100">
        <v>126.81327</v>
      </c>
      <c r="W32" s="128"/>
      <c r="X32" s="117">
        <v>1925</v>
      </c>
      <c r="Y32" s="100">
        <v>54.148195000000001</v>
      </c>
      <c r="Z32" s="100">
        <v>18.991713000000001</v>
      </c>
      <c r="AA32" s="100">
        <v>16.598915999999999</v>
      </c>
      <c r="AB32" s="100">
        <v>18.568664999999999</v>
      </c>
      <c r="AC32" s="100">
        <v>15.744681</v>
      </c>
      <c r="AD32" s="100">
        <v>18.313458000000001</v>
      </c>
      <c r="AE32" s="100">
        <v>20.159597000000002</v>
      </c>
      <c r="AF32" s="100">
        <v>20.239190000000001</v>
      </c>
      <c r="AG32" s="100">
        <v>23.318871999999999</v>
      </c>
      <c r="AH32" s="100">
        <v>22.121015</v>
      </c>
      <c r="AI32" s="100">
        <v>27.293403999999999</v>
      </c>
      <c r="AJ32" s="100">
        <v>35.304501000000002</v>
      </c>
      <c r="AK32" s="100">
        <v>39.784945999999998</v>
      </c>
      <c r="AL32" s="100">
        <v>57.268721999999997</v>
      </c>
      <c r="AM32" s="100">
        <v>87.403599</v>
      </c>
      <c r="AN32" s="100">
        <v>142.85713999999999</v>
      </c>
      <c r="AO32" s="100">
        <v>338.84298000000001</v>
      </c>
      <c r="AP32" s="100">
        <v>615.38462000000004</v>
      </c>
      <c r="AQ32" s="100">
        <v>29.744506999999999</v>
      </c>
      <c r="AR32" s="100">
        <v>44.363197</v>
      </c>
      <c r="AS32" s="128"/>
      <c r="AT32" s="117">
        <v>1925</v>
      </c>
      <c r="AU32" s="100">
        <v>57.267350999999998</v>
      </c>
      <c r="AV32" s="100">
        <v>30.164379</v>
      </c>
      <c r="AW32" s="100">
        <v>28.672032000000002</v>
      </c>
      <c r="AX32" s="100">
        <v>58.512645999999997</v>
      </c>
      <c r="AY32" s="100">
        <v>59.987502999999997</v>
      </c>
      <c r="AZ32" s="100">
        <v>59.557084000000003</v>
      </c>
      <c r="BA32" s="100">
        <v>59.669910999999999</v>
      </c>
      <c r="BB32" s="100">
        <v>64.335351000000003</v>
      </c>
      <c r="BC32" s="100">
        <v>67.386154000000005</v>
      </c>
      <c r="BD32" s="100">
        <v>78.351163999999997</v>
      </c>
      <c r="BE32" s="100">
        <v>83.211679000000004</v>
      </c>
      <c r="BF32" s="100">
        <v>96.169858000000005</v>
      </c>
      <c r="BG32" s="100">
        <v>115.26946</v>
      </c>
      <c r="BH32" s="100">
        <v>129.41175999999999</v>
      </c>
      <c r="BI32" s="100">
        <v>188.03419</v>
      </c>
      <c r="BJ32" s="100">
        <v>193.83260000000001</v>
      </c>
      <c r="BK32" s="100">
        <v>307.35930999999999</v>
      </c>
      <c r="BL32" s="100">
        <v>706.52174000000002</v>
      </c>
      <c r="BM32" s="100">
        <v>66.204203000000007</v>
      </c>
      <c r="BN32" s="100">
        <v>86.621939999999995</v>
      </c>
      <c r="BO32" s="128"/>
      <c r="BP32" s="117">
        <v>1925</v>
      </c>
    </row>
    <row r="33" spans="1:68">
      <c r="A33" s="128"/>
      <c r="B33" s="117">
        <v>1926</v>
      </c>
      <c r="C33" s="100">
        <v>69.367710000000002</v>
      </c>
      <c r="D33" s="100">
        <v>45.009785000000001</v>
      </c>
      <c r="E33" s="100">
        <v>47.665686999999998</v>
      </c>
      <c r="F33" s="100">
        <v>83.154122000000001</v>
      </c>
      <c r="G33" s="100">
        <v>106.7923</v>
      </c>
      <c r="H33" s="100">
        <v>106.84122000000001</v>
      </c>
      <c r="I33" s="100">
        <v>102.68428</v>
      </c>
      <c r="J33" s="100">
        <v>113.30472</v>
      </c>
      <c r="K33" s="100">
        <v>126.55087</v>
      </c>
      <c r="L33" s="100">
        <v>156.15792999999999</v>
      </c>
      <c r="M33" s="100">
        <v>142.05345</v>
      </c>
      <c r="N33" s="100">
        <v>174.45482999999999</v>
      </c>
      <c r="O33" s="100">
        <v>181.23275000000001</v>
      </c>
      <c r="P33" s="100">
        <v>194.72362000000001</v>
      </c>
      <c r="Q33" s="100">
        <v>231.60173</v>
      </c>
      <c r="R33" s="100">
        <v>329.05982999999998</v>
      </c>
      <c r="S33" s="100">
        <v>400</v>
      </c>
      <c r="T33" s="100">
        <v>1025.6410000000001</v>
      </c>
      <c r="U33" s="100">
        <v>108.16755999999999</v>
      </c>
      <c r="V33" s="100">
        <v>139.11551</v>
      </c>
      <c r="W33" s="128"/>
      <c r="X33" s="117">
        <v>1926</v>
      </c>
      <c r="Y33" s="100">
        <v>40.634920999999999</v>
      </c>
      <c r="Z33" s="100">
        <v>20.97429</v>
      </c>
      <c r="AA33" s="100">
        <v>11.007338000000001</v>
      </c>
      <c r="AB33" s="100">
        <v>15.748030999999999</v>
      </c>
      <c r="AC33" s="100">
        <v>19.271052000000001</v>
      </c>
      <c r="AD33" s="100">
        <v>22.061942999999999</v>
      </c>
      <c r="AE33" s="100">
        <v>20.807324000000001</v>
      </c>
      <c r="AF33" s="100">
        <v>21.982952000000001</v>
      </c>
      <c r="AG33" s="100">
        <v>22.093634999999999</v>
      </c>
      <c r="AH33" s="100">
        <v>28.248588000000002</v>
      </c>
      <c r="AI33" s="100">
        <v>26.138909999999999</v>
      </c>
      <c r="AJ33" s="100">
        <v>41.988002999999999</v>
      </c>
      <c r="AK33" s="100">
        <v>45.168067000000001</v>
      </c>
      <c r="AL33" s="100">
        <v>65.826330999999996</v>
      </c>
      <c r="AM33" s="100">
        <v>97.387173000000004</v>
      </c>
      <c r="AN33" s="100">
        <v>177.96610000000001</v>
      </c>
      <c r="AO33" s="100">
        <v>264</v>
      </c>
      <c r="AP33" s="100">
        <v>641.50942999999995</v>
      </c>
      <c r="AQ33" s="100">
        <v>29.445494</v>
      </c>
      <c r="AR33" s="100">
        <v>45.199821</v>
      </c>
      <c r="AS33" s="128"/>
      <c r="AT33" s="117">
        <v>1926</v>
      </c>
      <c r="AU33" s="100">
        <v>55.243445999999999</v>
      </c>
      <c r="AV33" s="100">
        <v>33.211557999999997</v>
      </c>
      <c r="AW33" s="100">
        <v>29.533080000000002</v>
      </c>
      <c r="AX33" s="100">
        <v>50.210738999999997</v>
      </c>
      <c r="AY33" s="100">
        <v>64.450749999999999</v>
      </c>
      <c r="AZ33" s="100">
        <v>64.550264999999996</v>
      </c>
      <c r="BA33" s="100">
        <v>61.263157999999997</v>
      </c>
      <c r="BB33" s="100">
        <v>68.655406999999997</v>
      </c>
      <c r="BC33" s="100">
        <v>75.842697000000001</v>
      </c>
      <c r="BD33" s="100">
        <v>94.224924000000001</v>
      </c>
      <c r="BE33" s="100">
        <v>85.838464000000002</v>
      </c>
      <c r="BF33" s="100">
        <v>111.38311</v>
      </c>
      <c r="BG33" s="100">
        <v>117.70475999999999</v>
      </c>
      <c r="BH33" s="100">
        <v>133.77483000000001</v>
      </c>
      <c r="BI33" s="100">
        <v>167.61042</v>
      </c>
      <c r="BJ33" s="100">
        <v>253.19148999999999</v>
      </c>
      <c r="BK33" s="100">
        <v>327.65956999999997</v>
      </c>
      <c r="BL33" s="100">
        <v>804.34783000000004</v>
      </c>
      <c r="BM33" s="100">
        <v>69.629971999999995</v>
      </c>
      <c r="BN33" s="100">
        <v>92.872129000000001</v>
      </c>
      <c r="BO33" s="128"/>
      <c r="BP33" s="117">
        <v>1926</v>
      </c>
    </row>
    <row r="34" spans="1:68">
      <c r="A34" s="128"/>
      <c r="B34" s="117">
        <v>1927</v>
      </c>
      <c r="C34" s="100">
        <v>76.019778000000002</v>
      </c>
      <c r="D34" s="100">
        <v>51.183621000000002</v>
      </c>
      <c r="E34" s="100">
        <v>47.72654</v>
      </c>
      <c r="F34" s="100">
        <v>75.268816999999999</v>
      </c>
      <c r="G34" s="100">
        <v>103.53916</v>
      </c>
      <c r="H34" s="100">
        <v>95.218800999999999</v>
      </c>
      <c r="I34" s="100">
        <v>99.487617</v>
      </c>
      <c r="J34" s="100">
        <v>106.63308000000001</v>
      </c>
      <c r="K34" s="100">
        <v>136.21102999999999</v>
      </c>
      <c r="L34" s="100">
        <v>152.44596000000001</v>
      </c>
      <c r="M34" s="100">
        <v>149.61725999999999</v>
      </c>
      <c r="N34" s="100">
        <v>198.76732999999999</v>
      </c>
      <c r="O34" s="100">
        <v>195.81056000000001</v>
      </c>
      <c r="P34" s="100">
        <v>209.44309999999999</v>
      </c>
      <c r="Q34" s="100">
        <v>208.83534</v>
      </c>
      <c r="R34" s="100">
        <v>268.59503999999998</v>
      </c>
      <c r="S34" s="100">
        <v>387.38738999999998</v>
      </c>
      <c r="T34" s="100">
        <v>780.48779999999999</v>
      </c>
      <c r="U34" s="100">
        <v>108.83880000000001</v>
      </c>
      <c r="V34" s="100">
        <v>135.07578000000001</v>
      </c>
      <c r="W34" s="128"/>
      <c r="X34" s="117">
        <v>1927</v>
      </c>
      <c r="Y34" s="100">
        <v>51.691130000000001</v>
      </c>
      <c r="Z34" s="100">
        <v>20.625416000000001</v>
      </c>
      <c r="AA34" s="100">
        <v>14.526246</v>
      </c>
      <c r="AB34" s="100">
        <v>17.059891</v>
      </c>
      <c r="AC34" s="100">
        <v>18.783176999999998</v>
      </c>
      <c r="AD34" s="100">
        <v>18.052057000000001</v>
      </c>
      <c r="AE34" s="100">
        <v>21.648626</v>
      </c>
      <c r="AF34" s="100">
        <v>24.793388</v>
      </c>
      <c r="AG34" s="100">
        <v>20.833333</v>
      </c>
      <c r="AH34" s="100">
        <v>32.082324</v>
      </c>
      <c r="AI34" s="100">
        <v>27.900147</v>
      </c>
      <c r="AJ34" s="100">
        <v>34.280935999999997</v>
      </c>
      <c r="AK34" s="100">
        <v>48.205128000000002</v>
      </c>
      <c r="AL34" s="100">
        <v>51.212938000000001</v>
      </c>
      <c r="AM34" s="100">
        <v>87.145968999999994</v>
      </c>
      <c r="AN34" s="100">
        <v>164.60905</v>
      </c>
      <c r="AO34" s="100">
        <v>310.07751999999999</v>
      </c>
      <c r="AP34" s="100">
        <v>1090.9091000000001</v>
      </c>
      <c r="AQ34" s="100">
        <v>31.451533000000001</v>
      </c>
      <c r="AR34" s="100">
        <v>51.932611000000001</v>
      </c>
      <c r="AS34" s="128"/>
      <c r="AT34" s="117">
        <v>1927</v>
      </c>
      <c r="AU34" s="100">
        <v>64.050235000000001</v>
      </c>
      <c r="AV34" s="100">
        <v>36.203522999999997</v>
      </c>
      <c r="AW34" s="100">
        <v>31.321370000000002</v>
      </c>
      <c r="AX34" s="100">
        <v>46.825114999999997</v>
      </c>
      <c r="AY34" s="100">
        <v>62.879530000000003</v>
      </c>
      <c r="AZ34" s="100">
        <v>57.319588000000003</v>
      </c>
      <c r="BA34" s="100">
        <v>60.075885</v>
      </c>
      <c r="BB34" s="100">
        <v>66.438794999999999</v>
      </c>
      <c r="BC34" s="100">
        <v>80.187515000000005</v>
      </c>
      <c r="BD34" s="100">
        <v>94.134896999999995</v>
      </c>
      <c r="BE34" s="100">
        <v>90.389425000000003</v>
      </c>
      <c r="BF34" s="100">
        <v>119.88773</v>
      </c>
      <c r="BG34" s="100">
        <v>126.38688</v>
      </c>
      <c r="BH34" s="100">
        <v>134.56632999999999</v>
      </c>
      <c r="BI34" s="100">
        <v>150.47022000000001</v>
      </c>
      <c r="BJ34" s="100">
        <v>216.49485000000001</v>
      </c>
      <c r="BK34" s="100">
        <v>345.83332999999999</v>
      </c>
      <c r="BL34" s="100">
        <v>958.33333000000005</v>
      </c>
      <c r="BM34" s="100">
        <v>70.990700000000004</v>
      </c>
      <c r="BN34" s="100">
        <v>94.995901000000003</v>
      </c>
      <c r="BO34" s="128"/>
      <c r="BP34" s="117">
        <v>1927</v>
      </c>
    </row>
    <row r="35" spans="1:68">
      <c r="A35" s="128"/>
      <c r="B35" s="117">
        <v>1928</v>
      </c>
      <c r="C35" s="100">
        <v>61.047412000000001</v>
      </c>
      <c r="D35" s="100">
        <v>40.701315000000001</v>
      </c>
      <c r="E35" s="100">
        <v>37.048969</v>
      </c>
      <c r="F35" s="100">
        <v>77.803973999999997</v>
      </c>
      <c r="G35" s="100">
        <v>104.88245999999999</v>
      </c>
      <c r="H35" s="100">
        <v>104.3956</v>
      </c>
      <c r="I35" s="100">
        <v>94.307562000000004</v>
      </c>
      <c r="J35" s="100">
        <v>107.03873</v>
      </c>
      <c r="K35" s="100">
        <v>121.88366000000001</v>
      </c>
      <c r="L35" s="100">
        <v>144.67144999999999</v>
      </c>
      <c r="M35" s="100">
        <v>180.95238000000001</v>
      </c>
      <c r="N35" s="100">
        <v>166.92308</v>
      </c>
      <c r="O35" s="100">
        <v>167.87003999999999</v>
      </c>
      <c r="P35" s="100">
        <v>193.47318999999999</v>
      </c>
      <c r="Q35" s="100">
        <v>218.45573999999999</v>
      </c>
      <c r="R35" s="100">
        <v>288.53755000000001</v>
      </c>
      <c r="S35" s="100">
        <v>324.56139999999999</v>
      </c>
      <c r="T35" s="100">
        <v>804.87805000000003</v>
      </c>
      <c r="U35" s="100">
        <v>103.77476</v>
      </c>
      <c r="V35" s="100">
        <v>130.36386999999999</v>
      </c>
      <c r="W35" s="128"/>
      <c r="X35" s="117">
        <v>1928</v>
      </c>
      <c r="Y35" s="100">
        <v>45.192307999999997</v>
      </c>
      <c r="Z35" s="100">
        <v>26.358606999999999</v>
      </c>
      <c r="AA35" s="100">
        <v>14.861295</v>
      </c>
      <c r="AB35" s="100">
        <v>18.014835999999999</v>
      </c>
      <c r="AC35" s="100">
        <v>15.779093</v>
      </c>
      <c r="AD35" s="100">
        <v>23.255814000000001</v>
      </c>
      <c r="AE35" s="100">
        <v>17.492711</v>
      </c>
      <c r="AF35" s="100">
        <v>22.203244999999999</v>
      </c>
      <c r="AG35" s="100">
        <v>20.507812999999999</v>
      </c>
      <c r="AH35" s="100">
        <v>28.218695</v>
      </c>
      <c r="AI35" s="100">
        <v>30.846485000000001</v>
      </c>
      <c r="AJ35" s="100">
        <v>35.478548000000004</v>
      </c>
      <c r="AK35" s="100">
        <v>32.835821000000003</v>
      </c>
      <c r="AL35" s="100">
        <v>54.404145</v>
      </c>
      <c r="AM35" s="100">
        <v>98.591549000000001</v>
      </c>
      <c r="AN35" s="100">
        <v>142.85713999999999</v>
      </c>
      <c r="AO35" s="100">
        <v>278.19549000000001</v>
      </c>
      <c r="AP35" s="100">
        <v>750</v>
      </c>
      <c r="AQ35" s="100">
        <v>29.959751000000001</v>
      </c>
      <c r="AR35" s="100">
        <v>45.675552000000003</v>
      </c>
      <c r="AS35" s="128"/>
      <c r="AT35" s="117">
        <v>1928</v>
      </c>
      <c r="AU35" s="100">
        <v>53.253506000000002</v>
      </c>
      <c r="AV35" s="100">
        <v>33.668422</v>
      </c>
      <c r="AW35" s="100">
        <v>26.092628999999999</v>
      </c>
      <c r="AX35" s="100">
        <v>48.620690000000003</v>
      </c>
      <c r="AY35" s="100">
        <v>62.264150999999998</v>
      </c>
      <c r="AZ35" s="100">
        <v>64.971750999999998</v>
      </c>
      <c r="BA35" s="100">
        <v>55.520505</v>
      </c>
      <c r="BB35" s="100">
        <v>65.14864</v>
      </c>
      <c r="BC35" s="100">
        <v>72.615093000000002</v>
      </c>
      <c r="BD35" s="100">
        <v>88.268793000000002</v>
      </c>
      <c r="BE35" s="100">
        <v>107.89106</v>
      </c>
      <c r="BF35" s="100">
        <v>103.50318</v>
      </c>
      <c r="BG35" s="100">
        <v>103.64411</v>
      </c>
      <c r="BH35" s="100">
        <v>127.60736</v>
      </c>
      <c r="BI35" s="100">
        <v>160.50584000000001</v>
      </c>
      <c r="BJ35" s="100">
        <v>215.84157999999999</v>
      </c>
      <c r="BK35" s="100">
        <v>299.59514000000001</v>
      </c>
      <c r="BL35" s="100">
        <v>773.19587999999999</v>
      </c>
      <c r="BM35" s="100">
        <v>67.690647999999996</v>
      </c>
      <c r="BN35" s="100">
        <v>89.059940999999995</v>
      </c>
      <c r="BO35" s="128"/>
      <c r="BP35" s="117">
        <v>1928</v>
      </c>
    </row>
    <row r="36" spans="1:68">
      <c r="A36" s="128"/>
      <c r="B36" s="117">
        <v>1929</v>
      </c>
      <c r="C36" s="100">
        <v>68.697543999999994</v>
      </c>
      <c r="D36" s="100">
        <v>39.125076999999997</v>
      </c>
      <c r="E36" s="100">
        <v>38.461537999999997</v>
      </c>
      <c r="F36" s="100">
        <v>83.360682999999995</v>
      </c>
      <c r="G36" s="100">
        <v>113.26064</v>
      </c>
      <c r="H36" s="100">
        <v>120.6764</v>
      </c>
      <c r="I36" s="100">
        <v>116.99872999999999</v>
      </c>
      <c r="J36" s="100">
        <v>112.45819</v>
      </c>
      <c r="K36" s="100">
        <v>117.91179</v>
      </c>
      <c r="L36" s="100">
        <v>146.14561</v>
      </c>
      <c r="M36" s="100">
        <v>158.90957</v>
      </c>
      <c r="N36" s="100">
        <v>162.18294</v>
      </c>
      <c r="O36" s="100">
        <v>173.09416999999999</v>
      </c>
      <c r="P36" s="100">
        <v>171.20180999999999</v>
      </c>
      <c r="Q36" s="100">
        <v>209.30233000000001</v>
      </c>
      <c r="R36" s="100">
        <v>272.38806</v>
      </c>
      <c r="S36" s="100">
        <v>296.61016999999998</v>
      </c>
      <c r="T36" s="100">
        <v>880.95237999999995</v>
      </c>
      <c r="U36" s="100">
        <v>107.27958</v>
      </c>
      <c r="V36" s="100">
        <v>132.46463</v>
      </c>
      <c r="W36" s="128"/>
      <c r="X36" s="117">
        <v>1929</v>
      </c>
      <c r="Y36" s="100">
        <v>50.661504000000001</v>
      </c>
      <c r="Z36" s="100">
        <v>21.093001000000001</v>
      </c>
      <c r="AA36" s="100">
        <v>12.068388000000001</v>
      </c>
      <c r="AB36" s="100">
        <v>20.115922000000001</v>
      </c>
      <c r="AC36" s="100">
        <v>14.942529</v>
      </c>
      <c r="AD36" s="100">
        <v>22.240527</v>
      </c>
      <c r="AE36" s="100">
        <v>20.134228</v>
      </c>
      <c r="AF36" s="100">
        <v>23.59882</v>
      </c>
      <c r="AG36" s="100">
        <v>25.543991999999999</v>
      </c>
      <c r="AH36" s="100">
        <v>27.984009</v>
      </c>
      <c r="AI36" s="100">
        <v>31.512605000000001</v>
      </c>
      <c r="AJ36" s="100">
        <v>36.555646000000003</v>
      </c>
      <c r="AK36" s="100">
        <v>25.169409000000002</v>
      </c>
      <c r="AL36" s="100">
        <v>62.5</v>
      </c>
      <c r="AM36" s="100">
        <v>86.629002</v>
      </c>
      <c r="AN36" s="100">
        <v>136.36364</v>
      </c>
      <c r="AO36" s="100">
        <v>235.29411999999999</v>
      </c>
      <c r="AP36" s="100">
        <v>711.86441000000002</v>
      </c>
      <c r="AQ36" s="100">
        <v>30.077351</v>
      </c>
      <c r="AR36" s="100">
        <v>44.409481999999997</v>
      </c>
      <c r="AS36" s="128"/>
      <c r="AT36" s="117">
        <v>1929</v>
      </c>
      <c r="AU36" s="100">
        <v>59.848005000000001</v>
      </c>
      <c r="AV36" s="100">
        <v>30.274509999999999</v>
      </c>
      <c r="AW36" s="100">
        <v>25.450339</v>
      </c>
      <c r="AX36" s="100">
        <v>52.341137000000003</v>
      </c>
      <c r="AY36" s="100">
        <v>66.202090999999996</v>
      </c>
      <c r="AZ36" s="100">
        <v>73.161034000000001</v>
      </c>
      <c r="BA36" s="100">
        <v>68.311194999999998</v>
      </c>
      <c r="BB36" s="100">
        <v>68.205665999999994</v>
      </c>
      <c r="BC36" s="100">
        <v>72.878229000000005</v>
      </c>
      <c r="BD36" s="100">
        <v>88.974855000000005</v>
      </c>
      <c r="BE36" s="100">
        <v>96.862210000000005</v>
      </c>
      <c r="BF36" s="100">
        <v>101.10585</v>
      </c>
      <c r="BG36" s="100">
        <v>101.95531</v>
      </c>
      <c r="BH36" s="100">
        <v>119.50059</v>
      </c>
      <c r="BI36" s="100">
        <v>149.54128</v>
      </c>
      <c r="BJ36" s="100">
        <v>204.88722000000001</v>
      </c>
      <c r="BK36" s="100">
        <v>263.77953000000002</v>
      </c>
      <c r="BL36" s="100">
        <v>782.17822000000001</v>
      </c>
      <c r="BM36" s="100">
        <v>69.503746000000007</v>
      </c>
      <c r="BN36" s="100">
        <v>89.242330999999993</v>
      </c>
      <c r="BO36" s="128"/>
      <c r="BP36" s="117">
        <v>1929</v>
      </c>
    </row>
    <row r="37" spans="1:68">
      <c r="A37" s="128"/>
      <c r="B37" s="117">
        <v>1930</v>
      </c>
      <c r="C37" s="100">
        <v>70.280491999999995</v>
      </c>
      <c r="D37" s="100">
        <v>34.883721000000001</v>
      </c>
      <c r="E37" s="100">
        <v>39.698163000000001</v>
      </c>
      <c r="F37" s="100">
        <v>84.838710000000006</v>
      </c>
      <c r="G37" s="100">
        <v>113.95913</v>
      </c>
      <c r="H37" s="100">
        <v>107.14286</v>
      </c>
      <c r="I37" s="100">
        <v>98.333332999999996</v>
      </c>
      <c r="J37" s="100">
        <v>113.694</v>
      </c>
      <c r="K37" s="100">
        <v>109.83171</v>
      </c>
      <c r="L37" s="100">
        <v>136.64921000000001</v>
      </c>
      <c r="M37" s="100">
        <v>165.91640000000001</v>
      </c>
      <c r="N37" s="100">
        <v>176.83398</v>
      </c>
      <c r="O37" s="100">
        <v>184.82142999999999</v>
      </c>
      <c r="P37" s="100">
        <v>170.37862000000001</v>
      </c>
      <c r="Q37" s="100">
        <v>196.94397000000001</v>
      </c>
      <c r="R37" s="100">
        <v>299.29577</v>
      </c>
      <c r="S37" s="100">
        <v>314.04959000000002</v>
      </c>
      <c r="T37" s="100">
        <v>673.46938999999998</v>
      </c>
      <c r="U37" s="100">
        <v>105.57461000000001</v>
      </c>
      <c r="V37" s="100">
        <v>128.40727000000001</v>
      </c>
      <c r="W37" s="128"/>
      <c r="X37" s="117">
        <v>1930</v>
      </c>
      <c r="Y37" s="100">
        <v>50.312396999999997</v>
      </c>
      <c r="Z37" s="100">
        <v>17.339217999999999</v>
      </c>
      <c r="AA37" s="100">
        <v>13.582343</v>
      </c>
      <c r="AB37" s="100">
        <v>19.230768999999999</v>
      </c>
      <c r="AC37" s="100">
        <v>21.730985</v>
      </c>
      <c r="AD37" s="100">
        <v>17.637408000000001</v>
      </c>
      <c r="AE37" s="100">
        <v>18.789144</v>
      </c>
      <c r="AF37" s="100">
        <v>18.860016999999999</v>
      </c>
      <c r="AG37" s="100">
        <v>15.270708000000001</v>
      </c>
      <c r="AH37" s="100">
        <v>34.482759000000001</v>
      </c>
      <c r="AI37" s="100">
        <v>23.696681999999999</v>
      </c>
      <c r="AJ37" s="100">
        <v>40.128411</v>
      </c>
      <c r="AK37" s="100">
        <v>39.660057000000002</v>
      </c>
      <c r="AL37" s="100">
        <v>43.848965</v>
      </c>
      <c r="AM37" s="100">
        <v>65.371025000000003</v>
      </c>
      <c r="AN37" s="100">
        <v>178.57142999999999</v>
      </c>
      <c r="AO37" s="100">
        <v>246.47887</v>
      </c>
      <c r="AP37" s="100">
        <v>629.03225999999995</v>
      </c>
      <c r="AQ37" s="100">
        <v>28.919619000000001</v>
      </c>
      <c r="AR37" s="100">
        <v>42.605237000000002</v>
      </c>
      <c r="AS37" s="128"/>
      <c r="AT37" s="117">
        <v>1930</v>
      </c>
      <c r="AU37" s="100">
        <v>60.508529000000003</v>
      </c>
      <c r="AV37" s="100">
        <v>26.242235999999998</v>
      </c>
      <c r="AW37" s="100">
        <v>26.864674999999998</v>
      </c>
      <c r="AX37" s="100">
        <v>52.485284</v>
      </c>
      <c r="AY37" s="100">
        <v>69.654427999999996</v>
      </c>
      <c r="AZ37" s="100">
        <v>64.102564000000001</v>
      </c>
      <c r="BA37" s="100">
        <v>58.602710999999999</v>
      </c>
      <c r="BB37" s="100">
        <v>66.077440999999993</v>
      </c>
      <c r="BC37" s="100">
        <v>63.589047000000001</v>
      </c>
      <c r="BD37" s="100">
        <v>87.108953999999997</v>
      </c>
      <c r="BE37" s="100">
        <v>96.635884000000004</v>
      </c>
      <c r="BF37" s="100">
        <v>109.79929</v>
      </c>
      <c r="BG37" s="100">
        <v>114.2726</v>
      </c>
      <c r="BH37" s="100">
        <v>109.94764000000001</v>
      </c>
      <c r="BI37" s="100">
        <v>132.46753000000001</v>
      </c>
      <c r="BJ37" s="100">
        <v>239.36170000000001</v>
      </c>
      <c r="BK37" s="100">
        <v>277.56653999999997</v>
      </c>
      <c r="BL37" s="100">
        <v>648.64864999999998</v>
      </c>
      <c r="BM37" s="100">
        <v>68.005632000000006</v>
      </c>
      <c r="BN37" s="100">
        <v>86.346618000000007</v>
      </c>
      <c r="BO37" s="128"/>
      <c r="BP37" s="117">
        <v>1930</v>
      </c>
    </row>
    <row r="38" spans="1:68">
      <c r="A38" s="128"/>
      <c r="B38" s="118">
        <v>1931</v>
      </c>
      <c r="C38" s="100">
        <v>57.335042000000001</v>
      </c>
      <c r="D38" s="100">
        <v>37.105750999999998</v>
      </c>
      <c r="E38" s="100">
        <v>41.976106000000001</v>
      </c>
      <c r="F38" s="100">
        <v>73.468078000000006</v>
      </c>
      <c r="G38" s="100">
        <v>86.058520000000001</v>
      </c>
      <c r="H38" s="100">
        <v>94.594594999999998</v>
      </c>
      <c r="I38" s="100">
        <v>91.769547000000003</v>
      </c>
      <c r="J38" s="100">
        <v>93.509821000000002</v>
      </c>
      <c r="K38" s="100">
        <v>95.842450999999997</v>
      </c>
      <c r="L38" s="100">
        <v>101.1236</v>
      </c>
      <c r="M38" s="100">
        <v>136.64596</v>
      </c>
      <c r="N38" s="100">
        <v>159.35335000000001</v>
      </c>
      <c r="O38" s="100">
        <v>148.54111</v>
      </c>
      <c r="P38" s="100">
        <v>161.53845999999999</v>
      </c>
      <c r="Q38" s="100">
        <v>192.24556000000001</v>
      </c>
      <c r="R38" s="100">
        <v>277.77778000000001</v>
      </c>
      <c r="S38" s="100">
        <v>446.15384999999998</v>
      </c>
      <c r="T38" s="100">
        <v>792.45282999999995</v>
      </c>
      <c r="U38" s="100">
        <v>92.406358999999995</v>
      </c>
      <c r="V38" s="100">
        <v>117.11726</v>
      </c>
      <c r="W38" s="128"/>
      <c r="X38" s="118">
        <v>1931</v>
      </c>
      <c r="Y38" s="100">
        <v>38.088873999999997</v>
      </c>
      <c r="Z38" s="100">
        <v>12.722645999999999</v>
      </c>
      <c r="AA38" s="100">
        <v>10.371362</v>
      </c>
      <c r="AB38" s="100">
        <v>15.7532</v>
      </c>
      <c r="AC38" s="100">
        <v>15.739385</v>
      </c>
      <c r="AD38" s="100">
        <v>23.654160000000001</v>
      </c>
      <c r="AE38" s="100">
        <v>19.230768999999999</v>
      </c>
      <c r="AF38" s="100">
        <v>15.879649000000001</v>
      </c>
      <c r="AG38" s="100">
        <v>13.134058</v>
      </c>
      <c r="AH38" s="100">
        <v>18.328841000000001</v>
      </c>
      <c r="AI38" s="100">
        <v>26.814912</v>
      </c>
      <c r="AJ38" s="100">
        <v>34.727702999999998</v>
      </c>
      <c r="AK38" s="100">
        <v>26.654412000000001</v>
      </c>
      <c r="AL38" s="100">
        <v>41.371158000000001</v>
      </c>
      <c r="AM38" s="100">
        <v>80.536912999999998</v>
      </c>
      <c r="AN38" s="100">
        <v>147.05882</v>
      </c>
      <c r="AO38" s="100">
        <v>315.06849</v>
      </c>
      <c r="AP38" s="100">
        <v>871.42857000000004</v>
      </c>
      <c r="AQ38" s="100">
        <v>25.894611999999999</v>
      </c>
      <c r="AR38" s="100">
        <v>42.979337000000001</v>
      </c>
      <c r="AS38" s="128"/>
      <c r="AT38" s="118">
        <v>1931</v>
      </c>
      <c r="AU38" s="100">
        <v>47.914963</v>
      </c>
      <c r="AV38" s="100">
        <v>25.086234000000001</v>
      </c>
      <c r="AW38" s="100">
        <v>26.454156999999999</v>
      </c>
      <c r="AX38" s="100">
        <v>44.938352000000002</v>
      </c>
      <c r="AY38" s="100">
        <v>51.978001999999996</v>
      </c>
      <c r="AZ38" s="100">
        <v>60.594214000000001</v>
      </c>
      <c r="BA38" s="100">
        <v>55.785981</v>
      </c>
      <c r="BB38" s="100">
        <v>54.276662999999999</v>
      </c>
      <c r="BC38" s="100">
        <v>55.196973</v>
      </c>
      <c r="BD38" s="100">
        <v>60.844479</v>
      </c>
      <c r="BE38" s="100">
        <v>83.147498999999996</v>
      </c>
      <c r="BF38" s="100">
        <v>97.817615000000004</v>
      </c>
      <c r="BG38" s="100">
        <v>88.778728999999998</v>
      </c>
      <c r="BH38" s="100">
        <v>103.64465</v>
      </c>
      <c r="BI38" s="100">
        <v>137.44855999999999</v>
      </c>
      <c r="BJ38" s="100">
        <v>212.41829999999999</v>
      </c>
      <c r="BK38" s="100">
        <v>376.81159000000002</v>
      </c>
      <c r="BL38" s="100">
        <v>837.39837</v>
      </c>
      <c r="BM38" s="100">
        <v>59.741056</v>
      </c>
      <c r="BN38" s="100">
        <v>80.723775000000003</v>
      </c>
      <c r="BO38" s="128"/>
      <c r="BP38" s="118">
        <v>1931</v>
      </c>
    </row>
    <row r="39" spans="1:68">
      <c r="A39" s="128"/>
      <c r="B39" s="118">
        <v>1932</v>
      </c>
      <c r="C39" s="100">
        <v>71.099407999999997</v>
      </c>
      <c r="D39" s="100">
        <v>30.740276000000001</v>
      </c>
      <c r="E39" s="100">
        <v>38.547308000000001</v>
      </c>
      <c r="F39" s="100">
        <v>72.069186000000002</v>
      </c>
      <c r="G39" s="100">
        <v>97.378276999999997</v>
      </c>
      <c r="H39" s="100">
        <v>77.720207000000002</v>
      </c>
      <c r="I39" s="100">
        <v>66.155708000000004</v>
      </c>
      <c r="J39" s="100">
        <v>93.235039</v>
      </c>
      <c r="K39" s="100">
        <v>93.344857000000005</v>
      </c>
      <c r="L39" s="100">
        <v>105.91745</v>
      </c>
      <c r="M39" s="100">
        <v>125.60096</v>
      </c>
      <c r="N39" s="100">
        <v>139.26940999999999</v>
      </c>
      <c r="O39" s="100">
        <v>157.01754</v>
      </c>
      <c r="P39" s="100">
        <v>184.49781999999999</v>
      </c>
      <c r="Q39" s="100">
        <v>188.47352000000001</v>
      </c>
      <c r="R39" s="100">
        <v>237.80488</v>
      </c>
      <c r="S39" s="100">
        <v>320.89551999999998</v>
      </c>
      <c r="T39" s="100">
        <v>649.12280999999996</v>
      </c>
      <c r="U39" s="100">
        <v>89.467859000000004</v>
      </c>
      <c r="V39" s="100">
        <v>109.07332</v>
      </c>
      <c r="W39" s="128"/>
      <c r="X39" s="118">
        <v>1932</v>
      </c>
      <c r="Y39" s="100">
        <v>46.175052000000001</v>
      </c>
      <c r="Z39" s="100">
        <v>18.345670999999999</v>
      </c>
      <c r="AA39" s="100">
        <v>6.2913907</v>
      </c>
      <c r="AB39" s="100">
        <v>18.627451000000001</v>
      </c>
      <c r="AC39" s="100">
        <v>20.035778000000001</v>
      </c>
      <c r="AD39" s="100">
        <v>17.713366000000001</v>
      </c>
      <c r="AE39" s="100">
        <v>12.927440000000001</v>
      </c>
      <c r="AF39" s="100">
        <v>19.417476000000001</v>
      </c>
      <c r="AG39" s="100">
        <v>22.546419</v>
      </c>
      <c r="AH39" s="100">
        <v>22.976500999999999</v>
      </c>
      <c r="AI39" s="100">
        <v>34.810127000000001</v>
      </c>
      <c r="AJ39" s="100">
        <v>33.437013999999998</v>
      </c>
      <c r="AK39" s="100">
        <v>33.333333000000003</v>
      </c>
      <c r="AL39" s="100">
        <v>54.022989000000003</v>
      </c>
      <c r="AM39" s="100">
        <v>63.209076000000003</v>
      </c>
      <c r="AN39" s="100">
        <v>127.97619</v>
      </c>
      <c r="AO39" s="100">
        <v>313.33332999999999</v>
      </c>
      <c r="AP39" s="100">
        <v>565.78947000000005</v>
      </c>
      <c r="AQ39" s="100">
        <v>27.615424999999998</v>
      </c>
      <c r="AR39" s="100">
        <v>40.427346999999997</v>
      </c>
      <c r="AS39" s="128"/>
      <c r="AT39" s="118">
        <v>1932</v>
      </c>
      <c r="AU39" s="100">
        <v>58.922559</v>
      </c>
      <c r="AV39" s="100">
        <v>24.622716</v>
      </c>
      <c r="AW39" s="100">
        <v>22.730962999999999</v>
      </c>
      <c r="AX39" s="100">
        <v>45.616304999999997</v>
      </c>
      <c r="AY39" s="100">
        <v>59.665038000000003</v>
      </c>
      <c r="AZ39" s="100">
        <v>48.978017999999999</v>
      </c>
      <c r="BA39" s="100">
        <v>39.983595999999999</v>
      </c>
      <c r="BB39" s="100">
        <v>55.828876999999999</v>
      </c>
      <c r="BC39" s="100">
        <v>58.347901999999998</v>
      </c>
      <c r="BD39" s="100">
        <v>65.461028999999996</v>
      </c>
      <c r="BE39" s="100">
        <v>81.381011000000001</v>
      </c>
      <c r="BF39" s="100">
        <v>86.923077000000006</v>
      </c>
      <c r="BG39" s="100">
        <v>96</v>
      </c>
      <c r="BH39" s="100">
        <v>120.94065000000001</v>
      </c>
      <c r="BI39" s="100">
        <v>127.08499</v>
      </c>
      <c r="BJ39" s="100">
        <v>182.22891999999999</v>
      </c>
      <c r="BK39" s="100">
        <v>316.90141</v>
      </c>
      <c r="BL39" s="100">
        <v>601.50376000000006</v>
      </c>
      <c r="BM39" s="100">
        <v>59.056075999999997</v>
      </c>
      <c r="BN39" s="100">
        <v>75.208206000000004</v>
      </c>
      <c r="BO39" s="128"/>
      <c r="BP39" s="118">
        <v>1932</v>
      </c>
    </row>
    <row r="40" spans="1:68">
      <c r="A40" s="128"/>
      <c r="B40" s="118">
        <v>1933</v>
      </c>
      <c r="C40" s="100">
        <v>66.712048999999993</v>
      </c>
      <c r="D40" s="100">
        <v>37.646313999999997</v>
      </c>
      <c r="E40" s="100">
        <v>32.571249999999999</v>
      </c>
      <c r="F40" s="100">
        <v>59.354838999999998</v>
      </c>
      <c r="G40" s="100">
        <v>95.798319000000006</v>
      </c>
      <c r="H40" s="100">
        <v>86.751361000000003</v>
      </c>
      <c r="I40" s="100">
        <v>80.683625000000006</v>
      </c>
      <c r="J40" s="100">
        <v>89.526292999999995</v>
      </c>
      <c r="K40" s="100">
        <v>85.344828000000007</v>
      </c>
      <c r="L40" s="100">
        <v>115.06981</v>
      </c>
      <c r="M40" s="100">
        <v>124.04915</v>
      </c>
      <c r="N40" s="100">
        <v>138.93016</v>
      </c>
      <c r="O40" s="100">
        <v>147.36841999999999</v>
      </c>
      <c r="P40" s="100">
        <v>170.99566999999999</v>
      </c>
      <c r="Q40" s="100">
        <v>165.16516999999999</v>
      </c>
      <c r="R40" s="100">
        <v>245.01425</v>
      </c>
      <c r="S40" s="100">
        <v>309.35252000000003</v>
      </c>
      <c r="T40" s="100">
        <v>533.33333000000005</v>
      </c>
      <c r="U40" s="100">
        <v>88.414362999999994</v>
      </c>
      <c r="V40" s="100">
        <v>105.9971</v>
      </c>
      <c r="W40" s="128"/>
      <c r="X40" s="118">
        <v>1933</v>
      </c>
      <c r="Y40" s="100">
        <v>46.752319999999997</v>
      </c>
      <c r="Z40" s="100">
        <v>16.563818999999999</v>
      </c>
      <c r="AA40" s="100">
        <v>12.365766000000001</v>
      </c>
      <c r="AB40" s="100">
        <v>15.789474</v>
      </c>
      <c r="AC40" s="100">
        <v>15.783935</v>
      </c>
      <c r="AD40" s="100">
        <v>22.414470999999999</v>
      </c>
      <c r="AE40" s="100">
        <v>17.062006</v>
      </c>
      <c r="AF40" s="100">
        <v>17.834395000000001</v>
      </c>
      <c r="AG40" s="100">
        <v>18.769096000000001</v>
      </c>
      <c r="AH40" s="100">
        <v>23.127199999999998</v>
      </c>
      <c r="AI40" s="100">
        <v>29.593095000000002</v>
      </c>
      <c r="AJ40" s="100">
        <v>29.657795</v>
      </c>
      <c r="AK40" s="100">
        <v>23.235030999999999</v>
      </c>
      <c r="AL40" s="100">
        <v>50.997782999999998</v>
      </c>
      <c r="AM40" s="100">
        <v>64.0625</v>
      </c>
      <c r="AN40" s="100">
        <v>112.32877000000001</v>
      </c>
      <c r="AO40" s="100">
        <v>333.33332999999999</v>
      </c>
      <c r="AP40" s="100">
        <v>695.12194999999997</v>
      </c>
      <c r="AQ40" s="100">
        <v>27.369969999999999</v>
      </c>
      <c r="AR40" s="100">
        <v>41.172536999999998</v>
      </c>
      <c r="AS40" s="128"/>
      <c r="AT40" s="118">
        <v>1933</v>
      </c>
      <c r="AU40" s="100">
        <v>56.968640999999998</v>
      </c>
      <c r="AV40" s="100">
        <v>27.243590000000001</v>
      </c>
      <c r="AW40" s="100">
        <v>22.661985000000001</v>
      </c>
      <c r="AX40" s="100">
        <v>37.785015999999999</v>
      </c>
      <c r="AY40" s="100">
        <v>56.642636000000003</v>
      </c>
      <c r="AZ40" s="100">
        <v>55.870139999999999</v>
      </c>
      <c r="BA40" s="100">
        <v>49.603577999999999</v>
      </c>
      <c r="BB40" s="100">
        <v>53.264605000000003</v>
      </c>
      <c r="BC40" s="100">
        <v>52.26632</v>
      </c>
      <c r="BD40" s="100">
        <v>70.093457999999998</v>
      </c>
      <c r="BE40" s="100">
        <v>78.054637999999997</v>
      </c>
      <c r="BF40" s="100">
        <v>84.930476999999996</v>
      </c>
      <c r="BG40" s="100">
        <v>85.878707000000006</v>
      </c>
      <c r="BH40" s="100">
        <v>111.71961</v>
      </c>
      <c r="BI40" s="100">
        <v>115.62021</v>
      </c>
      <c r="BJ40" s="100">
        <v>177.37430000000001</v>
      </c>
      <c r="BK40" s="100">
        <v>322.03390000000002</v>
      </c>
      <c r="BL40" s="100">
        <v>626.76056000000005</v>
      </c>
      <c r="BM40" s="100">
        <v>58.372802</v>
      </c>
      <c r="BN40" s="100">
        <v>74.244602999999998</v>
      </c>
      <c r="BO40" s="128"/>
      <c r="BP40" s="118">
        <v>1933</v>
      </c>
    </row>
    <row r="41" spans="1:68">
      <c r="A41" s="128"/>
      <c r="B41" s="118">
        <v>1934</v>
      </c>
      <c r="C41" s="100">
        <v>63.447302999999998</v>
      </c>
      <c r="D41" s="100">
        <v>41.626945999999997</v>
      </c>
      <c r="E41" s="100">
        <v>42.711235000000002</v>
      </c>
      <c r="F41" s="100">
        <v>77.905073999999999</v>
      </c>
      <c r="G41" s="100">
        <v>93.760317000000001</v>
      </c>
      <c r="H41" s="100">
        <v>90.552584999999993</v>
      </c>
      <c r="I41" s="100">
        <v>83.431257000000002</v>
      </c>
      <c r="J41" s="100">
        <v>90.869564999999994</v>
      </c>
      <c r="K41" s="100">
        <v>93.939393999999993</v>
      </c>
      <c r="L41" s="100">
        <v>112.67606000000001</v>
      </c>
      <c r="M41" s="100">
        <v>131.44476</v>
      </c>
      <c r="N41" s="100">
        <v>143.99421000000001</v>
      </c>
      <c r="O41" s="100">
        <v>155.32285999999999</v>
      </c>
      <c r="P41" s="100">
        <v>156.48446000000001</v>
      </c>
      <c r="Q41" s="100">
        <v>191.80088000000001</v>
      </c>
      <c r="R41" s="100">
        <v>301.07526999999999</v>
      </c>
      <c r="S41" s="100">
        <v>482.75862000000001</v>
      </c>
      <c r="T41" s="100">
        <v>704.91803000000004</v>
      </c>
      <c r="U41" s="100">
        <v>95.059614999999994</v>
      </c>
      <c r="V41" s="100">
        <v>117.24841000000001</v>
      </c>
      <c r="W41" s="128"/>
      <c r="X41" s="118">
        <v>1934</v>
      </c>
      <c r="Y41" s="100">
        <v>52.321297000000001</v>
      </c>
      <c r="Z41" s="100">
        <v>16.699411000000001</v>
      </c>
      <c r="AA41" s="100">
        <v>10.249840000000001</v>
      </c>
      <c r="AB41" s="100">
        <v>13.753774</v>
      </c>
      <c r="AC41" s="100">
        <v>20.449898000000001</v>
      </c>
      <c r="AD41" s="100">
        <v>14.621008</v>
      </c>
      <c r="AE41" s="100">
        <v>17.879418000000001</v>
      </c>
      <c r="AF41" s="100">
        <v>21.860265999999999</v>
      </c>
      <c r="AG41" s="100">
        <v>22.058824000000001</v>
      </c>
      <c r="AH41" s="100">
        <v>28.278887999999998</v>
      </c>
      <c r="AI41" s="100">
        <v>35.906643000000003</v>
      </c>
      <c r="AJ41" s="100">
        <v>31.875463</v>
      </c>
      <c r="AK41" s="100">
        <v>32.541777000000003</v>
      </c>
      <c r="AL41" s="100">
        <v>74.514038999999997</v>
      </c>
      <c r="AM41" s="100">
        <v>90.225564000000006</v>
      </c>
      <c r="AN41" s="100">
        <v>135.54987</v>
      </c>
      <c r="AO41" s="100">
        <v>246.91358</v>
      </c>
      <c r="AP41" s="100">
        <v>642.85713999999996</v>
      </c>
      <c r="AQ41" s="100">
        <v>29.887504</v>
      </c>
      <c r="AR41" s="100">
        <v>43.048433000000003</v>
      </c>
      <c r="AS41" s="128"/>
      <c r="AT41" s="118">
        <v>1934</v>
      </c>
      <c r="AU41" s="100">
        <v>58.007565999999997</v>
      </c>
      <c r="AV41" s="100">
        <v>29.350104999999999</v>
      </c>
      <c r="AW41" s="100">
        <v>26.759011000000001</v>
      </c>
      <c r="AX41" s="100">
        <v>46.222664000000002</v>
      </c>
      <c r="AY41" s="100">
        <v>57.689082999999997</v>
      </c>
      <c r="AZ41" s="100">
        <v>54.034049000000003</v>
      </c>
      <c r="BA41" s="100">
        <v>51.633723000000003</v>
      </c>
      <c r="BB41" s="100">
        <v>56.119145000000003</v>
      </c>
      <c r="BC41" s="100">
        <v>57.983556999999998</v>
      </c>
      <c r="BD41" s="100">
        <v>71.274815000000004</v>
      </c>
      <c r="BE41" s="100">
        <v>84.982538000000005</v>
      </c>
      <c r="BF41" s="100">
        <v>88.612229999999997</v>
      </c>
      <c r="BG41" s="100">
        <v>94.174332000000007</v>
      </c>
      <c r="BH41" s="100">
        <v>115.65358000000001</v>
      </c>
      <c r="BI41" s="100">
        <v>141.69139000000001</v>
      </c>
      <c r="BJ41" s="100">
        <v>216.25164000000001</v>
      </c>
      <c r="BK41" s="100">
        <v>358.30619000000002</v>
      </c>
      <c r="BL41" s="100">
        <v>668.96551999999997</v>
      </c>
      <c r="BM41" s="100">
        <v>62.958637000000003</v>
      </c>
      <c r="BN41" s="100">
        <v>80.397442999999996</v>
      </c>
      <c r="BO41" s="128"/>
      <c r="BP41" s="118">
        <v>1934</v>
      </c>
    </row>
    <row r="42" spans="1:68">
      <c r="A42" s="128"/>
      <c r="B42" s="118">
        <v>1935</v>
      </c>
      <c r="C42" s="100">
        <v>67.925899000000001</v>
      </c>
      <c r="D42" s="100">
        <v>35.989716999999999</v>
      </c>
      <c r="E42" s="100">
        <v>46.196489</v>
      </c>
      <c r="F42" s="100">
        <v>75.502803</v>
      </c>
      <c r="G42" s="100">
        <v>94.370322000000002</v>
      </c>
      <c r="H42" s="100">
        <v>80.196974999999995</v>
      </c>
      <c r="I42" s="100">
        <v>85.979861</v>
      </c>
      <c r="J42" s="100">
        <v>107.46268999999999</v>
      </c>
      <c r="K42" s="100">
        <v>91.623036999999997</v>
      </c>
      <c r="L42" s="100">
        <v>124.71238</v>
      </c>
      <c r="M42" s="100">
        <v>135.20971</v>
      </c>
      <c r="N42" s="100">
        <v>153.89972</v>
      </c>
      <c r="O42" s="100">
        <v>156.38575</v>
      </c>
      <c r="P42" s="100">
        <v>157.11252999999999</v>
      </c>
      <c r="Q42" s="100">
        <v>199.1404</v>
      </c>
      <c r="R42" s="100">
        <v>265.15152</v>
      </c>
      <c r="S42" s="100">
        <v>368.42104999999998</v>
      </c>
      <c r="T42" s="100">
        <v>460.31745999999998</v>
      </c>
      <c r="U42" s="100">
        <v>96.149899000000005</v>
      </c>
      <c r="V42" s="100">
        <v>113.48007</v>
      </c>
      <c r="W42" s="128"/>
      <c r="X42" s="118">
        <v>1935</v>
      </c>
      <c r="Y42" s="100">
        <v>45.763993999999997</v>
      </c>
      <c r="Z42" s="100">
        <v>21</v>
      </c>
      <c r="AA42" s="100">
        <v>8.8467614999999995</v>
      </c>
      <c r="AB42" s="100">
        <v>17.012588999999998</v>
      </c>
      <c r="AC42" s="100">
        <v>17.952127999999998</v>
      </c>
      <c r="AD42" s="100">
        <v>16.993957999999999</v>
      </c>
      <c r="AE42" s="100">
        <v>20.798669</v>
      </c>
      <c r="AF42" s="100">
        <v>24.722933000000001</v>
      </c>
      <c r="AG42" s="100">
        <v>24.117139999999999</v>
      </c>
      <c r="AH42" s="100">
        <v>23.798190999999999</v>
      </c>
      <c r="AI42" s="100">
        <v>23.215322</v>
      </c>
      <c r="AJ42" s="100">
        <v>32.880628999999999</v>
      </c>
      <c r="AK42" s="100">
        <v>38.194443999999997</v>
      </c>
      <c r="AL42" s="100">
        <v>41.226216000000001</v>
      </c>
      <c r="AM42" s="100">
        <v>102.33918</v>
      </c>
      <c r="AN42" s="100">
        <v>178.57142999999999</v>
      </c>
      <c r="AO42" s="100">
        <v>331.39535000000001</v>
      </c>
      <c r="AP42" s="100">
        <v>802.32557999999995</v>
      </c>
      <c r="AQ42" s="100">
        <v>30.610091000000001</v>
      </c>
      <c r="AR42" s="100">
        <v>46.767505</v>
      </c>
      <c r="AS42" s="128"/>
      <c r="AT42" s="118">
        <v>1935</v>
      </c>
      <c r="AU42" s="100">
        <v>57.068742</v>
      </c>
      <c r="AV42" s="100">
        <v>28.632199</v>
      </c>
      <c r="AW42" s="100">
        <v>27.760449000000001</v>
      </c>
      <c r="AX42" s="100">
        <v>46.718017000000003</v>
      </c>
      <c r="AY42" s="100">
        <v>56.569642999999999</v>
      </c>
      <c r="AZ42" s="100">
        <v>49.71772</v>
      </c>
      <c r="BA42" s="100">
        <v>54.552748000000001</v>
      </c>
      <c r="BB42" s="100">
        <v>66.083990999999997</v>
      </c>
      <c r="BC42" s="100">
        <v>57.650629000000002</v>
      </c>
      <c r="BD42" s="100">
        <v>75.105288000000002</v>
      </c>
      <c r="BE42" s="100">
        <v>80.622348000000002</v>
      </c>
      <c r="BF42" s="100">
        <v>94.179894000000004</v>
      </c>
      <c r="BG42" s="100">
        <v>97.264437999999998</v>
      </c>
      <c r="BH42" s="100">
        <v>99.046610000000001</v>
      </c>
      <c r="BI42" s="100">
        <v>151.23009999999999</v>
      </c>
      <c r="BJ42" s="100">
        <v>220.58824000000001</v>
      </c>
      <c r="BK42" s="100">
        <v>348.76542999999998</v>
      </c>
      <c r="BL42" s="100">
        <v>657.71812</v>
      </c>
      <c r="BM42" s="100">
        <v>63.839910000000003</v>
      </c>
      <c r="BN42" s="100">
        <v>80.888958000000002</v>
      </c>
      <c r="BO42" s="128"/>
      <c r="BP42" s="118">
        <v>1935</v>
      </c>
    </row>
    <row r="43" spans="1:68">
      <c r="A43" s="128"/>
      <c r="B43" s="118">
        <v>1936</v>
      </c>
      <c r="C43" s="100">
        <v>58.845300000000002</v>
      </c>
      <c r="D43" s="100">
        <v>37.797328</v>
      </c>
      <c r="E43" s="100">
        <v>44.520547999999998</v>
      </c>
      <c r="F43" s="100">
        <v>91.321243999999993</v>
      </c>
      <c r="G43" s="100">
        <v>104.88831</v>
      </c>
      <c r="H43" s="100">
        <v>100.69686</v>
      </c>
      <c r="I43" s="100">
        <v>83.841463000000005</v>
      </c>
      <c r="J43" s="100">
        <v>95.896146999999999</v>
      </c>
      <c r="K43" s="100">
        <v>108.52373</v>
      </c>
      <c r="L43" s="100">
        <v>110.60742999999999</v>
      </c>
      <c r="M43" s="100">
        <v>136.09467000000001</v>
      </c>
      <c r="N43" s="100">
        <v>134.80885000000001</v>
      </c>
      <c r="O43" s="100">
        <v>149.13793000000001</v>
      </c>
      <c r="P43" s="100">
        <v>160.88328000000001</v>
      </c>
      <c r="Q43" s="100">
        <v>237.96034</v>
      </c>
      <c r="R43" s="100">
        <v>263.15789000000001</v>
      </c>
      <c r="S43" s="100">
        <v>420.73171000000002</v>
      </c>
      <c r="T43" s="100">
        <v>676.92308000000003</v>
      </c>
      <c r="U43" s="100">
        <v>99.801969</v>
      </c>
      <c r="V43" s="100">
        <v>119.39797</v>
      </c>
      <c r="W43" s="128"/>
      <c r="X43" s="118">
        <v>1936</v>
      </c>
      <c r="Y43" s="100">
        <v>43.545279000000001</v>
      </c>
      <c r="Z43" s="100">
        <v>14.20839</v>
      </c>
      <c r="AA43" s="100">
        <v>11.772192</v>
      </c>
      <c r="AB43" s="100">
        <v>14.750251</v>
      </c>
      <c r="AC43" s="100">
        <v>19.097794</v>
      </c>
      <c r="AD43" s="100">
        <v>19.586105</v>
      </c>
      <c r="AE43" s="100">
        <v>20.281457</v>
      </c>
      <c r="AF43" s="100">
        <v>18.321261</v>
      </c>
      <c r="AG43" s="100">
        <v>20.180334999999999</v>
      </c>
      <c r="AH43" s="100">
        <v>30.754892999999999</v>
      </c>
      <c r="AI43" s="100">
        <v>38.742280000000001</v>
      </c>
      <c r="AJ43" s="100">
        <v>32.413792999999998</v>
      </c>
      <c r="AK43" s="100">
        <v>47.863247999999999</v>
      </c>
      <c r="AL43" s="100">
        <v>73.347106999999994</v>
      </c>
      <c r="AM43" s="100">
        <v>98.011364</v>
      </c>
      <c r="AN43" s="100">
        <v>186.36364</v>
      </c>
      <c r="AO43" s="100">
        <v>313.82979</v>
      </c>
      <c r="AP43" s="100">
        <v>655.17241000000001</v>
      </c>
      <c r="AQ43" s="100">
        <v>31.782575000000001</v>
      </c>
      <c r="AR43" s="100">
        <v>46.426642000000001</v>
      </c>
      <c r="AS43" s="128"/>
      <c r="AT43" s="118">
        <v>1936</v>
      </c>
      <c r="AU43" s="100">
        <v>51.349820999999999</v>
      </c>
      <c r="AV43" s="100">
        <v>26.224066000000001</v>
      </c>
      <c r="AW43" s="100">
        <v>28.324154</v>
      </c>
      <c r="AX43" s="100">
        <v>53.697907999999998</v>
      </c>
      <c r="AY43" s="100">
        <v>62.357165999999999</v>
      </c>
      <c r="AZ43" s="100">
        <v>61.334290000000003</v>
      </c>
      <c r="BA43" s="100">
        <v>53.373016</v>
      </c>
      <c r="BB43" s="100">
        <v>57.444561999999998</v>
      </c>
      <c r="BC43" s="100">
        <v>63.843648000000002</v>
      </c>
      <c r="BD43" s="100">
        <v>71.231617999999997</v>
      </c>
      <c r="BE43" s="100">
        <v>88.461538000000004</v>
      </c>
      <c r="BF43" s="100">
        <v>84.325059999999993</v>
      </c>
      <c r="BG43" s="100">
        <v>98.283261999999993</v>
      </c>
      <c r="BH43" s="100">
        <v>116.72745999999999</v>
      </c>
      <c r="BI43" s="100">
        <v>168.08510999999999</v>
      </c>
      <c r="BJ43" s="100">
        <v>223.77622</v>
      </c>
      <c r="BK43" s="100">
        <v>363.63636000000002</v>
      </c>
      <c r="BL43" s="100">
        <v>664.47367999999994</v>
      </c>
      <c r="BM43" s="100">
        <v>66.239821000000006</v>
      </c>
      <c r="BN43" s="100">
        <v>83.209620999999999</v>
      </c>
      <c r="BO43" s="128"/>
      <c r="BP43" s="118">
        <v>1936</v>
      </c>
    </row>
    <row r="44" spans="1:68">
      <c r="A44" s="128"/>
      <c r="B44" s="118">
        <v>1937</v>
      </c>
      <c r="C44" s="100">
        <v>64.445257999999995</v>
      </c>
      <c r="D44" s="100">
        <v>42.737895999999999</v>
      </c>
      <c r="E44" s="100">
        <v>39.166139999999999</v>
      </c>
      <c r="F44" s="100">
        <v>85.887612000000004</v>
      </c>
      <c r="G44" s="100">
        <v>125.56488</v>
      </c>
      <c r="H44" s="100">
        <v>104.84703</v>
      </c>
      <c r="I44" s="100">
        <v>89.647412000000003</v>
      </c>
      <c r="J44" s="100">
        <v>102.45902</v>
      </c>
      <c r="K44" s="100">
        <v>111.80401000000001</v>
      </c>
      <c r="L44" s="100">
        <v>122.03843999999999</v>
      </c>
      <c r="M44" s="100">
        <v>137.62428</v>
      </c>
      <c r="N44" s="100">
        <v>168.28478999999999</v>
      </c>
      <c r="O44" s="100">
        <v>158.16327000000001</v>
      </c>
      <c r="P44" s="100">
        <v>171.51767000000001</v>
      </c>
      <c r="Q44" s="100">
        <v>240.50632999999999</v>
      </c>
      <c r="R44" s="100">
        <v>265.58891</v>
      </c>
      <c r="S44" s="100">
        <v>370.78652</v>
      </c>
      <c r="T44" s="100">
        <v>812.5</v>
      </c>
      <c r="U44" s="100">
        <v>106.56377000000001</v>
      </c>
      <c r="V44" s="100">
        <v>126.79105</v>
      </c>
      <c r="W44" s="128"/>
      <c r="X44" s="118">
        <v>1937</v>
      </c>
      <c r="Y44" s="100">
        <v>49.448459</v>
      </c>
      <c r="Z44" s="100">
        <v>19.832985000000001</v>
      </c>
      <c r="AA44" s="100">
        <v>16.409265999999999</v>
      </c>
      <c r="AB44" s="100">
        <v>15.89404</v>
      </c>
      <c r="AC44" s="100">
        <v>20.990489</v>
      </c>
      <c r="AD44" s="100">
        <v>13.367051999999999</v>
      </c>
      <c r="AE44" s="100">
        <v>19.207191999999999</v>
      </c>
      <c r="AF44" s="100">
        <v>17.841971000000001</v>
      </c>
      <c r="AG44" s="100">
        <v>23.386748000000001</v>
      </c>
      <c r="AH44" s="100">
        <v>23.657871</v>
      </c>
      <c r="AI44" s="100">
        <v>31.504617</v>
      </c>
      <c r="AJ44" s="100">
        <v>31.312457999999999</v>
      </c>
      <c r="AK44" s="100">
        <v>31.879194999999999</v>
      </c>
      <c r="AL44" s="100">
        <v>50.556117</v>
      </c>
      <c r="AM44" s="100">
        <v>89.655171999999993</v>
      </c>
      <c r="AN44" s="100">
        <v>192.56018</v>
      </c>
      <c r="AO44" s="100">
        <v>381.64251000000002</v>
      </c>
      <c r="AP44" s="100">
        <v>865.16854000000001</v>
      </c>
      <c r="AQ44" s="100">
        <v>32.111857999999998</v>
      </c>
      <c r="AR44" s="100">
        <v>48.809707000000003</v>
      </c>
      <c r="AS44" s="128"/>
      <c r="AT44" s="118">
        <v>1937</v>
      </c>
      <c r="AU44" s="100">
        <v>57.089551999999998</v>
      </c>
      <c r="AV44" s="100">
        <v>31.521553999999998</v>
      </c>
      <c r="AW44" s="100">
        <v>27.892890999999999</v>
      </c>
      <c r="AX44" s="100">
        <v>51.527957999999998</v>
      </c>
      <c r="AY44" s="100">
        <v>73.694485</v>
      </c>
      <c r="AZ44" s="100">
        <v>60.243085999999998</v>
      </c>
      <c r="BA44" s="100">
        <v>55.935850000000002</v>
      </c>
      <c r="BB44" s="100">
        <v>60.909469999999999</v>
      </c>
      <c r="BC44" s="100">
        <v>66.974089000000006</v>
      </c>
      <c r="BD44" s="100">
        <v>73.280721999999997</v>
      </c>
      <c r="BE44" s="100">
        <v>85.554371000000003</v>
      </c>
      <c r="BF44" s="100">
        <v>100.78792</v>
      </c>
      <c r="BG44" s="100">
        <v>94.594594999999998</v>
      </c>
      <c r="BH44" s="100">
        <v>110.1999</v>
      </c>
      <c r="BI44" s="100">
        <v>164.34540000000001</v>
      </c>
      <c r="BJ44" s="100">
        <v>228.08989</v>
      </c>
      <c r="BK44" s="100">
        <v>376.62338</v>
      </c>
      <c r="BL44" s="100">
        <v>843.13724999999999</v>
      </c>
      <c r="BM44" s="100">
        <v>69.796360000000007</v>
      </c>
      <c r="BN44" s="100">
        <v>88.228977</v>
      </c>
      <c r="BO44" s="128"/>
      <c r="BP44" s="118">
        <v>1937</v>
      </c>
    </row>
    <row r="45" spans="1:68">
      <c r="A45" s="128"/>
      <c r="B45" s="118">
        <v>1938</v>
      </c>
      <c r="C45" s="100">
        <v>69.114470999999995</v>
      </c>
      <c r="D45" s="100">
        <v>36.194415999999997</v>
      </c>
      <c r="E45" s="100">
        <v>45.859873</v>
      </c>
      <c r="F45" s="100">
        <v>83.411727999999997</v>
      </c>
      <c r="G45" s="100">
        <v>124.67532</v>
      </c>
      <c r="H45" s="100">
        <v>102.09601000000001</v>
      </c>
      <c r="I45" s="100">
        <v>86.940572000000003</v>
      </c>
      <c r="J45" s="100">
        <v>101.73596999999999</v>
      </c>
      <c r="K45" s="100">
        <v>98.886414000000002</v>
      </c>
      <c r="L45" s="100">
        <v>118.98396</v>
      </c>
      <c r="M45" s="100">
        <v>119.49366999999999</v>
      </c>
      <c r="N45" s="100">
        <v>149.15040999999999</v>
      </c>
      <c r="O45" s="100">
        <v>159.07208</v>
      </c>
      <c r="P45" s="100">
        <v>158.54921999999999</v>
      </c>
      <c r="Q45" s="100">
        <v>198.33564000000001</v>
      </c>
      <c r="R45" s="100">
        <v>211.11111</v>
      </c>
      <c r="S45" s="100">
        <v>432.29167000000001</v>
      </c>
      <c r="T45" s="100">
        <v>753.84614999999997</v>
      </c>
      <c r="U45" s="100">
        <v>102.1718</v>
      </c>
      <c r="V45" s="100">
        <v>119.99429000000001</v>
      </c>
      <c r="W45" s="128"/>
      <c r="X45" s="118">
        <v>1938</v>
      </c>
      <c r="Y45" s="100">
        <v>50.112191000000003</v>
      </c>
      <c r="Z45" s="100">
        <v>17.998560000000001</v>
      </c>
      <c r="AA45" s="100">
        <v>13.618677</v>
      </c>
      <c r="AB45" s="100">
        <v>17.230169</v>
      </c>
      <c r="AC45" s="100">
        <v>24.744309000000001</v>
      </c>
      <c r="AD45" s="100">
        <v>22.316683999999999</v>
      </c>
      <c r="AE45" s="100">
        <v>25.937749</v>
      </c>
      <c r="AF45" s="100">
        <v>19.491524999999999</v>
      </c>
      <c r="AG45" s="100">
        <v>20.887727999999999</v>
      </c>
      <c r="AH45" s="100">
        <v>26.516853999999999</v>
      </c>
      <c r="AI45" s="100">
        <v>31.853785999999999</v>
      </c>
      <c r="AJ45" s="100">
        <v>38.113695</v>
      </c>
      <c r="AK45" s="100">
        <v>30.253475000000002</v>
      </c>
      <c r="AL45" s="100">
        <v>56.056055999999998</v>
      </c>
      <c r="AM45" s="100">
        <v>82.337316999999999</v>
      </c>
      <c r="AN45" s="100">
        <v>162.10525999999999</v>
      </c>
      <c r="AO45" s="100">
        <v>371.68142</v>
      </c>
      <c r="AP45" s="100">
        <v>788.88888999999995</v>
      </c>
      <c r="AQ45" s="100">
        <v>33.505457</v>
      </c>
      <c r="AR45" s="100">
        <v>48.40428</v>
      </c>
      <c r="AS45" s="128"/>
      <c r="AT45" s="118">
        <v>1938</v>
      </c>
      <c r="AU45" s="100">
        <v>59.794570999999998</v>
      </c>
      <c r="AV45" s="100">
        <v>27.293538000000002</v>
      </c>
      <c r="AW45" s="100">
        <v>29.884319000000001</v>
      </c>
      <c r="AX45" s="100">
        <v>50.917797</v>
      </c>
      <c r="AY45" s="100">
        <v>75.110456999999997</v>
      </c>
      <c r="AZ45" s="100">
        <v>63.137864999999998</v>
      </c>
      <c r="BA45" s="100">
        <v>57.721713000000001</v>
      </c>
      <c r="BB45" s="100">
        <v>61.608435</v>
      </c>
      <c r="BC45" s="100">
        <v>59.432093000000002</v>
      </c>
      <c r="BD45" s="100">
        <v>72.946967999999998</v>
      </c>
      <c r="BE45" s="100">
        <v>76.349614000000003</v>
      </c>
      <c r="BF45" s="100">
        <v>94.357667000000006</v>
      </c>
      <c r="BG45" s="100">
        <v>94.238682999999995</v>
      </c>
      <c r="BH45" s="100">
        <v>106.41548</v>
      </c>
      <c r="BI45" s="100">
        <v>139.07733999999999</v>
      </c>
      <c r="BJ45" s="100">
        <v>185.94595000000001</v>
      </c>
      <c r="BK45" s="100">
        <v>399.52152999999998</v>
      </c>
      <c r="BL45" s="100">
        <v>774.19354999999996</v>
      </c>
      <c r="BM45" s="100">
        <v>68.245731000000006</v>
      </c>
      <c r="BN45" s="100">
        <v>84.494934000000001</v>
      </c>
      <c r="BO45" s="128"/>
      <c r="BP45" s="118">
        <v>1938</v>
      </c>
    </row>
    <row r="46" spans="1:68">
      <c r="A46" s="128"/>
      <c r="B46" s="118">
        <v>1939</v>
      </c>
      <c r="C46" s="100">
        <v>73.085031999999998</v>
      </c>
      <c r="D46" s="100">
        <v>37.366548000000002</v>
      </c>
      <c r="E46" s="100">
        <v>45.033535999999998</v>
      </c>
      <c r="F46" s="100">
        <v>96.754249999999999</v>
      </c>
      <c r="G46" s="100">
        <v>123.14784</v>
      </c>
      <c r="H46" s="100">
        <v>104.7051</v>
      </c>
      <c r="I46" s="100">
        <v>88.298636000000002</v>
      </c>
      <c r="J46" s="100">
        <v>103.84463</v>
      </c>
      <c r="K46" s="100">
        <v>102.52996</v>
      </c>
      <c r="L46" s="100">
        <v>122.43074</v>
      </c>
      <c r="M46" s="100">
        <v>140.39409000000001</v>
      </c>
      <c r="N46" s="100">
        <v>159.97567000000001</v>
      </c>
      <c r="O46" s="100">
        <v>175.66479000000001</v>
      </c>
      <c r="P46" s="100">
        <v>192.18911</v>
      </c>
      <c r="Q46" s="100">
        <v>264.46280999999999</v>
      </c>
      <c r="R46" s="100">
        <v>360.69114000000002</v>
      </c>
      <c r="S46" s="100">
        <v>524.75247999999999</v>
      </c>
      <c r="T46" s="100">
        <v>1196.9697000000001</v>
      </c>
      <c r="U46" s="100">
        <v>112.82720999999999</v>
      </c>
      <c r="V46" s="100">
        <v>139.73103</v>
      </c>
      <c r="W46" s="128"/>
      <c r="X46" s="118">
        <v>1939</v>
      </c>
      <c r="Y46" s="100">
        <v>61.588920999999999</v>
      </c>
      <c r="Z46" s="100">
        <v>17.804154</v>
      </c>
      <c r="AA46" s="100">
        <v>10.77727</v>
      </c>
      <c r="AB46" s="100">
        <v>18.524432999999998</v>
      </c>
      <c r="AC46" s="100">
        <v>19.818608999999999</v>
      </c>
      <c r="AD46" s="100">
        <v>18.175583</v>
      </c>
      <c r="AE46" s="100">
        <v>19.447686000000001</v>
      </c>
      <c r="AF46" s="100">
        <v>23.206751000000001</v>
      </c>
      <c r="AG46" s="100">
        <v>25.371829000000002</v>
      </c>
      <c r="AH46" s="100">
        <v>28.888888999999999</v>
      </c>
      <c r="AI46" s="100">
        <v>28.282827999999999</v>
      </c>
      <c r="AJ46" s="100">
        <v>35.647280000000002</v>
      </c>
      <c r="AK46" s="100">
        <v>48.451152</v>
      </c>
      <c r="AL46" s="100">
        <v>71.992109999999997</v>
      </c>
      <c r="AM46" s="100">
        <v>129.19897</v>
      </c>
      <c r="AN46" s="100">
        <v>246.96356</v>
      </c>
      <c r="AO46" s="100">
        <v>477.17842000000002</v>
      </c>
      <c r="AP46" s="100">
        <v>1336.9565</v>
      </c>
      <c r="AQ46" s="100">
        <v>39.354539000000003</v>
      </c>
      <c r="AR46" s="100">
        <v>62.769477000000002</v>
      </c>
      <c r="AS46" s="128"/>
      <c r="AT46" s="118">
        <v>1939</v>
      </c>
      <c r="AU46" s="100">
        <v>67.441860000000005</v>
      </c>
      <c r="AV46" s="100">
        <v>27.787868</v>
      </c>
      <c r="AW46" s="100">
        <v>28.096238</v>
      </c>
      <c r="AX46" s="100">
        <v>58.278354</v>
      </c>
      <c r="AY46" s="100">
        <v>71.998670000000004</v>
      </c>
      <c r="AZ46" s="100">
        <v>62.184024000000001</v>
      </c>
      <c r="BA46" s="100">
        <v>55.254807</v>
      </c>
      <c r="BB46" s="100">
        <v>64.786429999999996</v>
      </c>
      <c r="BC46" s="100">
        <v>63.670411999999999</v>
      </c>
      <c r="BD46" s="100">
        <v>75.534758999999994</v>
      </c>
      <c r="BE46" s="100">
        <v>85.037406000000004</v>
      </c>
      <c r="BF46" s="100">
        <v>98.674066999999994</v>
      </c>
      <c r="BG46" s="100">
        <v>111.6</v>
      </c>
      <c r="BH46" s="100">
        <v>130.85052999999999</v>
      </c>
      <c r="BI46" s="100">
        <v>194.66667000000001</v>
      </c>
      <c r="BJ46" s="100">
        <v>301.98536999999999</v>
      </c>
      <c r="BK46" s="100">
        <v>498.87133</v>
      </c>
      <c r="BL46" s="100">
        <v>1278.481</v>
      </c>
      <c r="BM46" s="100">
        <v>76.494732999999997</v>
      </c>
      <c r="BN46" s="100">
        <v>101.61874</v>
      </c>
      <c r="BO46" s="128"/>
      <c r="BP46" s="118">
        <v>1939</v>
      </c>
    </row>
    <row r="47" spans="1:68">
      <c r="A47" s="128"/>
      <c r="B47" s="119">
        <v>1940</v>
      </c>
      <c r="C47" s="100">
        <v>63.056888000000001</v>
      </c>
      <c r="D47" s="100">
        <v>34.760337</v>
      </c>
      <c r="E47" s="100">
        <v>38.411878999999999</v>
      </c>
      <c r="F47" s="100">
        <v>96.396674000000004</v>
      </c>
      <c r="G47" s="100">
        <v>123.7591</v>
      </c>
      <c r="H47" s="100">
        <v>93.902837000000005</v>
      </c>
      <c r="I47" s="100">
        <v>81.510232999999999</v>
      </c>
      <c r="J47" s="100">
        <v>92.505854999999997</v>
      </c>
      <c r="K47" s="100">
        <v>99.653379999999999</v>
      </c>
      <c r="L47" s="100">
        <v>119.15468</v>
      </c>
      <c r="M47" s="100">
        <v>132.69230999999999</v>
      </c>
      <c r="N47" s="100">
        <v>139.64497</v>
      </c>
      <c r="O47" s="100">
        <v>168.73065</v>
      </c>
      <c r="P47" s="100">
        <v>156.44172</v>
      </c>
      <c r="Q47" s="100">
        <v>210.59782999999999</v>
      </c>
      <c r="R47" s="100">
        <v>259.02334999999999</v>
      </c>
      <c r="S47" s="100">
        <v>387.09676999999999</v>
      </c>
      <c r="T47" s="100">
        <v>623.18840999999998</v>
      </c>
      <c r="U47" s="100">
        <v>101.9524</v>
      </c>
      <c r="V47" s="100">
        <v>118.03213</v>
      </c>
      <c r="W47" s="128"/>
      <c r="X47" s="119">
        <v>1940</v>
      </c>
      <c r="Y47" s="100">
        <v>48.467568999999997</v>
      </c>
      <c r="Z47" s="100">
        <v>18.624096999999999</v>
      </c>
      <c r="AA47" s="100">
        <v>9.6313516999999997</v>
      </c>
      <c r="AB47" s="100">
        <v>16.052879999999998</v>
      </c>
      <c r="AC47" s="100">
        <v>20.047571000000001</v>
      </c>
      <c r="AD47" s="100">
        <v>14.666667</v>
      </c>
      <c r="AE47" s="100">
        <v>17.116773999999999</v>
      </c>
      <c r="AF47" s="100">
        <v>17.234131999999999</v>
      </c>
      <c r="AG47" s="100">
        <v>22.923874999999999</v>
      </c>
      <c r="AH47" s="100">
        <v>27.336860999999999</v>
      </c>
      <c r="AI47" s="100">
        <v>27.518428</v>
      </c>
      <c r="AJ47" s="100">
        <v>28.398792</v>
      </c>
      <c r="AK47" s="100">
        <v>42.585551000000002</v>
      </c>
      <c r="AL47" s="100">
        <v>64.139942000000005</v>
      </c>
      <c r="AM47" s="100">
        <v>111.80905</v>
      </c>
      <c r="AN47" s="100">
        <v>222.44094000000001</v>
      </c>
      <c r="AO47" s="100">
        <v>444.01544000000001</v>
      </c>
      <c r="AP47" s="100">
        <v>864.58333000000005</v>
      </c>
      <c r="AQ47" s="100">
        <v>34.262101999999999</v>
      </c>
      <c r="AR47" s="100">
        <v>51.340581</v>
      </c>
      <c r="AS47" s="128"/>
      <c r="AT47" s="119">
        <v>1940</v>
      </c>
      <c r="AU47" s="100">
        <v>55.904961999999998</v>
      </c>
      <c r="AV47" s="100">
        <v>26.845638000000001</v>
      </c>
      <c r="AW47" s="100">
        <v>24.226551000000001</v>
      </c>
      <c r="AX47" s="100">
        <v>56.662515999999997</v>
      </c>
      <c r="AY47" s="100">
        <v>72.590108999999998</v>
      </c>
      <c r="AZ47" s="100">
        <v>54.722268</v>
      </c>
      <c r="BA47" s="100">
        <v>50.521690999999997</v>
      </c>
      <c r="BB47" s="100">
        <v>56.263914</v>
      </c>
      <c r="BC47" s="100">
        <v>61.255411000000002</v>
      </c>
      <c r="BD47" s="100">
        <v>72.796081999999998</v>
      </c>
      <c r="BE47" s="100">
        <v>80.680436999999998</v>
      </c>
      <c r="BF47" s="100">
        <v>84.603886000000003</v>
      </c>
      <c r="BG47" s="100">
        <v>105.10165000000001</v>
      </c>
      <c r="BH47" s="100">
        <v>109.11809</v>
      </c>
      <c r="BI47" s="100">
        <v>159.26893000000001</v>
      </c>
      <c r="BJ47" s="100">
        <v>240.04086000000001</v>
      </c>
      <c r="BK47" s="100">
        <v>418.06723</v>
      </c>
      <c r="BL47" s="100">
        <v>763.63635999999997</v>
      </c>
      <c r="BM47" s="100">
        <v>68.442361000000005</v>
      </c>
      <c r="BN47" s="100">
        <v>85.227868999999998</v>
      </c>
      <c r="BO47" s="128"/>
      <c r="BP47" s="119">
        <v>1940</v>
      </c>
    </row>
    <row r="48" spans="1:68">
      <c r="A48" s="128"/>
      <c r="B48" s="119">
        <v>1941</v>
      </c>
      <c r="C48" s="100">
        <v>67.689229999999995</v>
      </c>
      <c r="D48" s="100">
        <v>38.261516</v>
      </c>
      <c r="E48" s="100">
        <v>37.569422000000003</v>
      </c>
      <c r="F48" s="100">
        <v>79.538365999999996</v>
      </c>
      <c r="G48" s="100">
        <v>99.902376000000004</v>
      </c>
      <c r="H48" s="100">
        <v>78.373983999999993</v>
      </c>
      <c r="I48" s="100">
        <v>64.594971999999999</v>
      </c>
      <c r="J48" s="100">
        <v>79.877111999999997</v>
      </c>
      <c r="K48" s="100">
        <v>83.191851</v>
      </c>
      <c r="L48" s="100">
        <v>96.423721</v>
      </c>
      <c r="M48" s="100">
        <v>108.74704</v>
      </c>
      <c r="N48" s="100">
        <v>137.17579000000001</v>
      </c>
      <c r="O48" s="100">
        <v>149.88813999999999</v>
      </c>
      <c r="P48" s="100">
        <v>169.71545</v>
      </c>
      <c r="Q48" s="100">
        <v>212.85140999999999</v>
      </c>
      <c r="R48" s="100">
        <v>248.95397</v>
      </c>
      <c r="S48" s="100">
        <v>432.90042999999997</v>
      </c>
      <c r="T48" s="100">
        <v>906.66666999999995</v>
      </c>
      <c r="U48" s="100">
        <v>92.342027999999999</v>
      </c>
      <c r="V48" s="100">
        <v>111.92122000000001</v>
      </c>
      <c r="W48" s="128"/>
      <c r="X48" s="119">
        <v>1941</v>
      </c>
      <c r="Y48" s="100">
        <v>52.996189999999999</v>
      </c>
      <c r="Z48" s="100">
        <v>14.683153000000001</v>
      </c>
      <c r="AA48" s="100">
        <v>10.430686</v>
      </c>
      <c r="AB48" s="100">
        <v>13.616213</v>
      </c>
      <c r="AC48" s="100">
        <v>19.391508000000002</v>
      </c>
      <c r="AD48" s="100">
        <v>14.158709</v>
      </c>
      <c r="AE48" s="100">
        <v>15.949555</v>
      </c>
      <c r="AF48" s="100">
        <v>19.190655</v>
      </c>
      <c r="AG48" s="100">
        <v>14.64255</v>
      </c>
      <c r="AH48" s="100">
        <v>21.910605</v>
      </c>
      <c r="AI48" s="100">
        <v>24.975985000000001</v>
      </c>
      <c r="AJ48" s="100">
        <v>31.578946999999999</v>
      </c>
      <c r="AK48" s="100">
        <v>44.655929999999998</v>
      </c>
      <c r="AL48" s="100">
        <v>62.082138999999998</v>
      </c>
      <c r="AM48" s="100">
        <v>93.023256000000003</v>
      </c>
      <c r="AN48" s="100">
        <v>210.32505</v>
      </c>
      <c r="AO48" s="100">
        <v>354.01459999999997</v>
      </c>
      <c r="AP48" s="100">
        <v>733.33333000000005</v>
      </c>
      <c r="AQ48" s="100">
        <v>32.081465999999999</v>
      </c>
      <c r="AR48" s="100">
        <v>45.966861999999999</v>
      </c>
      <c r="AS48" s="128"/>
      <c r="AT48" s="119">
        <v>1941</v>
      </c>
      <c r="AU48" s="100">
        <v>60.482500999999999</v>
      </c>
      <c r="AV48" s="100">
        <v>26.704545</v>
      </c>
      <c r="AW48" s="100">
        <v>24.200232</v>
      </c>
      <c r="AX48" s="100">
        <v>46.825896</v>
      </c>
      <c r="AY48" s="100">
        <v>60.191293000000002</v>
      </c>
      <c r="AZ48" s="100">
        <v>46.465969000000001</v>
      </c>
      <c r="BA48" s="100">
        <v>41.007193999999998</v>
      </c>
      <c r="BB48" s="100">
        <v>50.789842</v>
      </c>
      <c r="BC48" s="100">
        <v>49.166310000000003</v>
      </c>
      <c r="BD48" s="100">
        <v>58.561568000000001</v>
      </c>
      <c r="BE48" s="100">
        <v>67.190850999999995</v>
      </c>
      <c r="BF48" s="100">
        <v>84.760521999999995</v>
      </c>
      <c r="BG48" s="100">
        <v>96.786109999999994</v>
      </c>
      <c r="BH48" s="100">
        <v>114.22944</v>
      </c>
      <c r="BI48" s="100">
        <v>150.25575000000001</v>
      </c>
      <c r="BJ48" s="100">
        <v>228.77123</v>
      </c>
      <c r="BK48" s="100">
        <v>390.09901000000002</v>
      </c>
      <c r="BL48" s="100">
        <v>805.55556000000001</v>
      </c>
      <c r="BM48" s="100">
        <v>62.462201</v>
      </c>
      <c r="BN48" s="100">
        <v>78.777224000000004</v>
      </c>
      <c r="BO48" s="128"/>
      <c r="BP48" s="119">
        <v>1941</v>
      </c>
    </row>
    <row r="49" spans="1:68">
      <c r="A49" s="128"/>
      <c r="B49" s="119">
        <v>1942</v>
      </c>
      <c r="C49" s="100">
        <v>57.537768999999997</v>
      </c>
      <c r="D49" s="100">
        <v>39.985326000000001</v>
      </c>
      <c r="E49" s="100">
        <v>42.752170999999997</v>
      </c>
      <c r="F49" s="100">
        <v>63.829787000000003</v>
      </c>
      <c r="G49" s="100">
        <v>51.356589</v>
      </c>
      <c r="H49" s="100">
        <v>48.350211999999999</v>
      </c>
      <c r="I49" s="100">
        <v>58.295963999999998</v>
      </c>
      <c r="J49" s="100">
        <v>76.777609999999996</v>
      </c>
      <c r="K49" s="100">
        <v>92.907506999999995</v>
      </c>
      <c r="L49" s="100">
        <v>106.63616</v>
      </c>
      <c r="M49" s="100">
        <v>124.76723</v>
      </c>
      <c r="N49" s="100">
        <v>163.11659</v>
      </c>
      <c r="O49" s="100">
        <v>152.84787</v>
      </c>
      <c r="P49" s="100">
        <v>188.94471999999999</v>
      </c>
      <c r="Q49" s="100">
        <v>207.44681</v>
      </c>
      <c r="R49" s="100">
        <v>260.96033</v>
      </c>
      <c r="S49" s="100">
        <v>438.81857000000002</v>
      </c>
      <c r="T49" s="100">
        <v>759.49366999999995</v>
      </c>
      <c r="U49" s="100">
        <v>87.472673</v>
      </c>
      <c r="V49" s="100">
        <v>107.40134</v>
      </c>
      <c r="W49" s="128"/>
      <c r="X49" s="119">
        <v>1942</v>
      </c>
      <c r="Y49" s="100">
        <v>45.804079000000002</v>
      </c>
      <c r="Z49" s="100">
        <v>17.503805</v>
      </c>
      <c r="AA49" s="100">
        <v>10.034602</v>
      </c>
      <c r="AB49" s="100">
        <v>14.084507</v>
      </c>
      <c r="AC49" s="100">
        <v>12.867041</v>
      </c>
      <c r="AD49" s="100">
        <v>15.374549999999999</v>
      </c>
      <c r="AE49" s="100">
        <v>19.154319000000001</v>
      </c>
      <c r="AF49" s="100">
        <v>17.248460000000001</v>
      </c>
      <c r="AG49" s="100">
        <v>16.281063</v>
      </c>
      <c r="AH49" s="100">
        <v>22.927689999999998</v>
      </c>
      <c r="AI49" s="100">
        <v>26.229507999999999</v>
      </c>
      <c r="AJ49" s="100">
        <v>24.915061999999999</v>
      </c>
      <c r="AK49" s="100">
        <v>43.816254000000001</v>
      </c>
      <c r="AL49" s="100">
        <v>63.730083999999998</v>
      </c>
      <c r="AM49" s="100">
        <v>69.963812000000004</v>
      </c>
      <c r="AN49" s="100">
        <v>235.07463000000001</v>
      </c>
      <c r="AO49" s="100">
        <v>411.97183000000001</v>
      </c>
      <c r="AP49" s="100">
        <v>946.90264999999999</v>
      </c>
      <c r="AQ49" s="100">
        <v>32.716569</v>
      </c>
      <c r="AR49" s="100">
        <v>49.199635999999998</v>
      </c>
      <c r="AS49" s="128"/>
      <c r="AT49" s="119">
        <v>1942</v>
      </c>
      <c r="AU49" s="100">
        <v>51.786299999999997</v>
      </c>
      <c r="AV49" s="100">
        <v>28.950317999999999</v>
      </c>
      <c r="AW49" s="100">
        <v>26.682528999999999</v>
      </c>
      <c r="AX49" s="100">
        <v>39.056272999999997</v>
      </c>
      <c r="AY49" s="100">
        <v>32.315978000000001</v>
      </c>
      <c r="AZ49" s="100">
        <v>31.873161</v>
      </c>
      <c r="BA49" s="100">
        <v>39.181080000000001</v>
      </c>
      <c r="BB49" s="100">
        <v>48.237842000000001</v>
      </c>
      <c r="BC49" s="100">
        <v>55.216017000000001</v>
      </c>
      <c r="BD49" s="100">
        <v>64.001796999999996</v>
      </c>
      <c r="BE49" s="100">
        <v>75.647909999999996</v>
      </c>
      <c r="BF49" s="100">
        <v>94.366197</v>
      </c>
      <c r="BG49" s="100">
        <v>97.787295</v>
      </c>
      <c r="BH49" s="100">
        <v>124.15131</v>
      </c>
      <c r="BI49" s="100">
        <v>135.35737</v>
      </c>
      <c r="BJ49" s="100">
        <v>247.29064</v>
      </c>
      <c r="BK49" s="100">
        <v>424.18425999999999</v>
      </c>
      <c r="BL49" s="100">
        <v>869.79166999999995</v>
      </c>
      <c r="BM49" s="100">
        <v>60.272675</v>
      </c>
      <c r="BN49" s="100">
        <v>78.490232000000006</v>
      </c>
      <c r="BO49" s="128"/>
      <c r="BP49" s="119">
        <v>1942</v>
      </c>
    </row>
    <row r="50" spans="1:68">
      <c r="A50" s="128"/>
      <c r="B50" s="119">
        <v>1943</v>
      </c>
      <c r="C50" s="100">
        <v>66.268844000000001</v>
      </c>
      <c r="D50" s="100">
        <v>39.725532999999999</v>
      </c>
      <c r="E50" s="100">
        <v>43.38843</v>
      </c>
      <c r="F50" s="100">
        <v>60.877924</v>
      </c>
      <c r="G50" s="100">
        <v>34.880000000000003</v>
      </c>
      <c r="H50" s="100">
        <v>40.266222999999997</v>
      </c>
      <c r="I50" s="100">
        <v>54.035567999999998</v>
      </c>
      <c r="J50" s="100">
        <v>57.971013999999997</v>
      </c>
      <c r="K50" s="100">
        <v>65.520066</v>
      </c>
      <c r="L50" s="100">
        <v>94.693504000000004</v>
      </c>
      <c r="M50" s="100">
        <v>97.583642999999995</v>
      </c>
      <c r="N50" s="100">
        <v>114.78073000000001</v>
      </c>
      <c r="O50" s="100">
        <v>151.08924999999999</v>
      </c>
      <c r="P50" s="100">
        <v>165.19174000000001</v>
      </c>
      <c r="Q50" s="100">
        <v>196</v>
      </c>
      <c r="R50" s="100">
        <v>252.08332999999999</v>
      </c>
      <c r="S50" s="100">
        <v>456.79012</v>
      </c>
      <c r="T50" s="100">
        <v>617.28395</v>
      </c>
      <c r="U50" s="100">
        <v>76.546334999999999</v>
      </c>
      <c r="V50" s="100">
        <v>93.923192999999998</v>
      </c>
      <c r="W50" s="128"/>
      <c r="X50" s="119">
        <v>1943</v>
      </c>
      <c r="Y50" s="100">
        <v>40.156708999999999</v>
      </c>
      <c r="Z50" s="100">
        <v>16.473230999999998</v>
      </c>
      <c r="AA50" s="100">
        <v>11.103152</v>
      </c>
      <c r="AB50" s="100">
        <v>12.265978</v>
      </c>
      <c r="AC50" s="100">
        <v>10.36941</v>
      </c>
      <c r="AD50" s="100">
        <v>13.170892</v>
      </c>
      <c r="AE50" s="100">
        <v>10.985117000000001</v>
      </c>
      <c r="AF50" s="100">
        <v>13.638187</v>
      </c>
      <c r="AG50" s="100">
        <v>23.524380000000001</v>
      </c>
      <c r="AH50" s="100">
        <v>22.586359999999999</v>
      </c>
      <c r="AI50" s="100">
        <v>22.232514999999999</v>
      </c>
      <c r="AJ50" s="100">
        <v>25.585193</v>
      </c>
      <c r="AK50" s="100">
        <v>37.748798999999998</v>
      </c>
      <c r="AL50" s="100">
        <v>43.915827999999998</v>
      </c>
      <c r="AM50" s="100">
        <v>94.837935000000002</v>
      </c>
      <c r="AN50" s="100">
        <v>214.80144000000001</v>
      </c>
      <c r="AO50" s="100">
        <v>370.74829999999997</v>
      </c>
      <c r="AP50" s="100">
        <v>1033.3333</v>
      </c>
      <c r="AQ50" s="100">
        <v>30.773503999999999</v>
      </c>
      <c r="AR50" s="100">
        <v>47.577779</v>
      </c>
      <c r="AS50" s="128"/>
      <c r="AT50" s="119">
        <v>1943</v>
      </c>
      <c r="AU50" s="100">
        <v>53.465663999999997</v>
      </c>
      <c r="AV50" s="100">
        <v>28.308824000000001</v>
      </c>
      <c r="AW50" s="100">
        <v>27.563202</v>
      </c>
      <c r="AX50" s="100">
        <v>36.661842999999998</v>
      </c>
      <c r="AY50" s="100">
        <v>22.701657999999998</v>
      </c>
      <c r="AZ50" s="100">
        <v>26.646806000000002</v>
      </c>
      <c r="BA50" s="100">
        <v>32.892446999999997</v>
      </c>
      <c r="BB50" s="100">
        <v>36.651235</v>
      </c>
      <c r="BC50" s="100">
        <v>44.979078999999999</v>
      </c>
      <c r="BD50" s="100">
        <v>58.055805999999997</v>
      </c>
      <c r="BE50" s="100">
        <v>59.846902999999998</v>
      </c>
      <c r="BF50" s="100">
        <v>70.304017000000002</v>
      </c>
      <c r="BG50" s="100">
        <v>93.75</v>
      </c>
      <c r="BH50" s="100">
        <v>102.36967</v>
      </c>
      <c r="BI50" s="100">
        <v>142.76689999999999</v>
      </c>
      <c r="BJ50" s="100">
        <v>232.10831999999999</v>
      </c>
      <c r="BK50" s="100">
        <v>409.68342999999999</v>
      </c>
      <c r="BL50" s="100">
        <v>865.67164000000002</v>
      </c>
      <c r="BM50" s="100">
        <v>53.767156</v>
      </c>
      <c r="BN50" s="100">
        <v>71.154174999999995</v>
      </c>
      <c r="BO50" s="128"/>
      <c r="BP50" s="119">
        <v>1943</v>
      </c>
    </row>
    <row r="51" spans="1:68">
      <c r="A51" s="128"/>
      <c r="B51" s="119">
        <v>1944</v>
      </c>
      <c r="C51" s="100">
        <v>72.689200999999997</v>
      </c>
      <c r="D51" s="100">
        <v>40.931545999999997</v>
      </c>
      <c r="E51" s="100">
        <v>39.131982000000001</v>
      </c>
      <c r="F51" s="100">
        <v>55.716586</v>
      </c>
      <c r="G51" s="100">
        <v>33.015872999999999</v>
      </c>
      <c r="H51" s="100">
        <v>33.139733999999997</v>
      </c>
      <c r="I51" s="100">
        <v>49.611879999999999</v>
      </c>
      <c r="J51" s="100">
        <v>61.723886</v>
      </c>
      <c r="K51" s="100">
        <v>65.831986999999998</v>
      </c>
      <c r="L51" s="100">
        <v>90.246126000000004</v>
      </c>
      <c r="M51" s="100">
        <v>74.836296000000004</v>
      </c>
      <c r="N51" s="100">
        <v>113.804</v>
      </c>
      <c r="O51" s="100">
        <v>132.47282999999999</v>
      </c>
      <c r="P51" s="100">
        <v>169.86564000000001</v>
      </c>
      <c r="Q51" s="100">
        <v>187.00264999999999</v>
      </c>
      <c r="R51" s="100">
        <v>255.18672000000001</v>
      </c>
      <c r="S51" s="100">
        <v>386.45418000000001</v>
      </c>
      <c r="T51" s="100">
        <v>788.23528999999996</v>
      </c>
      <c r="U51" s="100">
        <v>73.534626000000003</v>
      </c>
      <c r="V51" s="100">
        <v>91.528223999999994</v>
      </c>
      <c r="W51" s="128"/>
      <c r="X51" s="119">
        <v>1944</v>
      </c>
      <c r="Y51" s="100">
        <v>40.422885999999998</v>
      </c>
      <c r="Z51" s="100">
        <v>14.603870000000001</v>
      </c>
      <c r="AA51" s="100">
        <v>12.190617</v>
      </c>
      <c r="AB51" s="100">
        <v>12.365766000000001</v>
      </c>
      <c r="AC51" s="100">
        <v>15.320779</v>
      </c>
      <c r="AD51" s="100">
        <v>15.441423</v>
      </c>
      <c r="AE51" s="100">
        <v>14.437951</v>
      </c>
      <c r="AF51" s="100">
        <v>14.509804000000001</v>
      </c>
      <c r="AG51" s="100">
        <v>13.686912</v>
      </c>
      <c r="AH51" s="100">
        <v>20.071365</v>
      </c>
      <c r="AI51" s="100">
        <v>25.252524999999999</v>
      </c>
      <c r="AJ51" s="100">
        <v>27.469625000000001</v>
      </c>
      <c r="AK51" s="100">
        <v>40.639574000000003</v>
      </c>
      <c r="AL51" s="100">
        <v>62.111801</v>
      </c>
      <c r="AM51" s="100">
        <v>93.824228000000005</v>
      </c>
      <c r="AN51" s="100">
        <v>219.29825</v>
      </c>
      <c r="AO51" s="100">
        <v>430.42070999999999</v>
      </c>
      <c r="AP51" s="100">
        <v>843.75</v>
      </c>
      <c r="AQ51" s="100">
        <v>32.222648999999997</v>
      </c>
      <c r="AR51" s="100">
        <v>47.020631000000002</v>
      </c>
      <c r="AS51" s="128"/>
      <c r="AT51" s="119">
        <v>1944</v>
      </c>
      <c r="AU51" s="100">
        <v>56.868425000000002</v>
      </c>
      <c r="AV51" s="100">
        <v>27.992104999999999</v>
      </c>
      <c r="AW51" s="100">
        <v>25.915187</v>
      </c>
      <c r="AX51" s="100">
        <v>34.153447999999997</v>
      </c>
      <c r="AY51" s="100">
        <v>24.192264999999999</v>
      </c>
      <c r="AZ51" s="100">
        <v>24.212665000000001</v>
      </c>
      <c r="BA51" s="100">
        <v>32.186649000000003</v>
      </c>
      <c r="BB51" s="100">
        <v>38.956127000000002</v>
      </c>
      <c r="BC51" s="100">
        <v>40.506855000000002</v>
      </c>
      <c r="BD51" s="100">
        <v>54.77908</v>
      </c>
      <c r="BE51" s="100">
        <v>49.814642999999997</v>
      </c>
      <c r="BF51" s="100">
        <v>70.693747999999999</v>
      </c>
      <c r="BG51" s="100">
        <v>86.108307999999994</v>
      </c>
      <c r="BH51" s="100">
        <v>113.87736</v>
      </c>
      <c r="BI51" s="100">
        <v>137.84460999999999</v>
      </c>
      <c r="BJ51" s="100">
        <v>235.74144000000001</v>
      </c>
      <c r="BK51" s="100">
        <v>410.71429000000001</v>
      </c>
      <c r="BL51" s="100">
        <v>821.59623999999997</v>
      </c>
      <c r="BM51" s="100">
        <v>52.943348999999998</v>
      </c>
      <c r="BN51" s="100">
        <v>69.324284000000006</v>
      </c>
      <c r="BO51" s="128"/>
      <c r="BP51" s="119">
        <v>1944</v>
      </c>
    </row>
    <row r="52" spans="1:68">
      <c r="A52" s="128"/>
      <c r="B52" s="119">
        <v>1945</v>
      </c>
      <c r="C52" s="100">
        <v>54.813972999999997</v>
      </c>
      <c r="D52" s="100">
        <v>34.149706999999999</v>
      </c>
      <c r="E52" s="100">
        <v>42.078302000000001</v>
      </c>
      <c r="F52" s="100">
        <v>59.341375999999997</v>
      </c>
      <c r="G52" s="100">
        <v>42.816364999999998</v>
      </c>
      <c r="H52" s="100">
        <v>41.565638999999997</v>
      </c>
      <c r="I52" s="100">
        <v>40.829987000000003</v>
      </c>
      <c r="J52" s="100">
        <v>61.327561000000003</v>
      </c>
      <c r="K52" s="100">
        <v>63.974409999999999</v>
      </c>
      <c r="L52" s="100">
        <v>75.244879999999995</v>
      </c>
      <c r="M52" s="100">
        <v>92.067988999999997</v>
      </c>
      <c r="N52" s="100">
        <v>106.13086</v>
      </c>
      <c r="O52" s="100">
        <v>111.69861</v>
      </c>
      <c r="P52" s="100">
        <v>117.15867</v>
      </c>
      <c r="Q52" s="100">
        <v>154.35355999999999</v>
      </c>
      <c r="R52" s="100">
        <v>256.56565999999998</v>
      </c>
      <c r="S52" s="100">
        <v>405.40541000000002</v>
      </c>
      <c r="T52" s="100">
        <v>670.10308999999995</v>
      </c>
      <c r="U52" s="100">
        <v>69.561459999999997</v>
      </c>
      <c r="V52" s="100">
        <v>85.410819000000004</v>
      </c>
      <c r="W52" s="128"/>
      <c r="X52" s="119">
        <v>1945</v>
      </c>
      <c r="Y52" s="100">
        <v>36.293892</v>
      </c>
      <c r="Z52" s="100">
        <v>16.088666</v>
      </c>
      <c r="AA52" s="100">
        <v>10.238908</v>
      </c>
      <c r="AB52" s="100">
        <v>11.585568</v>
      </c>
      <c r="AC52" s="100">
        <v>12.302839000000001</v>
      </c>
      <c r="AD52" s="100">
        <v>14.280856999999999</v>
      </c>
      <c r="AE52" s="100">
        <v>17.737617</v>
      </c>
      <c r="AF52" s="100">
        <v>12.317167</v>
      </c>
      <c r="AG52" s="100">
        <v>12.847966</v>
      </c>
      <c r="AH52" s="100">
        <v>21.248339999999999</v>
      </c>
      <c r="AI52" s="100">
        <v>27.002288</v>
      </c>
      <c r="AJ52" s="100">
        <v>28.379773</v>
      </c>
      <c r="AK52" s="100">
        <v>36.22251</v>
      </c>
      <c r="AL52" s="100">
        <v>45.801527</v>
      </c>
      <c r="AM52" s="100">
        <v>98.707402999999999</v>
      </c>
      <c r="AN52" s="100">
        <v>203.38982999999999</v>
      </c>
      <c r="AO52" s="100">
        <v>376.17554999999999</v>
      </c>
      <c r="AP52" s="100">
        <v>866.19718</v>
      </c>
      <c r="AQ52" s="100">
        <v>31.042428999999998</v>
      </c>
      <c r="AR52" s="100">
        <v>44.996972</v>
      </c>
      <c r="AS52" s="128"/>
      <c r="AT52" s="119">
        <v>1945</v>
      </c>
      <c r="AU52" s="100">
        <v>45.730825000000003</v>
      </c>
      <c r="AV52" s="100">
        <v>25.280899000000002</v>
      </c>
      <c r="AW52" s="100">
        <v>26.443203</v>
      </c>
      <c r="AX52" s="100">
        <v>35.643889999999999</v>
      </c>
      <c r="AY52" s="100">
        <v>27.518583</v>
      </c>
      <c r="AZ52" s="100">
        <v>27.796842999999999</v>
      </c>
      <c r="BA52" s="100">
        <v>29.283802000000001</v>
      </c>
      <c r="BB52" s="100">
        <v>37.616387000000003</v>
      </c>
      <c r="BC52" s="100">
        <v>39.288668000000001</v>
      </c>
      <c r="BD52" s="100">
        <v>48.168700999999999</v>
      </c>
      <c r="BE52" s="100">
        <v>59.028585</v>
      </c>
      <c r="BF52" s="100">
        <v>67.285382999999996</v>
      </c>
      <c r="BG52" s="100">
        <v>73.553449000000001</v>
      </c>
      <c r="BH52" s="100">
        <v>79.982324000000006</v>
      </c>
      <c r="BI52" s="100">
        <v>124.92231</v>
      </c>
      <c r="BJ52" s="100">
        <v>227.64976999999999</v>
      </c>
      <c r="BK52" s="100">
        <v>389.27336000000003</v>
      </c>
      <c r="BL52" s="100">
        <v>786.61087999999995</v>
      </c>
      <c r="BM52" s="100">
        <v>50.340246</v>
      </c>
      <c r="BN52" s="100">
        <v>65.378769000000005</v>
      </c>
      <c r="BO52" s="128"/>
      <c r="BP52" s="119">
        <v>1945</v>
      </c>
    </row>
    <row r="53" spans="1:68">
      <c r="A53" s="128"/>
      <c r="B53" s="119">
        <v>1946</v>
      </c>
      <c r="C53" s="100">
        <v>69.748358999999994</v>
      </c>
      <c r="D53" s="100">
        <v>27.628032000000001</v>
      </c>
      <c r="E53" s="100">
        <v>36.140089000000003</v>
      </c>
      <c r="F53" s="100">
        <v>73.00958</v>
      </c>
      <c r="G53" s="100">
        <v>82.906530000000004</v>
      </c>
      <c r="H53" s="100">
        <v>71.890970999999993</v>
      </c>
      <c r="I53" s="100">
        <v>69.346733999999998</v>
      </c>
      <c r="J53" s="100">
        <v>68.238657000000003</v>
      </c>
      <c r="K53" s="100">
        <v>78.802205999999998</v>
      </c>
      <c r="L53" s="100">
        <v>93.886463000000006</v>
      </c>
      <c r="M53" s="100">
        <v>102.71041</v>
      </c>
      <c r="N53" s="100">
        <v>123.1627</v>
      </c>
      <c r="O53" s="100">
        <v>144.14413999999999</v>
      </c>
      <c r="P53" s="100">
        <v>159.8579</v>
      </c>
      <c r="Q53" s="100">
        <v>215.50591</v>
      </c>
      <c r="R53" s="100">
        <v>303.57143000000002</v>
      </c>
      <c r="S53" s="100">
        <v>412.21373999999997</v>
      </c>
      <c r="T53" s="100">
        <v>783.01886999999999</v>
      </c>
      <c r="U53" s="100">
        <v>88.514506999999995</v>
      </c>
      <c r="V53" s="100">
        <v>105.88947</v>
      </c>
      <c r="W53" s="128"/>
      <c r="X53" s="119">
        <v>1946</v>
      </c>
      <c r="Y53" s="100">
        <v>41.381278999999999</v>
      </c>
      <c r="Z53" s="100">
        <v>12.900976</v>
      </c>
      <c r="AA53" s="100">
        <v>7.7369439</v>
      </c>
      <c r="AB53" s="100">
        <v>16.835017000000001</v>
      </c>
      <c r="AC53" s="100">
        <v>17.241378999999998</v>
      </c>
      <c r="AD53" s="100">
        <v>17.131340000000002</v>
      </c>
      <c r="AE53" s="100">
        <v>14.574362000000001</v>
      </c>
      <c r="AF53" s="100">
        <v>20.346647000000001</v>
      </c>
      <c r="AG53" s="100">
        <v>24.775736999999999</v>
      </c>
      <c r="AH53" s="100">
        <v>29.646018000000002</v>
      </c>
      <c r="AI53" s="100">
        <v>35.127737000000003</v>
      </c>
      <c r="AJ53" s="100">
        <v>34.883721000000001</v>
      </c>
      <c r="AK53" s="100">
        <v>33.898305000000001</v>
      </c>
      <c r="AL53" s="100">
        <v>57.723576999999999</v>
      </c>
      <c r="AM53" s="100">
        <v>106.35838</v>
      </c>
      <c r="AN53" s="100">
        <v>198.0198</v>
      </c>
      <c r="AO53" s="100">
        <v>406.72782999999998</v>
      </c>
      <c r="AP53" s="100">
        <v>948.38710000000003</v>
      </c>
      <c r="AQ53" s="100">
        <v>36.047885000000001</v>
      </c>
      <c r="AR53" s="100">
        <v>50.668610999999999</v>
      </c>
      <c r="AS53" s="128"/>
      <c r="AT53" s="119">
        <v>1946</v>
      </c>
      <c r="AU53" s="100">
        <v>55.865921999999998</v>
      </c>
      <c r="AV53" s="100">
        <v>20.390678999999999</v>
      </c>
      <c r="AW53" s="100">
        <v>22.205352000000001</v>
      </c>
      <c r="AX53" s="100">
        <v>45.189261000000002</v>
      </c>
      <c r="AY53" s="100">
        <v>50.031968999999997</v>
      </c>
      <c r="AZ53" s="100">
        <v>44.316643999999997</v>
      </c>
      <c r="BA53" s="100">
        <v>41.805463000000003</v>
      </c>
      <c r="BB53" s="100">
        <v>44.929397000000002</v>
      </c>
      <c r="BC53" s="100">
        <v>52.879688000000002</v>
      </c>
      <c r="BD53" s="100">
        <v>61.978022000000003</v>
      </c>
      <c r="BE53" s="100">
        <v>68.218858999999995</v>
      </c>
      <c r="BF53" s="100">
        <v>78.967349999999996</v>
      </c>
      <c r="BG53" s="100">
        <v>88.338099999999997</v>
      </c>
      <c r="BH53" s="100">
        <v>106.5365</v>
      </c>
      <c r="BI53" s="100">
        <v>157.44157000000001</v>
      </c>
      <c r="BJ53" s="100">
        <v>245.94595000000001</v>
      </c>
      <c r="BK53" s="100">
        <v>409.16807999999997</v>
      </c>
      <c r="BL53" s="100">
        <v>881.22604999999999</v>
      </c>
      <c r="BM53" s="100">
        <v>62.330041999999999</v>
      </c>
      <c r="BN53" s="100">
        <v>78.267578999999998</v>
      </c>
      <c r="BO53" s="128"/>
      <c r="BP53" s="119">
        <v>1946</v>
      </c>
    </row>
    <row r="54" spans="1:68">
      <c r="A54" s="128"/>
      <c r="B54" s="119">
        <v>1947</v>
      </c>
      <c r="C54" s="100">
        <v>60.636943000000002</v>
      </c>
      <c r="D54" s="100">
        <v>39.765318999999998</v>
      </c>
      <c r="E54" s="100">
        <v>35.753777999999997</v>
      </c>
      <c r="F54" s="100">
        <v>76.196898000000004</v>
      </c>
      <c r="G54" s="100">
        <v>98.147546000000006</v>
      </c>
      <c r="H54" s="100">
        <v>71.332886999999999</v>
      </c>
      <c r="I54" s="100">
        <v>70.588234999999997</v>
      </c>
      <c r="J54" s="100">
        <v>77.112675999999993</v>
      </c>
      <c r="K54" s="100">
        <v>87.495160999999996</v>
      </c>
      <c r="L54" s="100">
        <v>99.102947</v>
      </c>
      <c r="M54" s="100">
        <v>96.153846000000001</v>
      </c>
      <c r="N54" s="100">
        <v>122.43877999999999</v>
      </c>
      <c r="O54" s="100">
        <v>138.38446999999999</v>
      </c>
      <c r="P54" s="100">
        <v>165.66524000000001</v>
      </c>
      <c r="Q54" s="100">
        <v>193.75812999999999</v>
      </c>
      <c r="R54" s="100">
        <v>284.8723</v>
      </c>
      <c r="S54" s="100">
        <v>435.11450000000002</v>
      </c>
      <c r="T54" s="100">
        <v>632.47862999999995</v>
      </c>
      <c r="U54" s="100">
        <v>90.298625000000001</v>
      </c>
      <c r="V54" s="100">
        <v>105.71377</v>
      </c>
      <c r="W54" s="128"/>
      <c r="X54" s="119">
        <v>1947</v>
      </c>
      <c r="Y54" s="100">
        <v>43.130989999999997</v>
      </c>
      <c r="Z54" s="100">
        <v>17.22973</v>
      </c>
      <c r="AA54" s="100">
        <v>10.305344</v>
      </c>
      <c r="AB54" s="100">
        <v>13.185288</v>
      </c>
      <c r="AC54" s="100">
        <v>16.207455</v>
      </c>
      <c r="AD54" s="100">
        <v>14.309483999999999</v>
      </c>
      <c r="AE54" s="100">
        <v>17.815902000000001</v>
      </c>
      <c r="AF54" s="100">
        <v>20.213156999999999</v>
      </c>
      <c r="AG54" s="100">
        <v>20.675104999999999</v>
      </c>
      <c r="AH54" s="100">
        <v>21.662246</v>
      </c>
      <c r="AI54" s="100">
        <v>28.492647000000002</v>
      </c>
      <c r="AJ54" s="100">
        <v>22.189349</v>
      </c>
      <c r="AK54" s="100">
        <v>44.349938999999999</v>
      </c>
      <c r="AL54" s="100">
        <v>49.334377000000003</v>
      </c>
      <c r="AM54" s="100">
        <v>111.86441000000001</v>
      </c>
      <c r="AN54" s="100">
        <v>198.69707</v>
      </c>
      <c r="AO54" s="100">
        <v>414.92536999999999</v>
      </c>
      <c r="AP54" s="100">
        <v>952.09581000000003</v>
      </c>
      <c r="AQ54" s="100">
        <v>35.430988999999997</v>
      </c>
      <c r="AR54" s="100">
        <v>49.532434000000002</v>
      </c>
      <c r="AS54" s="128"/>
      <c r="AT54" s="119">
        <v>1947</v>
      </c>
      <c r="AU54" s="100">
        <v>52.076552999999997</v>
      </c>
      <c r="AV54" s="100">
        <v>28.699403</v>
      </c>
      <c r="AW54" s="100">
        <v>23.251453000000001</v>
      </c>
      <c r="AX54" s="100">
        <v>45.143639</v>
      </c>
      <c r="AY54" s="100">
        <v>57.124310000000001</v>
      </c>
      <c r="AZ54" s="100">
        <v>42.730763000000003</v>
      </c>
      <c r="BA54" s="100">
        <v>43.956043999999999</v>
      </c>
      <c r="BB54" s="100">
        <v>49.271714000000003</v>
      </c>
      <c r="BC54" s="100">
        <v>55.521906000000001</v>
      </c>
      <c r="BD54" s="100">
        <v>61.047142999999998</v>
      </c>
      <c r="BE54" s="100">
        <v>61.56015</v>
      </c>
      <c r="BF54" s="100">
        <v>71.978157999999993</v>
      </c>
      <c r="BG54" s="100">
        <v>90.656799000000007</v>
      </c>
      <c r="BH54" s="100">
        <v>104.8321</v>
      </c>
      <c r="BI54" s="100">
        <v>149.93953999999999</v>
      </c>
      <c r="BJ54" s="100">
        <v>237.75601</v>
      </c>
      <c r="BK54" s="100">
        <v>423.78559000000001</v>
      </c>
      <c r="BL54" s="100">
        <v>820.42254000000003</v>
      </c>
      <c r="BM54" s="100">
        <v>62.920547999999997</v>
      </c>
      <c r="BN54" s="100">
        <v>77.839703999999998</v>
      </c>
      <c r="BO54" s="128"/>
      <c r="BP54" s="119">
        <v>1947</v>
      </c>
    </row>
    <row r="55" spans="1:68">
      <c r="A55" s="128"/>
      <c r="B55" s="119">
        <v>1948</v>
      </c>
      <c r="C55" s="100">
        <v>58.823529000000001</v>
      </c>
      <c r="D55" s="100">
        <v>31.715826</v>
      </c>
      <c r="E55" s="100">
        <v>27.827973</v>
      </c>
      <c r="F55" s="100">
        <v>80.622837000000004</v>
      </c>
      <c r="G55" s="100">
        <v>115.23688</v>
      </c>
      <c r="H55" s="100">
        <v>90.110605000000007</v>
      </c>
      <c r="I55" s="100">
        <v>76.090631999999999</v>
      </c>
      <c r="J55" s="100">
        <v>75.966851000000005</v>
      </c>
      <c r="K55" s="100">
        <v>81.979600000000005</v>
      </c>
      <c r="L55" s="100">
        <v>104.3771</v>
      </c>
      <c r="M55" s="100">
        <v>106.74964</v>
      </c>
      <c r="N55" s="100">
        <v>121.75649</v>
      </c>
      <c r="O55" s="100">
        <v>136.19855000000001</v>
      </c>
      <c r="P55" s="100">
        <v>148.95397</v>
      </c>
      <c r="Q55" s="100">
        <v>170.26684</v>
      </c>
      <c r="R55" s="100">
        <v>269.68504000000001</v>
      </c>
      <c r="S55" s="100">
        <v>375</v>
      </c>
      <c r="T55" s="100">
        <v>785.12396999999999</v>
      </c>
      <c r="U55" s="100">
        <v>91.534719999999993</v>
      </c>
      <c r="V55" s="100">
        <v>107.4526</v>
      </c>
      <c r="W55" s="128"/>
      <c r="X55" s="119">
        <v>1948</v>
      </c>
      <c r="Y55" s="100">
        <v>39.344262000000001</v>
      </c>
      <c r="Z55" s="100">
        <v>15.784281</v>
      </c>
      <c r="AA55" s="100">
        <v>10.104789999999999</v>
      </c>
      <c r="AB55" s="100">
        <v>10.741139</v>
      </c>
      <c r="AC55" s="100">
        <v>12.707722</v>
      </c>
      <c r="AD55" s="100">
        <v>12.402089</v>
      </c>
      <c r="AE55" s="100">
        <v>12.255713999999999</v>
      </c>
      <c r="AF55" s="100">
        <v>17.562723999999999</v>
      </c>
      <c r="AG55" s="100">
        <v>12.704917999999999</v>
      </c>
      <c r="AH55" s="100">
        <v>15.398152</v>
      </c>
      <c r="AI55" s="100">
        <v>29.912562999999999</v>
      </c>
      <c r="AJ55" s="100">
        <v>25.82846</v>
      </c>
      <c r="AK55" s="100">
        <v>38.528897000000001</v>
      </c>
      <c r="AL55" s="100">
        <v>54.794521000000003</v>
      </c>
      <c r="AM55" s="100">
        <v>78.602620000000002</v>
      </c>
      <c r="AN55" s="100">
        <v>186.08413999999999</v>
      </c>
      <c r="AO55" s="100">
        <v>432.27665999999999</v>
      </c>
      <c r="AP55" s="100">
        <v>920.45455000000004</v>
      </c>
      <c r="AQ55" s="100">
        <v>32.418368999999998</v>
      </c>
      <c r="AR55" s="100">
        <v>45.616064000000001</v>
      </c>
      <c r="AS55" s="128"/>
      <c r="AT55" s="119">
        <v>1948</v>
      </c>
      <c r="AU55" s="100">
        <v>49.303587</v>
      </c>
      <c r="AV55" s="100">
        <v>23.894091</v>
      </c>
      <c r="AW55" s="100">
        <v>19.121162000000002</v>
      </c>
      <c r="AX55" s="100">
        <v>46.278373999999999</v>
      </c>
      <c r="AY55" s="100">
        <v>64.427580000000006</v>
      </c>
      <c r="AZ55" s="100">
        <v>51.319648000000001</v>
      </c>
      <c r="BA55" s="100">
        <v>43.842035000000003</v>
      </c>
      <c r="BB55" s="100">
        <v>47.309179999999998</v>
      </c>
      <c r="BC55" s="100">
        <v>48.751719999999999</v>
      </c>
      <c r="BD55" s="100">
        <v>60.873305999999999</v>
      </c>
      <c r="BE55" s="100">
        <v>67.573909</v>
      </c>
      <c r="BF55" s="100">
        <v>73.224851999999998</v>
      </c>
      <c r="BG55" s="100">
        <v>86.478454999999997</v>
      </c>
      <c r="BH55" s="100">
        <v>99.641290999999995</v>
      </c>
      <c r="BI55" s="100">
        <v>120.96301</v>
      </c>
      <c r="BJ55" s="100">
        <v>223.80107000000001</v>
      </c>
      <c r="BK55" s="100">
        <v>407.52864</v>
      </c>
      <c r="BL55" s="100">
        <v>865.31987000000004</v>
      </c>
      <c r="BM55" s="100">
        <v>62.059750999999999</v>
      </c>
      <c r="BN55" s="100">
        <v>76.657269999999997</v>
      </c>
      <c r="BO55" s="128"/>
      <c r="BP55" s="119">
        <v>1948</v>
      </c>
    </row>
    <row r="56" spans="1:68">
      <c r="A56" s="128"/>
      <c r="B56" s="119">
        <v>1949</v>
      </c>
      <c r="C56" s="100">
        <v>59.684162000000001</v>
      </c>
      <c r="D56" s="100">
        <v>34.657902999999997</v>
      </c>
      <c r="E56" s="100">
        <v>27.291812</v>
      </c>
      <c r="F56" s="100">
        <v>81.395348999999996</v>
      </c>
      <c r="G56" s="100">
        <v>121.72284999999999</v>
      </c>
      <c r="H56" s="100">
        <v>89.142505</v>
      </c>
      <c r="I56" s="100">
        <v>77.620968000000005</v>
      </c>
      <c r="J56" s="100">
        <v>84.521046999999996</v>
      </c>
      <c r="K56" s="100">
        <v>88.128185999999999</v>
      </c>
      <c r="L56" s="100">
        <v>105.37105</v>
      </c>
      <c r="M56" s="100">
        <v>86.688772999999998</v>
      </c>
      <c r="N56" s="100">
        <v>114.84453000000001</v>
      </c>
      <c r="O56" s="100">
        <v>117.05882</v>
      </c>
      <c r="P56" s="100">
        <v>158.99919</v>
      </c>
      <c r="Q56" s="100">
        <v>182.15612999999999</v>
      </c>
      <c r="R56" s="100">
        <v>283.20312999999999</v>
      </c>
      <c r="S56" s="100">
        <v>373.58490999999998</v>
      </c>
      <c r="T56" s="100">
        <v>816</v>
      </c>
      <c r="U56" s="100">
        <v>91.879373999999999</v>
      </c>
      <c r="V56" s="100">
        <v>108.39669000000001</v>
      </c>
      <c r="W56" s="128"/>
      <c r="X56" s="119">
        <v>1949</v>
      </c>
      <c r="Y56" s="100">
        <v>32.367972999999999</v>
      </c>
      <c r="Z56" s="100">
        <v>15.508685</v>
      </c>
      <c r="AA56" s="100">
        <v>7.2280448000000002</v>
      </c>
      <c r="AB56" s="100">
        <v>15.373353</v>
      </c>
      <c r="AC56" s="100">
        <v>15.831987</v>
      </c>
      <c r="AD56" s="100">
        <v>12.941919</v>
      </c>
      <c r="AE56" s="100">
        <v>14.652015</v>
      </c>
      <c r="AF56" s="100">
        <v>16.757866</v>
      </c>
      <c r="AG56" s="100">
        <v>20.134228</v>
      </c>
      <c r="AH56" s="100">
        <v>23.083624</v>
      </c>
      <c r="AI56" s="100">
        <v>15.639374</v>
      </c>
      <c r="AJ56" s="100">
        <v>24.531025</v>
      </c>
      <c r="AK56" s="100">
        <v>43.453724999999999</v>
      </c>
      <c r="AL56" s="100">
        <v>46.460177000000002</v>
      </c>
      <c r="AM56" s="100">
        <v>93.389296999999999</v>
      </c>
      <c r="AN56" s="100">
        <v>162.42037999999999</v>
      </c>
      <c r="AO56" s="100">
        <v>284.9162</v>
      </c>
      <c r="AP56" s="100">
        <v>804.34783000000004</v>
      </c>
      <c r="AQ56" s="100">
        <v>30.466269</v>
      </c>
      <c r="AR56" s="100">
        <v>41.383431999999999</v>
      </c>
      <c r="AS56" s="128"/>
      <c r="AT56" s="119">
        <v>1949</v>
      </c>
      <c r="AU56" s="100">
        <v>46.345810999999998</v>
      </c>
      <c r="AV56" s="100">
        <v>25.262516999999999</v>
      </c>
      <c r="AW56" s="100">
        <v>17.422222000000001</v>
      </c>
      <c r="AX56" s="100">
        <v>49.012566999999997</v>
      </c>
      <c r="AY56" s="100">
        <v>69.693601999999998</v>
      </c>
      <c r="AZ56" s="100">
        <v>51.482059</v>
      </c>
      <c r="BA56" s="100">
        <v>45.994312999999998</v>
      </c>
      <c r="BB56" s="100">
        <v>51.169837000000001</v>
      </c>
      <c r="BC56" s="100">
        <v>55.502935999999998</v>
      </c>
      <c r="BD56" s="100">
        <v>65.469904999999997</v>
      </c>
      <c r="BE56" s="100">
        <v>50.641773999999998</v>
      </c>
      <c r="BF56" s="100">
        <v>68.745396999999997</v>
      </c>
      <c r="BG56" s="100">
        <v>79.493088</v>
      </c>
      <c r="BH56" s="100">
        <v>100.19268</v>
      </c>
      <c r="BI56" s="100">
        <v>134.09091000000001</v>
      </c>
      <c r="BJ56" s="100">
        <v>216.66667000000001</v>
      </c>
      <c r="BK56" s="100">
        <v>322.63242000000002</v>
      </c>
      <c r="BL56" s="100">
        <v>809.06149000000005</v>
      </c>
      <c r="BM56" s="100">
        <v>61.316878000000003</v>
      </c>
      <c r="BN56" s="100">
        <v>74.674943999999996</v>
      </c>
      <c r="BO56" s="128"/>
      <c r="BP56" s="119">
        <v>1949</v>
      </c>
    </row>
    <row r="57" spans="1:68">
      <c r="A57" s="128"/>
      <c r="B57" s="120">
        <v>1950</v>
      </c>
      <c r="C57" s="100">
        <v>54.285713999999999</v>
      </c>
      <c r="D57" s="100">
        <v>31.520223000000001</v>
      </c>
      <c r="E57" s="100">
        <v>37.761294999999997</v>
      </c>
      <c r="F57" s="100">
        <v>86.616968</v>
      </c>
      <c r="G57" s="100">
        <v>145.33293</v>
      </c>
      <c r="H57" s="100">
        <v>87.810513999999998</v>
      </c>
      <c r="I57" s="100">
        <v>68.853523999999993</v>
      </c>
      <c r="J57" s="100">
        <v>91.798107000000002</v>
      </c>
      <c r="K57" s="100">
        <v>95.221485999999999</v>
      </c>
      <c r="L57" s="100">
        <v>94.098883999999998</v>
      </c>
      <c r="M57" s="100">
        <v>112.89582</v>
      </c>
      <c r="N57" s="100">
        <v>114.70440000000001</v>
      </c>
      <c r="O57" s="100">
        <v>124.21294</v>
      </c>
      <c r="P57" s="100">
        <v>173.74214000000001</v>
      </c>
      <c r="Q57" s="100">
        <v>199.52493999999999</v>
      </c>
      <c r="R57" s="100">
        <v>278.75243999999998</v>
      </c>
      <c r="S57" s="100">
        <v>363.63636000000002</v>
      </c>
      <c r="T57" s="100">
        <v>674.41859999999997</v>
      </c>
      <c r="U57" s="100">
        <v>95.248490000000004</v>
      </c>
      <c r="V57" s="100">
        <v>110.96984999999999</v>
      </c>
      <c r="W57" s="128"/>
      <c r="X57" s="120">
        <v>1950</v>
      </c>
      <c r="Y57" s="100">
        <v>37.548952</v>
      </c>
      <c r="Z57" s="100">
        <v>13.035921</v>
      </c>
      <c r="AA57" s="100">
        <v>12.216405</v>
      </c>
      <c r="AB57" s="100">
        <v>15.925926</v>
      </c>
      <c r="AC57" s="100">
        <v>20.506247999999999</v>
      </c>
      <c r="AD57" s="100">
        <v>8.7560386000000001</v>
      </c>
      <c r="AE57" s="100">
        <v>17.178725</v>
      </c>
      <c r="AF57" s="100">
        <v>17.962116000000002</v>
      </c>
      <c r="AG57" s="100">
        <v>21.706016999999999</v>
      </c>
      <c r="AH57" s="100">
        <v>23.265834000000002</v>
      </c>
      <c r="AI57" s="100">
        <v>23.066486000000001</v>
      </c>
      <c r="AJ57" s="100">
        <v>31.965648999999999</v>
      </c>
      <c r="AK57" s="100">
        <v>34.615385000000003</v>
      </c>
      <c r="AL57" s="100">
        <v>51.539012</v>
      </c>
      <c r="AM57" s="100">
        <v>79.601990000000001</v>
      </c>
      <c r="AN57" s="100">
        <v>184.95298</v>
      </c>
      <c r="AO57" s="100">
        <v>345.84449999999998</v>
      </c>
      <c r="AP57" s="100">
        <v>931.93717000000004</v>
      </c>
      <c r="AQ57" s="100">
        <v>33.408945000000003</v>
      </c>
      <c r="AR57" s="100">
        <v>45.982661999999998</v>
      </c>
      <c r="AS57" s="128"/>
      <c r="AT57" s="120">
        <v>1950</v>
      </c>
      <c r="AU57" s="100">
        <v>46.114047999999997</v>
      </c>
      <c r="AV57" s="100">
        <v>22.452750000000002</v>
      </c>
      <c r="AW57" s="100">
        <v>25.210083999999998</v>
      </c>
      <c r="AX57" s="100">
        <v>52.021025999999999</v>
      </c>
      <c r="AY57" s="100">
        <v>84.555381999999994</v>
      </c>
      <c r="AZ57" s="100">
        <v>49.158546999999999</v>
      </c>
      <c r="BA57" s="100">
        <v>43.236161000000003</v>
      </c>
      <c r="BB57" s="100">
        <v>55.519897</v>
      </c>
      <c r="BC57" s="100">
        <v>60.076461000000002</v>
      </c>
      <c r="BD57" s="100">
        <v>60.053840999999998</v>
      </c>
      <c r="BE57" s="100">
        <v>67.653758999999994</v>
      </c>
      <c r="BF57" s="100">
        <v>72.147238999999999</v>
      </c>
      <c r="BG57" s="100">
        <v>78.497337000000002</v>
      </c>
      <c r="BH57" s="100">
        <v>109.77894000000001</v>
      </c>
      <c r="BI57" s="100">
        <v>134.27179000000001</v>
      </c>
      <c r="BJ57" s="100">
        <v>226.75934000000001</v>
      </c>
      <c r="BK57" s="100">
        <v>353.39506</v>
      </c>
      <c r="BL57" s="100">
        <v>828.125</v>
      </c>
      <c r="BM57" s="100">
        <v>64.582391000000001</v>
      </c>
      <c r="BN57" s="100">
        <v>78.811525000000003</v>
      </c>
      <c r="BO57" s="128"/>
      <c r="BP57" s="120">
        <v>1950</v>
      </c>
    </row>
    <row r="58" spans="1:68">
      <c r="A58" s="128"/>
      <c r="B58" s="120">
        <v>1951</v>
      </c>
      <c r="C58" s="100">
        <v>61.28425</v>
      </c>
      <c r="D58" s="100">
        <v>27.573529000000001</v>
      </c>
      <c r="E58" s="100">
        <v>35.714286000000001</v>
      </c>
      <c r="F58" s="100">
        <v>110.19971</v>
      </c>
      <c r="G58" s="100">
        <v>154.26497000000001</v>
      </c>
      <c r="H58" s="100">
        <v>102.45672999999999</v>
      </c>
      <c r="I58" s="100">
        <v>78.963603000000006</v>
      </c>
      <c r="J58" s="100">
        <v>88.568802000000005</v>
      </c>
      <c r="K58" s="100">
        <v>101.21048999999999</v>
      </c>
      <c r="L58" s="100">
        <v>109.69486000000001</v>
      </c>
      <c r="M58" s="100">
        <v>102.63275</v>
      </c>
      <c r="N58" s="100">
        <v>124.05063</v>
      </c>
      <c r="O58" s="100">
        <v>152.55188000000001</v>
      </c>
      <c r="P58" s="100">
        <v>176.87595999999999</v>
      </c>
      <c r="Q58" s="100">
        <v>195.20547999999999</v>
      </c>
      <c r="R58" s="100">
        <v>306.04288000000003</v>
      </c>
      <c r="S58" s="100">
        <v>469.96465999999998</v>
      </c>
      <c r="T58" s="100">
        <v>824.42747999999995</v>
      </c>
      <c r="U58" s="100">
        <v>102.80462</v>
      </c>
      <c r="V58" s="100">
        <v>121.93555000000001</v>
      </c>
      <c r="W58" s="128"/>
      <c r="X58" s="120">
        <v>1951</v>
      </c>
      <c r="Y58" s="100">
        <v>42.506573000000003</v>
      </c>
      <c r="Z58" s="100">
        <v>12.873184999999999</v>
      </c>
      <c r="AA58" s="100">
        <v>7.0540813</v>
      </c>
      <c r="AB58" s="100">
        <v>13.80597</v>
      </c>
      <c r="AC58" s="100">
        <v>18.619582999999999</v>
      </c>
      <c r="AD58" s="100">
        <v>15.425689999999999</v>
      </c>
      <c r="AE58" s="100">
        <v>15.595162</v>
      </c>
      <c r="AF58" s="100">
        <v>21.290118</v>
      </c>
      <c r="AG58" s="100">
        <v>20.512820999999999</v>
      </c>
      <c r="AH58" s="100">
        <v>25.053079</v>
      </c>
      <c r="AI58" s="100">
        <v>28.162718000000002</v>
      </c>
      <c r="AJ58" s="100">
        <v>28.827977000000001</v>
      </c>
      <c r="AK58" s="100">
        <v>46.063203000000001</v>
      </c>
      <c r="AL58" s="100">
        <v>54.129077000000002</v>
      </c>
      <c r="AM58" s="100">
        <v>106.56518</v>
      </c>
      <c r="AN58" s="100">
        <v>190.83968999999999</v>
      </c>
      <c r="AO58" s="100">
        <v>449.35064999999997</v>
      </c>
      <c r="AP58" s="100">
        <v>1086.7347</v>
      </c>
      <c r="AQ58" s="100">
        <v>37.236083999999998</v>
      </c>
      <c r="AR58" s="100">
        <v>51.991463000000003</v>
      </c>
      <c r="AS58" s="128"/>
      <c r="AT58" s="120">
        <v>1951</v>
      </c>
      <c r="AU58" s="100">
        <v>52.113430000000001</v>
      </c>
      <c r="AV58" s="100">
        <v>20.378067000000001</v>
      </c>
      <c r="AW58" s="100">
        <v>21.627869</v>
      </c>
      <c r="AX58" s="100">
        <v>63.092632999999999</v>
      </c>
      <c r="AY58" s="100">
        <v>88.459740999999994</v>
      </c>
      <c r="AZ58" s="100">
        <v>60.261758</v>
      </c>
      <c r="BA58" s="100">
        <v>47.775689</v>
      </c>
      <c r="BB58" s="100">
        <v>55.538221999999998</v>
      </c>
      <c r="BC58" s="100">
        <v>62.587657999999998</v>
      </c>
      <c r="BD58" s="100">
        <v>69.377022999999994</v>
      </c>
      <c r="BE58" s="100">
        <v>65.430995999999993</v>
      </c>
      <c r="BF58" s="100">
        <v>74.798338000000001</v>
      </c>
      <c r="BG58" s="100">
        <v>98.082192000000006</v>
      </c>
      <c r="BH58" s="100">
        <v>112.48635</v>
      </c>
      <c r="BI58" s="100">
        <v>146.8604</v>
      </c>
      <c r="BJ58" s="100">
        <v>241.43835999999999</v>
      </c>
      <c r="BK58" s="100">
        <v>458.08382999999998</v>
      </c>
      <c r="BL58" s="100">
        <v>981.65138000000002</v>
      </c>
      <c r="BM58" s="100">
        <v>70.353966999999997</v>
      </c>
      <c r="BN58" s="100">
        <v>87.437410999999997</v>
      </c>
      <c r="BO58" s="128"/>
      <c r="BP58" s="120">
        <v>1951</v>
      </c>
    </row>
    <row r="59" spans="1:68">
      <c r="A59" s="128"/>
      <c r="B59" s="120">
        <v>1952</v>
      </c>
      <c r="C59" s="100">
        <v>58.049697000000002</v>
      </c>
      <c r="D59" s="100">
        <v>27.871216</v>
      </c>
      <c r="E59" s="100">
        <v>32.868217000000001</v>
      </c>
      <c r="F59" s="100">
        <v>110.87866</v>
      </c>
      <c r="G59" s="100">
        <v>146.3193</v>
      </c>
      <c r="H59" s="100">
        <v>113.14567</v>
      </c>
      <c r="I59" s="100">
        <v>80.834802999999994</v>
      </c>
      <c r="J59" s="100">
        <v>90.057418999999996</v>
      </c>
      <c r="K59" s="100">
        <v>100.55141</v>
      </c>
      <c r="L59" s="100">
        <v>110.28037</v>
      </c>
      <c r="M59" s="100">
        <v>118.59253</v>
      </c>
      <c r="N59" s="100">
        <v>126.46608999999999</v>
      </c>
      <c r="O59" s="100">
        <v>155.24861999999999</v>
      </c>
      <c r="P59" s="100">
        <v>162.56524999999999</v>
      </c>
      <c r="Q59" s="100">
        <v>223.20442</v>
      </c>
      <c r="R59" s="100">
        <v>256.26204000000001</v>
      </c>
      <c r="S59" s="100">
        <v>362.67606000000001</v>
      </c>
      <c r="T59" s="100">
        <v>709.92366000000004</v>
      </c>
      <c r="U59" s="100">
        <v>101.72436999999999</v>
      </c>
      <c r="V59" s="100">
        <v>119.08620000000001</v>
      </c>
      <c r="W59" s="128"/>
      <c r="X59" s="120">
        <v>1952</v>
      </c>
      <c r="Y59" s="100">
        <v>42.632269000000001</v>
      </c>
      <c r="Z59" s="100">
        <v>17.319277</v>
      </c>
      <c r="AA59" s="100">
        <v>11.275772999999999</v>
      </c>
      <c r="AB59" s="100">
        <v>17.902812999999998</v>
      </c>
      <c r="AC59" s="100">
        <v>18.104016000000001</v>
      </c>
      <c r="AD59" s="100">
        <v>16.577857000000002</v>
      </c>
      <c r="AE59" s="100">
        <v>17.283950999999998</v>
      </c>
      <c r="AF59" s="100">
        <v>24.710666</v>
      </c>
      <c r="AG59" s="100">
        <v>25.731406</v>
      </c>
      <c r="AH59" s="100">
        <v>24.875622</v>
      </c>
      <c r="AI59" s="100">
        <v>30.585106</v>
      </c>
      <c r="AJ59" s="100">
        <v>36.931818</v>
      </c>
      <c r="AK59" s="100">
        <v>41.060290999999999</v>
      </c>
      <c r="AL59" s="100">
        <v>52.878179000000003</v>
      </c>
      <c r="AM59" s="100">
        <v>87.235996</v>
      </c>
      <c r="AN59" s="100">
        <v>184.52381</v>
      </c>
      <c r="AO59" s="100">
        <v>437.34014999999999</v>
      </c>
      <c r="AP59" s="100">
        <v>1035</v>
      </c>
      <c r="AQ59" s="100">
        <v>38.227913000000001</v>
      </c>
      <c r="AR59" s="100">
        <v>52.325724000000001</v>
      </c>
      <c r="AS59" s="128"/>
      <c r="AT59" s="120">
        <v>1952</v>
      </c>
      <c r="AU59" s="100">
        <v>50.517995999999997</v>
      </c>
      <c r="AV59" s="100">
        <v>22.710533000000002</v>
      </c>
      <c r="AW59" s="100">
        <v>22.278400999999999</v>
      </c>
      <c r="AX59" s="100">
        <v>65.477251999999993</v>
      </c>
      <c r="AY59" s="100">
        <v>84.871431000000001</v>
      </c>
      <c r="AZ59" s="100">
        <v>66.789824999999993</v>
      </c>
      <c r="BA59" s="100">
        <v>49.834387</v>
      </c>
      <c r="BB59" s="100">
        <v>57.946511000000001</v>
      </c>
      <c r="BC59" s="100">
        <v>64.695946000000006</v>
      </c>
      <c r="BD59" s="100">
        <v>69.785728000000006</v>
      </c>
      <c r="BE59" s="100">
        <v>75.032909000000004</v>
      </c>
      <c r="BF59" s="100">
        <v>80.039282999999998</v>
      </c>
      <c r="BG59" s="100">
        <v>96.411355</v>
      </c>
      <c r="BH59" s="100">
        <v>104.7619</v>
      </c>
      <c r="BI59" s="100">
        <v>148.94684000000001</v>
      </c>
      <c r="BJ59" s="100">
        <v>215.78505000000001</v>
      </c>
      <c r="BK59" s="100">
        <v>405.92592999999999</v>
      </c>
      <c r="BL59" s="100">
        <v>906.34441000000004</v>
      </c>
      <c r="BM59" s="100">
        <v>70.375731000000002</v>
      </c>
      <c r="BN59" s="100">
        <v>86.508320999999995</v>
      </c>
      <c r="BO59" s="128"/>
      <c r="BP59" s="120">
        <v>1952</v>
      </c>
    </row>
    <row r="60" spans="1:68">
      <c r="A60" s="128"/>
      <c r="B60" s="120">
        <v>1953</v>
      </c>
      <c r="C60" s="100">
        <v>52.426786999999997</v>
      </c>
      <c r="D60" s="100">
        <v>30.609947999999999</v>
      </c>
      <c r="E60" s="100">
        <v>26.962253</v>
      </c>
      <c r="F60" s="100">
        <v>103.37769</v>
      </c>
      <c r="G60" s="100">
        <v>130.81486000000001</v>
      </c>
      <c r="H60" s="100">
        <v>103.4295</v>
      </c>
      <c r="I60" s="100">
        <v>90.703588999999994</v>
      </c>
      <c r="J60" s="100">
        <v>85.261876000000001</v>
      </c>
      <c r="K60" s="100">
        <v>88.151658999999995</v>
      </c>
      <c r="L60" s="100">
        <v>99.637681000000001</v>
      </c>
      <c r="M60" s="100">
        <v>115.56502999999999</v>
      </c>
      <c r="N60" s="100">
        <v>127.84233999999999</v>
      </c>
      <c r="O60" s="100">
        <v>146.63727</v>
      </c>
      <c r="P60" s="100">
        <v>167.50539000000001</v>
      </c>
      <c r="Q60" s="100">
        <v>220.30238</v>
      </c>
      <c r="R60" s="100">
        <v>264.04494</v>
      </c>
      <c r="S60" s="100">
        <v>400.70922000000002</v>
      </c>
      <c r="T60" s="100">
        <v>911.11111000000005</v>
      </c>
      <c r="U60" s="100">
        <v>97.431989999999999</v>
      </c>
      <c r="V60" s="100">
        <v>118.09985</v>
      </c>
      <c r="W60" s="128"/>
      <c r="X60" s="120">
        <v>1953</v>
      </c>
      <c r="Y60" s="100">
        <v>38.074866</v>
      </c>
      <c r="Z60" s="100">
        <v>14.366463</v>
      </c>
      <c r="AA60" s="100">
        <v>8.7336244999999995</v>
      </c>
      <c r="AB60" s="100">
        <v>19.265073000000001</v>
      </c>
      <c r="AC60" s="100">
        <v>17.645063</v>
      </c>
      <c r="AD60" s="100">
        <v>15.147015</v>
      </c>
      <c r="AE60" s="100">
        <v>16.731401000000002</v>
      </c>
      <c r="AF60" s="100">
        <v>19.074421999999998</v>
      </c>
      <c r="AG60" s="100">
        <v>23.605884</v>
      </c>
      <c r="AH60" s="100">
        <v>28.904055</v>
      </c>
      <c r="AI60" s="100">
        <v>41.924095000000001</v>
      </c>
      <c r="AJ60" s="100">
        <v>31.603774000000001</v>
      </c>
      <c r="AK60" s="100">
        <v>41.495902000000001</v>
      </c>
      <c r="AL60" s="100">
        <v>50.032071999999999</v>
      </c>
      <c r="AM60" s="100">
        <v>79.535298999999995</v>
      </c>
      <c r="AN60" s="100">
        <v>239.65763000000001</v>
      </c>
      <c r="AO60" s="100">
        <v>439.08629000000002</v>
      </c>
      <c r="AP60" s="100">
        <v>981.22065999999995</v>
      </c>
      <c r="AQ60" s="100">
        <v>37.746685999999997</v>
      </c>
      <c r="AR60" s="100">
        <v>52.165253</v>
      </c>
      <c r="AS60" s="128"/>
      <c r="AT60" s="120">
        <v>1953</v>
      </c>
      <c r="AU60" s="100">
        <v>45.406989000000003</v>
      </c>
      <c r="AV60" s="100">
        <v>22.672343999999999</v>
      </c>
      <c r="AW60" s="100">
        <v>18.031784999999999</v>
      </c>
      <c r="AX60" s="100">
        <v>62.260202</v>
      </c>
      <c r="AY60" s="100">
        <v>76.585365999999993</v>
      </c>
      <c r="AZ60" s="100">
        <v>61.212896000000001</v>
      </c>
      <c r="BA60" s="100">
        <v>54.748766000000003</v>
      </c>
      <c r="BB60" s="100">
        <v>52.607219999999998</v>
      </c>
      <c r="BC60" s="100">
        <v>57.161628999999998</v>
      </c>
      <c r="BD60" s="100">
        <v>66.082650999999998</v>
      </c>
      <c r="BE60" s="100">
        <v>79.375406999999996</v>
      </c>
      <c r="BF60" s="100">
        <v>78.067820999999995</v>
      </c>
      <c r="BG60" s="100">
        <v>92.140202000000002</v>
      </c>
      <c r="BH60" s="100">
        <v>105.42373000000001</v>
      </c>
      <c r="BI60" s="100">
        <v>143.27628000000001</v>
      </c>
      <c r="BJ60" s="100">
        <v>250.20242999999999</v>
      </c>
      <c r="BK60" s="100">
        <v>423.07691999999997</v>
      </c>
      <c r="BL60" s="100">
        <v>954.02299000000005</v>
      </c>
      <c r="BM60" s="100">
        <v>67.961385000000007</v>
      </c>
      <c r="BN60" s="100">
        <v>85.523584999999997</v>
      </c>
      <c r="BO60" s="128"/>
      <c r="BP60" s="120">
        <v>1953</v>
      </c>
    </row>
    <row r="61" spans="1:68">
      <c r="A61" s="128"/>
      <c r="B61" s="120">
        <v>1954</v>
      </c>
      <c r="C61" s="100">
        <v>55.622489999999999</v>
      </c>
      <c r="D61" s="100">
        <v>30.145305</v>
      </c>
      <c r="E61" s="100">
        <v>28.555273</v>
      </c>
      <c r="F61" s="100">
        <v>102.05434</v>
      </c>
      <c r="G61" s="100">
        <v>134.51043000000001</v>
      </c>
      <c r="H61" s="100">
        <v>108.07859999999999</v>
      </c>
      <c r="I61" s="100">
        <v>85.589281</v>
      </c>
      <c r="J61" s="100">
        <v>86.889301000000003</v>
      </c>
      <c r="K61" s="100">
        <v>94.269870999999995</v>
      </c>
      <c r="L61" s="100">
        <v>99.190995000000001</v>
      </c>
      <c r="M61" s="100">
        <v>105</v>
      </c>
      <c r="N61" s="100">
        <v>135.06753</v>
      </c>
      <c r="O61" s="100">
        <v>144.68558999999999</v>
      </c>
      <c r="P61" s="100">
        <v>159.47075000000001</v>
      </c>
      <c r="Q61" s="100">
        <v>214.65969000000001</v>
      </c>
      <c r="R61" s="100">
        <v>294.87178999999998</v>
      </c>
      <c r="S61" s="100">
        <v>413.42756000000003</v>
      </c>
      <c r="T61" s="100">
        <v>750</v>
      </c>
      <c r="U61" s="100">
        <v>97.358175000000003</v>
      </c>
      <c r="V61" s="100">
        <v>117.01259</v>
      </c>
      <c r="W61" s="128"/>
      <c r="X61" s="120">
        <v>1954</v>
      </c>
      <c r="Y61" s="100">
        <v>32.879581000000002</v>
      </c>
      <c r="Z61" s="100">
        <v>15.234197</v>
      </c>
      <c r="AA61" s="100">
        <v>9.7287736000000002</v>
      </c>
      <c r="AB61" s="100">
        <v>15.867540999999999</v>
      </c>
      <c r="AC61" s="100">
        <v>14.608696</v>
      </c>
      <c r="AD61" s="100">
        <v>18.490904</v>
      </c>
      <c r="AE61" s="100">
        <v>13.344938000000001</v>
      </c>
      <c r="AF61" s="100">
        <v>22.454142999999998</v>
      </c>
      <c r="AG61" s="100">
        <v>23.99737</v>
      </c>
      <c r="AH61" s="100">
        <v>30.33839</v>
      </c>
      <c r="AI61" s="100">
        <v>40.843215000000001</v>
      </c>
      <c r="AJ61" s="100">
        <v>34.433962000000001</v>
      </c>
      <c r="AK61" s="100">
        <v>41.033434999999997</v>
      </c>
      <c r="AL61" s="100">
        <v>58.240397000000002</v>
      </c>
      <c r="AM61" s="100">
        <v>96.689895000000007</v>
      </c>
      <c r="AN61" s="100">
        <v>178.7176</v>
      </c>
      <c r="AO61" s="100">
        <v>400</v>
      </c>
      <c r="AP61" s="100">
        <v>906.25</v>
      </c>
      <c r="AQ61" s="100">
        <v>36.505719999999997</v>
      </c>
      <c r="AR61" s="100">
        <v>49.476559000000002</v>
      </c>
      <c r="AS61" s="128"/>
      <c r="AT61" s="120">
        <v>1954</v>
      </c>
      <c r="AU61" s="100">
        <v>44.490004999999996</v>
      </c>
      <c r="AV61" s="100">
        <v>22.866022999999998</v>
      </c>
      <c r="AW61" s="100">
        <v>19.339009999999998</v>
      </c>
      <c r="AX61" s="100">
        <v>59.827615000000002</v>
      </c>
      <c r="AY61" s="100">
        <v>76.961602999999997</v>
      </c>
      <c r="AZ61" s="100">
        <v>65.270058000000006</v>
      </c>
      <c r="BA61" s="100">
        <v>50.534910000000004</v>
      </c>
      <c r="BB61" s="100">
        <v>55.034396000000001</v>
      </c>
      <c r="BC61" s="100">
        <v>60.273536999999997</v>
      </c>
      <c r="BD61" s="100">
        <v>66.494274000000004</v>
      </c>
      <c r="BE61" s="100">
        <v>73.765234000000007</v>
      </c>
      <c r="BF61" s="100">
        <v>83.272638999999998</v>
      </c>
      <c r="BG61" s="100">
        <v>90.426941999999997</v>
      </c>
      <c r="BH61" s="100">
        <v>105.90164</v>
      </c>
      <c r="BI61" s="100">
        <v>150.26152999999999</v>
      </c>
      <c r="BJ61" s="100">
        <v>228.30336</v>
      </c>
      <c r="BK61" s="100">
        <v>405.56369000000001</v>
      </c>
      <c r="BL61" s="100">
        <v>846.15385000000003</v>
      </c>
      <c r="BM61" s="100">
        <v>67.289823999999996</v>
      </c>
      <c r="BN61" s="100">
        <v>83.562703999999997</v>
      </c>
      <c r="BO61" s="128"/>
      <c r="BP61" s="120">
        <v>1954</v>
      </c>
    </row>
    <row r="62" spans="1:68">
      <c r="A62" s="128"/>
      <c r="B62" s="120">
        <v>1955</v>
      </c>
      <c r="C62" s="100">
        <v>57.221784</v>
      </c>
      <c r="D62" s="100">
        <v>25.14547</v>
      </c>
      <c r="E62" s="100">
        <v>27.306469</v>
      </c>
      <c r="F62" s="100">
        <v>108.95189999999999</v>
      </c>
      <c r="G62" s="100">
        <v>124.67617</v>
      </c>
      <c r="H62" s="100">
        <v>108.78434</v>
      </c>
      <c r="I62" s="100">
        <v>91.392135999999994</v>
      </c>
      <c r="J62" s="100">
        <v>84.355828000000002</v>
      </c>
      <c r="K62" s="100">
        <v>91.456076999999993</v>
      </c>
      <c r="L62" s="100">
        <v>96.167008999999993</v>
      </c>
      <c r="M62" s="100">
        <v>110.83945</v>
      </c>
      <c r="N62" s="100">
        <v>136.80623</v>
      </c>
      <c r="O62" s="100">
        <v>142.85713999999999</v>
      </c>
      <c r="P62" s="100">
        <v>167.23087000000001</v>
      </c>
      <c r="Q62" s="100">
        <v>196.93878000000001</v>
      </c>
      <c r="R62" s="100">
        <v>282.18695000000002</v>
      </c>
      <c r="S62" s="100">
        <v>404.92957999999999</v>
      </c>
      <c r="T62" s="100">
        <v>727.27273000000002</v>
      </c>
      <c r="U62" s="100">
        <v>96.170778999999996</v>
      </c>
      <c r="V62" s="100">
        <v>115.67265</v>
      </c>
      <c r="W62" s="128"/>
      <c r="X62" s="120">
        <v>1955</v>
      </c>
      <c r="Y62" s="100">
        <v>40.938079000000002</v>
      </c>
      <c r="Z62" s="100">
        <v>11.772399999999999</v>
      </c>
      <c r="AA62" s="100">
        <v>9.6818811</v>
      </c>
      <c r="AB62" s="100">
        <v>16.694490999999999</v>
      </c>
      <c r="AC62" s="100">
        <v>13.727561</v>
      </c>
      <c r="AD62" s="100">
        <v>15.333734</v>
      </c>
      <c r="AE62" s="100">
        <v>18.921209000000001</v>
      </c>
      <c r="AF62" s="100">
        <v>19.583069999999999</v>
      </c>
      <c r="AG62" s="100">
        <v>18.69455</v>
      </c>
      <c r="AH62" s="100">
        <v>27.516020000000001</v>
      </c>
      <c r="AI62" s="100">
        <v>34.482759000000001</v>
      </c>
      <c r="AJ62" s="100">
        <v>37.192003999999997</v>
      </c>
      <c r="AK62" s="100">
        <v>44.221105999999999</v>
      </c>
      <c r="AL62" s="100">
        <v>57.228915999999998</v>
      </c>
      <c r="AM62" s="100">
        <v>90.909091000000004</v>
      </c>
      <c r="AN62" s="100">
        <v>176.39429000000001</v>
      </c>
      <c r="AO62" s="100">
        <v>457.21271000000002</v>
      </c>
      <c r="AP62" s="100">
        <v>1008.5837</v>
      </c>
      <c r="AQ62" s="100">
        <v>37.350883000000003</v>
      </c>
      <c r="AR62" s="100">
        <v>51.068387000000001</v>
      </c>
      <c r="AS62" s="128"/>
      <c r="AT62" s="120">
        <v>1955</v>
      </c>
      <c r="AU62" s="100">
        <v>49.249673000000001</v>
      </c>
      <c r="AV62" s="100">
        <v>18.619001999999998</v>
      </c>
      <c r="AW62" s="100">
        <v>18.681467000000001</v>
      </c>
      <c r="AX62" s="100">
        <v>63.906097000000003</v>
      </c>
      <c r="AY62" s="100">
        <v>71.512902999999994</v>
      </c>
      <c r="AZ62" s="100">
        <v>64.400970999999998</v>
      </c>
      <c r="BA62" s="100">
        <v>56.262833999999998</v>
      </c>
      <c r="BB62" s="100">
        <v>52.443199999999997</v>
      </c>
      <c r="BC62" s="100">
        <v>56.018518999999998</v>
      </c>
      <c r="BD62" s="100">
        <v>63.497757999999997</v>
      </c>
      <c r="BE62" s="100">
        <v>73.972603000000007</v>
      </c>
      <c r="BF62" s="100">
        <v>85.850178</v>
      </c>
      <c r="BG62" s="100">
        <v>90.764330999999999</v>
      </c>
      <c r="BH62" s="100">
        <v>109.02136</v>
      </c>
      <c r="BI62" s="100">
        <v>138.83763999999999</v>
      </c>
      <c r="BJ62" s="100">
        <v>221.22570999999999</v>
      </c>
      <c r="BK62" s="100">
        <v>435.78644000000003</v>
      </c>
      <c r="BL62" s="100">
        <v>901.59573999999998</v>
      </c>
      <c r="BM62" s="100">
        <v>67.121753999999996</v>
      </c>
      <c r="BN62" s="100">
        <v>84.068954000000005</v>
      </c>
      <c r="BO62" s="128"/>
      <c r="BP62" s="120">
        <v>1955</v>
      </c>
    </row>
    <row r="63" spans="1:68">
      <c r="A63" s="128"/>
      <c r="B63" s="120">
        <v>1956</v>
      </c>
      <c r="C63" s="100">
        <v>50.503095999999999</v>
      </c>
      <c r="D63" s="100">
        <v>25.164769</v>
      </c>
      <c r="E63" s="100">
        <v>25.306940999999998</v>
      </c>
      <c r="F63" s="100">
        <v>84.995396999999997</v>
      </c>
      <c r="G63" s="100">
        <v>136.94676000000001</v>
      </c>
      <c r="H63" s="100">
        <v>104.27952000000001</v>
      </c>
      <c r="I63" s="100">
        <v>94.182102999999998</v>
      </c>
      <c r="J63" s="100">
        <v>86.751254000000003</v>
      </c>
      <c r="K63" s="100">
        <v>91.854934999999998</v>
      </c>
      <c r="L63" s="100">
        <v>103.33333</v>
      </c>
      <c r="M63" s="100">
        <v>113.84371</v>
      </c>
      <c r="N63" s="100">
        <v>121.38454</v>
      </c>
      <c r="O63" s="100">
        <v>147.2912</v>
      </c>
      <c r="P63" s="100">
        <v>153.59043</v>
      </c>
      <c r="Q63" s="100">
        <v>205.94058999999999</v>
      </c>
      <c r="R63" s="100">
        <v>289.83051</v>
      </c>
      <c r="S63" s="100">
        <v>367.13287000000003</v>
      </c>
      <c r="T63" s="100">
        <v>727.89116000000001</v>
      </c>
      <c r="U63" s="100">
        <v>93.823283000000004</v>
      </c>
      <c r="V63" s="100">
        <v>113.81948</v>
      </c>
      <c r="W63" s="128"/>
      <c r="X63" s="120">
        <v>1956</v>
      </c>
      <c r="Y63" s="100">
        <v>35.62032</v>
      </c>
      <c r="Z63" s="100">
        <v>11.297071000000001</v>
      </c>
      <c r="AA63" s="100">
        <v>11.804827</v>
      </c>
      <c r="AB63" s="100">
        <v>21.249195</v>
      </c>
      <c r="AC63" s="100">
        <v>18.329221</v>
      </c>
      <c r="AD63" s="100">
        <v>19.044740000000001</v>
      </c>
      <c r="AE63" s="100">
        <v>22.733650999999998</v>
      </c>
      <c r="AF63" s="100">
        <v>18.665851</v>
      </c>
      <c r="AG63" s="100">
        <v>25.434242999999999</v>
      </c>
      <c r="AH63" s="100">
        <v>25.463805000000001</v>
      </c>
      <c r="AI63" s="100">
        <v>30.590263</v>
      </c>
      <c r="AJ63" s="100">
        <v>33.073036000000002</v>
      </c>
      <c r="AK63" s="100">
        <v>35.376182999999997</v>
      </c>
      <c r="AL63" s="100">
        <v>72.812683000000007</v>
      </c>
      <c r="AM63" s="100">
        <v>104.96338</v>
      </c>
      <c r="AN63" s="100">
        <v>210.39604</v>
      </c>
      <c r="AO63" s="100">
        <v>436.01895999999999</v>
      </c>
      <c r="AP63" s="100">
        <v>1141.6667</v>
      </c>
      <c r="AQ63" s="100">
        <v>39.681685999999999</v>
      </c>
      <c r="AR63" s="100">
        <v>54.842756999999999</v>
      </c>
      <c r="AS63" s="128"/>
      <c r="AT63" s="120">
        <v>1956</v>
      </c>
      <c r="AU63" s="100">
        <v>43.228805999999999</v>
      </c>
      <c r="AV63" s="100">
        <v>18.391743999999999</v>
      </c>
      <c r="AW63" s="100">
        <v>18.710751999999999</v>
      </c>
      <c r="AX63" s="100">
        <v>53.888452000000001</v>
      </c>
      <c r="AY63" s="100">
        <v>80.436608000000007</v>
      </c>
      <c r="AZ63" s="100">
        <v>64</v>
      </c>
      <c r="BA63" s="100">
        <v>59.762034</v>
      </c>
      <c r="BB63" s="100">
        <v>53.327325000000002</v>
      </c>
      <c r="BC63" s="100">
        <v>59.350333999999997</v>
      </c>
      <c r="BD63" s="100">
        <v>66.098451999999995</v>
      </c>
      <c r="BE63" s="100">
        <v>73.936390000000003</v>
      </c>
      <c r="BF63" s="100">
        <v>76.528231000000005</v>
      </c>
      <c r="BG63" s="100">
        <v>87.853930000000005</v>
      </c>
      <c r="BH63" s="100">
        <v>110.69535</v>
      </c>
      <c r="BI63" s="100">
        <v>150.51362</v>
      </c>
      <c r="BJ63" s="100">
        <v>243.91989000000001</v>
      </c>
      <c r="BK63" s="100">
        <v>408.19209000000001</v>
      </c>
      <c r="BL63" s="100">
        <v>984.49612000000002</v>
      </c>
      <c r="BM63" s="100">
        <v>67.115803</v>
      </c>
      <c r="BN63" s="100">
        <v>85.400582</v>
      </c>
      <c r="BO63" s="128"/>
      <c r="BP63" s="120">
        <v>1956</v>
      </c>
    </row>
    <row r="64" spans="1:68">
      <c r="A64" s="128"/>
      <c r="B64" s="120">
        <v>1957</v>
      </c>
      <c r="C64" s="100">
        <v>50.750807999999999</v>
      </c>
      <c r="D64" s="100">
        <v>29.182490999999999</v>
      </c>
      <c r="E64" s="100">
        <v>29.418524000000001</v>
      </c>
      <c r="F64" s="100">
        <v>103.43814</v>
      </c>
      <c r="G64" s="100">
        <v>130.18868000000001</v>
      </c>
      <c r="H64" s="100">
        <v>104.2641</v>
      </c>
      <c r="I64" s="100">
        <v>104.03727000000001</v>
      </c>
      <c r="J64" s="100">
        <v>99.659284</v>
      </c>
      <c r="K64" s="100">
        <v>99.406527999999994</v>
      </c>
      <c r="L64" s="100">
        <v>107.47815</v>
      </c>
      <c r="M64" s="100">
        <v>121.20046000000001</v>
      </c>
      <c r="N64" s="100">
        <v>140.48059000000001</v>
      </c>
      <c r="O64" s="100">
        <v>141.15646000000001</v>
      </c>
      <c r="P64" s="100">
        <v>142.39059</v>
      </c>
      <c r="Q64" s="100">
        <v>179.46257</v>
      </c>
      <c r="R64" s="100">
        <v>292.28242999999998</v>
      </c>
      <c r="S64" s="100">
        <v>422.68040999999999</v>
      </c>
      <c r="T64" s="100">
        <v>793.10344999999995</v>
      </c>
      <c r="U64" s="100">
        <v>98.375765999999999</v>
      </c>
      <c r="V64" s="100">
        <v>119.69695</v>
      </c>
      <c r="W64" s="128"/>
      <c r="X64" s="120">
        <v>1957</v>
      </c>
      <c r="Y64" s="100">
        <v>36.830579</v>
      </c>
      <c r="Z64" s="100">
        <v>11.506276</v>
      </c>
      <c r="AA64" s="100">
        <v>10.587103000000001</v>
      </c>
      <c r="AB64" s="100">
        <v>17.603459000000001</v>
      </c>
      <c r="AC64" s="100">
        <v>17.765630000000002</v>
      </c>
      <c r="AD64" s="100">
        <v>17.484663000000001</v>
      </c>
      <c r="AE64" s="100">
        <v>19.882386</v>
      </c>
      <c r="AF64" s="100">
        <v>18.974207</v>
      </c>
      <c r="AG64" s="100">
        <v>24.831392000000001</v>
      </c>
      <c r="AH64" s="100">
        <v>36.102347999999999</v>
      </c>
      <c r="AI64" s="100">
        <v>33.221193999999997</v>
      </c>
      <c r="AJ64" s="100">
        <v>45.971780000000003</v>
      </c>
      <c r="AK64" s="100">
        <v>53.704625</v>
      </c>
      <c r="AL64" s="100">
        <v>69.397041999999999</v>
      </c>
      <c r="AM64" s="100">
        <v>102.50391</v>
      </c>
      <c r="AN64" s="100">
        <v>183.99044000000001</v>
      </c>
      <c r="AO64" s="100">
        <v>381.06236000000001</v>
      </c>
      <c r="AP64" s="100">
        <v>901.63933999999995</v>
      </c>
      <c r="AQ64" s="100">
        <v>38.8827</v>
      </c>
      <c r="AR64" s="100">
        <v>51.455882000000003</v>
      </c>
      <c r="AS64" s="128"/>
      <c r="AT64" s="120">
        <v>1957</v>
      </c>
      <c r="AU64" s="100">
        <v>43.951770000000003</v>
      </c>
      <c r="AV64" s="100">
        <v>20.545845</v>
      </c>
      <c r="AW64" s="100">
        <v>20.218643</v>
      </c>
      <c r="AX64" s="100">
        <v>61.587110000000003</v>
      </c>
      <c r="AY64" s="100">
        <v>76.305879000000004</v>
      </c>
      <c r="AZ64" s="100">
        <v>63.234228000000002</v>
      </c>
      <c r="BA64" s="100">
        <v>63.618023000000001</v>
      </c>
      <c r="BB64" s="100">
        <v>60.188541999999998</v>
      </c>
      <c r="BC64" s="100">
        <v>62.726176000000002</v>
      </c>
      <c r="BD64" s="100">
        <v>73.207673999999997</v>
      </c>
      <c r="BE64" s="100">
        <v>79.164154999999994</v>
      </c>
      <c r="BF64" s="100">
        <v>92.868607999999995</v>
      </c>
      <c r="BG64" s="100">
        <v>94.569535999999999</v>
      </c>
      <c r="BH64" s="100">
        <v>103.37488999999999</v>
      </c>
      <c r="BI64" s="100">
        <v>137.06897000000001</v>
      </c>
      <c r="BJ64" s="100">
        <v>229.59889000000001</v>
      </c>
      <c r="BK64" s="100">
        <v>397.79005999999998</v>
      </c>
      <c r="BL64" s="100">
        <v>861.18251999999995</v>
      </c>
      <c r="BM64" s="100">
        <v>69.013091000000003</v>
      </c>
      <c r="BN64" s="100">
        <v>86.020239000000004</v>
      </c>
      <c r="BO64" s="128"/>
      <c r="BP64" s="120">
        <v>1957</v>
      </c>
    </row>
    <row r="65" spans="1:68">
      <c r="A65" s="128"/>
      <c r="B65" s="121">
        <v>1958</v>
      </c>
      <c r="C65" s="100">
        <v>42.77975</v>
      </c>
      <c r="D65" s="100">
        <v>26.687598000000001</v>
      </c>
      <c r="E65" s="100">
        <v>25.392726</v>
      </c>
      <c r="F65" s="100">
        <v>95.577746000000005</v>
      </c>
      <c r="G65" s="100">
        <v>137.94172</v>
      </c>
      <c r="H65" s="100">
        <v>102.35326999999999</v>
      </c>
      <c r="I65" s="100">
        <v>89.363894000000002</v>
      </c>
      <c r="J65" s="100">
        <v>91.875681999999998</v>
      </c>
      <c r="K65" s="100">
        <v>92.298472000000004</v>
      </c>
      <c r="L65" s="100">
        <v>112.02272000000001</v>
      </c>
      <c r="M65" s="100">
        <v>118.56823</v>
      </c>
      <c r="N65" s="100">
        <v>121.99545999999999</v>
      </c>
      <c r="O65" s="100">
        <v>147.50421</v>
      </c>
      <c r="P65" s="100">
        <v>160.36506</v>
      </c>
      <c r="Q65" s="100">
        <v>188.36564999999999</v>
      </c>
      <c r="R65" s="100">
        <v>231.51124999999999</v>
      </c>
      <c r="S65" s="100">
        <v>382.83828</v>
      </c>
      <c r="T65" s="100">
        <v>769.23077000000001</v>
      </c>
      <c r="U65" s="100">
        <v>93.377003999999999</v>
      </c>
      <c r="V65" s="100">
        <v>114.04684</v>
      </c>
      <c r="W65" s="128"/>
      <c r="X65" s="121">
        <v>1958</v>
      </c>
      <c r="Y65" s="100">
        <v>32.346598999999998</v>
      </c>
      <c r="Z65" s="100">
        <v>15.778689</v>
      </c>
      <c r="AA65" s="100">
        <v>9.9166103000000003</v>
      </c>
      <c r="AB65" s="100">
        <v>22.428229999999999</v>
      </c>
      <c r="AC65" s="100">
        <v>19.179894000000001</v>
      </c>
      <c r="AD65" s="100">
        <v>15.620119000000001</v>
      </c>
      <c r="AE65" s="100">
        <v>20.145495</v>
      </c>
      <c r="AF65" s="100">
        <v>21.714286000000001</v>
      </c>
      <c r="AG65" s="100">
        <v>25.145661</v>
      </c>
      <c r="AH65" s="100">
        <v>30.570651999999999</v>
      </c>
      <c r="AI65" s="100">
        <v>36.570500000000003</v>
      </c>
      <c r="AJ65" s="100">
        <v>39.819004999999997</v>
      </c>
      <c r="AK65" s="100">
        <v>50.839092000000001</v>
      </c>
      <c r="AL65" s="100">
        <v>56.550952000000002</v>
      </c>
      <c r="AM65" s="100">
        <v>89.485459000000006</v>
      </c>
      <c r="AN65" s="100">
        <v>138.21137999999999</v>
      </c>
      <c r="AO65" s="100">
        <v>339.91228000000001</v>
      </c>
      <c r="AP65" s="100">
        <v>904.38247000000001</v>
      </c>
      <c r="AQ65" s="100">
        <v>36.828476000000002</v>
      </c>
      <c r="AR65" s="100">
        <v>48.590468000000001</v>
      </c>
      <c r="AS65" s="128"/>
      <c r="AT65" s="121">
        <v>1958</v>
      </c>
      <c r="AU65" s="100">
        <v>37.688923000000003</v>
      </c>
      <c r="AV65" s="100">
        <v>21.351243</v>
      </c>
      <c r="AW65" s="100">
        <v>17.833553999999999</v>
      </c>
      <c r="AX65" s="100">
        <v>59.862754000000002</v>
      </c>
      <c r="AY65" s="100">
        <v>80.48</v>
      </c>
      <c r="AZ65" s="100">
        <v>61.087989999999998</v>
      </c>
      <c r="BA65" s="100">
        <v>56.188816000000003</v>
      </c>
      <c r="BB65" s="100">
        <v>57.617187999999999</v>
      </c>
      <c r="BC65" s="100">
        <v>59.108820999999999</v>
      </c>
      <c r="BD65" s="100">
        <v>72.795681000000002</v>
      </c>
      <c r="BE65" s="100">
        <v>79.331130000000002</v>
      </c>
      <c r="BF65" s="100">
        <v>80.860702000000003</v>
      </c>
      <c r="BG65" s="100">
        <v>96.088211999999999</v>
      </c>
      <c r="BH65" s="100">
        <v>104.51806999999999</v>
      </c>
      <c r="BI65" s="100">
        <v>133.66336999999999</v>
      </c>
      <c r="BJ65" s="100">
        <v>177.34322</v>
      </c>
      <c r="BK65" s="100">
        <v>357.04874999999998</v>
      </c>
      <c r="BL65" s="100">
        <v>855.32995000000005</v>
      </c>
      <c r="BM65" s="100">
        <v>65.421036000000001</v>
      </c>
      <c r="BN65" s="100">
        <v>81.646433999999999</v>
      </c>
      <c r="BO65" s="128"/>
      <c r="BP65" s="121">
        <v>1958</v>
      </c>
    </row>
    <row r="66" spans="1:68">
      <c r="A66" s="128"/>
      <c r="B66" s="121">
        <v>1959</v>
      </c>
      <c r="C66" s="100">
        <v>50.420167999999997</v>
      </c>
      <c r="D66" s="100">
        <v>27.344501999999999</v>
      </c>
      <c r="E66" s="100">
        <v>24.223602</v>
      </c>
      <c r="F66" s="100">
        <v>106.13016</v>
      </c>
      <c r="G66" s="100">
        <v>120.55455000000001</v>
      </c>
      <c r="H66" s="100">
        <v>94.066569999999999</v>
      </c>
      <c r="I66" s="100">
        <v>97.435896999999997</v>
      </c>
      <c r="J66" s="100">
        <v>97.266036</v>
      </c>
      <c r="K66" s="100">
        <v>93.389932999999999</v>
      </c>
      <c r="L66" s="100">
        <v>99.508600000000001</v>
      </c>
      <c r="M66" s="100">
        <v>107.62008</v>
      </c>
      <c r="N66" s="100">
        <v>128.26183</v>
      </c>
      <c r="O66" s="100">
        <v>121.81617</v>
      </c>
      <c r="P66" s="100">
        <v>161.6095</v>
      </c>
      <c r="Q66" s="100">
        <v>170.08014</v>
      </c>
      <c r="R66" s="100">
        <v>265.9409</v>
      </c>
      <c r="S66" s="100">
        <v>415.03268000000003</v>
      </c>
      <c r="T66" s="100">
        <v>707.48298999999997</v>
      </c>
      <c r="U66" s="100">
        <v>92.279831999999999</v>
      </c>
      <c r="V66" s="100">
        <v>112.2871</v>
      </c>
      <c r="W66" s="128"/>
      <c r="X66" s="121">
        <v>1959</v>
      </c>
      <c r="Y66" s="100">
        <v>30.854734000000001</v>
      </c>
      <c r="Z66" s="100">
        <v>11.454984</v>
      </c>
      <c r="AA66" s="100">
        <v>8.0417301000000005</v>
      </c>
      <c r="AB66" s="100">
        <v>17.528979</v>
      </c>
      <c r="AC66" s="100">
        <v>19.695043999999999</v>
      </c>
      <c r="AD66" s="100">
        <v>17.110265999999999</v>
      </c>
      <c r="AE66" s="100">
        <v>21.544488000000001</v>
      </c>
      <c r="AF66" s="100">
        <v>24.896266000000001</v>
      </c>
      <c r="AG66" s="100">
        <v>26.014246</v>
      </c>
      <c r="AH66" s="100">
        <v>36.179921999999998</v>
      </c>
      <c r="AI66" s="100">
        <v>40</v>
      </c>
      <c r="AJ66" s="100">
        <v>42.658284999999999</v>
      </c>
      <c r="AK66" s="100">
        <v>46.237088</v>
      </c>
      <c r="AL66" s="100">
        <v>53.414096999999998</v>
      </c>
      <c r="AM66" s="100">
        <v>97.631011999999998</v>
      </c>
      <c r="AN66" s="100">
        <v>197.51693</v>
      </c>
      <c r="AO66" s="100">
        <v>334.72802999999999</v>
      </c>
      <c r="AP66" s="100">
        <v>894.94163000000003</v>
      </c>
      <c r="AQ66" s="100">
        <v>37.880310000000001</v>
      </c>
      <c r="AR66" s="100">
        <v>50.379885000000002</v>
      </c>
      <c r="AS66" s="128"/>
      <c r="AT66" s="121">
        <v>1959</v>
      </c>
      <c r="AU66" s="100">
        <v>40.871679999999998</v>
      </c>
      <c r="AV66" s="100">
        <v>19.569279000000002</v>
      </c>
      <c r="AW66" s="100">
        <v>16.329127</v>
      </c>
      <c r="AX66" s="100">
        <v>62.845303999999999</v>
      </c>
      <c r="AY66" s="100">
        <v>71.450665000000001</v>
      </c>
      <c r="AZ66" s="100">
        <v>57.328695000000003</v>
      </c>
      <c r="BA66" s="100">
        <v>61.145304000000003</v>
      </c>
      <c r="BB66" s="100">
        <v>62.002965000000003</v>
      </c>
      <c r="BC66" s="100">
        <v>60.058219999999999</v>
      </c>
      <c r="BD66" s="100">
        <v>68.785578999999998</v>
      </c>
      <c r="BE66" s="100">
        <v>75.202106000000001</v>
      </c>
      <c r="BF66" s="100">
        <v>85.784313999999995</v>
      </c>
      <c r="BG66" s="100">
        <v>81.792133000000007</v>
      </c>
      <c r="BH66" s="100">
        <v>102.64106</v>
      </c>
      <c r="BI66" s="100">
        <v>129.9682</v>
      </c>
      <c r="BJ66" s="100">
        <v>226.29168999999999</v>
      </c>
      <c r="BK66" s="100">
        <v>366.07143000000002</v>
      </c>
      <c r="BL66" s="100">
        <v>826.73266999999998</v>
      </c>
      <c r="BM66" s="100">
        <v>65.361362</v>
      </c>
      <c r="BN66" s="100">
        <v>81.719120000000004</v>
      </c>
      <c r="BO66" s="128"/>
      <c r="BP66" s="121">
        <v>1959</v>
      </c>
    </row>
    <row r="67" spans="1:68">
      <c r="A67" s="128"/>
      <c r="B67" s="121">
        <v>1960</v>
      </c>
      <c r="C67" s="100">
        <v>45.535713999999999</v>
      </c>
      <c r="D67" s="100">
        <v>26.790804000000001</v>
      </c>
      <c r="E67" s="100">
        <v>25.278662000000001</v>
      </c>
      <c r="F67" s="100">
        <v>93.241870000000006</v>
      </c>
      <c r="G67" s="100">
        <v>124.78286</v>
      </c>
      <c r="H67" s="100">
        <v>98.389458000000005</v>
      </c>
      <c r="I67" s="100">
        <v>90.465176</v>
      </c>
      <c r="J67" s="100">
        <v>89.065708000000001</v>
      </c>
      <c r="K67" s="100">
        <v>91.812161000000003</v>
      </c>
      <c r="L67" s="100">
        <v>107.06767000000001</v>
      </c>
      <c r="M67" s="100">
        <v>97.997893000000005</v>
      </c>
      <c r="N67" s="100">
        <v>116.73152</v>
      </c>
      <c r="O67" s="100">
        <v>129.44983999999999</v>
      </c>
      <c r="P67" s="100">
        <v>161.87290999999999</v>
      </c>
      <c r="Q67" s="100">
        <v>170.13889</v>
      </c>
      <c r="R67" s="100">
        <v>251.50602000000001</v>
      </c>
      <c r="S67" s="100">
        <v>322.88400999999999</v>
      </c>
      <c r="T67" s="100">
        <v>718.95425</v>
      </c>
      <c r="U67" s="100">
        <v>89.266799000000006</v>
      </c>
      <c r="V67" s="100">
        <v>108.24464999999999</v>
      </c>
      <c r="W67" s="128"/>
      <c r="X67" s="121">
        <v>1960</v>
      </c>
      <c r="Y67" s="100">
        <v>37.356861000000002</v>
      </c>
      <c r="Z67" s="100">
        <v>15.668386</v>
      </c>
      <c r="AA67" s="100">
        <v>8.3682008000000003</v>
      </c>
      <c r="AB67" s="100">
        <v>26.105487</v>
      </c>
      <c r="AC67" s="100">
        <v>19.728729999999999</v>
      </c>
      <c r="AD67" s="100">
        <v>18.222505999999999</v>
      </c>
      <c r="AE67" s="100">
        <v>16.370308000000001</v>
      </c>
      <c r="AF67" s="100">
        <v>19.448947</v>
      </c>
      <c r="AG67" s="100">
        <v>30.293662999999999</v>
      </c>
      <c r="AH67" s="100">
        <v>39.370078999999997</v>
      </c>
      <c r="AI67" s="100">
        <v>37.276530999999999</v>
      </c>
      <c r="AJ67" s="100">
        <v>49.129075</v>
      </c>
      <c r="AK67" s="100">
        <v>52.350945000000003</v>
      </c>
      <c r="AL67" s="100">
        <v>57.765667999999998</v>
      </c>
      <c r="AM67" s="100">
        <v>100.34842999999999</v>
      </c>
      <c r="AN67" s="100">
        <v>164.13042999999999</v>
      </c>
      <c r="AO67" s="100">
        <v>337.91748999999999</v>
      </c>
      <c r="AP67" s="100">
        <v>872.65917999999999</v>
      </c>
      <c r="AQ67" s="100">
        <v>39.604934</v>
      </c>
      <c r="AR67" s="100">
        <v>51.057349000000002</v>
      </c>
      <c r="AS67" s="128"/>
      <c r="AT67" s="121">
        <v>1960</v>
      </c>
      <c r="AU67" s="100">
        <v>41.548457999999997</v>
      </c>
      <c r="AV67" s="100">
        <v>21.348859999999998</v>
      </c>
      <c r="AW67" s="100">
        <v>17.033864000000001</v>
      </c>
      <c r="AX67" s="100">
        <v>60.468139999999998</v>
      </c>
      <c r="AY67" s="100">
        <v>73.902658000000002</v>
      </c>
      <c r="AZ67" s="100">
        <v>60.064191000000001</v>
      </c>
      <c r="BA67" s="100">
        <v>55.152003999999998</v>
      </c>
      <c r="BB67" s="100">
        <v>55.146090999999998</v>
      </c>
      <c r="BC67" s="100">
        <v>61.461033999999998</v>
      </c>
      <c r="BD67" s="100">
        <v>74</v>
      </c>
      <c r="BE67" s="100">
        <v>68.845872999999997</v>
      </c>
      <c r="BF67" s="100">
        <v>83.479788999999997</v>
      </c>
      <c r="BG67" s="100">
        <v>88.843502999999998</v>
      </c>
      <c r="BH67" s="100">
        <v>104.50449999999999</v>
      </c>
      <c r="BI67" s="100">
        <v>131.42635999999999</v>
      </c>
      <c r="BJ67" s="100">
        <v>200.75757999999999</v>
      </c>
      <c r="BK67" s="100">
        <v>332.12560000000002</v>
      </c>
      <c r="BL67" s="100">
        <v>816.66666999999995</v>
      </c>
      <c r="BM67" s="100">
        <v>64.700729999999993</v>
      </c>
      <c r="BN67" s="100">
        <v>80.094595999999996</v>
      </c>
      <c r="BO67" s="128"/>
      <c r="BP67" s="121">
        <v>1960</v>
      </c>
    </row>
    <row r="68" spans="1:68">
      <c r="A68" s="128"/>
      <c r="B68" s="121">
        <v>1961</v>
      </c>
      <c r="C68" s="100">
        <v>44.448318</v>
      </c>
      <c r="D68" s="100">
        <v>22.778193000000002</v>
      </c>
      <c r="E68" s="100">
        <v>26.871400999999999</v>
      </c>
      <c r="F68" s="100">
        <v>89.423077000000006</v>
      </c>
      <c r="G68" s="100">
        <v>120.52208</v>
      </c>
      <c r="H68" s="100">
        <v>100.85019</v>
      </c>
      <c r="I68" s="100">
        <v>90.204187000000005</v>
      </c>
      <c r="J68" s="100">
        <v>92.616086999999993</v>
      </c>
      <c r="K68" s="100">
        <v>102.38511</v>
      </c>
      <c r="L68" s="100">
        <v>111.74017000000001</v>
      </c>
      <c r="M68" s="100">
        <v>122.17659</v>
      </c>
      <c r="N68" s="100">
        <v>132.88478000000001</v>
      </c>
      <c r="O68" s="100">
        <v>134.21053000000001</v>
      </c>
      <c r="P68" s="100">
        <v>158.74079</v>
      </c>
      <c r="Q68" s="100">
        <v>182.90598</v>
      </c>
      <c r="R68" s="100">
        <v>247.82608999999999</v>
      </c>
      <c r="S68" s="100">
        <v>270.27026999999998</v>
      </c>
      <c r="T68" s="100">
        <v>601.26581999999996</v>
      </c>
      <c r="U68" s="100">
        <v>91.335203000000007</v>
      </c>
      <c r="V68" s="100">
        <v>109.38658</v>
      </c>
      <c r="W68" s="128"/>
      <c r="X68" s="121">
        <v>1961</v>
      </c>
      <c r="Y68" s="100">
        <v>36.786237</v>
      </c>
      <c r="Z68" s="100">
        <v>12.314308</v>
      </c>
      <c r="AA68" s="100">
        <v>11.073081999999999</v>
      </c>
      <c r="AB68" s="100">
        <v>23.078873999999999</v>
      </c>
      <c r="AC68" s="100">
        <v>22.089552000000001</v>
      </c>
      <c r="AD68" s="100">
        <v>18.904197</v>
      </c>
      <c r="AE68" s="100">
        <v>19.301731</v>
      </c>
      <c r="AF68" s="100">
        <v>25.827279999999998</v>
      </c>
      <c r="AG68" s="100">
        <v>22.727273</v>
      </c>
      <c r="AH68" s="100">
        <v>29.666255</v>
      </c>
      <c r="AI68" s="100">
        <v>36.383682</v>
      </c>
      <c r="AJ68" s="100">
        <v>46.255507000000001</v>
      </c>
      <c r="AK68" s="100">
        <v>56.594723999999999</v>
      </c>
      <c r="AL68" s="100">
        <v>66.271552</v>
      </c>
      <c r="AM68" s="100">
        <v>99.661017000000001</v>
      </c>
      <c r="AN68" s="100">
        <v>136.8861</v>
      </c>
      <c r="AO68" s="100">
        <v>306.54205999999999</v>
      </c>
      <c r="AP68" s="100">
        <v>795.69892000000004</v>
      </c>
      <c r="AQ68" s="100">
        <v>38.299427999999999</v>
      </c>
      <c r="AR68" s="100">
        <v>48.360875</v>
      </c>
      <c r="AS68" s="128"/>
      <c r="AT68" s="121">
        <v>1961</v>
      </c>
      <c r="AU68" s="100">
        <v>40.710650999999999</v>
      </c>
      <c r="AV68" s="100">
        <v>17.666156999999998</v>
      </c>
      <c r="AW68" s="100">
        <v>19.160852999999999</v>
      </c>
      <c r="AX68" s="100">
        <v>57.139330999999999</v>
      </c>
      <c r="AY68" s="100">
        <v>73.083010000000002</v>
      </c>
      <c r="AZ68" s="100">
        <v>61.696264999999997</v>
      </c>
      <c r="BA68" s="100">
        <v>56.412337999999998</v>
      </c>
      <c r="BB68" s="100">
        <v>60.198484999999998</v>
      </c>
      <c r="BC68" s="100">
        <v>63.108227999999997</v>
      </c>
      <c r="BD68" s="100">
        <v>71.450243</v>
      </c>
      <c r="BE68" s="100">
        <v>80.808081000000001</v>
      </c>
      <c r="BF68" s="100">
        <v>90.576592000000005</v>
      </c>
      <c r="BG68" s="100">
        <v>93.601004000000003</v>
      </c>
      <c r="BH68" s="100">
        <v>107.49477</v>
      </c>
      <c r="BI68" s="100">
        <v>136.48392999999999</v>
      </c>
      <c r="BJ68" s="100">
        <v>183.36368999999999</v>
      </c>
      <c r="BK68" s="100">
        <v>292.62673000000001</v>
      </c>
      <c r="BL68" s="100">
        <v>725.40045999999995</v>
      </c>
      <c r="BM68" s="100">
        <v>65.111056000000005</v>
      </c>
      <c r="BN68" s="100">
        <v>79.452489999999997</v>
      </c>
      <c r="BO68" s="128"/>
      <c r="BP68" s="121">
        <v>1961</v>
      </c>
    </row>
    <row r="69" spans="1:68">
      <c r="A69" s="128"/>
      <c r="B69" s="121">
        <v>1962</v>
      </c>
      <c r="C69" s="100">
        <v>46.591298000000002</v>
      </c>
      <c r="D69" s="100">
        <v>25.21163</v>
      </c>
      <c r="E69" s="100">
        <v>22.192204</v>
      </c>
      <c r="F69" s="100">
        <v>85.035523999999995</v>
      </c>
      <c r="G69" s="100">
        <v>134.49024</v>
      </c>
      <c r="H69" s="100">
        <v>102.33235999999999</v>
      </c>
      <c r="I69" s="100">
        <v>98.412698000000006</v>
      </c>
      <c r="J69" s="100">
        <v>96.036585000000002</v>
      </c>
      <c r="K69" s="100">
        <v>96.683530000000005</v>
      </c>
      <c r="L69" s="100">
        <v>105.46758</v>
      </c>
      <c r="M69" s="100">
        <v>121.66667</v>
      </c>
      <c r="N69" s="100">
        <v>122.04082</v>
      </c>
      <c r="O69" s="100">
        <v>139.70211</v>
      </c>
      <c r="P69" s="100">
        <v>147.75017</v>
      </c>
      <c r="Q69" s="100">
        <v>165.40722</v>
      </c>
      <c r="R69" s="100">
        <v>227.52808999999999</v>
      </c>
      <c r="S69" s="100">
        <v>411.07871999999998</v>
      </c>
      <c r="T69" s="100">
        <v>773.00612999999998</v>
      </c>
      <c r="U69" s="100">
        <v>92.402578000000005</v>
      </c>
      <c r="V69" s="100">
        <v>112.99019</v>
      </c>
      <c r="W69" s="128"/>
      <c r="X69" s="121">
        <v>1962</v>
      </c>
      <c r="Y69" s="100">
        <v>37.342908000000001</v>
      </c>
      <c r="Z69" s="100">
        <v>12.926876</v>
      </c>
      <c r="AA69" s="100">
        <v>8.0857085000000009</v>
      </c>
      <c r="AB69" s="100">
        <v>24.720148999999999</v>
      </c>
      <c r="AC69" s="100">
        <v>19.573978</v>
      </c>
      <c r="AD69" s="100">
        <v>18.773467</v>
      </c>
      <c r="AE69" s="100">
        <v>24.594906999999999</v>
      </c>
      <c r="AF69" s="100">
        <v>30.769231000000001</v>
      </c>
      <c r="AG69" s="100">
        <v>34.843206000000002</v>
      </c>
      <c r="AH69" s="100">
        <v>39.215685999999998</v>
      </c>
      <c r="AI69" s="100">
        <v>56.028368999999998</v>
      </c>
      <c r="AJ69" s="100">
        <v>46.451613000000002</v>
      </c>
      <c r="AK69" s="100">
        <v>51.355207</v>
      </c>
      <c r="AL69" s="100">
        <v>74.811625000000006</v>
      </c>
      <c r="AM69" s="100">
        <v>100.65358999999999</v>
      </c>
      <c r="AN69" s="100">
        <v>180.36071999999999</v>
      </c>
      <c r="AO69" s="100">
        <v>365.10791</v>
      </c>
      <c r="AP69" s="100">
        <v>783.78377999999998</v>
      </c>
      <c r="AQ69" s="100">
        <v>42.989455</v>
      </c>
      <c r="AR69" s="100">
        <v>53.972914000000003</v>
      </c>
      <c r="AS69" s="128"/>
      <c r="AT69" s="121">
        <v>1962</v>
      </c>
      <c r="AU69" s="100">
        <v>42.075735999999999</v>
      </c>
      <c r="AV69" s="100">
        <v>19.214466999999999</v>
      </c>
      <c r="AW69" s="100">
        <v>15.302597</v>
      </c>
      <c r="AX69" s="100">
        <v>55.618744</v>
      </c>
      <c r="AY69" s="100">
        <v>78.748953</v>
      </c>
      <c r="AZ69" s="100">
        <v>62.028373000000002</v>
      </c>
      <c r="BA69" s="100">
        <v>63.156440000000003</v>
      </c>
      <c r="BB69" s="100">
        <v>64.389477999999997</v>
      </c>
      <c r="BC69" s="100">
        <v>66.266780999999995</v>
      </c>
      <c r="BD69" s="100">
        <v>72.757525000000001</v>
      </c>
      <c r="BE69" s="100">
        <v>89.862543000000002</v>
      </c>
      <c r="BF69" s="100">
        <v>85.235602</v>
      </c>
      <c r="BG69" s="100">
        <v>93.827160000000006</v>
      </c>
      <c r="BH69" s="100">
        <v>107.26023000000001</v>
      </c>
      <c r="BI69" s="100">
        <v>128.99669</v>
      </c>
      <c r="BJ69" s="100">
        <v>200</v>
      </c>
      <c r="BK69" s="100">
        <v>382.64738999999997</v>
      </c>
      <c r="BL69" s="100">
        <v>779.95642999999995</v>
      </c>
      <c r="BM69" s="100">
        <v>67.922060000000002</v>
      </c>
      <c r="BN69" s="100">
        <v>83.648747999999998</v>
      </c>
      <c r="BO69" s="128"/>
      <c r="BP69" s="121">
        <v>1962</v>
      </c>
    </row>
    <row r="70" spans="1:68">
      <c r="A70" s="128"/>
      <c r="B70" s="121">
        <v>1963</v>
      </c>
      <c r="C70" s="100">
        <v>41.765303000000003</v>
      </c>
      <c r="D70" s="100">
        <v>23.718993000000001</v>
      </c>
      <c r="E70" s="100">
        <v>26.985937</v>
      </c>
      <c r="F70" s="100">
        <v>89.490114000000005</v>
      </c>
      <c r="G70" s="100">
        <v>123.57767</v>
      </c>
      <c r="H70" s="100">
        <v>98.084072000000006</v>
      </c>
      <c r="I70" s="100">
        <v>92.582566</v>
      </c>
      <c r="J70" s="100">
        <v>95.658758000000006</v>
      </c>
      <c r="K70" s="100">
        <v>96.086370000000002</v>
      </c>
      <c r="L70" s="100">
        <v>115.21016</v>
      </c>
      <c r="M70" s="100">
        <v>116.38491999999999</v>
      </c>
      <c r="N70" s="100">
        <v>127.86109</v>
      </c>
      <c r="O70" s="100">
        <v>146.67339000000001</v>
      </c>
      <c r="P70" s="100">
        <v>156.64242999999999</v>
      </c>
      <c r="Q70" s="100">
        <v>179.68093999999999</v>
      </c>
      <c r="R70" s="100">
        <v>228.99728999999999</v>
      </c>
      <c r="S70" s="100">
        <v>319.88472999999999</v>
      </c>
      <c r="T70" s="100">
        <v>595.23810000000003</v>
      </c>
      <c r="U70" s="100">
        <v>91.365297999999996</v>
      </c>
      <c r="V70" s="100">
        <v>109.42467000000001</v>
      </c>
      <c r="W70" s="128"/>
      <c r="X70" s="121">
        <v>1963</v>
      </c>
      <c r="Y70" s="100">
        <v>34.611288999999999</v>
      </c>
      <c r="Z70" s="100">
        <v>13.683009999999999</v>
      </c>
      <c r="AA70" s="100">
        <v>7.1499503000000004</v>
      </c>
      <c r="AB70" s="100">
        <v>20.564427999999999</v>
      </c>
      <c r="AC70" s="100">
        <v>26.860659999999999</v>
      </c>
      <c r="AD70" s="100">
        <v>23.177797999999999</v>
      </c>
      <c r="AE70" s="100">
        <v>25.383707000000001</v>
      </c>
      <c r="AF70" s="100">
        <v>31.638724</v>
      </c>
      <c r="AG70" s="100">
        <v>34.202410999999998</v>
      </c>
      <c r="AH70" s="100">
        <v>37.446286000000001</v>
      </c>
      <c r="AI70" s="100">
        <v>57.427785</v>
      </c>
      <c r="AJ70" s="100">
        <v>51.931865000000002</v>
      </c>
      <c r="AK70" s="100">
        <v>56.710774999999998</v>
      </c>
      <c r="AL70" s="100">
        <v>61.734965000000003</v>
      </c>
      <c r="AM70" s="100">
        <v>94.412330999999995</v>
      </c>
      <c r="AN70" s="100">
        <v>157.64482000000001</v>
      </c>
      <c r="AO70" s="100">
        <v>304.19580000000002</v>
      </c>
      <c r="AP70" s="100">
        <v>560.89743999999996</v>
      </c>
      <c r="AQ70" s="100">
        <v>40.817458999999999</v>
      </c>
      <c r="AR70" s="100">
        <v>49.504019</v>
      </c>
      <c r="AS70" s="128"/>
      <c r="AT70" s="121">
        <v>1963</v>
      </c>
      <c r="AU70" s="100">
        <v>38.275025999999997</v>
      </c>
      <c r="AV70" s="100">
        <v>18.822438999999999</v>
      </c>
      <c r="AW70" s="100">
        <v>17.286587999999998</v>
      </c>
      <c r="AX70" s="100">
        <v>55.887371999999999</v>
      </c>
      <c r="AY70" s="100">
        <v>76.567386999999997</v>
      </c>
      <c r="AZ70" s="100">
        <v>61.835890999999997</v>
      </c>
      <c r="BA70" s="100">
        <v>60.434905000000001</v>
      </c>
      <c r="BB70" s="100">
        <v>64.751958000000002</v>
      </c>
      <c r="BC70" s="100">
        <v>65.731572999999997</v>
      </c>
      <c r="BD70" s="100">
        <v>76.618431000000001</v>
      </c>
      <c r="BE70" s="100">
        <v>87.733957000000004</v>
      </c>
      <c r="BF70" s="100">
        <v>90.872292999999999</v>
      </c>
      <c r="BG70" s="100">
        <v>100.2439</v>
      </c>
      <c r="BH70" s="100">
        <v>104.0684</v>
      </c>
      <c r="BI70" s="100">
        <v>131.36827</v>
      </c>
      <c r="BJ70" s="100">
        <v>187.04633999999999</v>
      </c>
      <c r="BK70" s="100">
        <v>310.11970000000002</v>
      </c>
      <c r="BL70" s="100">
        <v>572.91666999999995</v>
      </c>
      <c r="BM70" s="100">
        <v>66.306650000000005</v>
      </c>
      <c r="BN70" s="100">
        <v>79.398221000000007</v>
      </c>
      <c r="BO70" s="128"/>
      <c r="BP70" s="121">
        <v>1963</v>
      </c>
    </row>
    <row r="71" spans="1:68">
      <c r="A71" s="128"/>
      <c r="B71" s="121">
        <v>1964</v>
      </c>
      <c r="C71" s="100">
        <v>47.603084000000003</v>
      </c>
      <c r="D71" s="100">
        <v>25.836134999999999</v>
      </c>
      <c r="E71" s="100">
        <v>27.243888999999999</v>
      </c>
      <c r="F71" s="100">
        <v>88.323652999999993</v>
      </c>
      <c r="G71" s="100">
        <v>130.31447</v>
      </c>
      <c r="H71" s="100">
        <v>92.577147999999994</v>
      </c>
      <c r="I71" s="100">
        <v>106.48276</v>
      </c>
      <c r="J71" s="100">
        <v>93.899071000000006</v>
      </c>
      <c r="K71" s="100">
        <v>112.29807</v>
      </c>
      <c r="L71" s="100">
        <v>111.17917</v>
      </c>
      <c r="M71" s="100">
        <v>130.94483</v>
      </c>
      <c r="N71" s="100">
        <v>126.62586</v>
      </c>
      <c r="O71" s="100">
        <v>134.15233000000001</v>
      </c>
      <c r="P71" s="100">
        <v>141.08426</v>
      </c>
      <c r="Q71" s="100">
        <v>176.47058999999999</v>
      </c>
      <c r="R71" s="100">
        <v>235.91087999999999</v>
      </c>
      <c r="S71" s="100">
        <v>327.77778000000001</v>
      </c>
      <c r="T71" s="100">
        <v>694.11765000000003</v>
      </c>
      <c r="U71" s="100">
        <v>94.180403999999996</v>
      </c>
      <c r="V71" s="100">
        <v>113.21404</v>
      </c>
      <c r="W71" s="128"/>
      <c r="X71" s="121">
        <v>1964</v>
      </c>
      <c r="Y71" s="100">
        <v>35.090812999999997</v>
      </c>
      <c r="Z71" s="100">
        <v>16.155989000000002</v>
      </c>
      <c r="AA71" s="100">
        <v>10.136452</v>
      </c>
      <c r="AB71" s="100">
        <v>29.107783000000001</v>
      </c>
      <c r="AC71" s="100">
        <v>29.231995999999999</v>
      </c>
      <c r="AD71" s="100">
        <v>20.876213</v>
      </c>
      <c r="AE71" s="100">
        <v>27.835977</v>
      </c>
      <c r="AF71" s="100">
        <v>31.672982999999999</v>
      </c>
      <c r="AG71" s="100">
        <v>36.694754000000003</v>
      </c>
      <c r="AH71" s="100">
        <v>53.316800999999998</v>
      </c>
      <c r="AI71" s="100">
        <v>47.272727000000003</v>
      </c>
      <c r="AJ71" s="100">
        <v>51.323175999999997</v>
      </c>
      <c r="AK71" s="100">
        <v>46.009390000000003</v>
      </c>
      <c r="AL71" s="100">
        <v>69.459173000000007</v>
      </c>
      <c r="AM71" s="100">
        <v>106.75932</v>
      </c>
      <c r="AN71" s="100">
        <v>173.19963999999999</v>
      </c>
      <c r="AO71" s="100">
        <v>327.08688000000001</v>
      </c>
      <c r="AP71" s="100">
        <v>794.56192999999996</v>
      </c>
      <c r="AQ71" s="100">
        <v>45.138134000000001</v>
      </c>
      <c r="AR71" s="100">
        <v>55.502251999999999</v>
      </c>
      <c r="AS71" s="128"/>
      <c r="AT71" s="121">
        <v>1964</v>
      </c>
      <c r="AU71" s="100">
        <v>41.505543000000003</v>
      </c>
      <c r="AV71" s="100">
        <v>21.112722000000002</v>
      </c>
      <c r="AW71" s="100">
        <v>18.876919000000001</v>
      </c>
      <c r="AX71" s="100">
        <v>59.482227000000002</v>
      </c>
      <c r="AY71" s="100">
        <v>81.157921999999999</v>
      </c>
      <c r="AZ71" s="100">
        <v>57.730780000000003</v>
      </c>
      <c r="BA71" s="100">
        <v>68.762561000000005</v>
      </c>
      <c r="BB71" s="100">
        <v>63.957275000000003</v>
      </c>
      <c r="BC71" s="100">
        <v>75.295996000000002</v>
      </c>
      <c r="BD71" s="100">
        <v>82.421814999999995</v>
      </c>
      <c r="BE71" s="100">
        <v>89.982197999999997</v>
      </c>
      <c r="BF71" s="100">
        <v>89.859044999999995</v>
      </c>
      <c r="BG71" s="100">
        <v>89.075630000000004</v>
      </c>
      <c r="BH71" s="100">
        <v>101.55107</v>
      </c>
      <c r="BI71" s="100">
        <v>136.42961</v>
      </c>
      <c r="BJ71" s="100">
        <v>198.92473000000001</v>
      </c>
      <c r="BK71" s="100">
        <v>327.34951999999998</v>
      </c>
      <c r="BL71" s="100">
        <v>760.47904000000005</v>
      </c>
      <c r="BM71" s="100">
        <v>69.855057000000002</v>
      </c>
      <c r="BN71" s="100">
        <v>84.722150999999997</v>
      </c>
      <c r="BO71" s="128"/>
      <c r="BP71" s="121">
        <v>1964</v>
      </c>
    </row>
    <row r="72" spans="1:68">
      <c r="A72" s="128"/>
      <c r="B72" s="121">
        <v>1965</v>
      </c>
      <c r="C72" s="100">
        <v>46.238900999999998</v>
      </c>
      <c r="D72" s="100">
        <v>20.517240999999999</v>
      </c>
      <c r="E72" s="100">
        <v>28.140519000000001</v>
      </c>
      <c r="F72" s="100">
        <v>101.36565</v>
      </c>
      <c r="G72" s="100">
        <v>124.7619</v>
      </c>
      <c r="H72" s="100">
        <v>103.36474</v>
      </c>
      <c r="I72" s="100">
        <v>96.250698999999997</v>
      </c>
      <c r="J72" s="100">
        <v>104.47011999999999</v>
      </c>
      <c r="K72" s="100">
        <v>102.00967</v>
      </c>
      <c r="L72" s="100">
        <v>111.8541</v>
      </c>
      <c r="M72" s="100">
        <v>120.99533</v>
      </c>
      <c r="N72" s="100">
        <v>124.25595</v>
      </c>
      <c r="O72" s="100">
        <v>132.53588999999999</v>
      </c>
      <c r="P72" s="100">
        <v>147.30159</v>
      </c>
      <c r="Q72" s="100">
        <v>193.24090000000001</v>
      </c>
      <c r="R72" s="100">
        <v>244.24552</v>
      </c>
      <c r="S72" s="100">
        <v>367.56756999999999</v>
      </c>
      <c r="T72" s="100">
        <v>626.43678</v>
      </c>
      <c r="U72" s="100">
        <v>94.671449999999993</v>
      </c>
      <c r="V72" s="100">
        <v>113.32362000000001</v>
      </c>
      <c r="W72" s="128"/>
      <c r="X72" s="121">
        <v>1965</v>
      </c>
      <c r="Y72" s="100">
        <v>30.671602</v>
      </c>
      <c r="Z72" s="100">
        <v>12.330009</v>
      </c>
      <c r="AA72" s="100">
        <v>9.2201305999999992</v>
      </c>
      <c r="AB72" s="100">
        <v>30.419792999999999</v>
      </c>
      <c r="AC72" s="100">
        <v>26.646556</v>
      </c>
      <c r="AD72" s="100">
        <v>26.556253999999999</v>
      </c>
      <c r="AE72" s="100">
        <v>27.69416</v>
      </c>
      <c r="AF72" s="100">
        <v>34.313724999999998</v>
      </c>
      <c r="AG72" s="100">
        <v>39.309429000000002</v>
      </c>
      <c r="AH72" s="100">
        <v>49.752780999999999</v>
      </c>
      <c r="AI72" s="100">
        <v>53.337592000000001</v>
      </c>
      <c r="AJ72" s="100">
        <v>55.598756000000002</v>
      </c>
      <c r="AK72" s="100">
        <v>65.490014000000002</v>
      </c>
      <c r="AL72" s="100">
        <v>73.030777</v>
      </c>
      <c r="AM72" s="100">
        <v>102.5</v>
      </c>
      <c r="AN72" s="100">
        <v>169.02654999999999</v>
      </c>
      <c r="AO72" s="100">
        <v>302.78232000000003</v>
      </c>
      <c r="AP72" s="100">
        <v>760</v>
      </c>
      <c r="AQ72" s="100">
        <v>45.588653000000001</v>
      </c>
      <c r="AR72" s="100">
        <v>55.793700000000001</v>
      </c>
      <c r="AS72" s="128"/>
      <c r="AT72" s="121">
        <v>1965</v>
      </c>
      <c r="AU72" s="100">
        <v>38.653151999999999</v>
      </c>
      <c r="AV72" s="100">
        <v>16.526734000000001</v>
      </c>
      <c r="AW72" s="100">
        <v>18.885653000000001</v>
      </c>
      <c r="AX72" s="100">
        <v>66.831193999999996</v>
      </c>
      <c r="AY72" s="100">
        <v>77.03595</v>
      </c>
      <c r="AZ72" s="100">
        <v>66.093945000000005</v>
      </c>
      <c r="BA72" s="100">
        <v>63.225057999999997</v>
      </c>
      <c r="BB72" s="100">
        <v>70.812646999999998</v>
      </c>
      <c r="BC72" s="100">
        <v>71.335758999999996</v>
      </c>
      <c r="BD72" s="100">
        <v>81.060373999999996</v>
      </c>
      <c r="BE72" s="100">
        <v>87.614244999999997</v>
      </c>
      <c r="BF72" s="100">
        <v>90.684410999999997</v>
      </c>
      <c r="BG72" s="100">
        <v>98.515202000000002</v>
      </c>
      <c r="BH72" s="100">
        <v>106.52921000000001</v>
      </c>
      <c r="BI72" s="100">
        <v>140.52287999999999</v>
      </c>
      <c r="BJ72" s="100">
        <v>199.79078999999999</v>
      </c>
      <c r="BK72" s="100">
        <v>327.21713</v>
      </c>
      <c r="BL72" s="100">
        <v>715.64885000000004</v>
      </c>
      <c r="BM72" s="100">
        <v>70.320697999999993</v>
      </c>
      <c r="BN72" s="100">
        <v>84.770283000000006</v>
      </c>
      <c r="BO72" s="128"/>
      <c r="BP72" s="121">
        <v>1965</v>
      </c>
    </row>
    <row r="73" spans="1:68">
      <c r="A73" s="128"/>
      <c r="B73" s="121">
        <v>1966</v>
      </c>
      <c r="C73" s="100">
        <v>46.56597</v>
      </c>
      <c r="D73" s="100">
        <v>19.865912999999999</v>
      </c>
      <c r="E73" s="100">
        <v>25.289801000000001</v>
      </c>
      <c r="F73" s="100">
        <v>104.6497</v>
      </c>
      <c r="G73" s="100">
        <v>130.75367</v>
      </c>
      <c r="H73" s="100">
        <v>99.619986999999995</v>
      </c>
      <c r="I73" s="100">
        <v>83.749512999999993</v>
      </c>
      <c r="J73" s="100">
        <v>102.18258</v>
      </c>
      <c r="K73" s="100">
        <v>105.54832</v>
      </c>
      <c r="L73" s="100">
        <v>99.891638</v>
      </c>
      <c r="M73" s="100">
        <v>126.2086</v>
      </c>
      <c r="N73" s="100">
        <v>129.85462999999999</v>
      </c>
      <c r="O73" s="100">
        <v>114.97237</v>
      </c>
      <c r="P73" s="100">
        <v>149.64228</v>
      </c>
      <c r="Q73" s="100">
        <v>167.41555</v>
      </c>
      <c r="R73" s="100">
        <v>221.90561</v>
      </c>
      <c r="S73" s="100">
        <v>335.45702999999997</v>
      </c>
      <c r="T73" s="100">
        <v>547.14980000000003</v>
      </c>
      <c r="U73" s="100">
        <v>92.303668000000002</v>
      </c>
      <c r="V73" s="100">
        <v>108.67555</v>
      </c>
      <c r="W73" s="128"/>
      <c r="X73" s="121">
        <v>1966</v>
      </c>
      <c r="Y73" s="100">
        <v>29.359849000000001</v>
      </c>
      <c r="Z73" s="100">
        <v>13.841849</v>
      </c>
      <c r="AA73" s="100">
        <v>9.0196571999999993</v>
      </c>
      <c r="AB73" s="100">
        <v>31.675888</v>
      </c>
      <c r="AC73" s="100">
        <v>33.441940000000002</v>
      </c>
      <c r="AD73" s="100">
        <v>26.496061000000001</v>
      </c>
      <c r="AE73" s="100">
        <v>30.613623</v>
      </c>
      <c r="AF73" s="100">
        <v>37.828069999999997</v>
      </c>
      <c r="AG73" s="100">
        <v>34.874136</v>
      </c>
      <c r="AH73" s="100">
        <v>47.678503999999997</v>
      </c>
      <c r="AI73" s="100">
        <v>54.134566999999997</v>
      </c>
      <c r="AJ73" s="100">
        <v>58.381486000000002</v>
      </c>
      <c r="AK73" s="100">
        <v>58.910297</v>
      </c>
      <c r="AL73" s="100">
        <v>77.248710000000003</v>
      </c>
      <c r="AM73" s="100">
        <v>102.39834</v>
      </c>
      <c r="AN73" s="100">
        <v>150.94081</v>
      </c>
      <c r="AO73" s="100">
        <v>304.29941000000002</v>
      </c>
      <c r="AP73" s="100">
        <v>725.48117000000002</v>
      </c>
      <c r="AQ73" s="100">
        <v>45.815235000000001</v>
      </c>
      <c r="AR73" s="100">
        <v>55.479638999999999</v>
      </c>
      <c r="AS73" s="128"/>
      <c r="AT73" s="121">
        <v>1966</v>
      </c>
      <c r="AU73" s="100">
        <v>38.181328000000001</v>
      </c>
      <c r="AV73" s="100">
        <v>16.926708000000001</v>
      </c>
      <c r="AW73" s="100">
        <v>17.344096</v>
      </c>
      <c r="AX73" s="100">
        <v>69.070785000000001</v>
      </c>
      <c r="AY73" s="100">
        <v>83.337310000000002</v>
      </c>
      <c r="AZ73" s="100">
        <v>64.142135999999994</v>
      </c>
      <c r="BA73" s="100">
        <v>58.098933000000002</v>
      </c>
      <c r="BB73" s="100">
        <v>71.262324000000007</v>
      </c>
      <c r="BC73" s="100">
        <v>71.094992000000005</v>
      </c>
      <c r="BD73" s="100">
        <v>74.046539999999993</v>
      </c>
      <c r="BE73" s="100">
        <v>90.467123999999998</v>
      </c>
      <c r="BF73" s="100">
        <v>94.726405999999997</v>
      </c>
      <c r="BG73" s="100">
        <v>86.730269000000007</v>
      </c>
      <c r="BH73" s="100">
        <v>110.14422999999999</v>
      </c>
      <c r="BI73" s="100">
        <v>129.41881000000001</v>
      </c>
      <c r="BJ73" s="100">
        <v>179.66974999999999</v>
      </c>
      <c r="BK73" s="100">
        <v>316.02222999999998</v>
      </c>
      <c r="BL73" s="100">
        <v>667.25004999999999</v>
      </c>
      <c r="BM73" s="100">
        <v>69.227134000000007</v>
      </c>
      <c r="BN73" s="100">
        <v>82.509219000000002</v>
      </c>
      <c r="BO73" s="128"/>
      <c r="BP73" s="121">
        <v>1966</v>
      </c>
    </row>
    <row r="74" spans="1:68">
      <c r="A74" s="128"/>
      <c r="B74" s="121">
        <v>1967</v>
      </c>
      <c r="C74" s="100">
        <v>44.759417999999997</v>
      </c>
      <c r="D74" s="100">
        <v>21.702947000000002</v>
      </c>
      <c r="E74" s="100">
        <v>23.633282000000001</v>
      </c>
      <c r="F74" s="100">
        <v>101.01123</v>
      </c>
      <c r="G74" s="100">
        <v>133.82353000000001</v>
      </c>
      <c r="H74" s="100">
        <v>107.27301</v>
      </c>
      <c r="I74" s="100">
        <v>94.181866999999997</v>
      </c>
      <c r="J74" s="100">
        <v>95.995925999999997</v>
      </c>
      <c r="K74" s="100">
        <v>116.88383</v>
      </c>
      <c r="L74" s="100">
        <v>110.95029</v>
      </c>
      <c r="M74" s="100">
        <v>114.69056999999999</v>
      </c>
      <c r="N74" s="100">
        <v>136.68313000000001</v>
      </c>
      <c r="O74" s="100">
        <v>141.46628999999999</v>
      </c>
      <c r="P74" s="100">
        <v>169.87474</v>
      </c>
      <c r="Q74" s="100">
        <v>204.66639000000001</v>
      </c>
      <c r="R74" s="100">
        <v>265.60757999999998</v>
      </c>
      <c r="S74" s="100">
        <v>362.3372</v>
      </c>
      <c r="T74" s="100">
        <v>715.02647000000002</v>
      </c>
      <c r="U74" s="100">
        <v>97.603750000000005</v>
      </c>
      <c r="V74" s="100">
        <v>117.58698</v>
      </c>
      <c r="W74" s="128"/>
      <c r="X74" s="121">
        <v>1967</v>
      </c>
      <c r="Y74" s="100">
        <v>31.629339999999999</v>
      </c>
      <c r="Z74" s="100">
        <v>11.972115000000001</v>
      </c>
      <c r="AA74" s="100">
        <v>8.4979189000000002</v>
      </c>
      <c r="AB74" s="100">
        <v>30.234817</v>
      </c>
      <c r="AC74" s="100">
        <v>33.272810999999997</v>
      </c>
      <c r="AD74" s="100">
        <v>28.343989000000001</v>
      </c>
      <c r="AE74" s="100">
        <v>27.744274000000001</v>
      </c>
      <c r="AF74" s="100">
        <v>32.235844999999998</v>
      </c>
      <c r="AG74" s="100">
        <v>45.163539999999998</v>
      </c>
      <c r="AH74" s="100">
        <v>50.616655000000002</v>
      </c>
      <c r="AI74" s="100">
        <v>54.786673999999998</v>
      </c>
      <c r="AJ74" s="100">
        <v>60.065058000000001</v>
      </c>
      <c r="AK74" s="100">
        <v>69.013112000000007</v>
      </c>
      <c r="AL74" s="100">
        <v>74.636403000000001</v>
      </c>
      <c r="AM74" s="100">
        <v>93.977988999999994</v>
      </c>
      <c r="AN74" s="100">
        <v>171.76543000000001</v>
      </c>
      <c r="AO74" s="100">
        <v>332.31583999999998</v>
      </c>
      <c r="AP74" s="100">
        <v>732.07983999999999</v>
      </c>
      <c r="AQ74" s="100">
        <v>47.152126000000003</v>
      </c>
      <c r="AR74" s="100">
        <v>57.142035</v>
      </c>
      <c r="AS74" s="128"/>
      <c r="AT74" s="121">
        <v>1967</v>
      </c>
      <c r="AU74" s="100">
        <v>38.366942999999999</v>
      </c>
      <c r="AV74" s="100">
        <v>16.951813000000001</v>
      </c>
      <c r="AW74" s="100">
        <v>16.241002000000002</v>
      </c>
      <c r="AX74" s="100">
        <v>66.429794000000001</v>
      </c>
      <c r="AY74" s="100">
        <v>84.747220999999996</v>
      </c>
      <c r="AZ74" s="100">
        <v>69.085165000000003</v>
      </c>
      <c r="BA74" s="100">
        <v>61.986803999999999</v>
      </c>
      <c r="BB74" s="100">
        <v>65.372017999999997</v>
      </c>
      <c r="BC74" s="100">
        <v>81.987647999999993</v>
      </c>
      <c r="BD74" s="100">
        <v>81.187129999999996</v>
      </c>
      <c r="BE74" s="100">
        <v>84.882673999999994</v>
      </c>
      <c r="BF74" s="100">
        <v>98.788056999999995</v>
      </c>
      <c r="BG74" s="100">
        <v>105.02602</v>
      </c>
      <c r="BH74" s="100">
        <v>118.27239</v>
      </c>
      <c r="BI74" s="100">
        <v>139.93296000000001</v>
      </c>
      <c r="BJ74" s="100">
        <v>209.26366999999999</v>
      </c>
      <c r="BK74" s="100">
        <v>343.49668000000003</v>
      </c>
      <c r="BL74" s="100">
        <v>726.52989000000002</v>
      </c>
      <c r="BM74" s="100">
        <v>72.548040999999998</v>
      </c>
      <c r="BN74" s="100">
        <v>87.197675000000004</v>
      </c>
      <c r="BO74" s="128"/>
      <c r="BP74" s="121">
        <v>1967</v>
      </c>
    </row>
    <row r="75" spans="1:68">
      <c r="A75" s="128"/>
      <c r="B75" s="122">
        <v>1968</v>
      </c>
      <c r="C75" s="100">
        <v>44.785854</v>
      </c>
      <c r="D75" s="100">
        <v>23.952558</v>
      </c>
      <c r="E75" s="100">
        <v>26.000139000000001</v>
      </c>
      <c r="F75" s="100">
        <v>115.61331</v>
      </c>
      <c r="G75" s="100">
        <v>141.43379999999999</v>
      </c>
      <c r="H75" s="100">
        <v>101.68077</v>
      </c>
      <c r="I75" s="100">
        <v>90.892516000000001</v>
      </c>
      <c r="J75" s="100">
        <v>95.893925999999993</v>
      </c>
      <c r="K75" s="100">
        <v>101.24414</v>
      </c>
      <c r="L75" s="100">
        <v>107.61002999999999</v>
      </c>
      <c r="M75" s="100">
        <v>106.19325000000001</v>
      </c>
      <c r="N75" s="100">
        <v>133.83816999999999</v>
      </c>
      <c r="O75" s="100">
        <v>134.78563</v>
      </c>
      <c r="P75" s="100">
        <v>132.04642000000001</v>
      </c>
      <c r="Q75" s="100">
        <v>178.80897999999999</v>
      </c>
      <c r="R75" s="100">
        <v>240.77552</v>
      </c>
      <c r="S75" s="100">
        <v>348.83154000000002</v>
      </c>
      <c r="T75" s="100">
        <v>626.01187000000004</v>
      </c>
      <c r="U75" s="100">
        <v>95.329735999999997</v>
      </c>
      <c r="V75" s="100">
        <v>112.06084</v>
      </c>
      <c r="W75" s="128"/>
      <c r="X75" s="122">
        <v>1968</v>
      </c>
      <c r="Y75" s="100">
        <v>33.722397000000001</v>
      </c>
      <c r="Z75" s="100">
        <v>12.826896</v>
      </c>
      <c r="AA75" s="100">
        <v>6.3613463000000001</v>
      </c>
      <c r="AB75" s="100">
        <v>31.801314999999999</v>
      </c>
      <c r="AC75" s="100">
        <v>29.948159</v>
      </c>
      <c r="AD75" s="100">
        <v>24.932928</v>
      </c>
      <c r="AE75" s="100">
        <v>25.312639999999998</v>
      </c>
      <c r="AF75" s="100">
        <v>32.121738999999998</v>
      </c>
      <c r="AG75" s="100">
        <v>34.285142</v>
      </c>
      <c r="AH75" s="100">
        <v>40.174536000000003</v>
      </c>
      <c r="AI75" s="100">
        <v>50.387135999999998</v>
      </c>
      <c r="AJ75" s="100">
        <v>49.610329999999998</v>
      </c>
      <c r="AK75" s="100">
        <v>56.336573999999999</v>
      </c>
      <c r="AL75" s="100">
        <v>67.942361000000005</v>
      </c>
      <c r="AM75" s="100">
        <v>102.19913</v>
      </c>
      <c r="AN75" s="100">
        <v>174.05794</v>
      </c>
      <c r="AO75" s="100">
        <v>314.64368999999999</v>
      </c>
      <c r="AP75" s="100">
        <v>818.85411999999997</v>
      </c>
      <c r="AQ75" s="100">
        <v>44.774867999999998</v>
      </c>
      <c r="AR75" s="100">
        <v>54.684204000000001</v>
      </c>
      <c r="AS75" s="128"/>
      <c r="AT75" s="122">
        <v>1968</v>
      </c>
      <c r="AU75" s="100">
        <v>39.397868000000003</v>
      </c>
      <c r="AV75" s="100">
        <v>18.525105</v>
      </c>
      <c r="AW75" s="100">
        <v>16.413543000000001</v>
      </c>
      <c r="AX75" s="100">
        <v>74.574642999999995</v>
      </c>
      <c r="AY75" s="100">
        <v>87.011054000000001</v>
      </c>
      <c r="AZ75" s="100">
        <v>64.608641000000006</v>
      </c>
      <c r="BA75" s="100">
        <v>59.069436000000003</v>
      </c>
      <c r="BB75" s="100">
        <v>65.200792000000007</v>
      </c>
      <c r="BC75" s="100">
        <v>68.824882000000002</v>
      </c>
      <c r="BD75" s="100">
        <v>74.420903999999993</v>
      </c>
      <c r="BE75" s="100">
        <v>78.318329000000006</v>
      </c>
      <c r="BF75" s="100">
        <v>92.032629</v>
      </c>
      <c r="BG75" s="100">
        <v>95.219091000000006</v>
      </c>
      <c r="BH75" s="100">
        <v>97.512742000000003</v>
      </c>
      <c r="BI75" s="100">
        <v>134.07910000000001</v>
      </c>
      <c r="BJ75" s="100">
        <v>200.44776999999999</v>
      </c>
      <c r="BK75" s="100">
        <v>327.20753000000002</v>
      </c>
      <c r="BL75" s="100">
        <v>756.82619</v>
      </c>
      <c r="BM75" s="100">
        <v>70.216139999999996</v>
      </c>
      <c r="BN75" s="100">
        <v>83.844894999999994</v>
      </c>
      <c r="BO75" s="128"/>
      <c r="BP75" s="122">
        <v>1968</v>
      </c>
    </row>
    <row r="76" spans="1:68">
      <c r="A76" s="128"/>
      <c r="B76" s="122">
        <v>1969</v>
      </c>
      <c r="C76" s="100">
        <v>40.849947999999998</v>
      </c>
      <c r="D76" s="100">
        <v>25.897680000000001</v>
      </c>
      <c r="E76" s="100">
        <v>25.985990999999999</v>
      </c>
      <c r="F76" s="100">
        <v>104.54226</v>
      </c>
      <c r="G76" s="100">
        <v>132.58996999999999</v>
      </c>
      <c r="H76" s="100">
        <v>102.31743</v>
      </c>
      <c r="I76" s="100">
        <v>93.007591000000005</v>
      </c>
      <c r="J76" s="100">
        <v>91.745765000000006</v>
      </c>
      <c r="K76" s="100">
        <v>108.16074999999999</v>
      </c>
      <c r="L76" s="100">
        <v>107.02791000000001</v>
      </c>
      <c r="M76" s="100">
        <v>103.24688999999999</v>
      </c>
      <c r="N76" s="100">
        <v>117.41909</v>
      </c>
      <c r="O76" s="100">
        <v>130.07839000000001</v>
      </c>
      <c r="P76" s="100">
        <v>136.49215000000001</v>
      </c>
      <c r="Q76" s="100">
        <v>181.42266000000001</v>
      </c>
      <c r="R76" s="100">
        <v>211.58014</v>
      </c>
      <c r="S76" s="100">
        <v>329.25905</v>
      </c>
      <c r="T76" s="100">
        <v>603.20651999999995</v>
      </c>
      <c r="U76" s="100">
        <v>92.331014999999994</v>
      </c>
      <c r="V76" s="100">
        <v>108.51081000000001</v>
      </c>
      <c r="W76" s="128"/>
      <c r="X76" s="122">
        <v>1969</v>
      </c>
      <c r="Y76" s="100">
        <v>34.759656</v>
      </c>
      <c r="Z76" s="100">
        <v>13.717053999999999</v>
      </c>
      <c r="AA76" s="100">
        <v>11.324868</v>
      </c>
      <c r="AB76" s="100">
        <v>36.987526000000003</v>
      </c>
      <c r="AC76" s="100">
        <v>29.111619999999998</v>
      </c>
      <c r="AD76" s="100">
        <v>25.407256</v>
      </c>
      <c r="AE76" s="100">
        <v>22.434467999999999</v>
      </c>
      <c r="AF76" s="100">
        <v>31.827938</v>
      </c>
      <c r="AG76" s="100">
        <v>36.974392999999999</v>
      </c>
      <c r="AH76" s="100">
        <v>42.727069</v>
      </c>
      <c r="AI76" s="100">
        <v>48.425077000000002</v>
      </c>
      <c r="AJ76" s="100">
        <v>51.400055999999999</v>
      </c>
      <c r="AK76" s="100">
        <v>54.268799999999999</v>
      </c>
      <c r="AL76" s="100">
        <v>72.093000000000004</v>
      </c>
      <c r="AM76" s="100">
        <v>85.860239000000007</v>
      </c>
      <c r="AN76" s="100">
        <v>156.61514</v>
      </c>
      <c r="AO76" s="100">
        <v>273.47062</v>
      </c>
      <c r="AP76" s="100">
        <v>614.65836999999999</v>
      </c>
      <c r="AQ76" s="100">
        <v>43.378906999999998</v>
      </c>
      <c r="AR76" s="100">
        <v>51.169986000000002</v>
      </c>
      <c r="AS76" s="128"/>
      <c r="AT76" s="122">
        <v>1969</v>
      </c>
      <c r="AU76" s="100">
        <v>37.878494000000003</v>
      </c>
      <c r="AV76" s="100">
        <v>19.964210999999999</v>
      </c>
      <c r="AW76" s="100">
        <v>18.829545</v>
      </c>
      <c r="AX76" s="100">
        <v>71.424954999999997</v>
      </c>
      <c r="AY76" s="100">
        <v>82.112988999999999</v>
      </c>
      <c r="AZ76" s="100">
        <v>65.213485000000006</v>
      </c>
      <c r="BA76" s="100">
        <v>58.682713</v>
      </c>
      <c r="BB76" s="100">
        <v>62.862938</v>
      </c>
      <c r="BC76" s="100">
        <v>73.797842000000003</v>
      </c>
      <c r="BD76" s="100">
        <v>75.484112999999994</v>
      </c>
      <c r="BE76" s="100">
        <v>75.827133000000003</v>
      </c>
      <c r="BF76" s="100">
        <v>84.459890000000001</v>
      </c>
      <c r="BG76" s="100">
        <v>91.622624000000002</v>
      </c>
      <c r="BH76" s="100">
        <v>102.10872999999999</v>
      </c>
      <c r="BI76" s="100">
        <v>125.81148</v>
      </c>
      <c r="BJ76" s="100">
        <v>177.9743</v>
      </c>
      <c r="BK76" s="100">
        <v>293.88817</v>
      </c>
      <c r="BL76" s="100">
        <v>611.02530999999999</v>
      </c>
      <c r="BM76" s="100">
        <v>68.009382000000002</v>
      </c>
      <c r="BN76" s="100">
        <v>79.770591999999994</v>
      </c>
      <c r="BO76" s="128"/>
      <c r="BP76" s="122">
        <v>1969</v>
      </c>
    </row>
    <row r="77" spans="1:68">
      <c r="A77" s="128"/>
      <c r="B77" s="122">
        <v>1970</v>
      </c>
      <c r="C77" s="100">
        <v>47.886809</v>
      </c>
      <c r="D77" s="100">
        <v>23.161000999999999</v>
      </c>
      <c r="E77" s="100">
        <v>21.321542000000001</v>
      </c>
      <c r="F77" s="100">
        <v>121.6571</v>
      </c>
      <c r="G77" s="100">
        <v>150.88837000000001</v>
      </c>
      <c r="H77" s="100">
        <v>103.38578</v>
      </c>
      <c r="I77" s="100">
        <v>83.793781999999993</v>
      </c>
      <c r="J77" s="100">
        <v>97.059391000000005</v>
      </c>
      <c r="K77" s="100">
        <v>104.27119999999999</v>
      </c>
      <c r="L77" s="100">
        <v>107.43653999999999</v>
      </c>
      <c r="M77" s="100">
        <v>125.71066</v>
      </c>
      <c r="N77" s="100">
        <v>118.38108</v>
      </c>
      <c r="O77" s="100">
        <v>124.73421</v>
      </c>
      <c r="P77" s="100">
        <v>124.51344</v>
      </c>
      <c r="Q77" s="100">
        <v>171.15243000000001</v>
      </c>
      <c r="R77" s="100">
        <v>251.79058000000001</v>
      </c>
      <c r="S77" s="100">
        <v>391.97277000000003</v>
      </c>
      <c r="T77" s="100">
        <v>646.61653999999999</v>
      </c>
      <c r="U77" s="100">
        <v>96.567421999999993</v>
      </c>
      <c r="V77" s="100">
        <v>113.70724</v>
      </c>
      <c r="W77" s="128"/>
      <c r="X77" s="122">
        <v>1970</v>
      </c>
      <c r="Y77" s="100">
        <v>33.973951999999997</v>
      </c>
      <c r="Z77" s="100">
        <v>14.200867000000001</v>
      </c>
      <c r="AA77" s="100">
        <v>13.633618</v>
      </c>
      <c r="AB77" s="100">
        <v>34.939115000000001</v>
      </c>
      <c r="AC77" s="100">
        <v>32.427771999999997</v>
      </c>
      <c r="AD77" s="100">
        <v>28.887124</v>
      </c>
      <c r="AE77" s="100">
        <v>20.125253000000001</v>
      </c>
      <c r="AF77" s="100">
        <v>29.284721000000001</v>
      </c>
      <c r="AG77" s="100">
        <v>35.359465999999998</v>
      </c>
      <c r="AH77" s="100">
        <v>41.762151000000003</v>
      </c>
      <c r="AI77" s="100">
        <v>48.196111000000002</v>
      </c>
      <c r="AJ77" s="100">
        <v>47.676519999999996</v>
      </c>
      <c r="AK77" s="100">
        <v>61.152974999999998</v>
      </c>
      <c r="AL77" s="100">
        <v>63.860438000000002</v>
      </c>
      <c r="AM77" s="100">
        <v>97.524700999999993</v>
      </c>
      <c r="AN77" s="100">
        <v>163.74879000000001</v>
      </c>
      <c r="AO77" s="100">
        <v>309.35807999999997</v>
      </c>
      <c r="AP77" s="100">
        <v>726.02835000000005</v>
      </c>
      <c r="AQ77" s="100">
        <v>45.049596000000001</v>
      </c>
      <c r="AR77" s="100">
        <v>53.583523999999997</v>
      </c>
      <c r="AS77" s="128"/>
      <c r="AT77" s="122">
        <v>1970</v>
      </c>
      <c r="AU77" s="100">
        <v>41.093387</v>
      </c>
      <c r="AV77" s="100">
        <v>18.796916</v>
      </c>
      <c r="AW77" s="100">
        <v>17.575402</v>
      </c>
      <c r="AX77" s="100">
        <v>79.103374000000002</v>
      </c>
      <c r="AY77" s="100">
        <v>93.153582999999998</v>
      </c>
      <c r="AZ77" s="100">
        <v>67.362521000000001</v>
      </c>
      <c r="BA77" s="100">
        <v>52.866768</v>
      </c>
      <c r="BB77" s="100">
        <v>64.234308999999996</v>
      </c>
      <c r="BC77" s="100">
        <v>71.109757000000002</v>
      </c>
      <c r="BD77" s="100">
        <v>75.214979</v>
      </c>
      <c r="BE77" s="100">
        <v>86.998383000000004</v>
      </c>
      <c r="BF77" s="100">
        <v>83.025323</v>
      </c>
      <c r="BG77" s="100">
        <v>92.314319999999995</v>
      </c>
      <c r="BH77" s="100">
        <v>92.296284</v>
      </c>
      <c r="BI77" s="100">
        <v>128.50702000000001</v>
      </c>
      <c r="BJ77" s="100">
        <v>197.59278</v>
      </c>
      <c r="BK77" s="100">
        <v>339.28859999999997</v>
      </c>
      <c r="BL77" s="100">
        <v>700.96046000000001</v>
      </c>
      <c r="BM77" s="100">
        <v>70.966278000000003</v>
      </c>
      <c r="BN77" s="100">
        <v>83.660528999999997</v>
      </c>
      <c r="BO77" s="128"/>
      <c r="BP77" s="122">
        <v>1970</v>
      </c>
    </row>
    <row r="78" spans="1:68">
      <c r="A78" s="128"/>
      <c r="B78" s="122">
        <v>1971</v>
      </c>
      <c r="C78" s="100">
        <v>43.666004000000001</v>
      </c>
      <c r="D78" s="100">
        <v>25.982196999999999</v>
      </c>
      <c r="E78" s="100">
        <v>25.594047</v>
      </c>
      <c r="F78" s="100">
        <v>129.63614000000001</v>
      </c>
      <c r="G78" s="100">
        <v>144.78622999999999</v>
      </c>
      <c r="H78" s="100">
        <v>102.90754</v>
      </c>
      <c r="I78" s="100">
        <v>88.769486000000001</v>
      </c>
      <c r="J78" s="100">
        <v>101.10365</v>
      </c>
      <c r="K78" s="100">
        <v>85.101063999999994</v>
      </c>
      <c r="L78" s="100">
        <v>100.84058</v>
      </c>
      <c r="M78" s="100">
        <v>115.24675999999999</v>
      </c>
      <c r="N78" s="100">
        <v>109.60012</v>
      </c>
      <c r="O78" s="100">
        <v>106.75442</v>
      </c>
      <c r="P78" s="100">
        <v>124.45223</v>
      </c>
      <c r="Q78" s="100">
        <v>168.44425000000001</v>
      </c>
      <c r="R78" s="100">
        <v>230.00321</v>
      </c>
      <c r="S78" s="100">
        <v>344.59937000000002</v>
      </c>
      <c r="T78" s="100">
        <v>660.11302999999998</v>
      </c>
      <c r="U78" s="100">
        <v>93.819428000000002</v>
      </c>
      <c r="V78" s="100">
        <v>109.58519</v>
      </c>
      <c r="W78" s="128"/>
      <c r="X78" s="122">
        <v>1971</v>
      </c>
      <c r="Y78" s="100">
        <v>34.870927999999999</v>
      </c>
      <c r="Z78" s="100">
        <v>11.357333000000001</v>
      </c>
      <c r="AA78" s="100">
        <v>8.5203719000000007</v>
      </c>
      <c r="AB78" s="100">
        <v>43.149366999999998</v>
      </c>
      <c r="AC78" s="100">
        <v>32.912388999999997</v>
      </c>
      <c r="AD78" s="100">
        <v>28.825883000000001</v>
      </c>
      <c r="AE78" s="100">
        <v>30.390785000000001</v>
      </c>
      <c r="AF78" s="100">
        <v>26.764987000000001</v>
      </c>
      <c r="AG78" s="100">
        <v>34.843206000000002</v>
      </c>
      <c r="AH78" s="100">
        <v>40.228560000000002</v>
      </c>
      <c r="AI78" s="100">
        <v>43.460521999999997</v>
      </c>
      <c r="AJ78" s="100">
        <v>45.171928000000001</v>
      </c>
      <c r="AK78" s="100">
        <v>54.298371000000003</v>
      </c>
      <c r="AL78" s="100">
        <v>60.649475000000002</v>
      </c>
      <c r="AM78" s="100">
        <v>86.076037999999997</v>
      </c>
      <c r="AN78" s="100">
        <v>140.79801</v>
      </c>
      <c r="AO78" s="100">
        <v>270.27026999999998</v>
      </c>
      <c r="AP78" s="100">
        <v>616.92062999999996</v>
      </c>
      <c r="AQ78" s="100">
        <v>42.804419000000003</v>
      </c>
      <c r="AR78" s="100">
        <v>50.127445999999999</v>
      </c>
      <c r="AS78" s="128"/>
      <c r="AT78" s="122">
        <v>1971</v>
      </c>
      <c r="AU78" s="100">
        <v>39.367401000000001</v>
      </c>
      <c r="AV78" s="100">
        <v>18.853756000000001</v>
      </c>
      <c r="AW78" s="100">
        <v>17.265138</v>
      </c>
      <c r="AX78" s="100">
        <v>87.125185999999999</v>
      </c>
      <c r="AY78" s="100">
        <v>89.952104000000006</v>
      </c>
      <c r="AZ78" s="100">
        <v>67.124275999999995</v>
      </c>
      <c r="BA78" s="100">
        <v>60.560530999999997</v>
      </c>
      <c r="BB78" s="100">
        <v>65.045174000000003</v>
      </c>
      <c r="BC78" s="100">
        <v>60.864348</v>
      </c>
      <c r="BD78" s="100">
        <v>71.191862</v>
      </c>
      <c r="BE78" s="100">
        <v>79.408422000000002</v>
      </c>
      <c r="BF78" s="100">
        <v>77.210558000000006</v>
      </c>
      <c r="BG78" s="100">
        <v>79.618296999999998</v>
      </c>
      <c r="BH78" s="100">
        <v>90.970376000000002</v>
      </c>
      <c r="BI78" s="100">
        <v>121.0759</v>
      </c>
      <c r="BJ78" s="100">
        <v>174.90676999999999</v>
      </c>
      <c r="BK78" s="100">
        <v>296.99153000000001</v>
      </c>
      <c r="BL78" s="100">
        <v>630.50949000000003</v>
      </c>
      <c r="BM78" s="100">
        <v>68.445845000000006</v>
      </c>
      <c r="BN78" s="100">
        <v>79.509252000000004</v>
      </c>
      <c r="BO78" s="128"/>
      <c r="BP78" s="122">
        <v>1971</v>
      </c>
    </row>
    <row r="79" spans="1:68">
      <c r="A79" s="128"/>
      <c r="B79" s="122">
        <v>1972</v>
      </c>
      <c r="C79" s="100">
        <v>48.860855000000001</v>
      </c>
      <c r="D79" s="100">
        <v>20.211749999999999</v>
      </c>
      <c r="E79" s="100">
        <v>20.199670999999999</v>
      </c>
      <c r="F79" s="100">
        <v>116.17304</v>
      </c>
      <c r="G79" s="100">
        <v>138.30705</v>
      </c>
      <c r="H79" s="100">
        <v>83.998005000000006</v>
      </c>
      <c r="I79" s="100">
        <v>81.493857000000006</v>
      </c>
      <c r="J79" s="100">
        <v>84.688218000000006</v>
      </c>
      <c r="K79" s="100">
        <v>91.054389999999998</v>
      </c>
      <c r="L79" s="100">
        <v>107.40375</v>
      </c>
      <c r="M79" s="100">
        <v>99.833798999999999</v>
      </c>
      <c r="N79" s="100">
        <v>111.07153</v>
      </c>
      <c r="O79" s="100">
        <v>113.36853000000001</v>
      </c>
      <c r="P79" s="100">
        <v>128.74964</v>
      </c>
      <c r="Q79" s="100">
        <v>150.14218</v>
      </c>
      <c r="R79" s="100">
        <v>233.07921999999999</v>
      </c>
      <c r="S79" s="100">
        <v>358.06779</v>
      </c>
      <c r="T79" s="100">
        <v>642.32902000000001</v>
      </c>
      <c r="U79" s="100">
        <v>88.793779000000001</v>
      </c>
      <c r="V79" s="100">
        <v>104.45001999999999</v>
      </c>
      <c r="W79" s="128"/>
      <c r="X79" s="122">
        <v>1972</v>
      </c>
      <c r="Y79" s="100">
        <v>32.663857</v>
      </c>
      <c r="Z79" s="100">
        <v>12.977052</v>
      </c>
      <c r="AA79" s="100">
        <v>11.407968</v>
      </c>
      <c r="AB79" s="100">
        <v>33.241598000000003</v>
      </c>
      <c r="AC79" s="100">
        <v>31.425186</v>
      </c>
      <c r="AD79" s="100">
        <v>23.163447999999999</v>
      </c>
      <c r="AE79" s="100">
        <v>25.801929000000001</v>
      </c>
      <c r="AF79" s="100">
        <v>28.530363000000001</v>
      </c>
      <c r="AG79" s="100">
        <v>32.344479</v>
      </c>
      <c r="AH79" s="100">
        <v>38.271563999999998</v>
      </c>
      <c r="AI79" s="100">
        <v>44.637875000000001</v>
      </c>
      <c r="AJ79" s="100">
        <v>40.962654000000001</v>
      </c>
      <c r="AK79" s="100">
        <v>44.495505000000001</v>
      </c>
      <c r="AL79" s="100">
        <v>54.836182999999998</v>
      </c>
      <c r="AM79" s="100">
        <v>81.311520000000002</v>
      </c>
      <c r="AN79" s="100">
        <v>152.00307000000001</v>
      </c>
      <c r="AO79" s="100">
        <v>291.19689</v>
      </c>
      <c r="AP79" s="100">
        <v>658.44133999999997</v>
      </c>
      <c r="AQ79" s="100">
        <v>41.293275999999999</v>
      </c>
      <c r="AR79" s="100">
        <v>48.863633</v>
      </c>
      <c r="AS79" s="128"/>
      <c r="AT79" s="122">
        <v>1972</v>
      </c>
      <c r="AU79" s="100">
        <v>40.934843000000001</v>
      </c>
      <c r="AV79" s="100">
        <v>16.688863999999999</v>
      </c>
      <c r="AW79" s="100">
        <v>15.910985999999999</v>
      </c>
      <c r="AX79" s="100">
        <v>75.442970000000003</v>
      </c>
      <c r="AY79" s="100">
        <v>85.865889999999993</v>
      </c>
      <c r="AZ79" s="100">
        <v>54.538333999999999</v>
      </c>
      <c r="BA79" s="100">
        <v>54.619391</v>
      </c>
      <c r="BB79" s="100">
        <v>57.405056000000002</v>
      </c>
      <c r="BC79" s="100">
        <v>62.789380999999999</v>
      </c>
      <c r="BD79" s="100">
        <v>73.639180999999994</v>
      </c>
      <c r="BE79" s="100">
        <v>72.357973000000001</v>
      </c>
      <c r="BF79" s="100">
        <v>75.673648</v>
      </c>
      <c r="BG79" s="100">
        <v>77.796824000000001</v>
      </c>
      <c r="BH79" s="100">
        <v>89.814109000000002</v>
      </c>
      <c r="BI79" s="100">
        <v>110.92551</v>
      </c>
      <c r="BJ79" s="100">
        <v>182.67286999999999</v>
      </c>
      <c r="BK79" s="100">
        <v>314.99723</v>
      </c>
      <c r="BL79" s="100">
        <v>653.44492000000002</v>
      </c>
      <c r="BM79" s="100">
        <v>65.162499999999994</v>
      </c>
      <c r="BN79" s="100">
        <v>76.472520000000003</v>
      </c>
      <c r="BO79" s="128"/>
      <c r="BP79" s="122">
        <v>1972</v>
      </c>
    </row>
    <row r="80" spans="1:68">
      <c r="A80" s="128"/>
      <c r="B80" s="122">
        <v>1973</v>
      </c>
      <c r="C80" s="100">
        <v>45.305176000000003</v>
      </c>
      <c r="D80" s="100">
        <v>23.234902999999999</v>
      </c>
      <c r="E80" s="100">
        <v>20.237839999999998</v>
      </c>
      <c r="F80" s="100">
        <v>126.04924</v>
      </c>
      <c r="G80" s="100">
        <v>143.20065</v>
      </c>
      <c r="H80" s="100">
        <v>89.045921000000007</v>
      </c>
      <c r="I80" s="100">
        <v>77.232894000000002</v>
      </c>
      <c r="J80" s="100">
        <v>86.975864000000001</v>
      </c>
      <c r="K80" s="100">
        <v>88.193689000000006</v>
      </c>
      <c r="L80" s="100">
        <v>98.210627000000002</v>
      </c>
      <c r="M80" s="100">
        <v>93.288416999999995</v>
      </c>
      <c r="N80" s="100">
        <v>101.43669</v>
      </c>
      <c r="O80" s="100">
        <v>118.76305000000001</v>
      </c>
      <c r="P80" s="100">
        <v>117.66934999999999</v>
      </c>
      <c r="Q80" s="100">
        <v>150.39570000000001</v>
      </c>
      <c r="R80" s="100">
        <v>202.01759999999999</v>
      </c>
      <c r="S80" s="100">
        <v>328.82227999999998</v>
      </c>
      <c r="T80" s="100">
        <v>555.25941999999998</v>
      </c>
      <c r="U80" s="100">
        <v>87.957153000000005</v>
      </c>
      <c r="V80" s="100">
        <v>101.19344</v>
      </c>
      <c r="W80" s="128"/>
      <c r="X80" s="122">
        <v>1973</v>
      </c>
      <c r="Y80" s="100">
        <v>34.500196000000003</v>
      </c>
      <c r="Z80" s="100">
        <v>13.578028</v>
      </c>
      <c r="AA80" s="100">
        <v>10.814902999999999</v>
      </c>
      <c r="AB80" s="100">
        <v>36.110581000000003</v>
      </c>
      <c r="AC80" s="100">
        <v>33.073335</v>
      </c>
      <c r="AD80" s="100">
        <v>23.654844000000001</v>
      </c>
      <c r="AE80" s="100">
        <v>22.551660999999999</v>
      </c>
      <c r="AF80" s="100">
        <v>31.137604</v>
      </c>
      <c r="AG80" s="100">
        <v>28.474865000000001</v>
      </c>
      <c r="AH80" s="100">
        <v>36.915221000000003</v>
      </c>
      <c r="AI80" s="100">
        <v>42.308202999999999</v>
      </c>
      <c r="AJ80" s="100">
        <v>45.519491000000002</v>
      </c>
      <c r="AK80" s="100">
        <v>43.974437999999999</v>
      </c>
      <c r="AL80" s="100">
        <v>51.433942999999999</v>
      </c>
      <c r="AM80" s="100">
        <v>83.983740999999995</v>
      </c>
      <c r="AN80" s="100">
        <v>162.75357</v>
      </c>
      <c r="AO80" s="100">
        <v>302.02755999999999</v>
      </c>
      <c r="AP80" s="100">
        <v>615.07425999999998</v>
      </c>
      <c r="AQ80" s="100">
        <v>41.804963000000001</v>
      </c>
      <c r="AR80" s="100">
        <v>48.802745999999999</v>
      </c>
      <c r="AS80" s="128"/>
      <c r="AT80" s="122">
        <v>1973</v>
      </c>
      <c r="AU80" s="100">
        <v>40.016809000000002</v>
      </c>
      <c r="AV80" s="100">
        <v>18.531867999999999</v>
      </c>
      <c r="AW80" s="100">
        <v>15.648142999999999</v>
      </c>
      <c r="AX80" s="100">
        <v>81.892060999999998</v>
      </c>
      <c r="AY80" s="100">
        <v>89.082476999999997</v>
      </c>
      <c r="AZ80" s="100">
        <v>57.277085999999997</v>
      </c>
      <c r="BA80" s="100">
        <v>50.851242999999997</v>
      </c>
      <c r="BB80" s="100">
        <v>59.814599999999999</v>
      </c>
      <c r="BC80" s="100">
        <v>59.402611999999998</v>
      </c>
      <c r="BD80" s="100">
        <v>68.414455000000004</v>
      </c>
      <c r="BE80" s="100">
        <v>67.972376999999994</v>
      </c>
      <c r="BF80" s="100">
        <v>73.085239000000001</v>
      </c>
      <c r="BG80" s="100">
        <v>80.164868999999996</v>
      </c>
      <c r="BH80" s="100">
        <v>82.610878999999997</v>
      </c>
      <c r="BI80" s="100">
        <v>112.80888</v>
      </c>
      <c r="BJ80" s="100">
        <v>177.55699000000001</v>
      </c>
      <c r="BK80" s="100">
        <v>311.39972999999998</v>
      </c>
      <c r="BL80" s="100">
        <v>596.64728000000002</v>
      </c>
      <c r="BM80" s="100">
        <v>64.985562999999999</v>
      </c>
      <c r="BN80" s="100">
        <v>75.168965</v>
      </c>
      <c r="BO80" s="128"/>
      <c r="BP80" s="122">
        <v>1973</v>
      </c>
    </row>
    <row r="81" spans="1:68">
      <c r="A81" s="128"/>
      <c r="B81" s="122">
        <v>1974</v>
      </c>
      <c r="C81" s="100">
        <v>44.151378999999999</v>
      </c>
      <c r="D81" s="100">
        <v>22.022487999999999</v>
      </c>
      <c r="E81" s="100">
        <v>22.777712000000001</v>
      </c>
      <c r="F81" s="100">
        <v>131.1123</v>
      </c>
      <c r="G81" s="100">
        <v>140.72869</v>
      </c>
      <c r="H81" s="100">
        <v>92.188097999999997</v>
      </c>
      <c r="I81" s="100">
        <v>79.311920999999998</v>
      </c>
      <c r="J81" s="100">
        <v>79.678951999999995</v>
      </c>
      <c r="K81" s="100">
        <v>87.057677999999996</v>
      </c>
      <c r="L81" s="100">
        <v>99.924694000000002</v>
      </c>
      <c r="M81" s="100">
        <v>97.647301999999996</v>
      </c>
      <c r="N81" s="100">
        <v>107.70095000000001</v>
      </c>
      <c r="O81" s="100">
        <v>101.14744</v>
      </c>
      <c r="P81" s="100">
        <v>116.95282</v>
      </c>
      <c r="Q81" s="100">
        <v>146.03742</v>
      </c>
      <c r="R81" s="100">
        <v>224.37156999999999</v>
      </c>
      <c r="S81" s="100">
        <v>329.02836000000002</v>
      </c>
      <c r="T81" s="100">
        <v>635.11135999999999</v>
      </c>
      <c r="U81" s="100">
        <v>88.785120000000006</v>
      </c>
      <c r="V81" s="100">
        <v>102.64982000000001</v>
      </c>
      <c r="W81" s="128"/>
      <c r="X81" s="122">
        <v>1974</v>
      </c>
      <c r="Y81" s="100">
        <v>30.654343999999998</v>
      </c>
      <c r="Z81" s="100">
        <v>13.827779</v>
      </c>
      <c r="AA81" s="100">
        <v>10.454568</v>
      </c>
      <c r="AB81" s="100">
        <v>34.796934</v>
      </c>
      <c r="AC81" s="100">
        <v>28.60934</v>
      </c>
      <c r="AD81" s="100">
        <v>26.652159999999999</v>
      </c>
      <c r="AE81" s="100">
        <v>23.629006</v>
      </c>
      <c r="AF81" s="100">
        <v>26.918589999999998</v>
      </c>
      <c r="AG81" s="100">
        <v>30.808562999999999</v>
      </c>
      <c r="AH81" s="100">
        <v>37.232950000000002</v>
      </c>
      <c r="AI81" s="100">
        <v>44.618406</v>
      </c>
      <c r="AJ81" s="100">
        <v>45.769063000000003</v>
      </c>
      <c r="AK81" s="100">
        <v>42.751705000000001</v>
      </c>
      <c r="AL81" s="100">
        <v>61.839998000000001</v>
      </c>
      <c r="AM81" s="100">
        <v>77.085515999999998</v>
      </c>
      <c r="AN81" s="100">
        <v>144.50755000000001</v>
      </c>
      <c r="AO81" s="100">
        <v>245.91028</v>
      </c>
      <c r="AP81" s="100">
        <v>604.81976999999995</v>
      </c>
      <c r="AQ81" s="100">
        <v>40.553773</v>
      </c>
      <c r="AR81" s="100">
        <v>46.997053999999999</v>
      </c>
      <c r="AS81" s="128"/>
      <c r="AT81" s="122">
        <v>1974</v>
      </c>
      <c r="AU81" s="100">
        <v>37.551459000000001</v>
      </c>
      <c r="AV81" s="100">
        <v>18.028055999999999</v>
      </c>
      <c r="AW81" s="100">
        <v>16.787025</v>
      </c>
      <c r="AX81" s="100">
        <v>83.864461000000006</v>
      </c>
      <c r="AY81" s="100">
        <v>85.502672000000004</v>
      </c>
      <c r="AZ81" s="100">
        <v>60.273148999999997</v>
      </c>
      <c r="BA81" s="100">
        <v>52.392710000000001</v>
      </c>
      <c r="BB81" s="100">
        <v>54.009082999999997</v>
      </c>
      <c r="BC81" s="100">
        <v>59.896962000000002</v>
      </c>
      <c r="BD81" s="100">
        <v>69.548816000000002</v>
      </c>
      <c r="BE81" s="100">
        <v>71.402882000000005</v>
      </c>
      <c r="BF81" s="100">
        <v>76.231083999999996</v>
      </c>
      <c r="BG81" s="100">
        <v>70.941434000000001</v>
      </c>
      <c r="BH81" s="100">
        <v>87.714302000000004</v>
      </c>
      <c r="BI81" s="100">
        <v>107.23287000000001</v>
      </c>
      <c r="BJ81" s="100">
        <v>174.75467</v>
      </c>
      <c r="BK81" s="100">
        <v>274.45915000000002</v>
      </c>
      <c r="BL81" s="100">
        <v>614.04196000000002</v>
      </c>
      <c r="BM81" s="100">
        <v>64.769204000000002</v>
      </c>
      <c r="BN81" s="100">
        <v>74.485607000000002</v>
      </c>
      <c r="BO81" s="128"/>
      <c r="BP81" s="122">
        <v>1974</v>
      </c>
    </row>
    <row r="82" spans="1:68">
      <c r="A82" s="128"/>
      <c r="B82" s="122">
        <v>1975</v>
      </c>
      <c r="C82" s="100">
        <v>42.929864000000002</v>
      </c>
      <c r="D82" s="100">
        <v>20.945878</v>
      </c>
      <c r="E82" s="100">
        <v>21.834257999999998</v>
      </c>
      <c r="F82" s="100">
        <v>127.09266</v>
      </c>
      <c r="G82" s="100">
        <v>135.61671999999999</v>
      </c>
      <c r="H82" s="100">
        <v>91.587626</v>
      </c>
      <c r="I82" s="100">
        <v>82.367247000000006</v>
      </c>
      <c r="J82" s="100">
        <v>85.414175999999998</v>
      </c>
      <c r="K82" s="100">
        <v>96.756096999999997</v>
      </c>
      <c r="L82" s="100">
        <v>88.507493999999994</v>
      </c>
      <c r="M82" s="100">
        <v>88.795963</v>
      </c>
      <c r="N82" s="100">
        <v>106.53167999999999</v>
      </c>
      <c r="O82" s="100">
        <v>102.13955</v>
      </c>
      <c r="P82" s="100">
        <v>112.49232000000001</v>
      </c>
      <c r="Q82" s="100">
        <v>137.56483</v>
      </c>
      <c r="R82" s="100">
        <v>195.79751999999999</v>
      </c>
      <c r="S82" s="100">
        <v>297.36908</v>
      </c>
      <c r="T82" s="100">
        <v>626.93304000000001</v>
      </c>
      <c r="U82" s="100">
        <v>86.868170000000006</v>
      </c>
      <c r="V82" s="100">
        <v>99.911816999999999</v>
      </c>
      <c r="W82" s="128"/>
      <c r="X82" s="122">
        <v>1975</v>
      </c>
      <c r="Y82" s="100">
        <v>28.113219999999998</v>
      </c>
      <c r="Z82" s="100">
        <v>10.683268999999999</v>
      </c>
      <c r="AA82" s="100">
        <v>9.7325619999999997</v>
      </c>
      <c r="AB82" s="100">
        <v>33.264487000000003</v>
      </c>
      <c r="AC82" s="100">
        <v>27.063177</v>
      </c>
      <c r="AD82" s="100">
        <v>24.130807000000001</v>
      </c>
      <c r="AE82" s="100">
        <v>22.314737999999998</v>
      </c>
      <c r="AF82" s="100">
        <v>28.323685000000001</v>
      </c>
      <c r="AG82" s="100">
        <v>34.544398000000001</v>
      </c>
      <c r="AH82" s="100">
        <v>37.600084000000003</v>
      </c>
      <c r="AI82" s="100">
        <v>37.485019000000001</v>
      </c>
      <c r="AJ82" s="100">
        <v>47.193841999999997</v>
      </c>
      <c r="AK82" s="100">
        <v>44.683348000000002</v>
      </c>
      <c r="AL82" s="100">
        <v>51.296166999999997</v>
      </c>
      <c r="AM82" s="100">
        <v>77.412789000000004</v>
      </c>
      <c r="AN82" s="100">
        <v>139.02170000000001</v>
      </c>
      <c r="AO82" s="100">
        <v>230.12431000000001</v>
      </c>
      <c r="AP82" s="100">
        <v>525.56309999999996</v>
      </c>
      <c r="AQ82" s="100">
        <v>38.403689</v>
      </c>
      <c r="AR82" s="100">
        <v>44.305680000000002</v>
      </c>
      <c r="AS82" s="128"/>
      <c r="AT82" s="122">
        <v>1975</v>
      </c>
      <c r="AU82" s="100">
        <v>35.686508000000003</v>
      </c>
      <c r="AV82" s="100">
        <v>15.943315999999999</v>
      </c>
      <c r="AW82" s="100">
        <v>15.958403000000001</v>
      </c>
      <c r="AX82" s="100">
        <v>81.137382000000002</v>
      </c>
      <c r="AY82" s="100">
        <v>81.898815999999997</v>
      </c>
      <c r="AZ82" s="100">
        <v>58.558613000000001</v>
      </c>
      <c r="BA82" s="100">
        <v>53.287229000000004</v>
      </c>
      <c r="BB82" s="100">
        <v>57.645037000000002</v>
      </c>
      <c r="BC82" s="100">
        <v>66.635339999999999</v>
      </c>
      <c r="BD82" s="100">
        <v>63.923907999999997</v>
      </c>
      <c r="BE82" s="100">
        <v>63.42801</v>
      </c>
      <c r="BF82" s="100">
        <v>76.382669000000007</v>
      </c>
      <c r="BG82" s="100">
        <v>72.376399000000006</v>
      </c>
      <c r="BH82" s="100">
        <v>79.981566999999998</v>
      </c>
      <c r="BI82" s="100">
        <v>103.90476</v>
      </c>
      <c r="BJ82" s="100">
        <v>160.66632999999999</v>
      </c>
      <c r="BK82" s="100">
        <v>252.81932</v>
      </c>
      <c r="BL82" s="100">
        <v>555.93118000000004</v>
      </c>
      <c r="BM82" s="100">
        <v>62.715058999999997</v>
      </c>
      <c r="BN82" s="100">
        <v>71.684528</v>
      </c>
      <c r="BO82" s="128"/>
      <c r="BP82" s="122">
        <v>1975</v>
      </c>
    </row>
    <row r="83" spans="1:68">
      <c r="A83" s="128"/>
      <c r="B83" s="122">
        <v>1976</v>
      </c>
      <c r="C83" s="100">
        <v>37.482326</v>
      </c>
      <c r="D83" s="100">
        <v>20.731833999999999</v>
      </c>
      <c r="E83" s="100">
        <v>23.609203000000001</v>
      </c>
      <c r="F83" s="100">
        <v>120.39789</v>
      </c>
      <c r="G83" s="100">
        <v>134.61902000000001</v>
      </c>
      <c r="H83" s="100">
        <v>79.559669999999997</v>
      </c>
      <c r="I83" s="100">
        <v>79.754649999999998</v>
      </c>
      <c r="J83" s="100">
        <v>83.714429999999993</v>
      </c>
      <c r="K83" s="100">
        <v>80.623418999999998</v>
      </c>
      <c r="L83" s="100">
        <v>84.607304999999997</v>
      </c>
      <c r="M83" s="100">
        <v>86.658196000000004</v>
      </c>
      <c r="N83" s="100">
        <v>98.491251000000005</v>
      </c>
      <c r="O83" s="100">
        <v>98.882767000000001</v>
      </c>
      <c r="P83" s="100">
        <v>116.86151</v>
      </c>
      <c r="Q83" s="100">
        <v>136.38186999999999</v>
      </c>
      <c r="R83" s="100">
        <v>182.48997</v>
      </c>
      <c r="S83" s="100">
        <v>338.75184999999999</v>
      </c>
      <c r="T83" s="100">
        <v>594.06735000000003</v>
      </c>
      <c r="U83" s="100">
        <v>83.304489000000004</v>
      </c>
      <c r="V83" s="100">
        <v>95.739571999999995</v>
      </c>
      <c r="W83" s="128"/>
      <c r="X83" s="122">
        <v>1976</v>
      </c>
      <c r="Y83" s="100">
        <v>23.613219000000001</v>
      </c>
      <c r="Z83" s="100">
        <v>12.158191</v>
      </c>
      <c r="AA83" s="100">
        <v>10.879678999999999</v>
      </c>
      <c r="AB83" s="100">
        <v>32.086705000000002</v>
      </c>
      <c r="AC83" s="100">
        <v>27.731176000000001</v>
      </c>
      <c r="AD83" s="100">
        <v>21.927645999999999</v>
      </c>
      <c r="AE83" s="100">
        <v>22.429352999999999</v>
      </c>
      <c r="AF83" s="100">
        <v>25.634952999999999</v>
      </c>
      <c r="AG83" s="100">
        <v>28.328299999999999</v>
      </c>
      <c r="AH83" s="100">
        <v>34.097445999999998</v>
      </c>
      <c r="AI83" s="100">
        <v>36.036600999999997</v>
      </c>
      <c r="AJ83" s="100">
        <v>43.251541000000003</v>
      </c>
      <c r="AK83" s="100">
        <v>42.687192000000003</v>
      </c>
      <c r="AL83" s="100">
        <v>43.964022</v>
      </c>
      <c r="AM83" s="100">
        <v>61.419207</v>
      </c>
      <c r="AN83" s="100">
        <v>138.49143000000001</v>
      </c>
      <c r="AO83" s="100">
        <v>252.90109000000001</v>
      </c>
      <c r="AP83" s="100">
        <v>586.40216999999996</v>
      </c>
      <c r="AQ83" s="100">
        <v>37.508665000000001</v>
      </c>
      <c r="AR83" s="100">
        <v>43.111474000000001</v>
      </c>
      <c r="AS83" s="128"/>
      <c r="AT83" s="122">
        <v>1976</v>
      </c>
      <c r="AU83" s="100">
        <v>30.697372000000001</v>
      </c>
      <c r="AV83" s="100">
        <v>16.548421000000001</v>
      </c>
      <c r="AW83" s="100">
        <v>17.427441999999999</v>
      </c>
      <c r="AX83" s="100">
        <v>77.174631000000005</v>
      </c>
      <c r="AY83" s="100">
        <v>81.731235999999996</v>
      </c>
      <c r="AZ83" s="100">
        <v>51.128718999999997</v>
      </c>
      <c r="BA83" s="100">
        <v>51.979368000000001</v>
      </c>
      <c r="BB83" s="100">
        <v>55.501925</v>
      </c>
      <c r="BC83" s="100">
        <v>55.248766000000003</v>
      </c>
      <c r="BD83" s="100">
        <v>60.213324</v>
      </c>
      <c r="BE83" s="100">
        <v>61.691505999999997</v>
      </c>
      <c r="BF83" s="100">
        <v>70.597138000000001</v>
      </c>
      <c r="BG83" s="100">
        <v>69.662377000000006</v>
      </c>
      <c r="BH83" s="100">
        <v>78.088631000000007</v>
      </c>
      <c r="BI83" s="100">
        <v>94.549795000000003</v>
      </c>
      <c r="BJ83" s="100">
        <v>155.45143999999999</v>
      </c>
      <c r="BK83" s="100">
        <v>281.21906999999999</v>
      </c>
      <c r="BL83" s="100">
        <v>588.65944000000002</v>
      </c>
      <c r="BM83" s="100">
        <v>60.457135000000001</v>
      </c>
      <c r="BN83" s="100">
        <v>69.167126999999994</v>
      </c>
      <c r="BO83" s="128"/>
      <c r="BP83" s="122">
        <v>1976</v>
      </c>
    </row>
    <row r="84" spans="1:68">
      <c r="A84" s="128"/>
      <c r="B84" s="122">
        <v>1977</v>
      </c>
      <c r="C84" s="100">
        <v>35.061447999999999</v>
      </c>
      <c r="D84" s="100">
        <v>24.239432000000001</v>
      </c>
      <c r="E84" s="100">
        <v>21.899374999999999</v>
      </c>
      <c r="F84" s="100">
        <v>118.85571</v>
      </c>
      <c r="G84" s="100">
        <v>146.94417999999999</v>
      </c>
      <c r="H84" s="100">
        <v>95.614084000000005</v>
      </c>
      <c r="I84" s="100">
        <v>75.451830000000001</v>
      </c>
      <c r="J84" s="100">
        <v>73.810764000000006</v>
      </c>
      <c r="K84" s="100">
        <v>83.861086999999998</v>
      </c>
      <c r="L84" s="100">
        <v>91.161326000000003</v>
      </c>
      <c r="M84" s="100">
        <v>90.727818999999997</v>
      </c>
      <c r="N84" s="100">
        <v>95.894914</v>
      </c>
      <c r="O84" s="100">
        <v>95.342349999999996</v>
      </c>
      <c r="P84" s="100">
        <v>119.02903999999999</v>
      </c>
      <c r="Q84" s="100">
        <v>131.11239</v>
      </c>
      <c r="R84" s="100">
        <v>175.36215999999999</v>
      </c>
      <c r="S84" s="100">
        <v>213.90861000000001</v>
      </c>
      <c r="T84" s="100">
        <v>583.94732999999997</v>
      </c>
      <c r="U84" s="100">
        <v>84.549640999999994</v>
      </c>
      <c r="V84" s="100">
        <v>94.646135999999998</v>
      </c>
      <c r="W84" s="128"/>
      <c r="X84" s="122">
        <v>1977</v>
      </c>
      <c r="Y84" s="100">
        <v>24.345876000000001</v>
      </c>
      <c r="Z84" s="100">
        <v>10.254545999999999</v>
      </c>
      <c r="AA84" s="100">
        <v>9.1788532000000007</v>
      </c>
      <c r="AB84" s="100">
        <v>38.367693000000003</v>
      </c>
      <c r="AC84" s="100">
        <v>34.03537</v>
      </c>
      <c r="AD84" s="100">
        <v>23.107233000000001</v>
      </c>
      <c r="AE84" s="100">
        <v>24.076433999999999</v>
      </c>
      <c r="AF84" s="100">
        <v>27.229407999999999</v>
      </c>
      <c r="AG84" s="100">
        <v>29.172080000000001</v>
      </c>
      <c r="AH84" s="100">
        <v>35.788988000000003</v>
      </c>
      <c r="AI84" s="100">
        <v>36.921337000000001</v>
      </c>
      <c r="AJ84" s="100">
        <v>39.697476000000002</v>
      </c>
      <c r="AK84" s="100">
        <v>44.743752000000001</v>
      </c>
      <c r="AL84" s="100">
        <v>49.354505000000003</v>
      </c>
      <c r="AM84" s="100">
        <v>63.508783000000001</v>
      </c>
      <c r="AN84" s="100">
        <v>119.72297</v>
      </c>
      <c r="AO84" s="100">
        <v>238.52314999999999</v>
      </c>
      <c r="AP84" s="100">
        <v>538.72054000000003</v>
      </c>
      <c r="AQ84" s="100">
        <v>38.179721999999998</v>
      </c>
      <c r="AR84" s="100">
        <v>43.106445000000001</v>
      </c>
      <c r="AS84" s="128"/>
      <c r="AT84" s="122">
        <v>1977</v>
      </c>
      <c r="AU84" s="100">
        <v>29.825286999999999</v>
      </c>
      <c r="AV84" s="100">
        <v>17.400224000000001</v>
      </c>
      <c r="AW84" s="100">
        <v>15.710330000000001</v>
      </c>
      <c r="AX84" s="100">
        <v>79.486879000000002</v>
      </c>
      <c r="AY84" s="100">
        <v>91.152720000000002</v>
      </c>
      <c r="AZ84" s="100">
        <v>59.733690000000003</v>
      </c>
      <c r="BA84" s="100">
        <v>50.462252999999997</v>
      </c>
      <c r="BB84" s="100">
        <v>51.142868999999997</v>
      </c>
      <c r="BC84" s="100">
        <v>57.267448999999999</v>
      </c>
      <c r="BD84" s="100">
        <v>64.375975999999994</v>
      </c>
      <c r="BE84" s="100">
        <v>64.301900000000003</v>
      </c>
      <c r="BF84" s="100">
        <v>67.442328000000003</v>
      </c>
      <c r="BG84" s="100">
        <v>69.055852000000002</v>
      </c>
      <c r="BH84" s="100">
        <v>81.804345999999995</v>
      </c>
      <c r="BI84" s="100">
        <v>93.542953999999995</v>
      </c>
      <c r="BJ84" s="100">
        <v>141.41629</v>
      </c>
      <c r="BK84" s="100">
        <v>230.45599000000001</v>
      </c>
      <c r="BL84" s="100">
        <v>551.85126000000002</v>
      </c>
      <c r="BM84" s="100">
        <v>61.392730999999998</v>
      </c>
      <c r="BN84" s="100">
        <v>68.802892999999997</v>
      </c>
      <c r="BO84" s="128"/>
      <c r="BP84" s="122">
        <v>1977</v>
      </c>
    </row>
    <row r="85" spans="1:68">
      <c r="A85" s="128"/>
      <c r="B85" s="122">
        <v>1978</v>
      </c>
      <c r="C85" s="100">
        <v>35.541488000000001</v>
      </c>
      <c r="D85" s="100">
        <v>15.748889</v>
      </c>
      <c r="E85" s="100">
        <v>19.723434000000001</v>
      </c>
      <c r="F85" s="100">
        <v>119.02155999999999</v>
      </c>
      <c r="G85" s="100">
        <v>149.46025</v>
      </c>
      <c r="H85" s="100">
        <v>97.248863</v>
      </c>
      <c r="I85" s="100">
        <v>74.381756999999993</v>
      </c>
      <c r="J85" s="100">
        <v>78.021793000000002</v>
      </c>
      <c r="K85" s="100">
        <v>83.690235000000001</v>
      </c>
      <c r="L85" s="100">
        <v>81.480147000000002</v>
      </c>
      <c r="M85" s="100">
        <v>85.179732000000001</v>
      </c>
      <c r="N85" s="100">
        <v>83.949641999999997</v>
      </c>
      <c r="O85" s="100">
        <v>96.809524999999994</v>
      </c>
      <c r="P85" s="100">
        <v>93.281963000000005</v>
      </c>
      <c r="Q85" s="100">
        <v>121.13114</v>
      </c>
      <c r="R85" s="100">
        <v>169.65483</v>
      </c>
      <c r="S85" s="100">
        <v>243.33616000000001</v>
      </c>
      <c r="T85" s="100">
        <v>561.75482</v>
      </c>
      <c r="U85" s="100">
        <v>82.102205999999995</v>
      </c>
      <c r="V85" s="100">
        <v>91.666813000000005</v>
      </c>
      <c r="W85" s="128"/>
      <c r="X85" s="122">
        <v>1978</v>
      </c>
      <c r="Y85" s="100">
        <v>24.996214999999999</v>
      </c>
      <c r="Z85" s="100">
        <v>11.338215999999999</v>
      </c>
      <c r="AA85" s="100">
        <v>11.027208999999999</v>
      </c>
      <c r="AB85" s="100">
        <v>33.506922000000003</v>
      </c>
      <c r="AC85" s="100">
        <v>36.835928000000003</v>
      </c>
      <c r="AD85" s="100">
        <v>22.891660999999999</v>
      </c>
      <c r="AE85" s="100">
        <v>23.801791999999999</v>
      </c>
      <c r="AF85" s="100">
        <v>24.109131999999999</v>
      </c>
      <c r="AG85" s="100">
        <v>30.168945999999998</v>
      </c>
      <c r="AH85" s="100">
        <v>36.437246999999999</v>
      </c>
      <c r="AI85" s="100">
        <v>33.470965</v>
      </c>
      <c r="AJ85" s="100">
        <v>42.890659999999997</v>
      </c>
      <c r="AK85" s="100">
        <v>42.078068999999999</v>
      </c>
      <c r="AL85" s="100">
        <v>51.978183999999999</v>
      </c>
      <c r="AM85" s="100">
        <v>69.606030000000004</v>
      </c>
      <c r="AN85" s="100">
        <v>117.80741</v>
      </c>
      <c r="AO85" s="100">
        <v>208.46977000000001</v>
      </c>
      <c r="AP85" s="100">
        <v>484.17644000000001</v>
      </c>
      <c r="AQ85" s="100">
        <v>37.601202000000001</v>
      </c>
      <c r="AR85" s="100">
        <v>41.855187999999998</v>
      </c>
      <c r="AS85" s="128"/>
      <c r="AT85" s="122">
        <v>1978</v>
      </c>
      <c r="AU85" s="100">
        <v>30.397434000000001</v>
      </c>
      <c r="AV85" s="100">
        <v>13.587844</v>
      </c>
      <c r="AW85" s="100">
        <v>15.484322000000001</v>
      </c>
      <c r="AX85" s="100">
        <v>77.195239999999998</v>
      </c>
      <c r="AY85" s="100">
        <v>93.875375000000005</v>
      </c>
      <c r="AZ85" s="100">
        <v>60.417642999999998</v>
      </c>
      <c r="BA85" s="100">
        <v>49.640109000000002</v>
      </c>
      <c r="BB85" s="100">
        <v>51.799903999999998</v>
      </c>
      <c r="BC85" s="100">
        <v>57.580112</v>
      </c>
      <c r="BD85" s="100">
        <v>59.649870999999997</v>
      </c>
      <c r="BE85" s="100">
        <v>59.840876999999999</v>
      </c>
      <c r="BF85" s="100">
        <v>63.190064</v>
      </c>
      <c r="BG85" s="100">
        <v>68.351077000000004</v>
      </c>
      <c r="BH85" s="100">
        <v>71.172224999999997</v>
      </c>
      <c r="BI85" s="100">
        <v>92.446766999999994</v>
      </c>
      <c r="BJ85" s="100">
        <v>138.30858000000001</v>
      </c>
      <c r="BK85" s="100">
        <v>219.91878</v>
      </c>
      <c r="BL85" s="100">
        <v>506.32911000000001</v>
      </c>
      <c r="BM85" s="100">
        <v>59.856865999999997</v>
      </c>
      <c r="BN85" s="100">
        <v>66.469716000000005</v>
      </c>
      <c r="BO85" s="128"/>
      <c r="BP85" s="122">
        <v>1978</v>
      </c>
    </row>
    <row r="86" spans="1:68">
      <c r="A86" s="128"/>
      <c r="B86" s="123">
        <v>1979</v>
      </c>
      <c r="C86" s="100">
        <v>33.364474000000001</v>
      </c>
      <c r="D86" s="100">
        <v>17.165019000000001</v>
      </c>
      <c r="E86" s="100">
        <v>20.431270999999999</v>
      </c>
      <c r="F86" s="100">
        <v>106.78471</v>
      </c>
      <c r="G86" s="100">
        <v>142.38222999999999</v>
      </c>
      <c r="H86" s="100">
        <v>98.698148000000003</v>
      </c>
      <c r="I86" s="100">
        <v>76.352643</v>
      </c>
      <c r="J86" s="100">
        <v>73.335477999999995</v>
      </c>
      <c r="K86" s="100">
        <v>73.921525000000003</v>
      </c>
      <c r="L86" s="100">
        <v>90.616060000000004</v>
      </c>
      <c r="M86" s="100">
        <v>84.649120999999994</v>
      </c>
      <c r="N86" s="100">
        <v>86.049143000000001</v>
      </c>
      <c r="O86" s="100">
        <v>91.403419</v>
      </c>
      <c r="P86" s="100">
        <v>95.510983999999993</v>
      </c>
      <c r="Q86" s="100">
        <v>119.99345</v>
      </c>
      <c r="R86" s="100">
        <v>169.44904</v>
      </c>
      <c r="S86" s="100">
        <v>277.49858</v>
      </c>
      <c r="T86" s="100">
        <v>621.51575000000003</v>
      </c>
      <c r="U86" s="100">
        <v>81.033814000000007</v>
      </c>
      <c r="V86" s="100">
        <v>91.409504999999996</v>
      </c>
      <c r="W86" s="128"/>
      <c r="X86" s="123">
        <v>1979</v>
      </c>
      <c r="Y86" s="100">
        <v>25.82413</v>
      </c>
      <c r="Z86" s="100">
        <v>10.652422</v>
      </c>
      <c r="AA86" s="100">
        <v>8.1745295000000002</v>
      </c>
      <c r="AB86" s="100">
        <v>30.324189000000001</v>
      </c>
      <c r="AC86" s="100">
        <v>36.514876000000001</v>
      </c>
      <c r="AD86" s="100">
        <v>24.684595000000002</v>
      </c>
      <c r="AE86" s="100">
        <v>21.901982</v>
      </c>
      <c r="AF86" s="100">
        <v>25.910412999999998</v>
      </c>
      <c r="AG86" s="100">
        <v>30.272138999999999</v>
      </c>
      <c r="AH86" s="100">
        <v>31.789531</v>
      </c>
      <c r="AI86" s="100">
        <v>37.268971999999998</v>
      </c>
      <c r="AJ86" s="100">
        <v>38.197727</v>
      </c>
      <c r="AK86" s="100">
        <v>46.04627</v>
      </c>
      <c r="AL86" s="100">
        <v>39.967298999999997</v>
      </c>
      <c r="AM86" s="100">
        <v>65.946866999999997</v>
      </c>
      <c r="AN86" s="100">
        <v>97.338525000000004</v>
      </c>
      <c r="AO86" s="100">
        <v>199.27185</v>
      </c>
      <c r="AP86" s="100">
        <v>434.29779000000002</v>
      </c>
      <c r="AQ86" s="100">
        <v>35.720350000000003</v>
      </c>
      <c r="AR86" s="100">
        <v>39.478059999999999</v>
      </c>
      <c r="AS86" s="128"/>
      <c r="AT86" s="123">
        <v>1979</v>
      </c>
      <c r="AU86" s="100">
        <v>29.682891999999999</v>
      </c>
      <c r="AV86" s="100">
        <v>13.977740000000001</v>
      </c>
      <c r="AW86" s="100">
        <v>14.447291</v>
      </c>
      <c r="AX86" s="100">
        <v>69.353565000000003</v>
      </c>
      <c r="AY86" s="100">
        <v>90.241789999999995</v>
      </c>
      <c r="AZ86" s="100">
        <v>62.013061</v>
      </c>
      <c r="BA86" s="100">
        <v>49.632345000000001</v>
      </c>
      <c r="BB86" s="100">
        <v>50.209462000000002</v>
      </c>
      <c r="BC86" s="100">
        <v>52.593184999999998</v>
      </c>
      <c r="BD86" s="100">
        <v>62.038620999999999</v>
      </c>
      <c r="BE86" s="100">
        <v>61.478986999999996</v>
      </c>
      <c r="BF86" s="100">
        <v>61.925851999999999</v>
      </c>
      <c r="BG86" s="100">
        <v>67.750095999999999</v>
      </c>
      <c r="BH86" s="100">
        <v>65.766304000000005</v>
      </c>
      <c r="BI86" s="100">
        <v>89.872086999999993</v>
      </c>
      <c r="BJ86" s="100">
        <v>126.13773999999999</v>
      </c>
      <c r="BK86" s="100">
        <v>225.10173</v>
      </c>
      <c r="BL86" s="100">
        <v>486.77985999999999</v>
      </c>
      <c r="BM86" s="100">
        <v>58.364274999999999</v>
      </c>
      <c r="BN86" s="100">
        <v>64.606480000000005</v>
      </c>
      <c r="BO86" s="128"/>
      <c r="BP86" s="123">
        <v>1979</v>
      </c>
    </row>
    <row r="87" spans="1:68">
      <c r="A87" s="128"/>
      <c r="B87" s="123">
        <v>1980</v>
      </c>
      <c r="C87" s="100">
        <v>33.454275000000003</v>
      </c>
      <c r="D87" s="100">
        <v>16.935435999999999</v>
      </c>
      <c r="E87" s="100">
        <v>22.445481000000001</v>
      </c>
      <c r="F87" s="100">
        <v>107.12276</v>
      </c>
      <c r="G87" s="100">
        <v>135.23921000000001</v>
      </c>
      <c r="H87" s="100">
        <v>101.05593</v>
      </c>
      <c r="I87" s="100">
        <v>71.186243000000005</v>
      </c>
      <c r="J87" s="100">
        <v>78.297886000000005</v>
      </c>
      <c r="K87" s="100">
        <v>80.306563999999995</v>
      </c>
      <c r="L87" s="100">
        <v>83.660432999999998</v>
      </c>
      <c r="M87" s="100">
        <v>78.182928000000004</v>
      </c>
      <c r="N87" s="100">
        <v>84.731401000000005</v>
      </c>
      <c r="O87" s="100">
        <v>89.270532000000003</v>
      </c>
      <c r="P87" s="100">
        <v>86.256352000000007</v>
      </c>
      <c r="Q87" s="100">
        <v>102.28676</v>
      </c>
      <c r="R87" s="100">
        <v>154.34209000000001</v>
      </c>
      <c r="S87" s="100">
        <v>205.26369</v>
      </c>
      <c r="T87" s="100">
        <v>505.73532999999998</v>
      </c>
      <c r="U87" s="100">
        <v>78.726529999999997</v>
      </c>
      <c r="V87" s="100">
        <v>86.532188000000005</v>
      </c>
      <c r="W87" s="128"/>
      <c r="X87" s="123">
        <v>1980</v>
      </c>
      <c r="Y87" s="100">
        <v>24.805674</v>
      </c>
      <c r="Z87" s="100">
        <v>9.5410146000000005</v>
      </c>
      <c r="AA87" s="100">
        <v>10.615114</v>
      </c>
      <c r="AB87" s="100">
        <v>29.171710999999998</v>
      </c>
      <c r="AC87" s="100">
        <v>33.754382999999997</v>
      </c>
      <c r="AD87" s="100">
        <v>21.523101</v>
      </c>
      <c r="AE87" s="100">
        <v>23.766469000000001</v>
      </c>
      <c r="AF87" s="100">
        <v>25.365162000000002</v>
      </c>
      <c r="AG87" s="100">
        <v>26.064402000000001</v>
      </c>
      <c r="AH87" s="100">
        <v>29.052071999999999</v>
      </c>
      <c r="AI87" s="100">
        <v>30.156337000000001</v>
      </c>
      <c r="AJ87" s="100">
        <v>34.233466999999997</v>
      </c>
      <c r="AK87" s="100">
        <v>35.016843999999999</v>
      </c>
      <c r="AL87" s="100">
        <v>46.316921000000001</v>
      </c>
      <c r="AM87" s="100">
        <v>53.031889</v>
      </c>
      <c r="AN87" s="100">
        <v>100.8789</v>
      </c>
      <c r="AO87" s="100">
        <v>173.05644000000001</v>
      </c>
      <c r="AP87" s="100">
        <v>424.34598</v>
      </c>
      <c r="AQ87" s="100">
        <v>33.640076000000001</v>
      </c>
      <c r="AR87" s="100">
        <v>36.757604999999998</v>
      </c>
      <c r="AS87" s="128"/>
      <c r="AT87" s="123">
        <v>1980</v>
      </c>
      <c r="AU87" s="100">
        <v>29.235402000000001</v>
      </c>
      <c r="AV87" s="100">
        <v>13.317159</v>
      </c>
      <c r="AW87" s="100">
        <v>16.663785000000001</v>
      </c>
      <c r="AX87" s="100">
        <v>68.907129999999995</v>
      </c>
      <c r="AY87" s="100">
        <v>85.254043999999993</v>
      </c>
      <c r="AZ87" s="100">
        <v>61.657530000000001</v>
      </c>
      <c r="BA87" s="100">
        <v>47.861683999999997</v>
      </c>
      <c r="BB87" s="100">
        <v>52.391767999999999</v>
      </c>
      <c r="BC87" s="100">
        <v>53.838061000000003</v>
      </c>
      <c r="BD87" s="100">
        <v>57.044373</v>
      </c>
      <c r="BE87" s="100">
        <v>54.742452</v>
      </c>
      <c r="BF87" s="100">
        <v>59.306989999999999</v>
      </c>
      <c r="BG87" s="100">
        <v>60.943506999999997</v>
      </c>
      <c r="BH87" s="100">
        <v>64.886788999999993</v>
      </c>
      <c r="BI87" s="100">
        <v>74.790625000000006</v>
      </c>
      <c r="BJ87" s="100">
        <v>122.42310999999999</v>
      </c>
      <c r="BK87" s="100">
        <v>183.84730999999999</v>
      </c>
      <c r="BL87" s="100">
        <v>446.84926000000002</v>
      </c>
      <c r="BM87" s="100">
        <v>56.153793999999998</v>
      </c>
      <c r="BN87" s="100">
        <v>61.324399</v>
      </c>
      <c r="BO87" s="128"/>
      <c r="BP87" s="123">
        <v>1980</v>
      </c>
    </row>
    <row r="88" spans="1:68">
      <c r="A88" s="128"/>
      <c r="B88" s="123">
        <v>1981</v>
      </c>
      <c r="C88" s="100">
        <v>28.805695</v>
      </c>
      <c r="D88" s="100">
        <v>19.257344</v>
      </c>
      <c r="E88" s="100">
        <v>15.619491</v>
      </c>
      <c r="F88" s="100">
        <v>102.45483</v>
      </c>
      <c r="G88" s="100">
        <v>124.12119</v>
      </c>
      <c r="H88" s="100">
        <v>90.615510999999998</v>
      </c>
      <c r="I88" s="100">
        <v>72.960677000000004</v>
      </c>
      <c r="J88" s="100">
        <v>70.609983</v>
      </c>
      <c r="K88" s="100">
        <v>80.293644999999998</v>
      </c>
      <c r="L88" s="100">
        <v>78.975962999999993</v>
      </c>
      <c r="M88" s="100">
        <v>80.647403999999995</v>
      </c>
      <c r="N88" s="100">
        <v>78.619538000000006</v>
      </c>
      <c r="O88" s="100">
        <v>76.409899999999993</v>
      </c>
      <c r="P88" s="100">
        <v>87.549221000000003</v>
      </c>
      <c r="Q88" s="100">
        <v>121.57088</v>
      </c>
      <c r="R88" s="100">
        <v>144.08000999999999</v>
      </c>
      <c r="S88" s="100">
        <v>276.62517000000003</v>
      </c>
      <c r="T88" s="100">
        <v>464.29599999999999</v>
      </c>
      <c r="U88" s="100">
        <v>75.238978000000003</v>
      </c>
      <c r="V88" s="100">
        <v>83.652488000000005</v>
      </c>
      <c r="W88" s="128"/>
      <c r="X88" s="123">
        <v>1981</v>
      </c>
      <c r="Y88" s="100">
        <v>17.433501</v>
      </c>
      <c r="Z88" s="100">
        <v>8.5421733999999994</v>
      </c>
      <c r="AA88" s="100">
        <v>7.2966524000000001</v>
      </c>
      <c r="AB88" s="100">
        <v>27.189886000000001</v>
      </c>
      <c r="AC88" s="100">
        <v>29.593771</v>
      </c>
      <c r="AD88" s="100">
        <v>26.005147999999998</v>
      </c>
      <c r="AE88" s="100">
        <v>19.018041</v>
      </c>
      <c r="AF88" s="100">
        <v>20.416833</v>
      </c>
      <c r="AG88" s="100">
        <v>25.576516999999999</v>
      </c>
      <c r="AH88" s="100">
        <v>27.627856000000001</v>
      </c>
      <c r="AI88" s="100">
        <v>32.712499000000001</v>
      </c>
      <c r="AJ88" s="100">
        <v>32.392510999999999</v>
      </c>
      <c r="AK88" s="100">
        <v>30.19023</v>
      </c>
      <c r="AL88" s="100">
        <v>38.451993000000002</v>
      </c>
      <c r="AM88" s="100">
        <v>50.126202999999997</v>
      </c>
      <c r="AN88" s="100">
        <v>89.366662000000005</v>
      </c>
      <c r="AO88" s="100">
        <v>131.28630999999999</v>
      </c>
      <c r="AP88" s="100">
        <v>413.07398999999998</v>
      </c>
      <c r="AQ88" s="100">
        <v>30.541834999999999</v>
      </c>
      <c r="AR88" s="100">
        <v>33.328521000000002</v>
      </c>
      <c r="AS88" s="128"/>
      <c r="AT88" s="123">
        <v>1981</v>
      </c>
      <c r="AU88" s="100">
        <v>23.253405999999998</v>
      </c>
      <c r="AV88" s="100">
        <v>14.020671999999999</v>
      </c>
      <c r="AW88" s="100">
        <v>11.546923</v>
      </c>
      <c r="AX88" s="100">
        <v>65.533578000000006</v>
      </c>
      <c r="AY88" s="100">
        <v>77.504136000000003</v>
      </c>
      <c r="AZ88" s="100">
        <v>58.700046</v>
      </c>
      <c r="BA88" s="100">
        <v>46.375459999999997</v>
      </c>
      <c r="BB88" s="100">
        <v>46.002718000000002</v>
      </c>
      <c r="BC88" s="100">
        <v>53.609656999999999</v>
      </c>
      <c r="BD88" s="100">
        <v>53.964854000000003</v>
      </c>
      <c r="BE88" s="100">
        <v>57.190143999999997</v>
      </c>
      <c r="BF88" s="100">
        <v>55.496068999999999</v>
      </c>
      <c r="BG88" s="100">
        <v>52.190109</v>
      </c>
      <c r="BH88" s="100">
        <v>61.355871999999998</v>
      </c>
      <c r="BI88" s="100">
        <v>81.452697999999998</v>
      </c>
      <c r="BJ88" s="100">
        <v>111.66067</v>
      </c>
      <c r="BK88" s="100">
        <v>180.37540999999999</v>
      </c>
      <c r="BL88" s="100">
        <v>426.94636000000003</v>
      </c>
      <c r="BM88" s="100">
        <v>52.850383000000001</v>
      </c>
      <c r="BN88" s="100">
        <v>57.887298000000001</v>
      </c>
      <c r="BO88" s="128"/>
      <c r="BP88" s="123">
        <v>1981</v>
      </c>
    </row>
    <row r="89" spans="1:68">
      <c r="A89" s="128"/>
      <c r="B89" s="123">
        <v>1982</v>
      </c>
      <c r="C89" s="100">
        <v>33.631340000000002</v>
      </c>
      <c r="D89" s="100">
        <v>20.083369999999999</v>
      </c>
      <c r="E89" s="100">
        <v>21.979324999999999</v>
      </c>
      <c r="F89" s="100">
        <v>103.02292</v>
      </c>
      <c r="G89" s="100">
        <v>130.92471</v>
      </c>
      <c r="H89" s="100">
        <v>104.8665</v>
      </c>
      <c r="I89" s="100">
        <v>79.557818999999995</v>
      </c>
      <c r="J89" s="100">
        <v>69.256127000000006</v>
      </c>
      <c r="K89" s="100">
        <v>65.533750999999995</v>
      </c>
      <c r="L89" s="100">
        <v>78.746932999999999</v>
      </c>
      <c r="M89" s="100">
        <v>72.398375000000001</v>
      </c>
      <c r="N89" s="100">
        <v>79.65231</v>
      </c>
      <c r="O89" s="100">
        <v>82.442397</v>
      </c>
      <c r="P89" s="100">
        <v>98.210042999999999</v>
      </c>
      <c r="Q89" s="100">
        <v>106.25198</v>
      </c>
      <c r="R89" s="100">
        <v>166.05898999999999</v>
      </c>
      <c r="S89" s="100">
        <v>236.89341999999999</v>
      </c>
      <c r="T89" s="100">
        <v>509.48700000000002</v>
      </c>
      <c r="U89" s="100">
        <v>77.985319000000004</v>
      </c>
      <c r="V89" s="100">
        <v>85.412008</v>
      </c>
      <c r="W89" s="128"/>
      <c r="X89" s="123">
        <v>1982</v>
      </c>
      <c r="Y89" s="100">
        <v>25.374224999999999</v>
      </c>
      <c r="Z89" s="100">
        <v>6.3026498999999996</v>
      </c>
      <c r="AA89" s="100">
        <v>8.2972778999999992</v>
      </c>
      <c r="AB89" s="100">
        <v>27.738679000000001</v>
      </c>
      <c r="AC89" s="100">
        <v>27.226818999999999</v>
      </c>
      <c r="AD89" s="100">
        <v>24.820734999999999</v>
      </c>
      <c r="AE89" s="100">
        <v>16.161349999999999</v>
      </c>
      <c r="AF89" s="100">
        <v>19.962015000000001</v>
      </c>
      <c r="AG89" s="100">
        <v>25.132956</v>
      </c>
      <c r="AH89" s="100">
        <v>26.040596000000001</v>
      </c>
      <c r="AI89" s="100">
        <v>33.972389</v>
      </c>
      <c r="AJ89" s="100">
        <v>29.021647999999999</v>
      </c>
      <c r="AK89" s="100">
        <v>37.684995999999998</v>
      </c>
      <c r="AL89" s="100">
        <v>42.023029999999999</v>
      </c>
      <c r="AM89" s="100">
        <v>55.858299000000002</v>
      </c>
      <c r="AN89" s="100">
        <v>91.904345000000006</v>
      </c>
      <c r="AO89" s="100">
        <v>161.94486000000001</v>
      </c>
      <c r="AP89" s="100">
        <v>389.80587000000003</v>
      </c>
      <c r="AQ89" s="100">
        <v>31.328365999999999</v>
      </c>
      <c r="AR89" s="100">
        <v>33.976683999999999</v>
      </c>
      <c r="AS89" s="128"/>
      <c r="AT89" s="123">
        <v>1982</v>
      </c>
      <c r="AU89" s="100">
        <v>29.603366999999999</v>
      </c>
      <c r="AV89" s="100">
        <v>13.357241</v>
      </c>
      <c r="AW89" s="100">
        <v>15.283215999999999</v>
      </c>
      <c r="AX89" s="100">
        <v>66.175638000000006</v>
      </c>
      <c r="AY89" s="100">
        <v>79.795950000000005</v>
      </c>
      <c r="AZ89" s="100">
        <v>65.250252000000003</v>
      </c>
      <c r="BA89" s="100">
        <v>48.267341000000002</v>
      </c>
      <c r="BB89" s="100">
        <v>45.096963000000002</v>
      </c>
      <c r="BC89" s="100">
        <v>45.853386999999998</v>
      </c>
      <c r="BD89" s="100">
        <v>53.052028</v>
      </c>
      <c r="BE89" s="100">
        <v>53.647858999999997</v>
      </c>
      <c r="BF89" s="100">
        <v>54.404485000000001</v>
      </c>
      <c r="BG89" s="100">
        <v>59.105370999999998</v>
      </c>
      <c r="BH89" s="100">
        <v>68.160424000000006</v>
      </c>
      <c r="BI89" s="100">
        <v>77.981476000000001</v>
      </c>
      <c r="BJ89" s="100">
        <v>122.13021999999999</v>
      </c>
      <c r="BK89" s="100">
        <v>187.67477</v>
      </c>
      <c r="BL89" s="100">
        <v>421.88132999999999</v>
      </c>
      <c r="BM89" s="100">
        <v>54.622399000000001</v>
      </c>
      <c r="BN89" s="100">
        <v>59.071466000000001</v>
      </c>
      <c r="BO89" s="128"/>
      <c r="BP89" s="123">
        <v>1982</v>
      </c>
    </row>
    <row r="90" spans="1:68">
      <c r="A90" s="128"/>
      <c r="B90" s="123">
        <v>1983</v>
      </c>
      <c r="C90" s="100">
        <v>29.158501999999999</v>
      </c>
      <c r="D90" s="100">
        <v>15.329256000000001</v>
      </c>
      <c r="E90" s="100">
        <v>16.278784000000002</v>
      </c>
      <c r="F90" s="100">
        <v>89.532217000000003</v>
      </c>
      <c r="G90" s="100">
        <v>119.72266</v>
      </c>
      <c r="H90" s="100">
        <v>100.08886</v>
      </c>
      <c r="I90" s="100">
        <v>70.719774000000001</v>
      </c>
      <c r="J90" s="100">
        <v>57.558554999999998</v>
      </c>
      <c r="K90" s="100">
        <v>59.723435000000002</v>
      </c>
      <c r="L90" s="100">
        <v>65.121887000000001</v>
      </c>
      <c r="M90" s="100">
        <v>75.256260999999995</v>
      </c>
      <c r="N90" s="100">
        <v>80.636661000000004</v>
      </c>
      <c r="O90" s="100">
        <v>73.247690000000006</v>
      </c>
      <c r="P90" s="100">
        <v>83.780028000000001</v>
      </c>
      <c r="Q90" s="100">
        <v>96.060471000000007</v>
      </c>
      <c r="R90" s="100">
        <v>135.98372000000001</v>
      </c>
      <c r="S90" s="100">
        <v>195.60664</v>
      </c>
      <c r="T90" s="100">
        <v>482.44254000000001</v>
      </c>
      <c r="U90" s="100">
        <v>69.916185999999996</v>
      </c>
      <c r="V90" s="100">
        <v>76.522074000000003</v>
      </c>
      <c r="W90" s="128"/>
      <c r="X90" s="123">
        <v>1983</v>
      </c>
      <c r="Y90" s="100">
        <v>21.050156999999999</v>
      </c>
      <c r="Z90" s="100">
        <v>7.9707895999999998</v>
      </c>
      <c r="AA90" s="100">
        <v>9.0895002999999992</v>
      </c>
      <c r="AB90" s="100">
        <v>22.191427000000001</v>
      </c>
      <c r="AC90" s="100">
        <v>29.953775</v>
      </c>
      <c r="AD90" s="100">
        <v>25.279104</v>
      </c>
      <c r="AE90" s="100">
        <v>17.916097000000001</v>
      </c>
      <c r="AF90" s="100">
        <v>20.211379000000001</v>
      </c>
      <c r="AG90" s="100">
        <v>18.227460000000001</v>
      </c>
      <c r="AH90" s="100">
        <v>22.462054999999999</v>
      </c>
      <c r="AI90" s="100">
        <v>28.317736</v>
      </c>
      <c r="AJ90" s="100">
        <v>30.199369000000001</v>
      </c>
      <c r="AK90" s="100">
        <v>33.764510000000001</v>
      </c>
      <c r="AL90" s="100">
        <v>39.825865</v>
      </c>
      <c r="AM90" s="100">
        <v>54.872061000000002</v>
      </c>
      <c r="AN90" s="100">
        <v>79.907189000000002</v>
      </c>
      <c r="AO90" s="100">
        <v>146.81169</v>
      </c>
      <c r="AP90" s="100">
        <v>284.06259</v>
      </c>
      <c r="AQ90" s="100">
        <v>28.752611999999999</v>
      </c>
      <c r="AR90" s="100">
        <v>30.450823</v>
      </c>
      <c r="AS90" s="128"/>
      <c r="AT90" s="123">
        <v>1983</v>
      </c>
      <c r="AU90" s="100">
        <v>25.208611999999999</v>
      </c>
      <c r="AV90" s="100">
        <v>11.741524</v>
      </c>
      <c r="AW90" s="100">
        <v>12.760664</v>
      </c>
      <c r="AX90" s="100">
        <v>56.601666999999999</v>
      </c>
      <c r="AY90" s="100">
        <v>75.494758000000004</v>
      </c>
      <c r="AZ90" s="100">
        <v>63.050611000000004</v>
      </c>
      <c r="BA90" s="100">
        <v>44.552956999999999</v>
      </c>
      <c r="BB90" s="100">
        <v>39.260122000000003</v>
      </c>
      <c r="BC90" s="100">
        <v>39.527510999999997</v>
      </c>
      <c r="BD90" s="100">
        <v>44.324334</v>
      </c>
      <c r="BE90" s="100">
        <v>52.351081999999998</v>
      </c>
      <c r="BF90" s="100">
        <v>55.595360999999997</v>
      </c>
      <c r="BG90" s="100">
        <v>52.788753999999997</v>
      </c>
      <c r="BH90" s="100">
        <v>60.207911000000003</v>
      </c>
      <c r="BI90" s="100">
        <v>72.998265000000004</v>
      </c>
      <c r="BJ90" s="100">
        <v>102.67193</v>
      </c>
      <c r="BK90" s="100">
        <v>163.78537</v>
      </c>
      <c r="BL90" s="100">
        <v>336.74038999999999</v>
      </c>
      <c r="BM90" s="100">
        <v>49.306615000000001</v>
      </c>
      <c r="BN90" s="100">
        <v>52.729761000000003</v>
      </c>
      <c r="BO90" s="128"/>
      <c r="BP90" s="123">
        <v>1983</v>
      </c>
    </row>
    <row r="91" spans="1:68">
      <c r="A91" s="128"/>
      <c r="B91" s="123">
        <v>1984</v>
      </c>
      <c r="C91" s="100">
        <v>24.550511</v>
      </c>
      <c r="D91" s="100">
        <v>12.340661000000001</v>
      </c>
      <c r="E91" s="100">
        <v>16.46951</v>
      </c>
      <c r="F91" s="100">
        <v>76.004474999999999</v>
      </c>
      <c r="G91" s="100">
        <v>116.62258</v>
      </c>
      <c r="H91" s="100">
        <v>76.569913</v>
      </c>
      <c r="I91" s="100">
        <v>72.904436000000004</v>
      </c>
      <c r="J91" s="100">
        <v>60.719777999999998</v>
      </c>
      <c r="K91" s="100">
        <v>59.239839000000003</v>
      </c>
      <c r="L91" s="100">
        <v>58.248449000000001</v>
      </c>
      <c r="M91" s="100">
        <v>64.749961999999996</v>
      </c>
      <c r="N91" s="100">
        <v>62.480719999999998</v>
      </c>
      <c r="O91" s="100">
        <v>70.050556</v>
      </c>
      <c r="P91" s="100">
        <v>81.802543</v>
      </c>
      <c r="Q91" s="100">
        <v>96.502294000000006</v>
      </c>
      <c r="R91" s="100">
        <v>154.30562</v>
      </c>
      <c r="S91" s="100">
        <v>215.98625999999999</v>
      </c>
      <c r="T91" s="100">
        <v>463.62221</v>
      </c>
      <c r="U91" s="100">
        <v>65.002084999999994</v>
      </c>
      <c r="V91" s="100">
        <v>71.799481</v>
      </c>
      <c r="W91" s="128"/>
      <c r="X91" s="123">
        <v>1984</v>
      </c>
      <c r="Y91" s="100">
        <v>17.853397999999999</v>
      </c>
      <c r="Z91" s="100">
        <v>7.2582484999999997</v>
      </c>
      <c r="AA91" s="100">
        <v>6.2938980999999998</v>
      </c>
      <c r="AB91" s="100">
        <v>23.349900999999999</v>
      </c>
      <c r="AC91" s="100">
        <v>28.116073</v>
      </c>
      <c r="AD91" s="100">
        <v>21.748926999999998</v>
      </c>
      <c r="AE91" s="100">
        <v>19.196304000000001</v>
      </c>
      <c r="AF91" s="100">
        <v>18.793977999999999</v>
      </c>
      <c r="AG91" s="100">
        <v>18.355644000000002</v>
      </c>
      <c r="AH91" s="100">
        <v>29.281742000000001</v>
      </c>
      <c r="AI91" s="100">
        <v>26.793064000000001</v>
      </c>
      <c r="AJ91" s="100">
        <v>22.434459</v>
      </c>
      <c r="AK91" s="100">
        <v>30.293765</v>
      </c>
      <c r="AL91" s="100">
        <v>33.930698</v>
      </c>
      <c r="AM91" s="100">
        <v>51.505343000000003</v>
      </c>
      <c r="AN91" s="100">
        <v>80.013619000000006</v>
      </c>
      <c r="AO91" s="100">
        <v>138.14723000000001</v>
      </c>
      <c r="AP91" s="100">
        <v>356.85964000000001</v>
      </c>
      <c r="AQ91" s="100">
        <v>28.136773000000002</v>
      </c>
      <c r="AR91" s="100">
        <v>30.051089999999999</v>
      </c>
      <c r="AS91" s="128"/>
      <c r="AT91" s="123">
        <v>1984</v>
      </c>
      <c r="AU91" s="100">
        <v>21.286785999999999</v>
      </c>
      <c r="AV91" s="100">
        <v>9.8617749999999997</v>
      </c>
      <c r="AW91" s="100">
        <v>11.497005</v>
      </c>
      <c r="AX91" s="100">
        <v>50.255979000000004</v>
      </c>
      <c r="AY91" s="100">
        <v>73.080652999999998</v>
      </c>
      <c r="AZ91" s="100">
        <v>49.426558999999997</v>
      </c>
      <c r="BA91" s="100">
        <v>46.199787000000001</v>
      </c>
      <c r="BB91" s="100">
        <v>40.160913999999998</v>
      </c>
      <c r="BC91" s="100">
        <v>39.323082999999997</v>
      </c>
      <c r="BD91" s="100">
        <v>44.117628000000003</v>
      </c>
      <c r="BE91" s="100">
        <v>46.229094000000003</v>
      </c>
      <c r="BF91" s="100">
        <v>42.671697000000002</v>
      </c>
      <c r="BG91" s="100">
        <v>49.567835000000002</v>
      </c>
      <c r="BH91" s="100">
        <v>56.112448000000001</v>
      </c>
      <c r="BI91" s="100">
        <v>71.339950000000002</v>
      </c>
      <c r="BJ91" s="100">
        <v>110.19005</v>
      </c>
      <c r="BK91" s="100">
        <v>165.4811</v>
      </c>
      <c r="BL91" s="100">
        <v>385.28341</v>
      </c>
      <c r="BM91" s="100">
        <v>46.542256000000002</v>
      </c>
      <c r="BN91" s="100">
        <v>50.300243999999999</v>
      </c>
      <c r="BO91" s="128"/>
      <c r="BP91" s="123">
        <v>1984</v>
      </c>
    </row>
    <row r="92" spans="1:68">
      <c r="A92" s="128"/>
      <c r="B92" s="123">
        <v>1985</v>
      </c>
      <c r="C92" s="100">
        <v>25.725650999999999</v>
      </c>
      <c r="D92" s="100">
        <v>15.600002999999999</v>
      </c>
      <c r="E92" s="100">
        <v>14.613072000000001</v>
      </c>
      <c r="F92" s="100">
        <v>87.709170999999998</v>
      </c>
      <c r="G92" s="100">
        <v>124.82722</v>
      </c>
      <c r="H92" s="100">
        <v>93.095213000000001</v>
      </c>
      <c r="I92" s="100">
        <v>74.906486000000001</v>
      </c>
      <c r="J92" s="100">
        <v>59.236015000000002</v>
      </c>
      <c r="K92" s="100">
        <v>66.527698000000001</v>
      </c>
      <c r="L92" s="100">
        <v>66.640327999999997</v>
      </c>
      <c r="M92" s="100">
        <v>63.199831000000003</v>
      </c>
      <c r="N92" s="100">
        <v>79.462563000000003</v>
      </c>
      <c r="O92" s="100">
        <v>75.140853000000007</v>
      </c>
      <c r="P92" s="100">
        <v>75.617940000000004</v>
      </c>
      <c r="Q92" s="100">
        <v>104.31849</v>
      </c>
      <c r="R92" s="100">
        <v>109.23771000000001</v>
      </c>
      <c r="S92" s="100">
        <v>192.38351</v>
      </c>
      <c r="T92" s="100">
        <v>465.94871000000001</v>
      </c>
      <c r="U92" s="100">
        <v>69.645939999999996</v>
      </c>
      <c r="V92" s="100">
        <v>75.176794999999998</v>
      </c>
      <c r="W92" s="128"/>
      <c r="X92" s="123">
        <v>1985</v>
      </c>
      <c r="Y92" s="100">
        <v>18.791115999999999</v>
      </c>
      <c r="Z92" s="100">
        <v>8.5579503999999993</v>
      </c>
      <c r="AA92" s="100">
        <v>5.9118497999999997</v>
      </c>
      <c r="AB92" s="100">
        <v>26.657091000000001</v>
      </c>
      <c r="AC92" s="100">
        <v>31.075482999999998</v>
      </c>
      <c r="AD92" s="100">
        <v>22.530531</v>
      </c>
      <c r="AE92" s="100">
        <v>15.354939</v>
      </c>
      <c r="AF92" s="100">
        <v>21.060801000000001</v>
      </c>
      <c r="AG92" s="100">
        <v>18.201713000000002</v>
      </c>
      <c r="AH92" s="100">
        <v>25.847445</v>
      </c>
      <c r="AI92" s="100">
        <v>24.857419</v>
      </c>
      <c r="AJ92" s="100">
        <v>30.486419000000001</v>
      </c>
      <c r="AK92" s="100">
        <v>31.605649</v>
      </c>
      <c r="AL92" s="100">
        <v>34.196100999999999</v>
      </c>
      <c r="AM92" s="100">
        <v>59.414039000000002</v>
      </c>
      <c r="AN92" s="100">
        <v>80.987064000000004</v>
      </c>
      <c r="AO92" s="100">
        <v>135.17260999999999</v>
      </c>
      <c r="AP92" s="100">
        <v>359.18973999999997</v>
      </c>
      <c r="AQ92" s="100">
        <v>29.460189</v>
      </c>
      <c r="AR92" s="100">
        <v>30.915476000000002</v>
      </c>
      <c r="AS92" s="128"/>
      <c r="AT92" s="123">
        <v>1985</v>
      </c>
      <c r="AU92" s="100">
        <v>22.3416</v>
      </c>
      <c r="AV92" s="100">
        <v>12.168856</v>
      </c>
      <c r="AW92" s="100">
        <v>10.363814</v>
      </c>
      <c r="AX92" s="100">
        <v>57.867443000000002</v>
      </c>
      <c r="AY92" s="100">
        <v>78.772774999999996</v>
      </c>
      <c r="AZ92" s="100">
        <v>58.203555999999999</v>
      </c>
      <c r="BA92" s="100">
        <v>45.184029000000002</v>
      </c>
      <c r="BB92" s="100">
        <v>40.484313</v>
      </c>
      <c r="BC92" s="100">
        <v>42.952266000000002</v>
      </c>
      <c r="BD92" s="100">
        <v>46.783883000000003</v>
      </c>
      <c r="BE92" s="100">
        <v>44.472152000000001</v>
      </c>
      <c r="BF92" s="100">
        <v>55.334218999999997</v>
      </c>
      <c r="BG92" s="100">
        <v>52.784227000000001</v>
      </c>
      <c r="BH92" s="100">
        <v>53.446669999999997</v>
      </c>
      <c r="BI92" s="100">
        <v>79.252443</v>
      </c>
      <c r="BJ92" s="100">
        <v>92.488157000000001</v>
      </c>
      <c r="BK92" s="100">
        <v>155.46099000000001</v>
      </c>
      <c r="BL92" s="100">
        <v>387.7312</v>
      </c>
      <c r="BM92" s="100">
        <v>49.523977000000002</v>
      </c>
      <c r="BN92" s="100">
        <v>52.643692000000001</v>
      </c>
      <c r="BO92" s="128"/>
      <c r="BP92" s="123">
        <v>1985</v>
      </c>
    </row>
    <row r="93" spans="1:68">
      <c r="A93" s="128"/>
      <c r="B93" s="123">
        <v>1986</v>
      </c>
      <c r="C93" s="100">
        <v>26.493490000000001</v>
      </c>
      <c r="D93" s="100">
        <v>12.895161999999999</v>
      </c>
      <c r="E93" s="100">
        <v>15.025245</v>
      </c>
      <c r="F93" s="100">
        <v>82.492074000000002</v>
      </c>
      <c r="G93" s="100">
        <v>119.04376999999999</v>
      </c>
      <c r="H93" s="100">
        <v>91.088173999999995</v>
      </c>
      <c r="I93" s="100">
        <v>76.923681999999999</v>
      </c>
      <c r="J93" s="100">
        <v>60.460056999999999</v>
      </c>
      <c r="K93" s="100">
        <v>67.100286999999994</v>
      </c>
      <c r="L93" s="100">
        <v>64.407257000000001</v>
      </c>
      <c r="M93" s="100">
        <v>67.904689000000005</v>
      </c>
      <c r="N93" s="100">
        <v>64.183518000000007</v>
      </c>
      <c r="O93" s="100">
        <v>68.828410000000005</v>
      </c>
      <c r="P93" s="100">
        <v>78.931938000000002</v>
      </c>
      <c r="Q93" s="100">
        <v>99.835677000000004</v>
      </c>
      <c r="R93" s="100">
        <v>148.40818999999999</v>
      </c>
      <c r="S93" s="100">
        <v>191.43516</v>
      </c>
      <c r="T93" s="100">
        <v>386.08926000000002</v>
      </c>
      <c r="U93" s="100">
        <v>68.385901000000004</v>
      </c>
      <c r="V93" s="100">
        <v>73.468532999999994</v>
      </c>
      <c r="W93" s="128"/>
      <c r="X93" s="123">
        <v>1986</v>
      </c>
      <c r="Y93" s="100">
        <v>18.660989000000001</v>
      </c>
      <c r="Z93" s="100">
        <v>8.1794609000000005</v>
      </c>
      <c r="AA93" s="100">
        <v>7.0384754000000003</v>
      </c>
      <c r="AB93" s="100">
        <v>26.113188999999998</v>
      </c>
      <c r="AC93" s="100">
        <v>33.369546999999997</v>
      </c>
      <c r="AD93" s="100">
        <v>25.198361999999999</v>
      </c>
      <c r="AE93" s="100">
        <v>19.731276000000001</v>
      </c>
      <c r="AF93" s="100">
        <v>17.601521000000002</v>
      </c>
      <c r="AG93" s="100">
        <v>21.245813999999999</v>
      </c>
      <c r="AH93" s="100">
        <v>23.955549999999999</v>
      </c>
      <c r="AI93" s="100">
        <v>25.843958000000001</v>
      </c>
      <c r="AJ93" s="100">
        <v>29.67343</v>
      </c>
      <c r="AK93" s="100">
        <v>25.283144</v>
      </c>
      <c r="AL93" s="100">
        <v>37.816631999999998</v>
      </c>
      <c r="AM93" s="100">
        <v>48.511861000000003</v>
      </c>
      <c r="AN93" s="100">
        <v>79.290558000000004</v>
      </c>
      <c r="AO93" s="100">
        <v>127.22861</v>
      </c>
      <c r="AP93" s="100">
        <v>333.0197</v>
      </c>
      <c r="AQ93" s="100">
        <v>29.395761</v>
      </c>
      <c r="AR93" s="100">
        <v>30.419633000000001</v>
      </c>
      <c r="AS93" s="128"/>
      <c r="AT93" s="123">
        <v>1986</v>
      </c>
      <c r="AU93" s="100">
        <v>22.673016000000001</v>
      </c>
      <c r="AV93" s="100">
        <v>10.597818999999999</v>
      </c>
      <c r="AW93" s="100">
        <v>11.131909</v>
      </c>
      <c r="AX93" s="100">
        <v>54.927844</v>
      </c>
      <c r="AY93" s="100">
        <v>76.980106000000006</v>
      </c>
      <c r="AZ93" s="100">
        <v>58.510886999999997</v>
      </c>
      <c r="BA93" s="100">
        <v>48.376663999999998</v>
      </c>
      <c r="BB93" s="100">
        <v>39.315002999999997</v>
      </c>
      <c r="BC93" s="100">
        <v>44.758521000000002</v>
      </c>
      <c r="BD93" s="100">
        <v>44.759887999999997</v>
      </c>
      <c r="BE93" s="100">
        <v>47.363714000000002</v>
      </c>
      <c r="BF93" s="100">
        <v>47.251223000000003</v>
      </c>
      <c r="BG93" s="100">
        <v>46.564447000000001</v>
      </c>
      <c r="BH93" s="100">
        <v>57.002443</v>
      </c>
      <c r="BI93" s="100">
        <v>71.217696000000004</v>
      </c>
      <c r="BJ93" s="100">
        <v>107.5693</v>
      </c>
      <c r="BK93" s="100">
        <v>150.24996999999999</v>
      </c>
      <c r="BL93" s="100">
        <v>347.26519000000002</v>
      </c>
      <c r="BM93" s="100">
        <v>48.868952999999998</v>
      </c>
      <c r="BN93" s="100">
        <v>51.587359999999997</v>
      </c>
      <c r="BO93" s="128"/>
      <c r="BP93" s="123">
        <v>1986</v>
      </c>
    </row>
    <row r="94" spans="1:68">
      <c r="A94" s="128"/>
      <c r="B94" s="123">
        <v>1987</v>
      </c>
      <c r="C94" s="100">
        <v>28.198079</v>
      </c>
      <c r="D94" s="100">
        <v>10.919824</v>
      </c>
      <c r="E94" s="100">
        <v>17.157520000000002</v>
      </c>
      <c r="F94" s="100">
        <v>83.644172999999995</v>
      </c>
      <c r="G94" s="100">
        <v>117.2804</v>
      </c>
      <c r="H94" s="100">
        <v>92.242306999999997</v>
      </c>
      <c r="I94" s="100">
        <v>71.828782000000004</v>
      </c>
      <c r="J94" s="100">
        <v>70.046419999999998</v>
      </c>
      <c r="K94" s="100">
        <v>67.754051000000004</v>
      </c>
      <c r="L94" s="100">
        <v>60.000224000000003</v>
      </c>
      <c r="M94" s="100">
        <v>70.715289999999996</v>
      </c>
      <c r="N94" s="100">
        <v>78.344564000000005</v>
      </c>
      <c r="O94" s="100">
        <v>64.153789000000003</v>
      </c>
      <c r="P94" s="100">
        <v>75.653000000000006</v>
      </c>
      <c r="Q94" s="100">
        <v>111.31935</v>
      </c>
      <c r="R94" s="100">
        <v>153.26505</v>
      </c>
      <c r="S94" s="100">
        <v>247.27500000000001</v>
      </c>
      <c r="T94" s="100">
        <v>419.26407999999998</v>
      </c>
      <c r="U94" s="100">
        <v>70.557034999999999</v>
      </c>
      <c r="V94" s="100">
        <v>76.252346000000003</v>
      </c>
      <c r="W94" s="128"/>
      <c r="X94" s="123">
        <v>1987</v>
      </c>
      <c r="Y94" s="100">
        <v>13.456053000000001</v>
      </c>
      <c r="Z94" s="100">
        <v>8.0676307999999999</v>
      </c>
      <c r="AA94" s="100">
        <v>6.9383151999999999</v>
      </c>
      <c r="AB94" s="100">
        <v>28.444806</v>
      </c>
      <c r="AC94" s="100">
        <v>31.865137000000001</v>
      </c>
      <c r="AD94" s="100">
        <v>21.101683999999999</v>
      </c>
      <c r="AE94" s="100">
        <v>16.861163000000001</v>
      </c>
      <c r="AF94" s="100">
        <v>17.620581000000001</v>
      </c>
      <c r="AG94" s="100">
        <v>17.914759</v>
      </c>
      <c r="AH94" s="100">
        <v>23.237891999999999</v>
      </c>
      <c r="AI94" s="100">
        <v>20.376946</v>
      </c>
      <c r="AJ94" s="100">
        <v>28.049344999999999</v>
      </c>
      <c r="AK94" s="100">
        <v>28.508129</v>
      </c>
      <c r="AL94" s="100">
        <v>36.059972999999999</v>
      </c>
      <c r="AM94" s="100">
        <v>47.903654000000003</v>
      </c>
      <c r="AN94" s="100">
        <v>76.933907000000005</v>
      </c>
      <c r="AO94" s="100">
        <v>147.03387000000001</v>
      </c>
      <c r="AP94" s="100">
        <v>362.16226999999998</v>
      </c>
      <c r="AQ94" s="100">
        <v>28.727098999999999</v>
      </c>
      <c r="AR94" s="100">
        <v>29.582172</v>
      </c>
      <c r="AS94" s="128"/>
      <c r="AT94" s="123">
        <v>1987</v>
      </c>
      <c r="AU94" s="100">
        <v>21.006266</v>
      </c>
      <c r="AV94" s="100">
        <v>9.5306729000000008</v>
      </c>
      <c r="AW94" s="100">
        <v>12.180536</v>
      </c>
      <c r="AX94" s="100">
        <v>56.626897999999997</v>
      </c>
      <c r="AY94" s="100">
        <v>75.271078000000003</v>
      </c>
      <c r="AZ94" s="100">
        <v>57.022511000000002</v>
      </c>
      <c r="BA94" s="100">
        <v>44.393968000000001</v>
      </c>
      <c r="BB94" s="100">
        <v>44.062900999999997</v>
      </c>
      <c r="BC94" s="100">
        <v>43.434750999999999</v>
      </c>
      <c r="BD94" s="100">
        <v>42.146962000000002</v>
      </c>
      <c r="BE94" s="100">
        <v>46.100459000000001</v>
      </c>
      <c r="BF94" s="100">
        <v>53.639671999999997</v>
      </c>
      <c r="BG94" s="100">
        <v>46.012779000000002</v>
      </c>
      <c r="BH94" s="100">
        <v>54.617718000000004</v>
      </c>
      <c r="BI94" s="100">
        <v>76.025194999999997</v>
      </c>
      <c r="BJ94" s="100">
        <v>108.15886</v>
      </c>
      <c r="BK94" s="100">
        <v>183.36527000000001</v>
      </c>
      <c r="BL94" s="100">
        <v>377.67520000000002</v>
      </c>
      <c r="BM94" s="100">
        <v>49.606876999999997</v>
      </c>
      <c r="BN94" s="100">
        <v>52.444721999999999</v>
      </c>
      <c r="BO94" s="128"/>
      <c r="BP94" s="123">
        <v>1987</v>
      </c>
    </row>
    <row r="95" spans="1:68">
      <c r="A95" s="128"/>
      <c r="B95" s="123">
        <v>1988</v>
      </c>
      <c r="C95" s="100">
        <v>22.878641999999999</v>
      </c>
      <c r="D95" s="100">
        <v>12.305745</v>
      </c>
      <c r="E95" s="100">
        <v>16.514762000000001</v>
      </c>
      <c r="F95" s="100">
        <v>91.175594000000004</v>
      </c>
      <c r="G95" s="100">
        <v>124.49249</v>
      </c>
      <c r="H95" s="100">
        <v>100.63670999999999</v>
      </c>
      <c r="I95" s="100">
        <v>79.703244999999995</v>
      </c>
      <c r="J95" s="100">
        <v>61.312843999999998</v>
      </c>
      <c r="K95" s="100">
        <v>68.104122000000004</v>
      </c>
      <c r="L95" s="100">
        <v>65.946747999999999</v>
      </c>
      <c r="M95" s="100">
        <v>67.530859000000007</v>
      </c>
      <c r="N95" s="100">
        <v>62.349953999999997</v>
      </c>
      <c r="O95" s="100">
        <v>82.241851999999994</v>
      </c>
      <c r="P95" s="100">
        <v>77.662594999999996</v>
      </c>
      <c r="Q95" s="100">
        <v>103.91638</v>
      </c>
      <c r="R95" s="100">
        <v>173.90817999999999</v>
      </c>
      <c r="S95" s="100">
        <v>195.15897000000001</v>
      </c>
      <c r="T95" s="100">
        <v>461.92424</v>
      </c>
      <c r="U95" s="100">
        <v>72.494118999999998</v>
      </c>
      <c r="V95" s="100">
        <v>77.733824999999996</v>
      </c>
      <c r="W95" s="128"/>
      <c r="X95" s="123">
        <v>1988</v>
      </c>
      <c r="Y95" s="100">
        <v>18.828845999999999</v>
      </c>
      <c r="Z95" s="100">
        <v>8.4369958999999994</v>
      </c>
      <c r="AA95" s="100">
        <v>6.4010189000000004</v>
      </c>
      <c r="AB95" s="100">
        <v>26.114205999999999</v>
      </c>
      <c r="AC95" s="100">
        <v>32.327948999999997</v>
      </c>
      <c r="AD95" s="100">
        <v>23.559258</v>
      </c>
      <c r="AE95" s="100">
        <v>22.094531</v>
      </c>
      <c r="AF95" s="100">
        <v>20.96218</v>
      </c>
      <c r="AG95" s="100">
        <v>19.999473999999999</v>
      </c>
      <c r="AH95" s="100">
        <v>25.502526</v>
      </c>
      <c r="AI95" s="100">
        <v>27.823267000000001</v>
      </c>
      <c r="AJ95" s="100">
        <v>24.75731</v>
      </c>
      <c r="AK95" s="100">
        <v>28.913838999999999</v>
      </c>
      <c r="AL95" s="100">
        <v>33.098506</v>
      </c>
      <c r="AM95" s="100">
        <v>48.220874000000002</v>
      </c>
      <c r="AN95" s="100">
        <v>88.894502000000003</v>
      </c>
      <c r="AO95" s="100">
        <v>142.57156000000001</v>
      </c>
      <c r="AP95" s="100">
        <v>328.61451</v>
      </c>
      <c r="AQ95" s="100">
        <v>30.133213000000001</v>
      </c>
      <c r="AR95" s="100">
        <v>30.978801000000001</v>
      </c>
      <c r="AS95" s="128"/>
      <c r="AT95" s="123">
        <v>1988</v>
      </c>
      <c r="AU95" s="100">
        <v>20.901938999999999</v>
      </c>
      <c r="AV95" s="100">
        <v>10.423916999999999</v>
      </c>
      <c r="AW95" s="100">
        <v>11.589542</v>
      </c>
      <c r="AX95" s="100">
        <v>59.317711000000003</v>
      </c>
      <c r="AY95" s="100">
        <v>79.120906000000005</v>
      </c>
      <c r="AZ95" s="100">
        <v>62.437438</v>
      </c>
      <c r="BA95" s="100">
        <v>50.962280999999997</v>
      </c>
      <c r="BB95" s="100">
        <v>41.240313999999998</v>
      </c>
      <c r="BC95" s="100">
        <v>44.590755000000001</v>
      </c>
      <c r="BD95" s="100">
        <v>46.305129999999998</v>
      </c>
      <c r="BE95" s="100">
        <v>48.102105999999999</v>
      </c>
      <c r="BF95" s="100">
        <v>43.853119</v>
      </c>
      <c r="BG95" s="100">
        <v>55.252018999999997</v>
      </c>
      <c r="BH95" s="100">
        <v>54.053184000000002</v>
      </c>
      <c r="BI95" s="100">
        <v>72.887815000000003</v>
      </c>
      <c r="BJ95" s="100">
        <v>123.76769</v>
      </c>
      <c r="BK95" s="100">
        <v>161.70061999999999</v>
      </c>
      <c r="BL95" s="100">
        <v>365.29216000000002</v>
      </c>
      <c r="BM95" s="100">
        <v>51.269755000000004</v>
      </c>
      <c r="BN95" s="100">
        <v>53.729269000000002</v>
      </c>
      <c r="BO95" s="128"/>
      <c r="BP95" s="123">
        <v>1988</v>
      </c>
    </row>
    <row r="96" spans="1:68">
      <c r="A96" s="128"/>
      <c r="B96" s="123">
        <v>1989</v>
      </c>
      <c r="C96" s="100">
        <v>20.564115999999999</v>
      </c>
      <c r="D96" s="100">
        <v>10.517426</v>
      </c>
      <c r="E96" s="100">
        <v>14.930323</v>
      </c>
      <c r="F96" s="100">
        <v>81.008324999999999</v>
      </c>
      <c r="G96" s="100">
        <v>113.11131</v>
      </c>
      <c r="H96" s="100">
        <v>98.503499000000005</v>
      </c>
      <c r="I96" s="100">
        <v>79.850280999999995</v>
      </c>
      <c r="J96" s="100">
        <v>68.563222999999994</v>
      </c>
      <c r="K96" s="100">
        <v>54.058065999999997</v>
      </c>
      <c r="L96" s="100">
        <v>60.544485999999999</v>
      </c>
      <c r="M96" s="100">
        <v>60.601582000000001</v>
      </c>
      <c r="N96" s="100">
        <v>65.739666</v>
      </c>
      <c r="O96" s="100">
        <v>57.851965</v>
      </c>
      <c r="P96" s="100">
        <v>76.229444000000001</v>
      </c>
      <c r="Q96" s="100">
        <v>102.26154</v>
      </c>
      <c r="R96" s="100">
        <v>153.54113000000001</v>
      </c>
      <c r="S96" s="100">
        <v>216.69738000000001</v>
      </c>
      <c r="T96" s="100">
        <v>460.23012</v>
      </c>
      <c r="U96" s="100">
        <v>67.993317000000005</v>
      </c>
      <c r="V96" s="100">
        <v>73.211860999999999</v>
      </c>
      <c r="W96" s="128"/>
      <c r="X96" s="123">
        <v>1989</v>
      </c>
      <c r="Y96" s="100">
        <v>17.962551999999999</v>
      </c>
      <c r="Z96" s="100">
        <v>7.2864209000000004</v>
      </c>
      <c r="AA96" s="100">
        <v>6.1270654000000002</v>
      </c>
      <c r="AB96" s="100">
        <v>23.732894999999999</v>
      </c>
      <c r="AC96" s="100">
        <v>28.541629</v>
      </c>
      <c r="AD96" s="100">
        <v>22.934025999999999</v>
      </c>
      <c r="AE96" s="100">
        <v>21.110813</v>
      </c>
      <c r="AF96" s="100">
        <v>16.570803999999999</v>
      </c>
      <c r="AG96" s="100">
        <v>22.654123999999999</v>
      </c>
      <c r="AH96" s="100">
        <v>17.985612</v>
      </c>
      <c r="AI96" s="100">
        <v>22.611819000000001</v>
      </c>
      <c r="AJ96" s="100">
        <v>27.978459000000001</v>
      </c>
      <c r="AK96" s="100">
        <v>27.792693</v>
      </c>
      <c r="AL96" s="100">
        <v>36.164889000000002</v>
      </c>
      <c r="AM96" s="100">
        <v>50.787965999999997</v>
      </c>
      <c r="AN96" s="100">
        <v>82.875114999999994</v>
      </c>
      <c r="AO96" s="100">
        <v>139.00409999999999</v>
      </c>
      <c r="AP96" s="100">
        <v>370.12635</v>
      </c>
      <c r="AQ96" s="100">
        <v>29.287417000000001</v>
      </c>
      <c r="AR96" s="100">
        <v>29.929880000000001</v>
      </c>
      <c r="AS96" s="128"/>
      <c r="AT96" s="123">
        <v>1989</v>
      </c>
      <c r="AU96" s="100">
        <v>19.294930999999998</v>
      </c>
      <c r="AV96" s="100">
        <v>8.9451132999999992</v>
      </c>
      <c r="AW96" s="100">
        <v>10.643727999999999</v>
      </c>
      <c r="AX96" s="100">
        <v>53.001333000000002</v>
      </c>
      <c r="AY96" s="100">
        <v>71.412745000000001</v>
      </c>
      <c r="AZ96" s="100">
        <v>61.020353</v>
      </c>
      <c r="BA96" s="100">
        <v>50.564787000000003</v>
      </c>
      <c r="BB96" s="100">
        <v>42.633713</v>
      </c>
      <c r="BC96" s="100">
        <v>38.663333999999999</v>
      </c>
      <c r="BD96" s="100">
        <v>39.863143999999998</v>
      </c>
      <c r="BE96" s="100">
        <v>42.006925000000003</v>
      </c>
      <c r="BF96" s="100">
        <v>47.121298000000003</v>
      </c>
      <c r="BG96" s="100">
        <v>42.702207000000001</v>
      </c>
      <c r="BH96" s="100">
        <v>55.090313999999999</v>
      </c>
      <c r="BI96" s="100">
        <v>73.638318999999996</v>
      </c>
      <c r="BJ96" s="100">
        <v>111.91021000000001</v>
      </c>
      <c r="BK96" s="100">
        <v>167.39775</v>
      </c>
      <c r="BL96" s="100">
        <v>395.28451999999999</v>
      </c>
      <c r="BM96" s="100">
        <v>48.595205</v>
      </c>
      <c r="BN96" s="100">
        <v>51.049410000000002</v>
      </c>
      <c r="BO96" s="128"/>
      <c r="BP96" s="123">
        <v>1989</v>
      </c>
    </row>
    <row r="97" spans="1:68">
      <c r="A97" s="128"/>
      <c r="B97" s="123">
        <v>1990</v>
      </c>
      <c r="C97" s="100">
        <v>22.627555000000001</v>
      </c>
      <c r="D97" s="100">
        <v>12.667595</v>
      </c>
      <c r="E97" s="100">
        <v>13.249378999999999</v>
      </c>
      <c r="F97" s="100">
        <v>72.620729999999995</v>
      </c>
      <c r="G97" s="100">
        <v>107.3312</v>
      </c>
      <c r="H97" s="100">
        <v>91.781567999999993</v>
      </c>
      <c r="I97" s="100">
        <v>74.232679000000005</v>
      </c>
      <c r="J97" s="100">
        <v>62.319820999999997</v>
      </c>
      <c r="K97" s="100">
        <v>62.142738000000001</v>
      </c>
      <c r="L97" s="100">
        <v>53.825589000000001</v>
      </c>
      <c r="M97" s="100">
        <v>59.486700999999996</v>
      </c>
      <c r="N97" s="100">
        <v>70.040797999999995</v>
      </c>
      <c r="O97" s="100">
        <v>72.590840999999998</v>
      </c>
      <c r="P97" s="100">
        <v>73.297662000000003</v>
      </c>
      <c r="Q97" s="100">
        <v>90.413422999999995</v>
      </c>
      <c r="R97" s="100">
        <v>126.18337</v>
      </c>
      <c r="S97" s="100">
        <v>217.88650000000001</v>
      </c>
      <c r="T97" s="100">
        <v>452.29273999999998</v>
      </c>
      <c r="U97" s="100">
        <v>65.654134999999997</v>
      </c>
      <c r="V97" s="100">
        <v>70.622883000000002</v>
      </c>
      <c r="W97" s="128"/>
      <c r="X97" s="123">
        <v>1990</v>
      </c>
      <c r="Y97" s="100">
        <v>15.499551</v>
      </c>
      <c r="Z97" s="100">
        <v>7.8051192</v>
      </c>
      <c r="AA97" s="100">
        <v>6.4940688</v>
      </c>
      <c r="AB97" s="100">
        <v>24.380381</v>
      </c>
      <c r="AC97" s="100">
        <v>25.230018999999999</v>
      </c>
      <c r="AD97" s="100">
        <v>19.666740999999998</v>
      </c>
      <c r="AE97" s="100">
        <v>18.719877</v>
      </c>
      <c r="AF97" s="100">
        <v>17.974706999999999</v>
      </c>
      <c r="AG97" s="100">
        <v>18.424094</v>
      </c>
      <c r="AH97" s="100">
        <v>21.728185</v>
      </c>
      <c r="AI97" s="100">
        <v>21.702255000000001</v>
      </c>
      <c r="AJ97" s="100">
        <v>20.883395</v>
      </c>
      <c r="AK97" s="100">
        <v>29.137765000000002</v>
      </c>
      <c r="AL97" s="100">
        <v>37.582984000000003</v>
      </c>
      <c r="AM97" s="100">
        <v>48.034644</v>
      </c>
      <c r="AN97" s="100">
        <v>82.921369999999996</v>
      </c>
      <c r="AO97" s="100">
        <v>125.6056</v>
      </c>
      <c r="AP97" s="100">
        <v>317.20780999999999</v>
      </c>
      <c r="AQ97" s="100">
        <v>27.437908</v>
      </c>
      <c r="AR97" s="100">
        <v>27.918966000000001</v>
      </c>
      <c r="AS97" s="128"/>
      <c r="AT97" s="123">
        <v>1990</v>
      </c>
      <c r="AU97" s="100">
        <v>19.155078</v>
      </c>
      <c r="AV97" s="100">
        <v>10.298645</v>
      </c>
      <c r="AW97" s="100">
        <v>9.9632252000000001</v>
      </c>
      <c r="AX97" s="100">
        <v>49.058650999999998</v>
      </c>
      <c r="AY97" s="100">
        <v>66.845313000000004</v>
      </c>
      <c r="AZ97" s="100">
        <v>55.953612</v>
      </c>
      <c r="BA97" s="100">
        <v>46.569968000000003</v>
      </c>
      <c r="BB97" s="100">
        <v>40.144123</v>
      </c>
      <c r="BC97" s="100">
        <v>40.660220000000002</v>
      </c>
      <c r="BD97" s="100">
        <v>38.182746000000002</v>
      </c>
      <c r="BE97" s="100">
        <v>41.040405</v>
      </c>
      <c r="BF97" s="100">
        <v>45.725870999999998</v>
      </c>
      <c r="BG97" s="100">
        <v>50.780805999999998</v>
      </c>
      <c r="BH97" s="100">
        <v>54.502823999999997</v>
      </c>
      <c r="BI97" s="100">
        <v>66.936048</v>
      </c>
      <c r="BJ97" s="100">
        <v>100.73875</v>
      </c>
      <c r="BK97" s="100">
        <v>159.47224</v>
      </c>
      <c r="BL97" s="100">
        <v>355.35926999999998</v>
      </c>
      <c r="BM97" s="100">
        <v>46.498333000000002</v>
      </c>
      <c r="BN97" s="100">
        <v>48.664642999999998</v>
      </c>
      <c r="BO97" s="128"/>
      <c r="BP97" s="123">
        <v>1990</v>
      </c>
    </row>
    <row r="98" spans="1:68">
      <c r="A98" s="128"/>
      <c r="B98" s="123">
        <v>1991</v>
      </c>
      <c r="C98" s="100">
        <v>15.790232</v>
      </c>
      <c r="D98" s="100">
        <v>10.729317999999999</v>
      </c>
      <c r="E98" s="100">
        <v>12.376412</v>
      </c>
      <c r="F98" s="100">
        <v>70.409131000000002</v>
      </c>
      <c r="G98" s="100">
        <v>99.699628000000004</v>
      </c>
      <c r="H98" s="100">
        <v>85.096936999999997</v>
      </c>
      <c r="I98" s="100">
        <v>72.851170999999994</v>
      </c>
      <c r="J98" s="100">
        <v>68.199473999999995</v>
      </c>
      <c r="K98" s="100">
        <v>58.155686000000003</v>
      </c>
      <c r="L98" s="100">
        <v>59.829287000000001</v>
      </c>
      <c r="M98" s="100">
        <v>64.090446</v>
      </c>
      <c r="N98" s="100">
        <v>62.074260000000002</v>
      </c>
      <c r="O98" s="100">
        <v>61.617486</v>
      </c>
      <c r="P98" s="100">
        <v>69.031867000000005</v>
      </c>
      <c r="Q98" s="100">
        <v>87.967298999999997</v>
      </c>
      <c r="R98" s="100">
        <v>122.01795</v>
      </c>
      <c r="S98" s="100">
        <v>220.34521000000001</v>
      </c>
      <c r="T98" s="100">
        <v>336.95161000000002</v>
      </c>
      <c r="U98" s="100">
        <v>62.678393999999997</v>
      </c>
      <c r="V98" s="100">
        <v>66.842691000000002</v>
      </c>
      <c r="W98" s="128"/>
      <c r="X98" s="123">
        <v>1991</v>
      </c>
      <c r="Y98" s="100">
        <v>13.400043</v>
      </c>
      <c r="Z98" s="100">
        <v>5.4857290000000001</v>
      </c>
      <c r="AA98" s="100">
        <v>4.9725845</v>
      </c>
      <c r="AB98" s="100">
        <v>21.343723000000001</v>
      </c>
      <c r="AC98" s="100">
        <v>28.130618999999999</v>
      </c>
      <c r="AD98" s="100">
        <v>26.114343999999999</v>
      </c>
      <c r="AE98" s="100">
        <v>21.771160999999999</v>
      </c>
      <c r="AF98" s="100">
        <v>16.411733000000002</v>
      </c>
      <c r="AG98" s="100">
        <v>17.367277000000001</v>
      </c>
      <c r="AH98" s="100">
        <v>18.700997000000001</v>
      </c>
      <c r="AI98" s="100">
        <v>22.266756000000001</v>
      </c>
      <c r="AJ98" s="100">
        <v>27.324842</v>
      </c>
      <c r="AK98" s="100">
        <v>26.750322000000001</v>
      </c>
      <c r="AL98" s="100">
        <v>33.025098999999997</v>
      </c>
      <c r="AM98" s="100">
        <v>51.016612000000002</v>
      </c>
      <c r="AN98" s="100">
        <v>66.074802000000005</v>
      </c>
      <c r="AO98" s="100">
        <v>127.90978</v>
      </c>
      <c r="AP98" s="100">
        <v>258.11846000000003</v>
      </c>
      <c r="AQ98" s="100">
        <v>26.567067999999999</v>
      </c>
      <c r="AR98" s="100">
        <v>26.771505999999999</v>
      </c>
      <c r="AS98" s="128"/>
      <c r="AT98" s="123">
        <v>1991</v>
      </c>
      <c r="AU98" s="100">
        <v>14.626056999999999</v>
      </c>
      <c r="AV98" s="100">
        <v>8.1747639000000003</v>
      </c>
      <c r="AW98" s="100">
        <v>8.7788605000000004</v>
      </c>
      <c r="AX98" s="100">
        <v>46.478417</v>
      </c>
      <c r="AY98" s="100">
        <v>64.363056</v>
      </c>
      <c r="AZ98" s="100">
        <v>55.727699999999999</v>
      </c>
      <c r="BA98" s="100">
        <v>47.344002000000003</v>
      </c>
      <c r="BB98" s="100">
        <v>42.306947999999998</v>
      </c>
      <c r="BC98" s="100">
        <v>38.013677000000001</v>
      </c>
      <c r="BD98" s="100">
        <v>39.741726999999997</v>
      </c>
      <c r="BE98" s="100">
        <v>43.686993000000001</v>
      </c>
      <c r="BF98" s="100">
        <v>44.906674000000002</v>
      </c>
      <c r="BG98" s="100">
        <v>44.105592999999999</v>
      </c>
      <c r="BH98" s="100">
        <v>50.194372999999999</v>
      </c>
      <c r="BI98" s="100">
        <v>67.547062999999994</v>
      </c>
      <c r="BJ98" s="100">
        <v>89.207921999999996</v>
      </c>
      <c r="BK98" s="100">
        <v>161.86017000000001</v>
      </c>
      <c r="BL98" s="100">
        <v>280.71859000000001</v>
      </c>
      <c r="BM98" s="100">
        <v>44.567137000000002</v>
      </c>
      <c r="BN98" s="100">
        <v>46.337569999999999</v>
      </c>
      <c r="BO98" s="128"/>
      <c r="BP98" s="123">
        <v>1991</v>
      </c>
    </row>
    <row r="99" spans="1:68">
      <c r="A99" s="128"/>
      <c r="B99" s="123">
        <v>1992</v>
      </c>
      <c r="C99" s="100">
        <v>18.984987</v>
      </c>
      <c r="D99" s="100">
        <v>10.522864</v>
      </c>
      <c r="E99" s="100">
        <v>10.276467999999999</v>
      </c>
      <c r="F99" s="100">
        <v>61.732497000000002</v>
      </c>
      <c r="G99" s="100">
        <v>92.146671999999995</v>
      </c>
      <c r="H99" s="100">
        <v>85.017566000000002</v>
      </c>
      <c r="I99" s="100">
        <v>71.394705000000002</v>
      </c>
      <c r="J99" s="100">
        <v>60.579130999999997</v>
      </c>
      <c r="K99" s="100">
        <v>58.353600999999998</v>
      </c>
      <c r="L99" s="100">
        <v>56.827291000000002</v>
      </c>
      <c r="M99" s="100">
        <v>57.210548000000003</v>
      </c>
      <c r="N99" s="100">
        <v>57.518619999999999</v>
      </c>
      <c r="O99" s="100">
        <v>61.539310999999998</v>
      </c>
      <c r="P99" s="100">
        <v>72.378512000000001</v>
      </c>
      <c r="Q99" s="100">
        <v>87.013998000000001</v>
      </c>
      <c r="R99" s="100">
        <v>114.85381</v>
      </c>
      <c r="S99" s="100">
        <v>186.84181000000001</v>
      </c>
      <c r="T99" s="100">
        <v>378.43552</v>
      </c>
      <c r="U99" s="100">
        <v>60.057949999999998</v>
      </c>
      <c r="V99" s="100">
        <v>64.075922000000006</v>
      </c>
      <c r="W99" s="128"/>
      <c r="X99" s="123">
        <v>1992</v>
      </c>
      <c r="Y99" s="100">
        <v>13.748275</v>
      </c>
      <c r="Z99" s="100">
        <v>5.9386140000000003</v>
      </c>
      <c r="AA99" s="100">
        <v>4.4398328999999999</v>
      </c>
      <c r="AB99" s="100">
        <v>20.959413000000001</v>
      </c>
      <c r="AC99" s="100">
        <v>26.386534000000001</v>
      </c>
      <c r="AD99" s="100">
        <v>21.488015999999998</v>
      </c>
      <c r="AE99" s="100">
        <v>19.876681999999999</v>
      </c>
      <c r="AF99" s="100">
        <v>18.615921</v>
      </c>
      <c r="AG99" s="100">
        <v>16.687591000000001</v>
      </c>
      <c r="AH99" s="100">
        <v>19.142633</v>
      </c>
      <c r="AI99" s="100">
        <v>21.471481000000001</v>
      </c>
      <c r="AJ99" s="100">
        <v>26.227357999999999</v>
      </c>
      <c r="AK99" s="100">
        <v>21.922253000000001</v>
      </c>
      <c r="AL99" s="100">
        <v>30.911549999999998</v>
      </c>
      <c r="AM99" s="100">
        <v>49.265466000000004</v>
      </c>
      <c r="AN99" s="100">
        <v>65.095917999999998</v>
      </c>
      <c r="AO99" s="100">
        <v>100.43942</v>
      </c>
      <c r="AP99" s="100">
        <v>292.82323000000002</v>
      </c>
      <c r="AQ99" s="100">
        <v>25.757154</v>
      </c>
      <c r="AR99" s="100">
        <v>25.849512000000001</v>
      </c>
      <c r="AS99" s="128"/>
      <c r="AT99" s="123">
        <v>1992</v>
      </c>
      <c r="AU99" s="100">
        <v>16.433686999999999</v>
      </c>
      <c r="AV99" s="100">
        <v>8.2893062000000004</v>
      </c>
      <c r="AW99" s="100">
        <v>7.4377687000000003</v>
      </c>
      <c r="AX99" s="100">
        <v>41.855350000000001</v>
      </c>
      <c r="AY99" s="100">
        <v>59.702494999999999</v>
      </c>
      <c r="AZ99" s="100">
        <v>53.345725000000002</v>
      </c>
      <c r="BA99" s="100">
        <v>45.654826</v>
      </c>
      <c r="BB99" s="100">
        <v>39.571299000000003</v>
      </c>
      <c r="BC99" s="100">
        <v>37.709285000000001</v>
      </c>
      <c r="BD99" s="100">
        <v>38.384014999999998</v>
      </c>
      <c r="BE99" s="100">
        <v>39.791153999999999</v>
      </c>
      <c r="BF99" s="100">
        <v>42.037139000000003</v>
      </c>
      <c r="BG99" s="100">
        <v>41.661166999999999</v>
      </c>
      <c r="BH99" s="100">
        <v>50.789825999999998</v>
      </c>
      <c r="BI99" s="100">
        <v>66.248098999999996</v>
      </c>
      <c r="BJ99" s="100">
        <v>85.713262</v>
      </c>
      <c r="BK99" s="100">
        <v>132.279</v>
      </c>
      <c r="BL99" s="100">
        <v>317.70808</v>
      </c>
      <c r="BM99" s="100">
        <v>42.846595000000001</v>
      </c>
      <c r="BN99" s="100">
        <v>44.481434</v>
      </c>
      <c r="BO99" s="128"/>
      <c r="BP99" s="123">
        <v>1992</v>
      </c>
    </row>
    <row r="100" spans="1:68">
      <c r="A100" s="128"/>
      <c r="B100" s="123">
        <v>1993</v>
      </c>
      <c r="C100" s="100">
        <v>21.895285999999999</v>
      </c>
      <c r="D100" s="100">
        <v>8.5604528000000002</v>
      </c>
      <c r="E100" s="100">
        <v>11.098420000000001</v>
      </c>
      <c r="F100" s="100">
        <v>62.431409000000002</v>
      </c>
      <c r="G100" s="100">
        <v>89.915730999999994</v>
      </c>
      <c r="H100" s="100">
        <v>81.057434000000001</v>
      </c>
      <c r="I100" s="100">
        <v>70.148229000000001</v>
      </c>
      <c r="J100" s="100">
        <v>58.590611000000003</v>
      </c>
      <c r="K100" s="100">
        <v>52.121738000000001</v>
      </c>
      <c r="L100" s="100">
        <v>63.060079000000002</v>
      </c>
      <c r="M100" s="100">
        <v>51.425745999999997</v>
      </c>
      <c r="N100" s="100">
        <v>51.721705999999998</v>
      </c>
      <c r="O100" s="100">
        <v>56.528162999999999</v>
      </c>
      <c r="P100" s="100">
        <v>57.400748</v>
      </c>
      <c r="Q100" s="100">
        <v>69.958584999999999</v>
      </c>
      <c r="R100" s="100">
        <v>109.17231</v>
      </c>
      <c r="S100" s="100">
        <v>159.03034</v>
      </c>
      <c r="T100" s="100">
        <v>395.86234000000002</v>
      </c>
      <c r="U100" s="100">
        <v>57.504116000000003</v>
      </c>
      <c r="V100" s="100">
        <v>61.139952999999998</v>
      </c>
      <c r="W100" s="128"/>
      <c r="X100" s="123">
        <v>1993</v>
      </c>
      <c r="Y100" s="100">
        <v>11.607569</v>
      </c>
      <c r="Z100" s="100">
        <v>5.7791497999999999</v>
      </c>
      <c r="AA100" s="100">
        <v>5.5350162999999997</v>
      </c>
      <c r="AB100" s="100">
        <v>19.235049</v>
      </c>
      <c r="AC100" s="100">
        <v>20.565611000000001</v>
      </c>
      <c r="AD100" s="100">
        <v>16.783290999999998</v>
      </c>
      <c r="AE100" s="100">
        <v>18.229866000000001</v>
      </c>
      <c r="AF100" s="100">
        <v>20.379138999999999</v>
      </c>
      <c r="AG100" s="100">
        <v>15.167156</v>
      </c>
      <c r="AH100" s="100">
        <v>16.261129</v>
      </c>
      <c r="AI100" s="100">
        <v>15.237849000000001</v>
      </c>
      <c r="AJ100" s="100">
        <v>18.666467999999998</v>
      </c>
      <c r="AK100" s="100">
        <v>19.782283</v>
      </c>
      <c r="AL100" s="100">
        <v>26.785084999999999</v>
      </c>
      <c r="AM100" s="100">
        <v>38.286735</v>
      </c>
      <c r="AN100" s="100">
        <v>51.384999999999998</v>
      </c>
      <c r="AO100" s="100">
        <v>99.343824999999995</v>
      </c>
      <c r="AP100" s="100">
        <v>238.62617</v>
      </c>
      <c r="AQ100" s="100">
        <v>22.264071999999999</v>
      </c>
      <c r="AR100" s="100">
        <v>22.082080999999999</v>
      </c>
      <c r="AS100" s="128"/>
      <c r="AT100" s="123">
        <v>1993</v>
      </c>
      <c r="AU100" s="100">
        <v>16.884264999999999</v>
      </c>
      <c r="AV100" s="100">
        <v>7.2038212000000001</v>
      </c>
      <c r="AW100" s="100">
        <v>8.3926359999999995</v>
      </c>
      <c r="AX100" s="100">
        <v>41.376553000000001</v>
      </c>
      <c r="AY100" s="100">
        <v>55.713982999999999</v>
      </c>
      <c r="AZ100" s="100">
        <v>49.019860000000001</v>
      </c>
      <c r="BA100" s="100">
        <v>44.194578999999997</v>
      </c>
      <c r="BB100" s="100">
        <v>39.449112</v>
      </c>
      <c r="BC100" s="100">
        <v>33.732475000000001</v>
      </c>
      <c r="BD100" s="100">
        <v>40.117024999999998</v>
      </c>
      <c r="BE100" s="100">
        <v>33.777811999999997</v>
      </c>
      <c r="BF100" s="100">
        <v>35.364505000000001</v>
      </c>
      <c r="BG100" s="100">
        <v>38.115130000000001</v>
      </c>
      <c r="BH100" s="100">
        <v>41.524171000000003</v>
      </c>
      <c r="BI100" s="100">
        <v>52.610168999999999</v>
      </c>
      <c r="BJ100" s="100">
        <v>75.378675999999999</v>
      </c>
      <c r="BK100" s="100">
        <v>121.46507</v>
      </c>
      <c r="BL100" s="100">
        <v>284.63495</v>
      </c>
      <c r="BM100" s="100">
        <v>39.813305999999997</v>
      </c>
      <c r="BN100" s="100">
        <v>41.000008000000001</v>
      </c>
      <c r="BO100" s="128"/>
      <c r="BP100" s="123">
        <v>1993</v>
      </c>
    </row>
    <row r="101" spans="1:68">
      <c r="A101" s="128"/>
      <c r="B101" s="123">
        <v>1994</v>
      </c>
      <c r="C101" s="100">
        <v>14.741763000000001</v>
      </c>
      <c r="D101" s="100">
        <v>6.2602396999999996</v>
      </c>
      <c r="E101" s="100">
        <v>9.0070972999999999</v>
      </c>
      <c r="F101" s="100">
        <v>62.248553000000001</v>
      </c>
      <c r="G101" s="100">
        <v>89.169173999999998</v>
      </c>
      <c r="H101" s="100">
        <v>79.946154000000007</v>
      </c>
      <c r="I101" s="100">
        <v>62.476469000000002</v>
      </c>
      <c r="J101" s="100">
        <v>62.565412999999999</v>
      </c>
      <c r="K101" s="100">
        <v>59.785684000000003</v>
      </c>
      <c r="L101" s="100">
        <v>58.860449000000003</v>
      </c>
      <c r="M101" s="100">
        <v>54.499251000000001</v>
      </c>
      <c r="N101" s="100">
        <v>52.707295999999999</v>
      </c>
      <c r="O101" s="100">
        <v>54.769305000000003</v>
      </c>
      <c r="P101" s="100">
        <v>63.041623000000001</v>
      </c>
      <c r="Q101" s="100">
        <v>80.200692000000004</v>
      </c>
      <c r="R101" s="100">
        <v>117.27</v>
      </c>
      <c r="S101" s="100">
        <v>169.89673999999999</v>
      </c>
      <c r="T101" s="100">
        <v>385.51226000000003</v>
      </c>
      <c r="U101" s="100">
        <v>57.414096000000001</v>
      </c>
      <c r="V101" s="100">
        <v>61.211905999999999</v>
      </c>
      <c r="W101" s="128"/>
      <c r="X101" s="123">
        <v>1994</v>
      </c>
      <c r="Y101" s="100">
        <v>10.616266</v>
      </c>
      <c r="Z101" s="100">
        <v>5.6118791999999997</v>
      </c>
      <c r="AA101" s="100">
        <v>5.4728987</v>
      </c>
      <c r="AB101" s="100">
        <v>18.066527000000001</v>
      </c>
      <c r="AC101" s="100">
        <v>20.653120000000001</v>
      </c>
      <c r="AD101" s="100">
        <v>17.130596000000001</v>
      </c>
      <c r="AE101" s="100">
        <v>15.693960000000001</v>
      </c>
      <c r="AF101" s="100">
        <v>20.110493000000002</v>
      </c>
      <c r="AG101" s="100">
        <v>18.460035999999999</v>
      </c>
      <c r="AH101" s="100">
        <v>18.506243000000001</v>
      </c>
      <c r="AI101" s="100">
        <v>19.259889000000001</v>
      </c>
      <c r="AJ101" s="100">
        <v>18.984411999999999</v>
      </c>
      <c r="AK101" s="100">
        <v>21.355753</v>
      </c>
      <c r="AL101" s="100">
        <v>24.615002</v>
      </c>
      <c r="AM101" s="100">
        <v>33.817523999999999</v>
      </c>
      <c r="AN101" s="100">
        <v>66.464192999999995</v>
      </c>
      <c r="AO101" s="100">
        <v>104.35471</v>
      </c>
      <c r="AP101" s="100">
        <v>274.61070999999998</v>
      </c>
      <c r="AQ101" s="100">
        <v>23.485227999999999</v>
      </c>
      <c r="AR101" s="100">
        <v>23.255671</v>
      </c>
      <c r="AS101" s="128"/>
      <c r="AT101" s="123">
        <v>1994</v>
      </c>
      <c r="AU101" s="100">
        <v>12.732611</v>
      </c>
      <c r="AV101" s="100">
        <v>5.9439827000000003</v>
      </c>
      <c r="AW101" s="100">
        <v>7.2867908999999997</v>
      </c>
      <c r="AX101" s="100">
        <v>40.718308999999998</v>
      </c>
      <c r="AY101" s="100">
        <v>55.410542999999997</v>
      </c>
      <c r="AZ101" s="100">
        <v>48.614880999999997</v>
      </c>
      <c r="BA101" s="100">
        <v>39.090161000000002</v>
      </c>
      <c r="BB101" s="100">
        <v>41.300075</v>
      </c>
      <c r="BC101" s="100">
        <v>39.152419000000002</v>
      </c>
      <c r="BD101" s="100">
        <v>39.027358999999997</v>
      </c>
      <c r="BE101" s="100">
        <v>37.292580000000001</v>
      </c>
      <c r="BF101" s="100">
        <v>36.023935000000002</v>
      </c>
      <c r="BG101" s="100">
        <v>38.023403000000002</v>
      </c>
      <c r="BH101" s="100">
        <v>43.213571000000002</v>
      </c>
      <c r="BI101" s="100">
        <v>54.875459999999997</v>
      </c>
      <c r="BJ101" s="100">
        <v>87.678369000000004</v>
      </c>
      <c r="BK101" s="100">
        <v>128.66274000000001</v>
      </c>
      <c r="BL101" s="100">
        <v>307.32533000000001</v>
      </c>
      <c r="BM101" s="100">
        <v>40.375238000000003</v>
      </c>
      <c r="BN101" s="100">
        <v>41.719976000000003</v>
      </c>
      <c r="BO101" s="128"/>
      <c r="BP101" s="123">
        <v>1994</v>
      </c>
    </row>
    <row r="102" spans="1:68">
      <c r="A102" s="128"/>
      <c r="B102" s="123">
        <v>1995</v>
      </c>
      <c r="C102" s="100">
        <v>17.143681999999998</v>
      </c>
      <c r="D102" s="100">
        <v>8.0264843999999993</v>
      </c>
      <c r="E102" s="100">
        <v>9.0682933000000006</v>
      </c>
      <c r="F102" s="100">
        <v>55.107900000000001</v>
      </c>
      <c r="G102" s="100">
        <v>96.711129</v>
      </c>
      <c r="H102" s="100">
        <v>80.622668000000004</v>
      </c>
      <c r="I102" s="100">
        <v>71.685965999999993</v>
      </c>
      <c r="J102" s="100">
        <v>69.013598999999999</v>
      </c>
      <c r="K102" s="100">
        <v>56.219658000000003</v>
      </c>
      <c r="L102" s="100">
        <v>53.067825999999997</v>
      </c>
      <c r="M102" s="100">
        <v>50.576061000000003</v>
      </c>
      <c r="N102" s="100">
        <v>58.004784000000001</v>
      </c>
      <c r="O102" s="100">
        <v>51.402346999999999</v>
      </c>
      <c r="P102" s="100">
        <v>60.196401999999999</v>
      </c>
      <c r="Q102" s="100">
        <v>63.567118999999998</v>
      </c>
      <c r="R102" s="100">
        <v>98.287662999999995</v>
      </c>
      <c r="S102" s="100">
        <v>165.30866</v>
      </c>
      <c r="T102" s="100">
        <v>394.04167000000001</v>
      </c>
      <c r="U102" s="100">
        <v>57.519561000000003</v>
      </c>
      <c r="V102" s="100">
        <v>60.823073999999998</v>
      </c>
      <c r="W102" s="128"/>
      <c r="X102" s="123">
        <v>1995</v>
      </c>
      <c r="Y102" s="100">
        <v>11.723088000000001</v>
      </c>
      <c r="Z102" s="100">
        <v>5.7332143999999996</v>
      </c>
      <c r="AA102" s="100">
        <v>6.3543301999999997</v>
      </c>
      <c r="AB102" s="100">
        <v>21.610063</v>
      </c>
      <c r="AC102" s="100">
        <v>24.389792</v>
      </c>
      <c r="AD102" s="100">
        <v>20.897176000000002</v>
      </c>
      <c r="AE102" s="100">
        <v>18.937393</v>
      </c>
      <c r="AF102" s="100">
        <v>17.181042000000001</v>
      </c>
      <c r="AG102" s="100">
        <v>21.036339999999999</v>
      </c>
      <c r="AH102" s="100">
        <v>22.293859000000001</v>
      </c>
      <c r="AI102" s="100">
        <v>21.724779000000002</v>
      </c>
      <c r="AJ102" s="100">
        <v>19.544734999999999</v>
      </c>
      <c r="AK102" s="100">
        <v>18.009246999999998</v>
      </c>
      <c r="AL102" s="100">
        <v>25.509119999999999</v>
      </c>
      <c r="AM102" s="100">
        <v>37.299747000000004</v>
      </c>
      <c r="AN102" s="100">
        <v>54.187255999999998</v>
      </c>
      <c r="AO102" s="100">
        <v>107.11188</v>
      </c>
      <c r="AP102" s="100">
        <v>270.54498000000001</v>
      </c>
      <c r="AQ102" s="100">
        <v>24.987694000000001</v>
      </c>
      <c r="AR102" s="100">
        <v>24.511921999999998</v>
      </c>
      <c r="AS102" s="128"/>
      <c r="AT102" s="123">
        <v>1995</v>
      </c>
      <c r="AU102" s="100">
        <v>14.503923</v>
      </c>
      <c r="AV102" s="100">
        <v>6.9086827</v>
      </c>
      <c r="AW102" s="100">
        <v>7.7451055000000002</v>
      </c>
      <c r="AX102" s="100">
        <v>38.788100999999997</v>
      </c>
      <c r="AY102" s="100">
        <v>61.074604000000001</v>
      </c>
      <c r="AZ102" s="100">
        <v>50.848877999999999</v>
      </c>
      <c r="BA102" s="100">
        <v>45.301886000000003</v>
      </c>
      <c r="BB102" s="100">
        <v>43.069387999999996</v>
      </c>
      <c r="BC102" s="100">
        <v>38.600915999999998</v>
      </c>
      <c r="BD102" s="100">
        <v>37.910634999999999</v>
      </c>
      <c r="BE102" s="100">
        <v>36.451202000000002</v>
      </c>
      <c r="BF102" s="100">
        <v>39.043582000000001</v>
      </c>
      <c r="BG102" s="100">
        <v>34.629122000000002</v>
      </c>
      <c r="BH102" s="100">
        <v>42.375225999999998</v>
      </c>
      <c r="BI102" s="100">
        <v>49.261501000000003</v>
      </c>
      <c r="BJ102" s="100">
        <v>72.741947999999994</v>
      </c>
      <c r="BK102" s="100">
        <v>128.82459</v>
      </c>
      <c r="BL102" s="100">
        <v>307.25274000000002</v>
      </c>
      <c r="BM102" s="100">
        <v>41.177720999999998</v>
      </c>
      <c r="BN102" s="100">
        <v>42.173515999999999</v>
      </c>
      <c r="BO102" s="128"/>
      <c r="BP102" s="123">
        <v>1995</v>
      </c>
    </row>
    <row r="103" spans="1:68">
      <c r="A103" s="128"/>
      <c r="B103" s="123">
        <v>1996</v>
      </c>
      <c r="C103" s="100">
        <v>19.916561999999999</v>
      </c>
      <c r="D103" s="100">
        <v>6.9028853999999997</v>
      </c>
      <c r="E103" s="100">
        <v>11.088468000000001</v>
      </c>
      <c r="F103" s="100">
        <v>62.620866999999997</v>
      </c>
      <c r="G103" s="100">
        <v>93.077370999999999</v>
      </c>
      <c r="H103" s="100">
        <v>80.698937999999998</v>
      </c>
      <c r="I103" s="100">
        <v>76.895752000000002</v>
      </c>
      <c r="J103" s="100">
        <v>71.708160000000007</v>
      </c>
      <c r="K103" s="100">
        <v>60.732501999999997</v>
      </c>
      <c r="L103" s="100">
        <v>50.642391000000003</v>
      </c>
      <c r="M103" s="100">
        <v>53.400027999999999</v>
      </c>
      <c r="N103" s="100">
        <v>50.742345999999998</v>
      </c>
      <c r="O103" s="100">
        <v>63.619916000000003</v>
      </c>
      <c r="P103" s="100">
        <v>61.943846000000001</v>
      </c>
      <c r="Q103" s="100">
        <v>75.341218999999995</v>
      </c>
      <c r="R103" s="100">
        <v>108.55515</v>
      </c>
      <c r="S103" s="100">
        <v>186.07123999999999</v>
      </c>
      <c r="T103" s="100">
        <v>369.98149999999998</v>
      </c>
      <c r="U103" s="100">
        <v>59.942700000000002</v>
      </c>
      <c r="V103" s="100">
        <v>63.205640000000002</v>
      </c>
      <c r="W103" s="128"/>
      <c r="X103" s="123">
        <v>1996</v>
      </c>
      <c r="Y103" s="100">
        <v>10.974382</v>
      </c>
      <c r="Z103" s="100">
        <v>4.4158814</v>
      </c>
      <c r="AA103" s="100">
        <v>5.9817932999999996</v>
      </c>
      <c r="AB103" s="100">
        <v>17.253834999999999</v>
      </c>
      <c r="AC103" s="100">
        <v>17.837143999999999</v>
      </c>
      <c r="AD103" s="100">
        <v>19.048891999999999</v>
      </c>
      <c r="AE103" s="100">
        <v>16.922985000000001</v>
      </c>
      <c r="AF103" s="100">
        <v>18.721900000000002</v>
      </c>
      <c r="AG103" s="100">
        <v>16.414266999999999</v>
      </c>
      <c r="AH103" s="100">
        <v>19.147587000000001</v>
      </c>
      <c r="AI103" s="100">
        <v>18.586948</v>
      </c>
      <c r="AJ103" s="100">
        <v>18.000689999999999</v>
      </c>
      <c r="AK103" s="100">
        <v>18.032995</v>
      </c>
      <c r="AL103" s="100">
        <v>23.229527999999998</v>
      </c>
      <c r="AM103" s="100">
        <v>40.256782999999999</v>
      </c>
      <c r="AN103" s="100">
        <v>58.944035999999997</v>
      </c>
      <c r="AO103" s="100">
        <v>103.56444</v>
      </c>
      <c r="AP103" s="100">
        <v>260.46472</v>
      </c>
      <c r="AQ103" s="100">
        <v>23.178265</v>
      </c>
      <c r="AR103" s="100">
        <v>22.518370000000001</v>
      </c>
      <c r="AS103" s="128"/>
      <c r="AT103" s="123">
        <v>1996</v>
      </c>
      <c r="AU103" s="100">
        <v>15.563274</v>
      </c>
      <c r="AV103" s="100">
        <v>5.6902811</v>
      </c>
      <c r="AW103" s="100">
        <v>8.5980495999999995</v>
      </c>
      <c r="AX103" s="100">
        <v>40.497227000000002</v>
      </c>
      <c r="AY103" s="100">
        <v>56.021360000000001</v>
      </c>
      <c r="AZ103" s="100">
        <v>49.936799000000001</v>
      </c>
      <c r="BA103" s="100">
        <v>46.845635000000001</v>
      </c>
      <c r="BB103" s="100">
        <v>45.166527000000002</v>
      </c>
      <c r="BC103" s="100">
        <v>38.527479999999997</v>
      </c>
      <c r="BD103" s="100">
        <v>35.071820000000002</v>
      </c>
      <c r="BE103" s="100">
        <v>36.338360999999999</v>
      </c>
      <c r="BF103" s="100">
        <v>34.615229999999997</v>
      </c>
      <c r="BG103" s="100">
        <v>40.735733000000003</v>
      </c>
      <c r="BH103" s="100">
        <v>42.103000999999999</v>
      </c>
      <c r="BI103" s="100">
        <v>56.318221000000001</v>
      </c>
      <c r="BJ103" s="100">
        <v>79.987848</v>
      </c>
      <c r="BK103" s="100">
        <v>134.48510999999999</v>
      </c>
      <c r="BL103" s="100">
        <v>293.17338999999998</v>
      </c>
      <c r="BM103" s="100">
        <v>41.465550999999998</v>
      </c>
      <c r="BN103" s="100">
        <v>42.346742999999996</v>
      </c>
      <c r="BO103" s="128"/>
      <c r="BP103" s="123">
        <v>1996</v>
      </c>
    </row>
    <row r="104" spans="1:68">
      <c r="A104" s="128"/>
      <c r="B104" s="124">
        <v>1997</v>
      </c>
      <c r="C104" s="100">
        <v>19.158474999999999</v>
      </c>
      <c r="D104" s="100">
        <v>6.3939284000000001</v>
      </c>
      <c r="E104" s="100">
        <v>9.4320555000000006</v>
      </c>
      <c r="F104" s="100">
        <v>63.943336000000002</v>
      </c>
      <c r="G104" s="100">
        <v>90.639298999999994</v>
      </c>
      <c r="H104" s="100">
        <v>82.030703000000003</v>
      </c>
      <c r="I104" s="100">
        <v>74.646805999999998</v>
      </c>
      <c r="J104" s="100">
        <v>63.189518</v>
      </c>
      <c r="K104" s="100">
        <v>62.627028000000003</v>
      </c>
      <c r="L104" s="100">
        <v>54.836247999999998</v>
      </c>
      <c r="M104" s="100">
        <v>54.944460999999997</v>
      </c>
      <c r="N104" s="100">
        <v>50.193488000000002</v>
      </c>
      <c r="O104" s="100">
        <v>52.544955000000002</v>
      </c>
      <c r="P104" s="100">
        <v>64.339522000000002</v>
      </c>
      <c r="Q104" s="100">
        <v>72.729606000000004</v>
      </c>
      <c r="R104" s="100">
        <v>104.21571</v>
      </c>
      <c r="S104" s="100">
        <v>196.92137</v>
      </c>
      <c r="T104" s="100">
        <v>388.38920999999999</v>
      </c>
      <c r="U104" s="100">
        <v>59.260541000000003</v>
      </c>
      <c r="V104" s="100">
        <v>62.567176000000003</v>
      </c>
      <c r="W104" s="128"/>
      <c r="X104" s="124">
        <v>1997</v>
      </c>
      <c r="Y104" s="100">
        <v>10.501929000000001</v>
      </c>
      <c r="Z104" s="100">
        <v>3.4400316000000002</v>
      </c>
      <c r="AA104" s="100">
        <v>4.5521186</v>
      </c>
      <c r="AB104" s="100">
        <v>19.373118000000002</v>
      </c>
      <c r="AC104" s="100">
        <v>24.798940999999999</v>
      </c>
      <c r="AD104" s="100">
        <v>20.515038000000001</v>
      </c>
      <c r="AE104" s="100">
        <v>20.909904000000001</v>
      </c>
      <c r="AF104" s="100">
        <v>18.797552</v>
      </c>
      <c r="AG104" s="100">
        <v>21.055779999999999</v>
      </c>
      <c r="AH104" s="100">
        <v>17.819962</v>
      </c>
      <c r="AI104" s="100">
        <v>22.077162000000001</v>
      </c>
      <c r="AJ104" s="100">
        <v>20.287849000000001</v>
      </c>
      <c r="AK104" s="100">
        <v>21.286653999999999</v>
      </c>
      <c r="AL104" s="100">
        <v>23.400758</v>
      </c>
      <c r="AM104" s="100">
        <v>40.989750000000001</v>
      </c>
      <c r="AN104" s="100">
        <v>58.011006000000002</v>
      </c>
      <c r="AO104" s="100">
        <v>120.16074</v>
      </c>
      <c r="AP104" s="100">
        <v>324.27996000000002</v>
      </c>
      <c r="AQ104" s="100">
        <v>26.308803999999999</v>
      </c>
      <c r="AR104" s="100">
        <v>25.258027999999999</v>
      </c>
      <c r="AS104" s="128"/>
      <c r="AT104" s="124">
        <v>1997</v>
      </c>
      <c r="AU104" s="100">
        <v>14.945622999999999</v>
      </c>
      <c r="AV104" s="100">
        <v>4.9541097000000001</v>
      </c>
      <c r="AW104" s="100">
        <v>7.0498029999999998</v>
      </c>
      <c r="AX104" s="100">
        <v>42.205024000000002</v>
      </c>
      <c r="AY104" s="100">
        <v>58.174821999999999</v>
      </c>
      <c r="AZ104" s="100">
        <v>51.278390999999999</v>
      </c>
      <c r="BA104" s="100">
        <v>47.679011000000003</v>
      </c>
      <c r="BB104" s="100">
        <v>40.915835999999999</v>
      </c>
      <c r="BC104" s="100">
        <v>41.762082999999997</v>
      </c>
      <c r="BD104" s="100">
        <v>36.438108999999997</v>
      </c>
      <c r="BE104" s="100">
        <v>38.821764000000002</v>
      </c>
      <c r="BF104" s="100">
        <v>35.475281000000003</v>
      </c>
      <c r="BG104" s="100">
        <v>36.871673999999999</v>
      </c>
      <c r="BH104" s="100">
        <v>43.431685999999999</v>
      </c>
      <c r="BI104" s="100">
        <v>55.646836999999998</v>
      </c>
      <c r="BJ104" s="100">
        <v>77.675585999999996</v>
      </c>
      <c r="BK104" s="100">
        <v>149.08113</v>
      </c>
      <c r="BL104" s="100">
        <v>343.49041</v>
      </c>
      <c r="BM104" s="100">
        <v>42.685687000000001</v>
      </c>
      <c r="BN104" s="100">
        <v>43.531661</v>
      </c>
      <c r="BO104" s="128"/>
      <c r="BP104" s="124">
        <v>1997</v>
      </c>
    </row>
    <row r="105" spans="1:68">
      <c r="A105" s="128"/>
      <c r="B105" s="124">
        <v>1998</v>
      </c>
      <c r="C105" s="100">
        <v>15.761253</v>
      </c>
      <c r="D105" s="100">
        <v>5.3046645999999997</v>
      </c>
      <c r="E105" s="100">
        <v>7.9219759999999999</v>
      </c>
      <c r="F105" s="100">
        <v>57.004613999999997</v>
      </c>
      <c r="G105" s="100">
        <v>95.383641999999995</v>
      </c>
      <c r="H105" s="100">
        <v>94.804727999999997</v>
      </c>
      <c r="I105" s="100">
        <v>88.423148999999995</v>
      </c>
      <c r="J105" s="100">
        <v>74.872878</v>
      </c>
      <c r="K105" s="100">
        <v>62.351264999999998</v>
      </c>
      <c r="L105" s="100">
        <v>54.468570999999997</v>
      </c>
      <c r="M105" s="100">
        <v>55.357821999999999</v>
      </c>
      <c r="N105" s="100">
        <v>51.731203999999998</v>
      </c>
      <c r="O105" s="100">
        <v>52.445331000000003</v>
      </c>
      <c r="P105" s="100">
        <v>68.349830999999995</v>
      </c>
      <c r="Q105" s="100">
        <v>71.500569999999996</v>
      </c>
      <c r="R105" s="100">
        <v>107.71057</v>
      </c>
      <c r="S105" s="100">
        <v>163.39721</v>
      </c>
      <c r="T105" s="100">
        <v>467.21395999999999</v>
      </c>
      <c r="U105" s="100">
        <v>62.175820000000002</v>
      </c>
      <c r="V105" s="100">
        <v>65.618848</v>
      </c>
      <c r="W105" s="128"/>
      <c r="X105" s="124">
        <v>1998</v>
      </c>
      <c r="Y105" s="100">
        <v>10.715885</v>
      </c>
      <c r="Z105" s="100">
        <v>2.6348378000000001</v>
      </c>
      <c r="AA105" s="100">
        <v>4.2282570000000002</v>
      </c>
      <c r="AB105" s="100">
        <v>21.175360999999999</v>
      </c>
      <c r="AC105" s="100">
        <v>23.616177</v>
      </c>
      <c r="AD105" s="100">
        <v>17.013335999999999</v>
      </c>
      <c r="AE105" s="100">
        <v>17.993307000000001</v>
      </c>
      <c r="AF105" s="100">
        <v>21.769238000000001</v>
      </c>
      <c r="AG105" s="100">
        <v>19.316344000000001</v>
      </c>
      <c r="AH105" s="100">
        <v>16.452072000000001</v>
      </c>
      <c r="AI105" s="100">
        <v>21.947614000000002</v>
      </c>
      <c r="AJ105" s="100">
        <v>18.792195</v>
      </c>
      <c r="AK105" s="100">
        <v>24.570488999999998</v>
      </c>
      <c r="AL105" s="100">
        <v>27.370737999999999</v>
      </c>
      <c r="AM105" s="100">
        <v>40.398150000000001</v>
      </c>
      <c r="AN105" s="100">
        <v>58.733086</v>
      </c>
      <c r="AO105" s="100">
        <v>123.16835</v>
      </c>
      <c r="AP105" s="100">
        <v>327.08452</v>
      </c>
      <c r="AQ105" s="100">
        <v>26.355017</v>
      </c>
      <c r="AR105" s="100">
        <v>25.047294999999998</v>
      </c>
      <c r="AS105" s="128"/>
      <c r="AT105" s="124">
        <v>1998</v>
      </c>
      <c r="AU105" s="100">
        <v>13.306502</v>
      </c>
      <c r="AV105" s="100">
        <v>4.0034777000000004</v>
      </c>
      <c r="AW105" s="100">
        <v>6.1181444000000003</v>
      </c>
      <c r="AX105" s="100">
        <v>39.524175999999997</v>
      </c>
      <c r="AY105" s="100">
        <v>60.016339000000002</v>
      </c>
      <c r="AZ105" s="100">
        <v>55.853372</v>
      </c>
      <c r="BA105" s="100">
        <v>53.035102999999999</v>
      </c>
      <c r="BB105" s="100">
        <v>48.211190000000002</v>
      </c>
      <c r="BC105" s="100">
        <v>40.715470000000003</v>
      </c>
      <c r="BD105" s="100">
        <v>35.480437000000002</v>
      </c>
      <c r="BE105" s="100">
        <v>38.931868000000001</v>
      </c>
      <c r="BF105" s="100">
        <v>35.552759999999999</v>
      </c>
      <c r="BG105" s="100">
        <v>38.499361999999998</v>
      </c>
      <c r="BH105" s="100">
        <v>47.453662999999999</v>
      </c>
      <c r="BI105" s="100">
        <v>54.876009000000003</v>
      </c>
      <c r="BJ105" s="100">
        <v>79.671036000000001</v>
      </c>
      <c r="BK105" s="100">
        <v>138.3862</v>
      </c>
      <c r="BL105" s="100">
        <v>369.57260000000002</v>
      </c>
      <c r="BM105" s="100">
        <v>44.148665000000001</v>
      </c>
      <c r="BN105" s="100">
        <v>44.803507000000003</v>
      </c>
      <c r="BO105" s="128"/>
      <c r="BP105" s="124">
        <v>1998</v>
      </c>
    </row>
    <row r="106" spans="1:68">
      <c r="A106" s="128"/>
      <c r="B106" s="124">
        <v>1999</v>
      </c>
      <c r="C106" s="100">
        <v>16.296741000000001</v>
      </c>
      <c r="D106" s="100">
        <v>5.2586680000000001</v>
      </c>
      <c r="E106" s="100">
        <v>7.5757237999999996</v>
      </c>
      <c r="F106" s="100">
        <v>58.204577999999998</v>
      </c>
      <c r="G106" s="100">
        <v>96.236834000000002</v>
      </c>
      <c r="H106" s="100">
        <v>102.92097</v>
      </c>
      <c r="I106" s="100">
        <v>89.161565999999993</v>
      </c>
      <c r="J106" s="100">
        <v>72.963971000000001</v>
      </c>
      <c r="K106" s="100">
        <v>67.505885000000006</v>
      </c>
      <c r="L106" s="100">
        <v>56.633910999999998</v>
      </c>
      <c r="M106" s="100">
        <v>51.252577000000002</v>
      </c>
      <c r="N106" s="100">
        <v>49.110751999999998</v>
      </c>
      <c r="O106" s="100">
        <v>53.315213</v>
      </c>
      <c r="P106" s="100">
        <v>56.056514999999997</v>
      </c>
      <c r="Q106" s="100">
        <v>76.157561000000001</v>
      </c>
      <c r="R106" s="100">
        <v>108.56682000000001</v>
      </c>
      <c r="S106" s="100">
        <v>188.48373000000001</v>
      </c>
      <c r="T106" s="100">
        <v>415.90096</v>
      </c>
      <c r="U106" s="100">
        <v>62.825819000000003</v>
      </c>
      <c r="V106" s="100">
        <v>65.904250000000005</v>
      </c>
      <c r="W106" s="128"/>
      <c r="X106" s="124">
        <v>1999</v>
      </c>
      <c r="Y106" s="100">
        <v>11.073486000000001</v>
      </c>
      <c r="Z106" s="100">
        <v>4.4628772999999997</v>
      </c>
      <c r="AA106" s="100">
        <v>5.2895482999999999</v>
      </c>
      <c r="AB106" s="100">
        <v>19.637094000000001</v>
      </c>
      <c r="AC106" s="100">
        <v>24.213342000000001</v>
      </c>
      <c r="AD106" s="100">
        <v>22.954505999999999</v>
      </c>
      <c r="AE106" s="100">
        <v>22.770602</v>
      </c>
      <c r="AF106" s="100">
        <v>19.496642000000001</v>
      </c>
      <c r="AG106" s="100">
        <v>21.389682000000001</v>
      </c>
      <c r="AH106" s="100">
        <v>20.552530999999998</v>
      </c>
      <c r="AI106" s="100">
        <v>18.168085000000001</v>
      </c>
      <c r="AJ106" s="100">
        <v>18.22364</v>
      </c>
      <c r="AK106" s="100">
        <v>20.422751000000002</v>
      </c>
      <c r="AL106" s="100">
        <v>22.380858</v>
      </c>
      <c r="AM106" s="100">
        <v>33.499422000000003</v>
      </c>
      <c r="AN106" s="100">
        <v>58.023130000000002</v>
      </c>
      <c r="AO106" s="100">
        <v>106.59457999999999</v>
      </c>
      <c r="AP106" s="100">
        <v>306.96575999999999</v>
      </c>
      <c r="AQ106" s="100">
        <v>26.319248000000002</v>
      </c>
      <c r="AR106" s="100">
        <v>24.830490000000001</v>
      </c>
      <c r="AS106" s="128"/>
      <c r="AT106" s="124">
        <v>1999</v>
      </c>
      <c r="AU106" s="100">
        <v>13.753406</v>
      </c>
      <c r="AV106" s="100">
        <v>4.8711433</v>
      </c>
      <c r="AW106" s="100">
        <v>6.4590646999999999</v>
      </c>
      <c r="AX106" s="100">
        <v>39.368313000000001</v>
      </c>
      <c r="AY106" s="100">
        <v>60.744680000000002</v>
      </c>
      <c r="AZ106" s="100">
        <v>62.863461999999998</v>
      </c>
      <c r="BA106" s="100">
        <v>55.742947000000001</v>
      </c>
      <c r="BB106" s="100">
        <v>46.105055999999998</v>
      </c>
      <c r="BC106" s="100">
        <v>44.309674999999999</v>
      </c>
      <c r="BD106" s="100">
        <v>38.550821999999997</v>
      </c>
      <c r="BE106" s="100">
        <v>34.933411</v>
      </c>
      <c r="BF106" s="100">
        <v>33.942405000000001</v>
      </c>
      <c r="BG106" s="100">
        <v>36.884104000000001</v>
      </c>
      <c r="BH106" s="100">
        <v>38.913845000000002</v>
      </c>
      <c r="BI106" s="100">
        <v>53.511662999999999</v>
      </c>
      <c r="BJ106" s="100">
        <v>79.774916000000005</v>
      </c>
      <c r="BK106" s="100">
        <v>137.78135</v>
      </c>
      <c r="BL106" s="100">
        <v>340.15609999999998</v>
      </c>
      <c r="BM106" s="100">
        <v>44.444411000000002</v>
      </c>
      <c r="BN106" s="100">
        <v>44.820227000000003</v>
      </c>
      <c r="BO106" s="128"/>
      <c r="BP106" s="124">
        <v>1999</v>
      </c>
    </row>
    <row r="107" spans="1:68" s="92" customFormat="1">
      <c r="A107" s="126"/>
      <c r="B107" s="125">
        <v>2000</v>
      </c>
      <c r="C107" s="100">
        <v>15.921105000000001</v>
      </c>
      <c r="D107" s="100">
        <v>6.2482290999999996</v>
      </c>
      <c r="E107" s="100">
        <v>9.9980738999999996</v>
      </c>
      <c r="F107" s="100">
        <v>53.277456000000001</v>
      </c>
      <c r="G107" s="100">
        <v>79.441446999999997</v>
      </c>
      <c r="H107" s="100">
        <v>89.761970000000005</v>
      </c>
      <c r="I107" s="100">
        <v>81.509660999999994</v>
      </c>
      <c r="J107" s="100">
        <v>73.112482</v>
      </c>
      <c r="K107" s="100">
        <v>65.666120000000006</v>
      </c>
      <c r="L107" s="100">
        <v>54.580708999999999</v>
      </c>
      <c r="M107" s="100">
        <v>49.801903000000003</v>
      </c>
      <c r="N107" s="100">
        <v>43.319817</v>
      </c>
      <c r="O107" s="100">
        <v>45.199443000000002</v>
      </c>
      <c r="P107" s="100">
        <v>48.801631999999998</v>
      </c>
      <c r="Q107" s="100">
        <v>71.552143999999998</v>
      </c>
      <c r="R107" s="100">
        <v>102.20403</v>
      </c>
      <c r="S107" s="100">
        <v>161.57549</v>
      </c>
      <c r="T107" s="100">
        <v>441.34064000000001</v>
      </c>
      <c r="U107" s="100">
        <v>58.421353000000003</v>
      </c>
      <c r="V107" s="100">
        <v>61.414355999999998</v>
      </c>
      <c r="W107" s="126"/>
      <c r="X107" s="125">
        <v>2000</v>
      </c>
      <c r="Y107" s="100">
        <v>10.636462999999999</v>
      </c>
      <c r="Z107" s="100">
        <v>3.5211861</v>
      </c>
      <c r="AA107" s="100">
        <v>4.3203275999999997</v>
      </c>
      <c r="AB107" s="100">
        <v>22.676687999999999</v>
      </c>
      <c r="AC107" s="100">
        <v>21.893711</v>
      </c>
      <c r="AD107" s="100">
        <v>23.714428000000002</v>
      </c>
      <c r="AE107" s="100">
        <v>18.627347</v>
      </c>
      <c r="AF107" s="100">
        <v>22.071504000000001</v>
      </c>
      <c r="AG107" s="100">
        <v>22.352875000000001</v>
      </c>
      <c r="AH107" s="100">
        <v>17.00967</v>
      </c>
      <c r="AI107" s="100">
        <v>15.018264</v>
      </c>
      <c r="AJ107" s="100">
        <v>20.192658999999999</v>
      </c>
      <c r="AK107" s="100">
        <v>21.049001000000001</v>
      </c>
      <c r="AL107" s="100">
        <v>27.122637999999998</v>
      </c>
      <c r="AM107" s="100">
        <v>37.101050999999998</v>
      </c>
      <c r="AN107" s="100">
        <v>52.810682</v>
      </c>
      <c r="AO107" s="100">
        <v>112.816</v>
      </c>
      <c r="AP107" s="100">
        <v>334.32136000000003</v>
      </c>
      <c r="AQ107" s="100">
        <v>26.926544</v>
      </c>
      <c r="AR107" s="100">
        <v>25.03312</v>
      </c>
      <c r="AS107" s="126"/>
      <c r="AT107" s="125">
        <v>2000</v>
      </c>
      <c r="AU107" s="100">
        <v>13.346648999999999</v>
      </c>
      <c r="AV107" s="100">
        <v>4.9202912999999997</v>
      </c>
      <c r="AW107" s="100">
        <v>7.2276638999999996</v>
      </c>
      <c r="AX107" s="100">
        <v>38.304071999999998</v>
      </c>
      <c r="AY107" s="100">
        <v>51.099618</v>
      </c>
      <c r="AZ107" s="100">
        <v>56.629277999999999</v>
      </c>
      <c r="BA107" s="100">
        <v>49.851398000000003</v>
      </c>
      <c r="BB107" s="100">
        <v>47.454818000000003</v>
      </c>
      <c r="BC107" s="100">
        <v>43.874234000000001</v>
      </c>
      <c r="BD107" s="100">
        <v>35.697009999999999</v>
      </c>
      <c r="BE107" s="100">
        <v>32.566670000000002</v>
      </c>
      <c r="BF107" s="100">
        <v>31.956789000000001</v>
      </c>
      <c r="BG107" s="100">
        <v>33.183900999999999</v>
      </c>
      <c r="BH107" s="100">
        <v>37.753011999999998</v>
      </c>
      <c r="BI107" s="100">
        <v>53.400126</v>
      </c>
      <c r="BJ107" s="100">
        <v>74.188980000000001</v>
      </c>
      <c r="BK107" s="100">
        <v>131.59009</v>
      </c>
      <c r="BL107" s="100">
        <v>367.15222</v>
      </c>
      <c r="BM107" s="100">
        <v>42.556541000000003</v>
      </c>
      <c r="BN107" s="100">
        <v>42.754241999999998</v>
      </c>
      <c r="BO107" s="126"/>
      <c r="BP107" s="125">
        <v>2000</v>
      </c>
    </row>
    <row r="108" spans="1:68">
      <c r="A108" s="128"/>
      <c r="B108" s="124">
        <v>2001</v>
      </c>
      <c r="C108" s="100">
        <v>13.628297</v>
      </c>
      <c r="D108" s="100">
        <v>5.0791034000000002</v>
      </c>
      <c r="E108" s="100">
        <v>7.6990569000000004</v>
      </c>
      <c r="F108" s="100">
        <v>52.181234000000003</v>
      </c>
      <c r="G108" s="100">
        <v>80.055733000000004</v>
      </c>
      <c r="H108" s="100">
        <v>81.521191000000002</v>
      </c>
      <c r="I108" s="100">
        <v>78.759666999999993</v>
      </c>
      <c r="J108" s="100">
        <v>68.125344999999996</v>
      </c>
      <c r="K108" s="100">
        <v>60.828417000000002</v>
      </c>
      <c r="L108" s="100">
        <v>56.490690999999998</v>
      </c>
      <c r="M108" s="100">
        <v>53.538642000000003</v>
      </c>
      <c r="N108" s="100">
        <v>48.879117000000001</v>
      </c>
      <c r="O108" s="100">
        <v>51.072150000000001</v>
      </c>
      <c r="P108" s="100">
        <v>54.302008999999998</v>
      </c>
      <c r="Q108" s="100">
        <v>63.018033000000003</v>
      </c>
      <c r="R108" s="100">
        <v>94.322494000000006</v>
      </c>
      <c r="S108" s="100">
        <v>151.51158000000001</v>
      </c>
      <c r="T108" s="100">
        <v>420.31781999999998</v>
      </c>
      <c r="U108" s="100">
        <v>56.955647999999997</v>
      </c>
      <c r="V108" s="100">
        <v>59.594231999999998</v>
      </c>
      <c r="W108" s="128"/>
      <c r="X108" s="124">
        <v>2001</v>
      </c>
      <c r="Y108" s="100">
        <v>9.5064385999999992</v>
      </c>
      <c r="Z108" s="100">
        <v>2.9077552999999998</v>
      </c>
      <c r="AA108" s="100">
        <v>3.3555562999999999</v>
      </c>
      <c r="AB108" s="100">
        <v>15.400285</v>
      </c>
      <c r="AC108" s="100">
        <v>20.925604</v>
      </c>
      <c r="AD108" s="100">
        <v>18.298522999999999</v>
      </c>
      <c r="AE108" s="100">
        <v>17.819493000000001</v>
      </c>
      <c r="AF108" s="100">
        <v>19.566980000000001</v>
      </c>
      <c r="AG108" s="100">
        <v>20.533798000000001</v>
      </c>
      <c r="AH108" s="100">
        <v>19.283479</v>
      </c>
      <c r="AI108" s="100">
        <v>21.278082999999999</v>
      </c>
      <c r="AJ108" s="100">
        <v>16.850773</v>
      </c>
      <c r="AK108" s="100">
        <v>21.959855000000001</v>
      </c>
      <c r="AL108" s="100">
        <v>17.702864999999999</v>
      </c>
      <c r="AM108" s="100">
        <v>34.279322000000001</v>
      </c>
      <c r="AN108" s="100">
        <v>46.54739</v>
      </c>
      <c r="AO108" s="100">
        <v>109.76072000000001</v>
      </c>
      <c r="AP108" s="100">
        <v>311.95936</v>
      </c>
      <c r="AQ108" s="100">
        <v>25.018339000000001</v>
      </c>
      <c r="AR108" s="100">
        <v>22.986322999999999</v>
      </c>
      <c r="AS108" s="128"/>
      <c r="AT108" s="124">
        <v>2001</v>
      </c>
      <c r="AU108" s="100">
        <v>11.619828</v>
      </c>
      <c r="AV108" s="100">
        <v>4.0222775000000004</v>
      </c>
      <c r="AW108" s="100">
        <v>5.5802532999999999</v>
      </c>
      <c r="AX108" s="100">
        <v>34.179462000000001</v>
      </c>
      <c r="AY108" s="100">
        <v>50.925139999999999</v>
      </c>
      <c r="AZ108" s="100">
        <v>49.791649999999997</v>
      </c>
      <c r="BA108" s="100">
        <v>48.024115999999999</v>
      </c>
      <c r="BB108" s="100">
        <v>43.694270000000003</v>
      </c>
      <c r="BC108" s="100">
        <v>40.539667000000001</v>
      </c>
      <c r="BD108" s="100">
        <v>37.770923000000003</v>
      </c>
      <c r="BE108" s="100">
        <v>37.461734999999997</v>
      </c>
      <c r="BF108" s="100">
        <v>33.134427000000002</v>
      </c>
      <c r="BG108" s="100">
        <v>36.621153999999997</v>
      </c>
      <c r="BH108" s="100">
        <v>35.698585999999999</v>
      </c>
      <c r="BI108" s="100">
        <v>47.944763000000002</v>
      </c>
      <c r="BJ108" s="100">
        <v>67.461732999999995</v>
      </c>
      <c r="BK108" s="100">
        <v>125.98416</v>
      </c>
      <c r="BL108" s="100">
        <v>345.42707999999999</v>
      </c>
      <c r="BM108" s="100">
        <v>40.861853000000004</v>
      </c>
      <c r="BN108" s="100">
        <v>40.843069</v>
      </c>
      <c r="BO108" s="128"/>
      <c r="BP108" s="124">
        <v>2001</v>
      </c>
    </row>
    <row r="109" spans="1:68">
      <c r="A109" s="128"/>
      <c r="B109" s="125">
        <v>2002</v>
      </c>
      <c r="C109" s="100">
        <v>12.143328</v>
      </c>
      <c r="D109" s="100">
        <v>5.2417921999999999</v>
      </c>
      <c r="E109" s="100">
        <v>7.4732938000000004</v>
      </c>
      <c r="F109" s="100">
        <v>48.406779</v>
      </c>
      <c r="G109" s="100">
        <v>69.977018000000001</v>
      </c>
      <c r="H109" s="100">
        <v>78.875337000000002</v>
      </c>
      <c r="I109" s="100">
        <v>71.050217000000004</v>
      </c>
      <c r="J109" s="100">
        <v>65.078959999999995</v>
      </c>
      <c r="K109" s="100">
        <v>59.052000999999997</v>
      </c>
      <c r="L109" s="100">
        <v>57.849383000000003</v>
      </c>
      <c r="M109" s="100">
        <v>51.350949</v>
      </c>
      <c r="N109" s="100">
        <v>37.920144000000001</v>
      </c>
      <c r="O109" s="100">
        <v>45.620221999999998</v>
      </c>
      <c r="P109" s="100">
        <v>56.824506</v>
      </c>
      <c r="Q109" s="100">
        <v>62.702789000000003</v>
      </c>
      <c r="R109" s="100">
        <v>84.736969999999999</v>
      </c>
      <c r="S109" s="100">
        <v>172.39855</v>
      </c>
      <c r="T109" s="100">
        <v>452.59028000000001</v>
      </c>
      <c r="U109" s="100">
        <v>54.477899999999998</v>
      </c>
      <c r="V109" s="100">
        <v>57.174909999999997</v>
      </c>
      <c r="W109" s="128"/>
      <c r="X109" s="125">
        <v>2002</v>
      </c>
      <c r="Y109" s="100">
        <v>8.0843489000000002</v>
      </c>
      <c r="Z109" s="100">
        <v>2.9201882000000001</v>
      </c>
      <c r="AA109" s="100">
        <v>3.925583</v>
      </c>
      <c r="AB109" s="100">
        <v>17.373570000000001</v>
      </c>
      <c r="AC109" s="100">
        <v>17.313555000000001</v>
      </c>
      <c r="AD109" s="100">
        <v>19.362929999999999</v>
      </c>
      <c r="AE109" s="100">
        <v>19.819734</v>
      </c>
      <c r="AF109" s="100">
        <v>20.332146000000002</v>
      </c>
      <c r="AG109" s="100">
        <v>21.443916999999999</v>
      </c>
      <c r="AH109" s="100">
        <v>18.850825</v>
      </c>
      <c r="AI109" s="100">
        <v>18.331178999999999</v>
      </c>
      <c r="AJ109" s="100">
        <v>17.480546</v>
      </c>
      <c r="AK109" s="100">
        <v>20.421597999999999</v>
      </c>
      <c r="AL109" s="100">
        <v>21.587475000000001</v>
      </c>
      <c r="AM109" s="100">
        <v>32.148001999999998</v>
      </c>
      <c r="AN109" s="100">
        <v>52.730516000000001</v>
      </c>
      <c r="AO109" s="100">
        <v>105.52704</v>
      </c>
      <c r="AP109" s="100">
        <v>344.81290999999999</v>
      </c>
      <c r="AQ109" s="100">
        <v>25.957951999999999</v>
      </c>
      <c r="AR109" s="100">
        <v>23.533225999999999</v>
      </c>
      <c r="AS109" s="128"/>
      <c r="AT109" s="125">
        <v>2002</v>
      </c>
      <c r="AU109" s="100">
        <v>10.165148</v>
      </c>
      <c r="AV109" s="100">
        <v>4.1123617000000001</v>
      </c>
      <c r="AW109" s="100">
        <v>5.7431783000000003</v>
      </c>
      <c r="AX109" s="100">
        <v>33.212245000000003</v>
      </c>
      <c r="AY109" s="100">
        <v>44.083567000000002</v>
      </c>
      <c r="AZ109" s="100">
        <v>49.127293999999999</v>
      </c>
      <c r="BA109" s="100">
        <v>45.213960999999998</v>
      </c>
      <c r="BB109" s="100">
        <v>42.562072999999998</v>
      </c>
      <c r="BC109" s="100">
        <v>40.118222000000003</v>
      </c>
      <c r="BD109" s="100">
        <v>38.228530999999997</v>
      </c>
      <c r="BE109" s="100">
        <v>34.852238999999997</v>
      </c>
      <c r="BF109" s="100">
        <v>27.831792</v>
      </c>
      <c r="BG109" s="100">
        <v>33.123472</v>
      </c>
      <c r="BH109" s="100">
        <v>38.935307000000002</v>
      </c>
      <c r="BI109" s="100">
        <v>46.740299999999998</v>
      </c>
      <c r="BJ109" s="100">
        <v>66.876211999999995</v>
      </c>
      <c r="BK109" s="100">
        <v>131.82407000000001</v>
      </c>
      <c r="BL109" s="100">
        <v>378.27643999999998</v>
      </c>
      <c r="BM109" s="100">
        <v>40.112417000000001</v>
      </c>
      <c r="BN109" s="100">
        <v>39.898764</v>
      </c>
      <c r="BO109" s="128"/>
      <c r="BP109" s="125">
        <v>2002</v>
      </c>
    </row>
    <row r="110" spans="1:68">
      <c r="A110" s="128"/>
      <c r="B110" s="124">
        <v>2003</v>
      </c>
      <c r="C110" s="100">
        <v>11.220136</v>
      </c>
      <c r="D110" s="100">
        <v>5.1274462999999999</v>
      </c>
      <c r="E110" s="100">
        <v>4.9768081000000004</v>
      </c>
      <c r="F110" s="100">
        <v>48.007058000000001</v>
      </c>
      <c r="G110" s="100">
        <v>68.147069999999999</v>
      </c>
      <c r="H110" s="100">
        <v>70.532081000000005</v>
      </c>
      <c r="I110" s="100">
        <v>68.340725000000006</v>
      </c>
      <c r="J110" s="100">
        <v>65.753242</v>
      </c>
      <c r="K110" s="100">
        <v>60.774256000000001</v>
      </c>
      <c r="L110" s="100">
        <v>55.141831000000003</v>
      </c>
      <c r="M110" s="100">
        <v>43.259878999999998</v>
      </c>
      <c r="N110" s="100">
        <v>45.320722000000004</v>
      </c>
      <c r="O110" s="100">
        <v>45.636315000000003</v>
      </c>
      <c r="P110" s="100">
        <v>55.033575999999996</v>
      </c>
      <c r="Q110" s="100">
        <v>68.849346999999995</v>
      </c>
      <c r="R110" s="100">
        <v>101.01179999999999</v>
      </c>
      <c r="S110" s="100">
        <v>175.7457</v>
      </c>
      <c r="T110" s="100">
        <v>447.51970999999998</v>
      </c>
      <c r="U110" s="100">
        <v>53.874305999999997</v>
      </c>
      <c r="V110" s="100">
        <v>56.370783000000003</v>
      </c>
      <c r="W110" s="128"/>
      <c r="X110" s="124">
        <v>2003</v>
      </c>
      <c r="Y110" s="100">
        <v>12.610747999999999</v>
      </c>
      <c r="Z110" s="100">
        <v>3.7089637999999998</v>
      </c>
      <c r="AA110" s="100">
        <v>4.6435756000000001</v>
      </c>
      <c r="AB110" s="100">
        <v>15.74874</v>
      </c>
      <c r="AC110" s="100">
        <v>17.338547999999999</v>
      </c>
      <c r="AD110" s="100">
        <v>15.601273000000001</v>
      </c>
      <c r="AE110" s="100">
        <v>17.603182</v>
      </c>
      <c r="AF110" s="100">
        <v>18.743117000000002</v>
      </c>
      <c r="AG110" s="100">
        <v>16.977440999999999</v>
      </c>
      <c r="AH110" s="100">
        <v>17.356245000000001</v>
      </c>
      <c r="AI110" s="100">
        <v>15.689242</v>
      </c>
      <c r="AJ110" s="100">
        <v>16.428773</v>
      </c>
      <c r="AK110" s="100">
        <v>17.087534999999999</v>
      </c>
      <c r="AL110" s="100">
        <v>25.211178</v>
      </c>
      <c r="AM110" s="100">
        <v>27.609479</v>
      </c>
      <c r="AN110" s="100">
        <v>57.332251999999997</v>
      </c>
      <c r="AO110" s="100">
        <v>108.8189</v>
      </c>
      <c r="AP110" s="100">
        <v>332.26564999999999</v>
      </c>
      <c r="AQ110" s="100">
        <v>24.926659999999998</v>
      </c>
      <c r="AR110" s="100">
        <v>22.431417</v>
      </c>
      <c r="AS110" s="128"/>
      <c r="AT110" s="124">
        <v>2003</v>
      </c>
      <c r="AU110" s="100">
        <v>11.897857999999999</v>
      </c>
      <c r="AV110" s="100">
        <v>4.4371511000000003</v>
      </c>
      <c r="AW110" s="100">
        <v>4.8145275999999999</v>
      </c>
      <c r="AX110" s="100">
        <v>32.19717</v>
      </c>
      <c r="AY110" s="100">
        <v>43.184801</v>
      </c>
      <c r="AZ110" s="100">
        <v>43.133156999999997</v>
      </c>
      <c r="BA110" s="100">
        <v>42.744954999999997</v>
      </c>
      <c r="BB110" s="100">
        <v>42.085338999999998</v>
      </c>
      <c r="BC110" s="100">
        <v>38.725133999999997</v>
      </c>
      <c r="BD110" s="100">
        <v>36.111533000000001</v>
      </c>
      <c r="BE110" s="100">
        <v>29.444002000000001</v>
      </c>
      <c r="BF110" s="100">
        <v>31.026532</v>
      </c>
      <c r="BG110" s="100">
        <v>31.472214000000001</v>
      </c>
      <c r="BH110" s="100">
        <v>39.907482000000002</v>
      </c>
      <c r="BI110" s="100">
        <v>47.346440000000001</v>
      </c>
      <c r="BJ110" s="100">
        <v>76.826412000000005</v>
      </c>
      <c r="BK110" s="100">
        <v>135.38479000000001</v>
      </c>
      <c r="BL110" s="100">
        <v>368.20616999999999</v>
      </c>
      <c r="BM110" s="100">
        <v>39.293663000000002</v>
      </c>
      <c r="BN110" s="100">
        <v>38.905113</v>
      </c>
      <c r="BO110" s="128"/>
      <c r="BP110" s="124">
        <v>2003</v>
      </c>
    </row>
    <row r="111" spans="1:68">
      <c r="A111" s="128"/>
      <c r="B111" s="125">
        <v>2004</v>
      </c>
      <c r="C111" s="100">
        <v>10.130437000000001</v>
      </c>
      <c r="D111" s="100">
        <v>3.9736093000000001</v>
      </c>
      <c r="E111" s="100">
        <v>6.3524599000000004</v>
      </c>
      <c r="F111" s="100">
        <v>37.686695999999998</v>
      </c>
      <c r="G111" s="100">
        <v>62.403072999999999</v>
      </c>
      <c r="H111" s="100">
        <v>65.028463000000002</v>
      </c>
      <c r="I111" s="100">
        <v>76.390725000000003</v>
      </c>
      <c r="J111" s="100">
        <v>56.902479</v>
      </c>
      <c r="K111" s="100">
        <v>60.436644999999999</v>
      </c>
      <c r="L111" s="100">
        <v>51.344794999999998</v>
      </c>
      <c r="M111" s="100">
        <v>49.675576</v>
      </c>
      <c r="N111" s="100">
        <v>39.812179999999998</v>
      </c>
      <c r="O111" s="100">
        <v>51.943438999999998</v>
      </c>
      <c r="P111" s="100">
        <v>52.890419999999999</v>
      </c>
      <c r="Q111" s="100">
        <v>71.874790000000004</v>
      </c>
      <c r="R111" s="100">
        <v>113.9838</v>
      </c>
      <c r="S111" s="100">
        <v>198.46745999999999</v>
      </c>
      <c r="T111" s="100">
        <v>467.74247000000003</v>
      </c>
      <c r="U111" s="100">
        <v>53.405681000000001</v>
      </c>
      <c r="V111" s="100">
        <v>55.891806000000003</v>
      </c>
      <c r="W111" s="128"/>
      <c r="X111" s="125">
        <v>2004</v>
      </c>
      <c r="Y111" s="100">
        <v>9.0516167999999997</v>
      </c>
      <c r="Z111" s="100">
        <v>1.3952838999999999</v>
      </c>
      <c r="AA111" s="100">
        <v>4.1719561000000001</v>
      </c>
      <c r="AB111" s="100">
        <v>18.058893000000001</v>
      </c>
      <c r="AC111" s="100">
        <v>19.048041000000001</v>
      </c>
      <c r="AD111" s="100">
        <v>14.955977000000001</v>
      </c>
      <c r="AE111" s="100">
        <v>16.440488999999999</v>
      </c>
      <c r="AF111" s="100">
        <v>17.103186000000001</v>
      </c>
      <c r="AG111" s="100">
        <v>18.553139999999999</v>
      </c>
      <c r="AH111" s="100">
        <v>20.353197999999999</v>
      </c>
      <c r="AI111" s="100">
        <v>15.50661</v>
      </c>
      <c r="AJ111" s="100">
        <v>16.974269</v>
      </c>
      <c r="AK111" s="100">
        <v>19.558033000000002</v>
      </c>
      <c r="AL111" s="100">
        <v>25.030279</v>
      </c>
      <c r="AM111" s="100">
        <v>35.914425000000001</v>
      </c>
      <c r="AN111" s="100">
        <v>68.465198999999998</v>
      </c>
      <c r="AO111" s="100">
        <v>128.35673</v>
      </c>
      <c r="AP111" s="100">
        <v>359.31495999999999</v>
      </c>
      <c r="AQ111" s="100">
        <v>26.711777999999999</v>
      </c>
      <c r="AR111" s="100">
        <v>23.734175</v>
      </c>
      <c r="AS111" s="128"/>
      <c r="AT111" s="125">
        <v>2004</v>
      </c>
      <c r="AU111" s="100">
        <v>9.6049681000000007</v>
      </c>
      <c r="AV111" s="100">
        <v>2.7179801000000001</v>
      </c>
      <c r="AW111" s="100">
        <v>5.2916381000000001</v>
      </c>
      <c r="AX111" s="100">
        <v>28.072452999999999</v>
      </c>
      <c r="AY111" s="100">
        <v>41.137777999999997</v>
      </c>
      <c r="AZ111" s="100">
        <v>40.112583000000001</v>
      </c>
      <c r="BA111" s="100">
        <v>46.186469000000002</v>
      </c>
      <c r="BB111" s="100">
        <v>36.861241</v>
      </c>
      <c r="BC111" s="100">
        <v>39.340440000000001</v>
      </c>
      <c r="BD111" s="100">
        <v>35.736426999999999</v>
      </c>
      <c r="BE111" s="100">
        <v>32.518687</v>
      </c>
      <c r="BF111" s="100">
        <v>28.476731000000001</v>
      </c>
      <c r="BG111" s="100">
        <v>35.853102999999997</v>
      </c>
      <c r="BH111" s="100">
        <v>38.762123000000003</v>
      </c>
      <c r="BI111" s="100">
        <v>53.163210999999997</v>
      </c>
      <c r="BJ111" s="100">
        <v>88.968300999999997</v>
      </c>
      <c r="BK111" s="100">
        <v>156.45701</v>
      </c>
      <c r="BL111" s="100">
        <v>393.32396999999997</v>
      </c>
      <c r="BM111" s="100">
        <v>39.964435999999999</v>
      </c>
      <c r="BN111" s="100">
        <v>39.338897000000003</v>
      </c>
      <c r="BO111" s="128"/>
      <c r="BP111" s="125">
        <v>2004</v>
      </c>
    </row>
    <row r="112" spans="1:68">
      <c r="A112" s="128"/>
      <c r="B112" s="124">
        <v>2005</v>
      </c>
      <c r="C112" s="100">
        <v>11.432176999999999</v>
      </c>
      <c r="D112" s="100">
        <v>3.9855868999999999</v>
      </c>
      <c r="E112" s="100">
        <v>3.5162832000000002</v>
      </c>
      <c r="F112" s="100">
        <v>36.9724</v>
      </c>
      <c r="G112" s="100">
        <v>63.624012999999998</v>
      </c>
      <c r="H112" s="100">
        <v>68.313336000000007</v>
      </c>
      <c r="I112" s="100">
        <v>70.735122000000004</v>
      </c>
      <c r="J112" s="100">
        <v>60.694077</v>
      </c>
      <c r="K112" s="100">
        <v>61.457464999999999</v>
      </c>
      <c r="L112" s="100">
        <v>58.236018000000001</v>
      </c>
      <c r="M112" s="100">
        <v>48.715488999999998</v>
      </c>
      <c r="N112" s="100">
        <v>44.022092000000001</v>
      </c>
      <c r="O112" s="100">
        <v>46.644573000000001</v>
      </c>
      <c r="P112" s="100">
        <v>51.750813000000001</v>
      </c>
      <c r="Q112" s="100">
        <v>67.331226000000001</v>
      </c>
      <c r="R112" s="100">
        <v>94.655598999999995</v>
      </c>
      <c r="S112" s="100">
        <v>175.61369999999999</v>
      </c>
      <c r="T112" s="100">
        <v>498.38878</v>
      </c>
      <c r="U112" s="100">
        <v>53.534894999999999</v>
      </c>
      <c r="V112" s="100">
        <v>55.729064000000001</v>
      </c>
      <c r="W112" s="128"/>
      <c r="X112" s="124">
        <v>2005</v>
      </c>
      <c r="Y112" s="100">
        <v>8.6887124</v>
      </c>
      <c r="Z112" s="100">
        <v>3.1075202000000002</v>
      </c>
      <c r="AA112" s="100">
        <v>2.8196897000000001</v>
      </c>
      <c r="AB112" s="100">
        <v>13.064133</v>
      </c>
      <c r="AC112" s="100">
        <v>16.119886000000001</v>
      </c>
      <c r="AD112" s="100">
        <v>16.669991</v>
      </c>
      <c r="AE112" s="100">
        <v>16.016202</v>
      </c>
      <c r="AF112" s="100">
        <v>17.196835</v>
      </c>
      <c r="AG112" s="100">
        <v>14.946751000000001</v>
      </c>
      <c r="AH112" s="100">
        <v>15.992214000000001</v>
      </c>
      <c r="AI112" s="100">
        <v>17.853714</v>
      </c>
      <c r="AJ112" s="100">
        <v>16.861888</v>
      </c>
      <c r="AK112" s="100">
        <v>21.040065999999999</v>
      </c>
      <c r="AL112" s="100">
        <v>26.706883999999999</v>
      </c>
      <c r="AM112" s="100">
        <v>30.117957000000001</v>
      </c>
      <c r="AN112" s="100">
        <v>58.324370999999999</v>
      </c>
      <c r="AO112" s="100">
        <v>119.8702</v>
      </c>
      <c r="AP112" s="100">
        <v>386.03656000000001</v>
      </c>
      <c r="AQ112" s="100">
        <v>26.099684</v>
      </c>
      <c r="AR112" s="100">
        <v>22.742080000000001</v>
      </c>
      <c r="AS112" s="128"/>
      <c r="AT112" s="124">
        <v>2005</v>
      </c>
      <c r="AU112" s="100">
        <v>10.097538999999999</v>
      </c>
      <c r="AV112" s="100">
        <v>3.5578002</v>
      </c>
      <c r="AW112" s="100">
        <v>3.1773289</v>
      </c>
      <c r="AX112" s="100">
        <v>25.298435000000001</v>
      </c>
      <c r="AY112" s="100">
        <v>40.292709000000002</v>
      </c>
      <c r="AZ112" s="100">
        <v>42.660066</v>
      </c>
      <c r="BA112" s="100">
        <v>43.185087000000003</v>
      </c>
      <c r="BB112" s="100">
        <v>38.817813999999998</v>
      </c>
      <c r="BC112" s="100">
        <v>38.032370999999998</v>
      </c>
      <c r="BD112" s="100">
        <v>36.937699000000002</v>
      </c>
      <c r="BE112" s="100">
        <v>33.196123</v>
      </c>
      <c r="BF112" s="100">
        <v>30.494641000000001</v>
      </c>
      <c r="BG112" s="100">
        <v>33.893376000000004</v>
      </c>
      <c r="BH112" s="100">
        <v>39.079835000000003</v>
      </c>
      <c r="BI112" s="100">
        <v>47.972399000000003</v>
      </c>
      <c r="BJ112" s="100">
        <v>74.839701000000005</v>
      </c>
      <c r="BK112" s="100">
        <v>142.38762</v>
      </c>
      <c r="BL112" s="100">
        <v>421.91858999999999</v>
      </c>
      <c r="BM112" s="100">
        <v>39.723754999999997</v>
      </c>
      <c r="BN112" s="100">
        <v>38.806471000000002</v>
      </c>
      <c r="BO112" s="128"/>
      <c r="BP112" s="124">
        <v>2005</v>
      </c>
    </row>
    <row r="113" spans="2:68">
      <c r="B113" s="124">
        <v>2006</v>
      </c>
      <c r="C113" s="100">
        <v>12.79242</v>
      </c>
      <c r="D113" s="100">
        <v>4.8607971000000001</v>
      </c>
      <c r="E113" s="100">
        <v>6.4753619999999996</v>
      </c>
      <c r="F113" s="100">
        <v>40.301364999999997</v>
      </c>
      <c r="G113" s="100">
        <v>63.550863999999997</v>
      </c>
      <c r="H113" s="100">
        <v>57.022942999999998</v>
      </c>
      <c r="I113" s="100">
        <v>63.767341999999999</v>
      </c>
      <c r="J113" s="100">
        <v>62.270651999999998</v>
      </c>
      <c r="K113" s="100">
        <v>55.779485000000001</v>
      </c>
      <c r="L113" s="100">
        <v>61.373005999999997</v>
      </c>
      <c r="M113" s="100">
        <v>50.883218999999997</v>
      </c>
      <c r="N113" s="100">
        <v>47.066755000000001</v>
      </c>
      <c r="O113" s="100">
        <v>46.852051000000003</v>
      </c>
      <c r="P113" s="100">
        <v>46.330834000000003</v>
      </c>
      <c r="Q113" s="100">
        <v>63.593958000000001</v>
      </c>
      <c r="R113" s="100">
        <v>100.002</v>
      </c>
      <c r="S113" s="100">
        <v>183.68935999999999</v>
      </c>
      <c r="T113" s="100">
        <v>483.21809999999999</v>
      </c>
      <c r="U113" s="100">
        <v>53.231363999999999</v>
      </c>
      <c r="V113" s="100">
        <v>54.948366999999998</v>
      </c>
      <c r="X113" s="124">
        <v>2006</v>
      </c>
      <c r="Y113" s="100">
        <v>7.6180561000000004</v>
      </c>
      <c r="Z113" s="100">
        <v>2.6339967999999998</v>
      </c>
      <c r="AA113" s="100">
        <v>2.3768636000000001</v>
      </c>
      <c r="AB113" s="100">
        <v>15.780175</v>
      </c>
      <c r="AC113" s="100">
        <v>18.117545</v>
      </c>
      <c r="AD113" s="100">
        <v>14.444604999999999</v>
      </c>
      <c r="AE113" s="100">
        <v>14.590139000000001</v>
      </c>
      <c r="AF113" s="100">
        <v>18.053014999999998</v>
      </c>
      <c r="AG113" s="100">
        <v>19.646906000000001</v>
      </c>
      <c r="AH113" s="100">
        <v>17.825073</v>
      </c>
      <c r="AI113" s="100">
        <v>18.297910999999999</v>
      </c>
      <c r="AJ113" s="100">
        <v>18.439098999999999</v>
      </c>
      <c r="AK113" s="100">
        <v>17.830500000000001</v>
      </c>
      <c r="AL113" s="100">
        <v>20.200161000000001</v>
      </c>
      <c r="AM113" s="100">
        <v>35.208114000000002</v>
      </c>
      <c r="AN113" s="100">
        <v>54.940240000000003</v>
      </c>
      <c r="AO113" s="100">
        <v>127.41003000000001</v>
      </c>
      <c r="AP113" s="100">
        <v>352.78935999999999</v>
      </c>
      <c r="AQ113" s="100">
        <v>26.128252</v>
      </c>
      <c r="AR113" s="100">
        <v>22.711845</v>
      </c>
      <c r="AT113" s="124">
        <v>2006</v>
      </c>
      <c r="AU113" s="100">
        <v>10.273936000000001</v>
      </c>
      <c r="AV113" s="100">
        <v>3.7755567000000001</v>
      </c>
      <c r="AW113" s="100">
        <v>4.481255</v>
      </c>
      <c r="AX113" s="100">
        <v>28.362541</v>
      </c>
      <c r="AY113" s="100">
        <v>41.216900000000003</v>
      </c>
      <c r="AZ113" s="100">
        <v>35.900717</v>
      </c>
      <c r="BA113" s="100">
        <v>39.073523000000002</v>
      </c>
      <c r="BB113" s="100">
        <v>40.03107</v>
      </c>
      <c r="BC113" s="100">
        <v>37.587935999999999</v>
      </c>
      <c r="BD113" s="100">
        <v>39.384678999999998</v>
      </c>
      <c r="BE113" s="100">
        <v>34.499772</v>
      </c>
      <c r="BF113" s="100">
        <v>32.750605999999998</v>
      </c>
      <c r="BG113" s="100">
        <v>32.385438000000001</v>
      </c>
      <c r="BH113" s="100">
        <v>33.112540000000003</v>
      </c>
      <c r="BI113" s="100">
        <v>48.867868000000001</v>
      </c>
      <c r="BJ113" s="100">
        <v>75.546800000000005</v>
      </c>
      <c r="BK113" s="100">
        <v>150.45910000000001</v>
      </c>
      <c r="BL113" s="100">
        <v>395.05228</v>
      </c>
      <c r="BM113" s="100">
        <v>39.592261999999998</v>
      </c>
      <c r="BN113" s="100">
        <v>38.379250999999996</v>
      </c>
      <c r="BP113" s="124">
        <v>2006</v>
      </c>
    </row>
    <row r="114" spans="2:68">
      <c r="B114" s="124">
        <v>2007</v>
      </c>
      <c r="C114" s="100">
        <v>10.200348999999999</v>
      </c>
      <c r="D114" s="100">
        <v>3.3810004999999999</v>
      </c>
      <c r="E114" s="100">
        <v>5.4936385999999997</v>
      </c>
      <c r="F114" s="100">
        <v>36.458782999999997</v>
      </c>
      <c r="G114" s="100">
        <v>57.416192000000002</v>
      </c>
      <c r="H114" s="100">
        <v>62.558301999999998</v>
      </c>
      <c r="I114" s="100">
        <v>64.990319999999997</v>
      </c>
      <c r="J114" s="100">
        <v>65.893208999999999</v>
      </c>
      <c r="K114" s="100">
        <v>53.827222999999996</v>
      </c>
      <c r="L114" s="100">
        <v>54.166254000000002</v>
      </c>
      <c r="M114" s="100">
        <v>51.767273000000003</v>
      </c>
      <c r="N114" s="100">
        <v>46.190631000000003</v>
      </c>
      <c r="O114" s="100">
        <v>46.148142999999997</v>
      </c>
      <c r="P114" s="100">
        <v>53.888264999999997</v>
      </c>
      <c r="Q114" s="100">
        <v>61.950432999999997</v>
      </c>
      <c r="R114" s="100">
        <v>106.23103</v>
      </c>
      <c r="S114" s="100">
        <v>173.31226000000001</v>
      </c>
      <c r="T114" s="100">
        <v>427.32346000000001</v>
      </c>
      <c r="U114" s="100">
        <v>52.165249000000003</v>
      </c>
      <c r="V114" s="100">
        <v>53.467405999999997</v>
      </c>
      <c r="X114" s="124">
        <v>2007</v>
      </c>
      <c r="Y114" s="100">
        <v>7.9971947999999999</v>
      </c>
      <c r="Z114" s="100">
        <v>2.3173466999999999</v>
      </c>
      <c r="AA114" s="100">
        <v>4.7554933000000004</v>
      </c>
      <c r="AB114" s="100">
        <v>14.613747999999999</v>
      </c>
      <c r="AC114" s="100">
        <v>14.610310999999999</v>
      </c>
      <c r="AD114" s="100">
        <v>17.360817000000001</v>
      </c>
      <c r="AE114" s="100">
        <v>18.061854</v>
      </c>
      <c r="AF114" s="100">
        <v>17.236470000000001</v>
      </c>
      <c r="AG114" s="100">
        <v>19.144492</v>
      </c>
      <c r="AH114" s="100">
        <v>19.287490999999999</v>
      </c>
      <c r="AI114" s="100">
        <v>24.306961999999999</v>
      </c>
      <c r="AJ114" s="100">
        <v>20.046935000000001</v>
      </c>
      <c r="AK114" s="100">
        <v>23.554575</v>
      </c>
      <c r="AL114" s="100">
        <v>22.551545999999998</v>
      </c>
      <c r="AM114" s="100">
        <v>32.837654999999998</v>
      </c>
      <c r="AN114" s="100">
        <v>55.336047999999998</v>
      </c>
      <c r="AO114" s="100">
        <v>113.0197</v>
      </c>
      <c r="AP114" s="100">
        <v>347.90219999999999</v>
      </c>
      <c r="AQ114" s="100">
        <v>27.009775000000001</v>
      </c>
      <c r="AR114" s="100">
        <v>23.471454999999999</v>
      </c>
      <c r="AT114" s="124">
        <v>2007</v>
      </c>
      <c r="AU114" s="100">
        <v>9.1284636999999993</v>
      </c>
      <c r="AV114" s="100">
        <v>2.8623854999999998</v>
      </c>
      <c r="AW114" s="100">
        <v>5.1344428999999998</v>
      </c>
      <c r="AX114" s="100">
        <v>25.831954</v>
      </c>
      <c r="AY114" s="100">
        <v>36.476640000000003</v>
      </c>
      <c r="AZ114" s="100">
        <v>40.181185999999997</v>
      </c>
      <c r="BA114" s="100">
        <v>41.452655</v>
      </c>
      <c r="BB114" s="100">
        <v>41.396554999999999</v>
      </c>
      <c r="BC114" s="100">
        <v>36.364071000000003</v>
      </c>
      <c r="BD114" s="100">
        <v>36.559922999999998</v>
      </c>
      <c r="BE114" s="100">
        <v>37.944501000000002</v>
      </c>
      <c r="BF114" s="100">
        <v>33.089005999999998</v>
      </c>
      <c r="BG114" s="100">
        <v>34.875929999999997</v>
      </c>
      <c r="BH114" s="100">
        <v>38.094619999999999</v>
      </c>
      <c r="BI114" s="100">
        <v>46.856915999999998</v>
      </c>
      <c r="BJ114" s="100">
        <v>78.691277999999997</v>
      </c>
      <c r="BK114" s="100">
        <v>137.99682999999999</v>
      </c>
      <c r="BL114" s="100">
        <v>374.03303</v>
      </c>
      <c r="BM114" s="100">
        <v>39.514833000000003</v>
      </c>
      <c r="BN114" s="100">
        <v>38.143138</v>
      </c>
      <c r="BP114" s="124">
        <v>2007</v>
      </c>
    </row>
    <row r="115" spans="2:68">
      <c r="B115" s="124">
        <v>2008</v>
      </c>
      <c r="C115" s="100">
        <v>10.278041999999999</v>
      </c>
      <c r="D115" s="100">
        <v>3.5104603999999999</v>
      </c>
      <c r="E115" s="100">
        <v>4.3643162000000002</v>
      </c>
      <c r="F115" s="100">
        <v>36.033273999999999</v>
      </c>
      <c r="G115" s="100">
        <v>56.454095000000002</v>
      </c>
      <c r="H115" s="100">
        <v>60.422801999999997</v>
      </c>
      <c r="I115" s="100">
        <v>66.345607000000001</v>
      </c>
      <c r="J115" s="100">
        <v>65.547167000000002</v>
      </c>
      <c r="K115" s="100">
        <v>64.192265000000006</v>
      </c>
      <c r="L115" s="100">
        <v>61.154535000000003</v>
      </c>
      <c r="M115" s="100">
        <v>56.248241999999998</v>
      </c>
      <c r="N115" s="100">
        <v>50.055917000000001</v>
      </c>
      <c r="O115" s="100">
        <v>46.970408999999997</v>
      </c>
      <c r="P115" s="100">
        <v>54.270187999999997</v>
      </c>
      <c r="Q115" s="100">
        <v>64.218998999999997</v>
      </c>
      <c r="R115" s="100">
        <v>102.96614</v>
      </c>
      <c r="S115" s="100">
        <v>213.00162</v>
      </c>
      <c r="T115" s="100">
        <v>524.96122000000003</v>
      </c>
      <c r="U115" s="100">
        <v>55.731884999999998</v>
      </c>
      <c r="V115" s="100">
        <v>57.053860999999998</v>
      </c>
      <c r="X115" s="124">
        <v>2008</v>
      </c>
      <c r="Y115" s="100">
        <v>6.5394350000000001</v>
      </c>
      <c r="Z115" s="100">
        <v>1.6896770000000001</v>
      </c>
      <c r="AA115" s="100">
        <v>1.7835538</v>
      </c>
      <c r="AB115" s="100">
        <v>13.923322000000001</v>
      </c>
      <c r="AC115" s="100">
        <v>14.392844</v>
      </c>
      <c r="AD115" s="100">
        <v>16.883655000000001</v>
      </c>
      <c r="AE115" s="100">
        <v>17.252286000000002</v>
      </c>
      <c r="AF115" s="100">
        <v>19.355450999999999</v>
      </c>
      <c r="AG115" s="100">
        <v>17.621238999999999</v>
      </c>
      <c r="AH115" s="100">
        <v>19.978887</v>
      </c>
      <c r="AI115" s="100">
        <v>22.712432</v>
      </c>
      <c r="AJ115" s="100">
        <v>19.770876999999999</v>
      </c>
      <c r="AK115" s="100">
        <v>14.703562</v>
      </c>
      <c r="AL115" s="100">
        <v>23.303135000000001</v>
      </c>
      <c r="AM115" s="100">
        <v>33.802253999999998</v>
      </c>
      <c r="AN115" s="100">
        <v>67.029347000000001</v>
      </c>
      <c r="AO115" s="100">
        <v>127.15312</v>
      </c>
      <c r="AP115" s="100">
        <v>404.31267000000003</v>
      </c>
      <c r="AQ115" s="100">
        <v>28.172301000000001</v>
      </c>
      <c r="AR115" s="100">
        <v>23.947050999999998</v>
      </c>
      <c r="AT115" s="124">
        <v>2008</v>
      </c>
      <c r="AU115" s="100">
        <v>8.459301</v>
      </c>
      <c r="AV115" s="100">
        <v>2.6223455000000002</v>
      </c>
      <c r="AW115" s="100">
        <v>3.1089131999999999</v>
      </c>
      <c r="AX115" s="100">
        <v>25.283017999999998</v>
      </c>
      <c r="AY115" s="100">
        <v>35.967877000000001</v>
      </c>
      <c r="AZ115" s="100">
        <v>38.933126000000001</v>
      </c>
      <c r="BA115" s="100">
        <v>41.759695000000001</v>
      </c>
      <c r="BB115" s="100">
        <v>42.276035999999998</v>
      </c>
      <c r="BC115" s="100">
        <v>40.749389000000001</v>
      </c>
      <c r="BD115" s="100">
        <v>40.38176</v>
      </c>
      <c r="BE115" s="100">
        <v>39.347124000000001</v>
      </c>
      <c r="BF115" s="100">
        <v>34.841695000000001</v>
      </c>
      <c r="BG115" s="100">
        <v>30.869306999999999</v>
      </c>
      <c r="BH115" s="100">
        <v>38.686590000000002</v>
      </c>
      <c r="BI115" s="100">
        <v>48.489306999999997</v>
      </c>
      <c r="BJ115" s="100">
        <v>83.557005000000004</v>
      </c>
      <c r="BK115" s="100">
        <v>163.08404999999999</v>
      </c>
      <c r="BL115" s="100">
        <v>444.46839999999997</v>
      </c>
      <c r="BM115" s="100">
        <v>41.883932000000001</v>
      </c>
      <c r="BN115" s="100">
        <v>40.079518999999998</v>
      </c>
      <c r="BP115" s="124">
        <v>2008</v>
      </c>
    </row>
    <row r="116" spans="2:68">
      <c r="B116" s="124">
        <v>2009</v>
      </c>
      <c r="C116" s="100">
        <v>9.4266287000000002</v>
      </c>
      <c r="D116" s="100">
        <v>4.3479143000000002</v>
      </c>
      <c r="E116" s="100">
        <v>5.0589864000000002</v>
      </c>
      <c r="F116" s="100">
        <v>36.330148999999999</v>
      </c>
      <c r="G116" s="100">
        <v>50.760672999999997</v>
      </c>
      <c r="H116" s="100">
        <v>58.903250999999997</v>
      </c>
      <c r="I116" s="100">
        <v>64.336206000000004</v>
      </c>
      <c r="J116" s="100">
        <v>66.560254</v>
      </c>
      <c r="K116" s="100">
        <v>64.494636999999997</v>
      </c>
      <c r="L116" s="100">
        <v>62.951450000000001</v>
      </c>
      <c r="M116" s="100">
        <v>59.228589999999997</v>
      </c>
      <c r="N116" s="100">
        <v>50.528278999999998</v>
      </c>
      <c r="O116" s="100">
        <v>53.149450000000002</v>
      </c>
      <c r="P116" s="100">
        <v>52.511856000000002</v>
      </c>
      <c r="Q116" s="100">
        <v>59.155082999999998</v>
      </c>
      <c r="R116" s="100">
        <v>108.49809</v>
      </c>
      <c r="S116" s="100">
        <v>203.90571</v>
      </c>
      <c r="T116" s="100">
        <v>502.39098999999999</v>
      </c>
      <c r="U116" s="100">
        <v>55.597749</v>
      </c>
      <c r="V116" s="100">
        <v>56.650325000000002</v>
      </c>
      <c r="X116" s="124">
        <v>2009</v>
      </c>
      <c r="Y116" s="100">
        <v>7.0634193999999999</v>
      </c>
      <c r="Z116" s="100">
        <v>3.2006633</v>
      </c>
      <c r="AA116" s="100">
        <v>2.9644957000000001</v>
      </c>
      <c r="AB116" s="100">
        <v>13.502186</v>
      </c>
      <c r="AC116" s="100">
        <v>15.499756</v>
      </c>
      <c r="AD116" s="100">
        <v>16.623818</v>
      </c>
      <c r="AE116" s="100">
        <v>17.342575</v>
      </c>
      <c r="AF116" s="100">
        <v>21.039370000000002</v>
      </c>
      <c r="AG116" s="100">
        <v>18.907240000000002</v>
      </c>
      <c r="AH116" s="100">
        <v>21.556260000000002</v>
      </c>
      <c r="AI116" s="100">
        <v>26.076162</v>
      </c>
      <c r="AJ116" s="100">
        <v>24.076823999999998</v>
      </c>
      <c r="AK116" s="100">
        <v>20.760455</v>
      </c>
      <c r="AL116" s="100">
        <v>22.733326999999999</v>
      </c>
      <c r="AM116" s="100">
        <v>31.084596000000001</v>
      </c>
      <c r="AN116" s="100">
        <v>54.571460999999999</v>
      </c>
      <c r="AO116" s="100">
        <v>124.77538</v>
      </c>
      <c r="AP116" s="100">
        <v>359.91843</v>
      </c>
      <c r="AQ116" s="100">
        <v>28.152056999999999</v>
      </c>
      <c r="AR116" s="100">
        <v>24.155868999999999</v>
      </c>
      <c r="AT116" s="124">
        <v>2009</v>
      </c>
      <c r="AU116" s="100">
        <v>8.2767289000000002</v>
      </c>
      <c r="AV116" s="100">
        <v>3.7887230000000001</v>
      </c>
      <c r="AW116" s="100">
        <v>4.0396578999999999</v>
      </c>
      <c r="AX116" s="100">
        <v>25.231839000000001</v>
      </c>
      <c r="AY116" s="100">
        <v>33.641587999999999</v>
      </c>
      <c r="AZ116" s="100">
        <v>38.102870000000003</v>
      </c>
      <c r="BA116" s="100">
        <v>40.843226000000001</v>
      </c>
      <c r="BB116" s="100">
        <v>43.633280999999997</v>
      </c>
      <c r="BC116" s="100">
        <v>41.532660999999997</v>
      </c>
      <c r="BD116" s="100">
        <v>42.073300000000003</v>
      </c>
      <c r="BE116" s="100">
        <v>42.515045000000001</v>
      </c>
      <c r="BF116" s="100">
        <v>37.213363999999999</v>
      </c>
      <c r="BG116" s="100">
        <v>36.975603</v>
      </c>
      <c r="BH116" s="100">
        <v>37.534806000000003</v>
      </c>
      <c r="BI116" s="100">
        <v>44.686298999999998</v>
      </c>
      <c r="BJ116" s="100">
        <v>79.442622999999998</v>
      </c>
      <c r="BK116" s="100">
        <v>158.18539000000001</v>
      </c>
      <c r="BL116" s="100">
        <v>407.89834999999999</v>
      </c>
      <c r="BM116" s="100">
        <v>41.817928999999999</v>
      </c>
      <c r="BN116" s="100">
        <v>39.942408999999998</v>
      </c>
      <c r="BP116" s="124">
        <v>2009</v>
      </c>
    </row>
    <row r="117" spans="2:68">
      <c r="B117" s="124">
        <v>2010</v>
      </c>
      <c r="C117" s="100">
        <v>9.9152912999999998</v>
      </c>
      <c r="D117" s="100">
        <v>3.4388388000000001</v>
      </c>
      <c r="E117" s="100">
        <v>4.7886042</v>
      </c>
      <c r="F117" s="100">
        <v>37.634070999999999</v>
      </c>
      <c r="G117" s="100">
        <v>51.209366000000003</v>
      </c>
      <c r="H117" s="100">
        <v>50.219695999999999</v>
      </c>
      <c r="I117" s="100">
        <v>60.700983000000001</v>
      </c>
      <c r="J117" s="100">
        <v>64.332808</v>
      </c>
      <c r="K117" s="100">
        <v>66.198774999999998</v>
      </c>
      <c r="L117" s="100">
        <v>62.810890999999998</v>
      </c>
      <c r="M117" s="100">
        <v>57.339925000000001</v>
      </c>
      <c r="N117" s="100">
        <v>52.406297000000002</v>
      </c>
      <c r="O117" s="100">
        <v>48.740616000000003</v>
      </c>
      <c r="P117" s="100">
        <v>42.992547000000002</v>
      </c>
      <c r="Q117" s="100">
        <v>66.273290000000003</v>
      </c>
      <c r="R117" s="100">
        <v>102.85187000000001</v>
      </c>
      <c r="S117" s="100">
        <v>195.35128</v>
      </c>
      <c r="T117" s="100">
        <v>497.78089</v>
      </c>
      <c r="U117" s="100">
        <v>54.295147</v>
      </c>
      <c r="V117" s="100">
        <v>55.090491999999998</v>
      </c>
      <c r="X117" s="124">
        <v>2010</v>
      </c>
      <c r="Y117" s="100">
        <v>5.3695826999999996</v>
      </c>
      <c r="Z117" s="100">
        <v>1.5099536</v>
      </c>
      <c r="AA117" s="100">
        <v>1.9273965</v>
      </c>
      <c r="AB117" s="100">
        <v>12.240987000000001</v>
      </c>
      <c r="AC117" s="100">
        <v>14.468889000000001</v>
      </c>
      <c r="AD117" s="100">
        <v>16.107140999999999</v>
      </c>
      <c r="AE117" s="100">
        <v>18.166736</v>
      </c>
      <c r="AF117" s="100">
        <v>17.364578000000002</v>
      </c>
      <c r="AG117" s="100">
        <v>19.890267999999999</v>
      </c>
      <c r="AH117" s="100">
        <v>20.657021</v>
      </c>
      <c r="AI117" s="100">
        <v>21.171804999999999</v>
      </c>
      <c r="AJ117" s="100">
        <v>19.101732999999999</v>
      </c>
      <c r="AK117" s="100">
        <v>18.247381000000001</v>
      </c>
      <c r="AL117" s="100">
        <v>18.812041000000001</v>
      </c>
      <c r="AM117" s="100">
        <v>31.036622999999999</v>
      </c>
      <c r="AN117" s="100">
        <v>56.072557000000003</v>
      </c>
      <c r="AO117" s="100">
        <v>119.28842</v>
      </c>
      <c r="AP117" s="100">
        <v>405.08215000000001</v>
      </c>
      <c r="AQ117" s="100">
        <v>27.738814999999999</v>
      </c>
      <c r="AR117" s="100">
        <v>23.182188</v>
      </c>
      <c r="AT117" s="124">
        <v>2010</v>
      </c>
      <c r="AU117" s="100">
        <v>7.7028249999999998</v>
      </c>
      <c r="AV117" s="100">
        <v>2.4996654999999999</v>
      </c>
      <c r="AW117" s="100">
        <v>3.3947175000000001</v>
      </c>
      <c r="AX117" s="100">
        <v>25.273142</v>
      </c>
      <c r="AY117" s="100">
        <v>33.332211999999998</v>
      </c>
      <c r="AZ117" s="100">
        <v>33.430511000000003</v>
      </c>
      <c r="BA117" s="100">
        <v>39.447415999999997</v>
      </c>
      <c r="BB117" s="100">
        <v>40.67362</v>
      </c>
      <c r="BC117" s="100">
        <v>42.872886999999999</v>
      </c>
      <c r="BD117" s="100">
        <v>41.548645</v>
      </c>
      <c r="BE117" s="100">
        <v>39.093978</v>
      </c>
      <c r="BF117" s="100">
        <v>35.615938</v>
      </c>
      <c r="BG117" s="100">
        <v>33.490067000000003</v>
      </c>
      <c r="BH117" s="100">
        <v>30.823595000000001</v>
      </c>
      <c r="BI117" s="100">
        <v>48.234203000000001</v>
      </c>
      <c r="BJ117" s="100">
        <v>77.663475000000005</v>
      </c>
      <c r="BK117" s="100">
        <v>151.7218</v>
      </c>
      <c r="BL117" s="100">
        <v>436.63378</v>
      </c>
      <c r="BM117" s="100">
        <v>40.959069999999997</v>
      </c>
      <c r="BN117" s="100">
        <v>38.801730999999997</v>
      </c>
      <c r="BP117" s="124">
        <v>2010</v>
      </c>
    </row>
    <row r="118" spans="2:68">
      <c r="B118" s="124">
        <v>2011</v>
      </c>
      <c r="C118" s="100">
        <v>6.9469772000000001</v>
      </c>
      <c r="D118" s="100">
        <v>4.7739064000000004</v>
      </c>
      <c r="E118" s="100">
        <v>4.7783479</v>
      </c>
      <c r="F118" s="100">
        <v>28.797253000000001</v>
      </c>
      <c r="G118" s="100">
        <v>48.939245</v>
      </c>
      <c r="H118" s="100">
        <v>51.837865999999998</v>
      </c>
      <c r="I118" s="100">
        <v>60.321550000000002</v>
      </c>
      <c r="J118" s="100">
        <v>58.168968999999997</v>
      </c>
      <c r="K118" s="100">
        <v>53.384310999999997</v>
      </c>
      <c r="L118" s="100">
        <v>60.066977000000001</v>
      </c>
      <c r="M118" s="100">
        <v>51.647655</v>
      </c>
      <c r="N118" s="100">
        <v>48.937497</v>
      </c>
      <c r="O118" s="100">
        <v>48.429478000000003</v>
      </c>
      <c r="P118" s="100">
        <v>53.557910999999997</v>
      </c>
      <c r="Q118" s="100">
        <v>63.532756999999997</v>
      </c>
      <c r="R118" s="100">
        <v>103.71075999999999</v>
      </c>
      <c r="S118" s="100">
        <v>217.76545999999999</v>
      </c>
      <c r="T118" s="100">
        <v>546.48738000000003</v>
      </c>
      <c r="U118" s="100">
        <v>53.047992999999998</v>
      </c>
      <c r="V118" s="100">
        <v>53.440956999999997</v>
      </c>
      <c r="X118" s="124">
        <v>2011</v>
      </c>
      <c r="Y118" s="100">
        <v>6.059863</v>
      </c>
      <c r="Z118" s="100">
        <v>1.9247027000000001</v>
      </c>
      <c r="AA118" s="100">
        <v>3.8443227000000002</v>
      </c>
      <c r="AB118" s="100">
        <v>14.147073000000001</v>
      </c>
      <c r="AC118" s="100">
        <v>16.747167000000001</v>
      </c>
      <c r="AD118" s="100">
        <v>14.56395</v>
      </c>
      <c r="AE118" s="100">
        <v>16.559097999999999</v>
      </c>
      <c r="AF118" s="100">
        <v>17.683332</v>
      </c>
      <c r="AG118" s="100">
        <v>19.737763000000001</v>
      </c>
      <c r="AH118" s="100">
        <v>20.702335999999999</v>
      </c>
      <c r="AI118" s="100">
        <v>19.352205000000001</v>
      </c>
      <c r="AJ118" s="100">
        <v>21.070625</v>
      </c>
      <c r="AK118" s="100">
        <v>15.452128999999999</v>
      </c>
      <c r="AL118" s="100">
        <v>21.249690000000001</v>
      </c>
      <c r="AM118" s="100">
        <v>35.369557999999998</v>
      </c>
      <c r="AN118" s="100">
        <v>56.013069999999999</v>
      </c>
      <c r="AO118" s="100">
        <v>131.77622</v>
      </c>
      <c r="AP118" s="100">
        <v>443.41622999999998</v>
      </c>
      <c r="AQ118" s="100">
        <v>29.505096999999999</v>
      </c>
      <c r="AR118" s="100">
        <v>24.283366999999998</v>
      </c>
      <c r="AT118" s="124">
        <v>2011</v>
      </c>
      <c r="AU118" s="100">
        <v>6.5152656000000002</v>
      </c>
      <c r="AV118" s="100">
        <v>3.3870602999999999</v>
      </c>
      <c r="AW118" s="100">
        <v>4.3231871000000002</v>
      </c>
      <c r="AX118" s="100">
        <v>21.672438</v>
      </c>
      <c r="AY118" s="100">
        <v>33.195525000000004</v>
      </c>
      <c r="AZ118" s="100">
        <v>33.470632999999999</v>
      </c>
      <c r="BA118" s="100">
        <v>38.472529999999999</v>
      </c>
      <c r="BB118" s="100">
        <v>37.803941000000002</v>
      </c>
      <c r="BC118" s="100">
        <v>36.415320999999999</v>
      </c>
      <c r="BD118" s="100">
        <v>40.211773000000001</v>
      </c>
      <c r="BE118" s="100">
        <v>35.339874999999999</v>
      </c>
      <c r="BF118" s="100">
        <v>34.880422000000003</v>
      </c>
      <c r="BG118" s="100">
        <v>31.892333000000001</v>
      </c>
      <c r="BH118" s="100">
        <v>37.306393999999997</v>
      </c>
      <c r="BI118" s="100">
        <v>49.198058000000003</v>
      </c>
      <c r="BJ118" s="100">
        <v>78.088480000000004</v>
      </c>
      <c r="BK118" s="100">
        <v>168.68154000000001</v>
      </c>
      <c r="BL118" s="100">
        <v>478.93124</v>
      </c>
      <c r="BM118" s="100">
        <v>41.221978999999997</v>
      </c>
      <c r="BN118" s="100">
        <v>38.492576999999997</v>
      </c>
      <c r="BP118" s="124">
        <v>2011</v>
      </c>
    </row>
    <row r="119" spans="2:68">
      <c r="B119" s="124">
        <v>2012</v>
      </c>
      <c r="C119" s="100">
        <v>7.4553171000000003</v>
      </c>
      <c r="D119" s="100">
        <v>3.8395085</v>
      </c>
      <c r="E119" s="100">
        <v>4.3457416000000002</v>
      </c>
      <c r="F119" s="100">
        <v>30.773904000000002</v>
      </c>
      <c r="G119" s="100">
        <v>45.474502999999999</v>
      </c>
      <c r="H119" s="100">
        <v>50.981095000000003</v>
      </c>
      <c r="I119" s="100">
        <v>54.101711000000002</v>
      </c>
      <c r="J119" s="100">
        <v>58.978701000000001</v>
      </c>
      <c r="K119" s="100">
        <v>57.387923999999998</v>
      </c>
      <c r="L119" s="100">
        <v>56.361027</v>
      </c>
      <c r="M119" s="100">
        <v>53.049483000000002</v>
      </c>
      <c r="N119" s="100">
        <v>48.837663999999997</v>
      </c>
      <c r="O119" s="100">
        <v>48.176367999999997</v>
      </c>
      <c r="P119" s="100">
        <v>48.225309000000003</v>
      </c>
      <c r="Q119" s="100">
        <v>70.608908</v>
      </c>
      <c r="R119" s="100">
        <v>105.89851</v>
      </c>
      <c r="S119" s="100">
        <v>198.21914000000001</v>
      </c>
      <c r="T119" s="100">
        <v>543.26737000000003</v>
      </c>
      <c r="U119" s="100">
        <v>52.489108999999999</v>
      </c>
      <c r="V119" s="100">
        <v>52.666035999999998</v>
      </c>
      <c r="X119" s="124">
        <v>2012</v>
      </c>
      <c r="Y119" s="100">
        <v>5.7947819000000003</v>
      </c>
      <c r="Z119" s="100">
        <v>1.7383242999999999</v>
      </c>
      <c r="AA119" s="100">
        <v>3.5384660999999999</v>
      </c>
      <c r="AB119" s="100">
        <v>15.654992</v>
      </c>
      <c r="AC119" s="100">
        <v>15.347939</v>
      </c>
      <c r="AD119" s="100">
        <v>12.89677</v>
      </c>
      <c r="AE119" s="100">
        <v>17.157463</v>
      </c>
      <c r="AF119" s="100">
        <v>19.194005000000001</v>
      </c>
      <c r="AG119" s="100">
        <v>19.751518999999998</v>
      </c>
      <c r="AH119" s="100">
        <v>20.431782999999999</v>
      </c>
      <c r="AI119" s="100">
        <v>23.385826000000002</v>
      </c>
      <c r="AJ119" s="100">
        <v>20.133431000000002</v>
      </c>
      <c r="AK119" s="100">
        <v>22.896003</v>
      </c>
      <c r="AL119" s="100">
        <v>19.007351</v>
      </c>
      <c r="AM119" s="100">
        <v>28.358314</v>
      </c>
      <c r="AN119" s="100">
        <v>59.868681000000002</v>
      </c>
      <c r="AO119" s="100">
        <v>119.72735</v>
      </c>
      <c r="AP119" s="100">
        <v>446.63432999999998</v>
      </c>
      <c r="AQ119" s="100">
        <v>29.784246</v>
      </c>
      <c r="AR119" s="100">
        <v>24.435010999999999</v>
      </c>
      <c r="AT119" s="124">
        <v>2012</v>
      </c>
      <c r="AU119" s="100">
        <v>6.6472173999999997</v>
      </c>
      <c r="AV119" s="100">
        <v>2.8177348000000002</v>
      </c>
      <c r="AW119" s="100">
        <v>3.9522794999999999</v>
      </c>
      <c r="AX119" s="100">
        <v>23.429873000000001</v>
      </c>
      <c r="AY119" s="100">
        <v>30.727906999999998</v>
      </c>
      <c r="AZ119" s="100">
        <v>32.182751000000003</v>
      </c>
      <c r="BA119" s="100">
        <v>35.697361999999998</v>
      </c>
      <c r="BB119" s="100">
        <v>39.001510000000003</v>
      </c>
      <c r="BC119" s="100">
        <v>38.397385999999997</v>
      </c>
      <c r="BD119" s="100">
        <v>38.233308000000001</v>
      </c>
      <c r="BE119" s="100">
        <v>38.064985999999998</v>
      </c>
      <c r="BF119" s="100">
        <v>34.331257999999998</v>
      </c>
      <c r="BG119" s="100">
        <v>35.457227000000003</v>
      </c>
      <c r="BH119" s="100">
        <v>33.508462999999999</v>
      </c>
      <c r="BI119" s="100">
        <v>49.111426999999999</v>
      </c>
      <c r="BJ119" s="100">
        <v>81.339696000000004</v>
      </c>
      <c r="BK119" s="100">
        <v>153.65944999999999</v>
      </c>
      <c r="BL119" s="100">
        <v>480.40888000000001</v>
      </c>
      <c r="BM119" s="100">
        <v>41.085425999999998</v>
      </c>
      <c r="BN119" s="100">
        <v>38.214739000000002</v>
      </c>
      <c r="BP119" s="124">
        <v>2012</v>
      </c>
    </row>
    <row r="120" spans="2:68">
      <c r="B120" s="124">
        <v>2013</v>
      </c>
      <c r="C120" s="100">
        <v>6.8003207999999997</v>
      </c>
      <c r="D120" s="100">
        <v>3.2099036000000001</v>
      </c>
      <c r="E120" s="100">
        <v>5.3027005000000003</v>
      </c>
      <c r="F120" s="100">
        <v>31.529944</v>
      </c>
      <c r="G120" s="100">
        <v>43.504190999999999</v>
      </c>
      <c r="H120" s="100">
        <v>45.115009000000001</v>
      </c>
      <c r="I120" s="100">
        <v>48.719225999999999</v>
      </c>
      <c r="J120" s="100">
        <v>56.635392000000003</v>
      </c>
      <c r="K120" s="100">
        <v>58.717264999999998</v>
      </c>
      <c r="L120" s="100">
        <v>57.501506999999997</v>
      </c>
      <c r="M120" s="100">
        <v>54.143551000000002</v>
      </c>
      <c r="N120" s="100">
        <v>50.734265999999998</v>
      </c>
      <c r="O120" s="100">
        <v>46.236525999999998</v>
      </c>
      <c r="P120" s="100">
        <v>52.390869000000002</v>
      </c>
      <c r="Q120" s="100">
        <v>66.513294999999999</v>
      </c>
      <c r="R120" s="100">
        <v>92.958234000000004</v>
      </c>
      <c r="S120" s="100">
        <v>174.29754</v>
      </c>
      <c r="T120" s="100">
        <v>517.92110000000002</v>
      </c>
      <c r="U120" s="100">
        <v>50.905703000000003</v>
      </c>
      <c r="V120" s="100">
        <v>50.737627000000003</v>
      </c>
      <c r="X120" s="124">
        <v>2013</v>
      </c>
      <c r="Y120" s="100">
        <v>6.3703073000000003</v>
      </c>
      <c r="Z120" s="100">
        <v>2.5448135000000001</v>
      </c>
      <c r="AA120" s="100">
        <v>2.3458277999999999</v>
      </c>
      <c r="AB120" s="100">
        <v>11.660152999999999</v>
      </c>
      <c r="AC120" s="100">
        <v>15.856111</v>
      </c>
      <c r="AD120" s="100">
        <v>13.707986999999999</v>
      </c>
      <c r="AE120" s="100">
        <v>15.671868</v>
      </c>
      <c r="AF120" s="100">
        <v>17.206842000000002</v>
      </c>
      <c r="AG120" s="100">
        <v>21.097801</v>
      </c>
      <c r="AH120" s="100">
        <v>20.601672000000001</v>
      </c>
      <c r="AI120" s="100">
        <v>20.588629999999998</v>
      </c>
      <c r="AJ120" s="100">
        <v>17.708493000000001</v>
      </c>
      <c r="AK120" s="100">
        <v>22.495752</v>
      </c>
      <c r="AL120" s="100">
        <v>18.905014000000001</v>
      </c>
      <c r="AM120" s="100">
        <v>29.100833999999999</v>
      </c>
      <c r="AN120" s="100">
        <v>59.811098999999999</v>
      </c>
      <c r="AO120" s="100">
        <v>123.80692000000001</v>
      </c>
      <c r="AP120" s="100">
        <v>407.28361000000001</v>
      </c>
      <c r="AQ120" s="100">
        <v>28.471121</v>
      </c>
      <c r="AR120" s="100">
        <v>23.330690000000001</v>
      </c>
      <c r="AT120" s="124">
        <v>2013</v>
      </c>
      <c r="AU120" s="100">
        <v>6.5912061</v>
      </c>
      <c r="AV120" s="100">
        <v>2.8865840999999999</v>
      </c>
      <c r="AW120" s="100">
        <v>3.8607885</v>
      </c>
      <c r="AX120" s="100">
        <v>21.886403000000001</v>
      </c>
      <c r="AY120" s="100">
        <v>29.981912999999999</v>
      </c>
      <c r="AZ120" s="100">
        <v>29.571663000000001</v>
      </c>
      <c r="BA120" s="100">
        <v>32.277075000000004</v>
      </c>
      <c r="BB120" s="100">
        <v>36.852631000000002</v>
      </c>
      <c r="BC120" s="100">
        <v>39.722281000000002</v>
      </c>
      <c r="BD120" s="100">
        <v>38.888303999999998</v>
      </c>
      <c r="BE120" s="100">
        <v>37.177869999999999</v>
      </c>
      <c r="BF120" s="100">
        <v>34.008383000000002</v>
      </c>
      <c r="BG120" s="100">
        <v>34.246079000000002</v>
      </c>
      <c r="BH120" s="100">
        <v>35.516685000000003</v>
      </c>
      <c r="BI120" s="100">
        <v>47.442698</v>
      </c>
      <c r="BJ120" s="100">
        <v>75.398809</v>
      </c>
      <c r="BK120" s="100">
        <v>145.76086000000001</v>
      </c>
      <c r="BL120" s="100">
        <v>446.55412000000001</v>
      </c>
      <c r="BM120" s="100">
        <v>39.636890999999999</v>
      </c>
      <c r="BN120" s="100">
        <v>36.718291999999998</v>
      </c>
      <c r="BP120" s="124">
        <v>2013</v>
      </c>
    </row>
    <row r="121" spans="2:68">
      <c r="B121" s="124">
        <v>2014</v>
      </c>
      <c r="C121" s="100">
        <v>4.9528778000000004</v>
      </c>
      <c r="D121" s="100">
        <v>3.1411145999999999</v>
      </c>
      <c r="E121" s="100">
        <v>4.4340121999999997</v>
      </c>
      <c r="F121" s="100">
        <v>24.113277</v>
      </c>
      <c r="G121" s="100">
        <v>45.152757000000001</v>
      </c>
      <c r="H121" s="100">
        <v>45.766381000000003</v>
      </c>
      <c r="I121" s="100">
        <v>57.324759</v>
      </c>
      <c r="J121" s="100">
        <v>59.834681000000003</v>
      </c>
      <c r="K121" s="100">
        <v>69.868210000000005</v>
      </c>
      <c r="L121" s="100">
        <v>59.128309999999999</v>
      </c>
      <c r="M121" s="100">
        <v>65.137263000000004</v>
      </c>
      <c r="N121" s="100">
        <v>57.548628000000001</v>
      </c>
      <c r="O121" s="100">
        <v>54.301637999999997</v>
      </c>
      <c r="P121" s="100">
        <v>49.120880999999997</v>
      </c>
      <c r="Q121" s="100">
        <v>67.346114</v>
      </c>
      <c r="R121" s="100">
        <v>95.673948999999993</v>
      </c>
      <c r="S121" s="100">
        <v>189.50651999999999</v>
      </c>
      <c r="T121" s="100">
        <v>557.54922999999997</v>
      </c>
      <c r="U121" s="100">
        <v>54.763019999999997</v>
      </c>
      <c r="V121" s="100">
        <v>54.268138999999998</v>
      </c>
      <c r="X121" s="124">
        <v>2014</v>
      </c>
      <c r="Y121" s="100">
        <v>5.3641880999999998</v>
      </c>
      <c r="Z121" s="100">
        <v>2.7658882999999999</v>
      </c>
      <c r="AA121" s="100">
        <v>3.9377944999999999</v>
      </c>
      <c r="AB121" s="100">
        <v>11.874477000000001</v>
      </c>
      <c r="AC121" s="100">
        <v>14.159134</v>
      </c>
      <c r="AD121" s="100">
        <v>15.454418</v>
      </c>
      <c r="AE121" s="100">
        <v>17.770204</v>
      </c>
      <c r="AF121" s="100">
        <v>20.845082999999999</v>
      </c>
      <c r="AG121" s="100">
        <v>20.107175000000002</v>
      </c>
      <c r="AH121" s="100">
        <v>20.677714999999999</v>
      </c>
      <c r="AI121" s="100">
        <v>23.591965999999999</v>
      </c>
      <c r="AJ121" s="100">
        <v>21.460386</v>
      </c>
      <c r="AK121" s="100">
        <v>22.490932999999998</v>
      </c>
      <c r="AL121" s="100">
        <v>21.441355000000001</v>
      </c>
      <c r="AM121" s="100">
        <v>30.397683000000001</v>
      </c>
      <c r="AN121" s="100">
        <v>59.557599000000003</v>
      </c>
      <c r="AO121" s="100">
        <v>144.68118999999999</v>
      </c>
      <c r="AP121" s="100">
        <v>453.25018999999998</v>
      </c>
      <c r="AQ121" s="100">
        <v>31.139133000000001</v>
      </c>
      <c r="AR121" s="100">
        <v>25.290216000000001</v>
      </c>
      <c r="AT121" s="124">
        <v>2014</v>
      </c>
      <c r="AU121" s="100">
        <v>5.1529344999999998</v>
      </c>
      <c r="AV121" s="100">
        <v>2.9586693999999998</v>
      </c>
      <c r="AW121" s="100">
        <v>4.1922553999999996</v>
      </c>
      <c r="AX121" s="100">
        <v>18.172706999999999</v>
      </c>
      <c r="AY121" s="100">
        <v>30.039650999999999</v>
      </c>
      <c r="AZ121" s="100">
        <v>30.689716000000001</v>
      </c>
      <c r="BA121" s="100">
        <v>37.605983000000002</v>
      </c>
      <c r="BB121" s="100">
        <v>40.258656999999999</v>
      </c>
      <c r="BC121" s="100">
        <v>44.725676999999997</v>
      </c>
      <c r="BD121" s="100">
        <v>39.705092</v>
      </c>
      <c r="BE121" s="100">
        <v>44.107762000000001</v>
      </c>
      <c r="BF121" s="100">
        <v>39.248010999999998</v>
      </c>
      <c r="BG121" s="100">
        <v>38.171959000000001</v>
      </c>
      <c r="BH121" s="100">
        <v>35.149982000000001</v>
      </c>
      <c r="BI121" s="100">
        <v>48.490977999999998</v>
      </c>
      <c r="BJ121" s="100">
        <v>76.646259999999998</v>
      </c>
      <c r="BK121" s="100">
        <v>164.29633999999999</v>
      </c>
      <c r="BL121" s="100">
        <v>490.81673000000001</v>
      </c>
      <c r="BM121" s="100">
        <v>42.888756999999998</v>
      </c>
      <c r="BN121" s="100">
        <v>39.458008999999997</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external causes of morbidity and mortality (ICD-10 V01–Y98),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[GRIM_output.xls]GRIM2000</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external causes of morbidity and mortality.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212</v>
      </c>
      <c r="D11" s="150"/>
      <c r="F11" s="152" t="s">
        <v>6</v>
      </c>
      <c r="G11" s="151">
        <v>1</v>
      </c>
    </row>
    <row r="12" spans="1:11">
      <c r="B12" s="144" t="s">
        <v>105</v>
      </c>
      <c r="C12" s="279" t="s">
        <v>213</v>
      </c>
      <c r="D12" s="113"/>
      <c r="F12" s="152" t="s">
        <v>7</v>
      </c>
      <c r="G12" s="151">
        <v>2</v>
      </c>
      <c r="I12" s="143"/>
    </row>
    <row r="13" spans="1:11">
      <c r="B13" s="144" t="s">
        <v>106</v>
      </c>
      <c r="C13" s="279" t="s">
        <v>214</v>
      </c>
      <c r="D13" s="113"/>
      <c r="F13" s="152" t="s">
        <v>8</v>
      </c>
      <c r="G13" s="151">
        <v>3</v>
      </c>
      <c r="I13" s="143"/>
    </row>
    <row r="14" spans="1:11">
      <c r="B14" s="144" t="s">
        <v>107</v>
      </c>
      <c r="C14" s="279" t="s">
        <v>215</v>
      </c>
      <c r="F14" s="152" t="s">
        <v>9</v>
      </c>
      <c r="G14" s="151">
        <v>4</v>
      </c>
    </row>
    <row r="15" spans="1:11">
      <c r="B15" s="144" t="s">
        <v>108</v>
      </c>
      <c r="C15" s="279" t="s">
        <v>216</v>
      </c>
      <c r="F15" s="152" t="s">
        <v>10</v>
      </c>
      <c r="G15" s="151">
        <v>5</v>
      </c>
    </row>
    <row r="16" spans="1:11">
      <c r="B16" s="144" t="s">
        <v>109</v>
      </c>
      <c r="C16" s="279" t="s">
        <v>217</v>
      </c>
      <c r="F16" s="152" t="s">
        <v>11</v>
      </c>
      <c r="G16" s="151">
        <v>6</v>
      </c>
    </row>
    <row r="17" spans="1:20">
      <c r="B17" s="144" t="s">
        <v>110</v>
      </c>
      <c r="C17" s="279" t="s">
        <v>217</v>
      </c>
      <c r="F17" s="152" t="s">
        <v>12</v>
      </c>
      <c r="G17" s="151">
        <v>7</v>
      </c>
    </row>
    <row r="18" spans="1:20">
      <c r="B18" s="144" t="s">
        <v>111</v>
      </c>
      <c r="C18" s="279" t="s">
        <v>217</v>
      </c>
      <c r="F18" s="152" t="s">
        <v>13</v>
      </c>
      <c r="G18" s="151">
        <v>8</v>
      </c>
    </row>
    <row r="19" spans="1:20">
      <c r="B19" s="144" t="s">
        <v>112</v>
      </c>
      <c r="C19" s="279" t="s">
        <v>217</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218</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218</v>
      </c>
      <c r="C25" s="279">
        <v>1.06</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external causes of morbidity and mortality (ICD-10 V01–Y98),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4.9528778000000004</v>
      </c>
      <c r="D32" s="157">
        <f ca="1">INDIRECT("Rates!D"&amp;$E$8)</f>
        <v>3.1411145999999999</v>
      </c>
      <c r="E32" s="157">
        <f ca="1">INDIRECT("Rates!E"&amp;$E$8)</f>
        <v>4.4340121999999997</v>
      </c>
      <c r="F32" s="157">
        <f ca="1">INDIRECT("Rates!F"&amp;$E$8)</f>
        <v>24.113277</v>
      </c>
      <c r="G32" s="157">
        <f ca="1">INDIRECT("Rates!G"&amp;$E$8)</f>
        <v>45.152757000000001</v>
      </c>
      <c r="H32" s="157">
        <f ca="1">INDIRECT("Rates!H"&amp;$E$8)</f>
        <v>45.766381000000003</v>
      </c>
      <c r="I32" s="157">
        <f ca="1">INDIRECT("Rates!I"&amp;$E$8)</f>
        <v>57.324759</v>
      </c>
      <c r="J32" s="157">
        <f ca="1">INDIRECT("Rates!J"&amp;$E$8)</f>
        <v>59.834681000000003</v>
      </c>
      <c r="K32" s="157">
        <f ca="1">INDIRECT("Rates!K"&amp;$E$8)</f>
        <v>69.868210000000005</v>
      </c>
      <c r="L32" s="157">
        <f ca="1">INDIRECT("Rates!L"&amp;$E$8)</f>
        <v>59.128309999999999</v>
      </c>
      <c r="M32" s="157">
        <f ca="1">INDIRECT("Rates!M"&amp;$E$8)</f>
        <v>65.137263000000004</v>
      </c>
      <c r="N32" s="157">
        <f ca="1">INDIRECT("Rates!N"&amp;$E$8)</f>
        <v>57.548628000000001</v>
      </c>
      <c r="O32" s="157">
        <f ca="1">INDIRECT("Rates!O"&amp;$E$8)</f>
        <v>54.301637999999997</v>
      </c>
      <c r="P32" s="157">
        <f ca="1">INDIRECT("Rates!P"&amp;$E$8)</f>
        <v>49.120880999999997</v>
      </c>
      <c r="Q32" s="157">
        <f ca="1">INDIRECT("Rates!Q"&amp;$E$8)</f>
        <v>67.346114</v>
      </c>
      <c r="R32" s="157">
        <f ca="1">INDIRECT("Rates!R"&amp;$E$8)</f>
        <v>95.673948999999993</v>
      </c>
      <c r="S32" s="157">
        <f ca="1">INDIRECT("Rates!S"&amp;$E$8)</f>
        <v>189.50651999999999</v>
      </c>
      <c r="T32" s="157">
        <f ca="1">INDIRECT("Rates!T"&amp;$E$8)</f>
        <v>557.54922999999997</v>
      </c>
    </row>
    <row r="33" spans="1:21">
      <c r="B33" s="145" t="s">
        <v>198</v>
      </c>
      <c r="C33" s="157">
        <f ca="1">INDIRECT("Rates!Y"&amp;$E$8)</f>
        <v>5.3641880999999998</v>
      </c>
      <c r="D33" s="157">
        <f ca="1">INDIRECT("Rates!Z"&amp;$E$8)</f>
        <v>2.7658882999999999</v>
      </c>
      <c r="E33" s="157">
        <f ca="1">INDIRECT("Rates!AA"&amp;$E$8)</f>
        <v>3.9377944999999999</v>
      </c>
      <c r="F33" s="157">
        <f ca="1">INDIRECT("Rates!AB"&amp;$E$8)</f>
        <v>11.874477000000001</v>
      </c>
      <c r="G33" s="157">
        <f ca="1">INDIRECT("Rates!AC"&amp;$E$8)</f>
        <v>14.159134</v>
      </c>
      <c r="H33" s="157">
        <f ca="1">INDIRECT("Rates!AD"&amp;$E$8)</f>
        <v>15.454418</v>
      </c>
      <c r="I33" s="157">
        <f ca="1">INDIRECT("Rates!AE"&amp;$E$8)</f>
        <v>17.770204</v>
      </c>
      <c r="J33" s="157">
        <f ca="1">INDIRECT("Rates!AF"&amp;$E$8)</f>
        <v>20.845082999999999</v>
      </c>
      <c r="K33" s="157">
        <f ca="1">INDIRECT("Rates!AG"&amp;$E$8)</f>
        <v>20.107175000000002</v>
      </c>
      <c r="L33" s="157">
        <f ca="1">INDIRECT("Rates!AH"&amp;$E$8)</f>
        <v>20.677714999999999</v>
      </c>
      <c r="M33" s="157">
        <f ca="1">INDIRECT("Rates!AI"&amp;$E$8)</f>
        <v>23.591965999999999</v>
      </c>
      <c r="N33" s="157">
        <f ca="1">INDIRECT("Rates!AJ"&amp;$E$8)</f>
        <v>21.460386</v>
      </c>
      <c r="O33" s="157">
        <f ca="1">INDIRECT("Rates!AK"&amp;$E$8)</f>
        <v>22.490932999999998</v>
      </c>
      <c r="P33" s="157">
        <f ca="1">INDIRECT("Rates!AL"&amp;$E$8)</f>
        <v>21.441355000000001</v>
      </c>
      <c r="Q33" s="157">
        <f ca="1">INDIRECT("Rates!AM"&amp;$E$8)</f>
        <v>30.397683000000001</v>
      </c>
      <c r="R33" s="157">
        <f ca="1">INDIRECT("Rates!AN"&amp;$E$8)</f>
        <v>59.557599000000003</v>
      </c>
      <c r="S33" s="157">
        <f ca="1">INDIRECT("Rates!AO"&amp;$E$8)</f>
        <v>144.68118999999999</v>
      </c>
      <c r="T33" s="157">
        <f ca="1">INDIRECT("Rates!AP"&amp;$E$8)</f>
        <v>453.25018999999998</v>
      </c>
    </row>
    <row r="35" spans="1:21">
      <c r="A35" s="87">
        <v>2</v>
      </c>
      <c r="B35" s="137" t="str">
        <f>"Number of deaths due to " &amp;Admin!B6&amp;" (ICD-10 "&amp;UPPER(Admin!C6)&amp;"), by sex and age group, " &amp;Admin!D8</f>
        <v>Number of deaths due to All external causes of morbidity and mortality (ICD-10 V01–Y98),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39</v>
      </c>
      <c r="D38" s="157">
        <f ca="1">INDIRECT("Deaths!D"&amp;$E$8)</f>
        <v>24</v>
      </c>
      <c r="E38" s="157">
        <f ca="1">INDIRECT("Deaths!E"&amp;$E$8)</f>
        <v>32</v>
      </c>
      <c r="F38" s="157">
        <f ca="1">INDIRECT("Deaths!F"&amp;$E$8)</f>
        <v>183</v>
      </c>
      <c r="G38" s="157">
        <f ca="1">INDIRECT("Deaths!G"&amp;$E$8)</f>
        <v>382</v>
      </c>
      <c r="H38" s="157">
        <f ca="1">INDIRECT("Deaths!H"&amp;$E$8)</f>
        <v>401</v>
      </c>
      <c r="I38" s="157">
        <f ca="1">INDIRECT("Deaths!I"&amp;$E$8)</f>
        <v>490</v>
      </c>
      <c r="J38" s="157">
        <f ca="1">INDIRECT("Deaths!J"&amp;$E$8)</f>
        <v>464</v>
      </c>
      <c r="K38" s="157">
        <f ca="1">INDIRECT("Deaths!K"&amp;$E$8)</f>
        <v>575</v>
      </c>
      <c r="L38" s="157">
        <f ca="1">INDIRECT("Deaths!L"&amp;$E$8)</f>
        <v>451</v>
      </c>
      <c r="M38" s="157">
        <f ca="1">INDIRECT("Deaths!M"&amp;$E$8)</f>
        <v>501</v>
      </c>
      <c r="N38" s="157">
        <f ca="1">INDIRECT("Deaths!N"&amp;$E$8)</f>
        <v>404</v>
      </c>
      <c r="O38" s="157">
        <f ca="1">INDIRECT("Deaths!O"&amp;$E$8)</f>
        <v>338</v>
      </c>
      <c r="P38" s="157">
        <f ca="1">INDIRECT("Deaths!P"&amp;$E$8)</f>
        <v>272</v>
      </c>
      <c r="Q38" s="157">
        <f ca="1">INDIRECT("Deaths!Q"&amp;$E$8)</f>
        <v>270</v>
      </c>
      <c r="R38" s="157">
        <f ca="1">INDIRECT("Deaths!R"&amp;$E$8)</f>
        <v>277</v>
      </c>
      <c r="S38" s="157">
        <f ca="1">INDIRECT("Deaths!S"&amp;$E$8)</f>
        <v>373</v>
      </c>
      <c r="T38" s="157">
        <f ca="1">INDIRECT("Deaths!T"&amp;$E$8)</f>
        <v>912</v>
      </c>
      <c r="U38" s="159">
        <f ca="1">SUM(C38:T38)</f>
        <v>6388</v>
      </c>
    </row>
    <row r="39" spans="1:21">
      <c r="B39" s="87" t="s">
        <v>63</v>
      </c>
      <c r="C39" s="157">
        <f ca="1">INDIRECT("Deaths!Y"&amp;$E$8)</f>
        <v>40</v>
      </c>
      <c r="D39" s="157">
        <f ca="1">INDIRECT("Deaths!Z"&amp;$E$8)</f>
        <v>20</v>
      </c>
      <c r="E39" s="157">
        <f ca="1">INDIRECT("Deaths!AA"&amp;$E$8)</f>
        <v>27</v>
      </c>
      <c r="F39" s="157">
        <f ca="1">INDIRECT("Deaths!AB"&amp;$E$8)</f>
        <v>85</v>
      </c>
      <c r="G39" s="157">
        <f ca="1">INDIRECT("Deaths!AC"&amp;$E$8)</f>
        <v>114</v>
      </c>
      <c r="H39" s="157">
        <f ca="1">INDIRECT("Deaths!AD"&amp;$E$8)</f>
        <v>134</v>
      </c>
      <c r="I39" s="157">
        <f ca="1">INDIRECT("Deaths!AE"&amp;$E$8)</f>
        <v>151</v>
      </c>
      <c r="J39" s="157">
        <f ca="1">INDIRECT("Deaths!AF"&amp;$E$8)</f>
        <v>163</v>
      </c>
      <c r="K39" s="157">
        <f ca="1">INDIRECT("Deaths!AG"&amp;$E$8)</f>
        <v>169</v>
      </c>
      <c r="L39" s="157">
        <f ca="1">INDIRECT("Deaths!AH"&amp;$E$8)</f>
        <v>161</v>
      </c>
      <c r="M39" s="157">
        <f ca="1">INDIRECT("Deaths!AI"&amp;$E$8)</f>
        <v>186</v>
      </c>
      <c r="N39" s="157">
        <f ca="1">INDIRECT("Deaths!AJ"&amp;$E$8)</f>
        <v>155</v>
      </c>
      <c r="O39" s="157">
        <f ca="1">INDIRECT("Deaths!AK"&amp;$E$8)</f>
        <v>144</v>
      </c>
      <c r="P39" s="157">
        <f ca="1">INDIRECT("Deaths!AL"&amp;$E$8)</f>
        <v>121</v>
      </c>
      <c r="Q39" s="157">
        <f ca="1">INDIRECT("Deaths!AM"&amp;$E$8)</f>
        <v>127</v>
      </c>
      <c r="R39" s="157">
        <f ca="1">INDIRECT("Deaths!AN"&amp;$E$8)</f>
        <v>192</v>
      </c>
      <c r="S39" s="157">
        <f ca="1">INDIRECT("Deaths!AO"&amp;$E$8)</f>
        <v>366</v>
      </c>
      <c r="T39" s="157">
        <f ca="1">INDIRECT("Deaths!AP"&amp;$E$8)</f>
        <v>1317</v>
      </c>
      <c r="U39" s="159">
        <f ca="1">SUM(C39:T39)</f>
        <v>3672</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-39</v>
      </c>
      <c r="D42" s="162">
        <f t="shared" ref="D42:T42" ca="1" si="0">-1*D38</f>
        <v>-24</v>
      </c>
      <c r="E42" s="162">
        <f t="shared" ca="1" si="0"/>
        <v>-32</v>
      </c>
      <c r="F42" s="162">
        <f t="shared" ca="1" si="0"/>
        <v>-183</v>
      </c>
      <c r="G42" s="162">
        <f t="shared" ca="1" si="0"/>
        <v>-382</v>
      </c>
      <c r="H42" s="162">
        <f t="shared" ca="1" si="0"/>
        <v>-401</v>
      </c>
      <c r="I42" s="162">
        <f t="shared" ca="1" si="0"/>
        <v>-490</v>
      </c>
      <c r="J42" s="162">
        <f t="shared" ca="1" si="0"/>
        <v>-464</v>
      </c>
      <c r="K42" s="162">
        <f t="shared" ca="1" si="0"/>
        <v>-575</v>
      </c>
      <c r="L42" s="162">
        <f t="shared" ca="1" si="0"/>
        <v>-451</v>
      </c>
      <c r="M42" s="162">
        <f t="shared" ca="1" si="0"/>
        <v>-501</v>
      </c>
      <c r="N42" s="162">
        <f t="shared" ca="1" si="0"/>
        <v>-404</v>
      </c>
      <c r="O42" s="162">
        <f t="shared" ca="1" si="0"/>
        <v>-338</v>
      </c>
      <c r="P42" s="162">
        <f t="shared" ca="1" si="0"/>
        <v>-272</v>
      </c>
      <c r="Q42" s="162">
        <f t="shared" ca="1" si="0"/>
        <v>-270</v>
      </c>
      <c r="R42" s="162">
        <f t="shared" ca="1" si="0"/>
        <v>-277</v>
      </c>
      <c r="S42" s="162">
        <f t="shared" ca="1" si="0"/>
        <v>-373</v>
      </c>
      <c r="T42" s="162">
        <f t="shared" ca="1" si="0"/>
        <v>-912</v>
      </c>
      <c r="U42" s="161"/>
    </row>
    <row r="43" spans="1:21">
      <c r="B43" s="87" t="s">
        <v>63</v>
      </c>
      <c r="C43" s="162">
        <f ca="1">C39</f>
        <v>40</v>
      </c>
      <c r="D43" s="162">
        <f t="shared" ref="D43:T43" ca="1" si="1">D39</f>
        <v>20</v>
      </c>
      <c r="E43" s="162">
        <f t="shared" ca="1" si="1"/>
        <v>27</v>
      </c>
      <c r="F43" s="162">
        <f t="shared" ca="1" si="1"/>
        <v>85</v>
      </c>
      <c r="G43" s="162">
        <f t="shared" ca="1" si="1"/>
        <v>114</v>
      </c>
      <c r="H43" s="162">
        <f t="shared" ca="1" si="1"/>
        <v>134</v>
      </c>
      <c r="I43" s="162">
        <f t="shared" ca="1" si="1"/>
        <v>151</v>
      </c>
      <c r="J43" s="162">
        <f t="shared" ca="1" si="1"/>
        <v>163</v>
      </c>
      <c r="K43" s="162">
        <f t="shared" ca="1" si="1"/>
        <v>169</v>
      </c>
      <c r="L43" s="162">
        <f t="shared" ca="1" si="1"/>
        <v>161</v>
      </c>
      <c r="M43" s="162">
        <f t="shared" ca="1" si="1"/>
        <v>186</v>
      </c>
      <c r="N43" s="162">
        <f t="shared" ca="1" si="1"/>
        <v>155</v>
      </c>
      <c r="O43" s="162">
        <f t="shared" ca="1" si="1"/>
        <v>144</v>
      </c>
      <c r="P43" s="162">
        <f t="shared" ca="1" si="1"/>
        <v>121</v>
      </c>
      <c r="Q43" s="162">
        <f t="shared" ca="1" si="1"/>
        <v>127</v>
      </c>
      <c r="R43" s="162">
        <f t="shared" ca="1" si="1"/>
        <v>192</v>
      </c>
      <c r="S43" s="162">
        <f t="shared" ca="1" si="1"/>
        <v>366</v>
      </c>
      <c r="T43" s="162">
        <f t="shared" ca="1" si="1"/>
        <v>1317</v>
      </c>
      <c r="U43" s="161"/>
    </row>
    <row r="45" spans="1:21">
      <c r="A45" s="87">
        <v>3</v>
      </c>
      <c r="B45" s="137" t="str">
        <f>"Number of deaths due to " &amp;Admin!B6&amp;" (ICD-10 "&amp;UPPER(Admin!C6)&amp;"), by sex and year, " &amp;Admin!D6&amp;"–" &amp;Admin!D8</f>
        <v>Number of deaths due to All external causes of morbidity and mortality (ICD-10 V01–Y98), by sex and year, 1907–2014</v>
      </c>
      <c r="C45" s="141"/>
      <c r="D45" s="141"/>
      <c r="E45" s="141"/>
    </row>
    <row r="46" spans="1:21">
      <c r="A46" s="87">
        <v>4</v>
      </c>
      <c r="B46" s="137" t="str">
        <f>"Age-standardised death rates for " &amp;Admin!B6&amp;" (ICD-10 "&amp;UPPER(Admin!C6)&amp;"), by sex and year, " &amp;Admin!D6&amp;"–" &amp;Admin!D8</f>
        <v>Age-standardised death rates for All external causes of morbidity and mortality (ICD-10 V01–Y98),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2446</v>
      </c>
      <c r="D57" s="165">
        <f>Deaths!AR14</f>
        <v>726</v>
      </c>
      <c r="E57" s="165">
        <f>Deaths!BN14</f>
        <v>3172</v>
      </c>
      <c r="F57" s="166">
        <f>Rates!V14</f>
        <v>146.54747</v>
      </c>
      <c r="G57" s="166">
        <f>Rates!AR14</f>
        <v>55.097816999999999</v>
      </c>
      <c r="H57" s="166">
        <f>Rates!BN14</f>
        <v>104.57895000000001</v>
      </c>
    </row>
    <row r="58" spans="2:8">
      <c r="B58" s="145">
        <v>1908</v>
      </c>
      <c r="C58" s="165">
        <f>Deaths!V15</f>
        <v>2618</v>
      </c>
      <c r="D58" s="165">
        <f>Deaths!AR15</f>
        <v>826</v>
      </c>
      <c r="E58" s="165">
        <f>Deaths!BN15</f>
        <v>3444</v>
      </c>
      <c r="F58" s="166">
        <f>Rates!V15</f>
        <v>153.22261</v>
      </c>
      <c r="G58" s="166">
        <f>Rates!AR15</f>
        <v>57.825476000000002</v>
      </c>
      <c r="H58" s="166">
        <f>Rates!BN15</f>
        <v>109.16768</v>
      </c>
    </row>
    <row r="59" spans="2:8">
      <c r="B59" s="145">
        <v>1909</v>
      </c>
      <c r="C59" s="165">
        <f>Deaths!V16</f>
        <v>2465</v>
      </c>
      <c r="D59" s="165">
        <f>Deaths!AR16</f>
        <v>714</v>
      </c>
      <c r="E59" s="165">
        <f>Deaths!BN16</f>
        <v>3179</v>
      </c>
      <c r="F59" s="166">
        <f>Rates!V16</f>
        <v>138.50584000000001</v>
      </c>
      <c r="G59" s="166">
        <f>Rates!AR16</f>
        <v>45.825729000000003</v>
      </c>
      <c r="H59" s="166">
        <f>Rates!BN16</f>
        <v>95.498474999999999</v>
      </c>
    </row>
    <row r="60" spans="2:8">
      <c r="B60" s="145">
        <v>1910</v>
      </c>
      <c r="C60" s="165">
        <f>Deaths!V17</f>
        <v>2586</v>
      </c>
      <c r="D60" s="165">
        <f>Deaths!AR17</f>
        <v>699</v>
      </c>
      <c r="E60" s="165">
        <f>Deaths!BN17</f>
        <v>3285</v>
      </c>
      <c r="F60" s="166">
        <f>Rates!V17</f>
        <v>146.68691000000001</v>
      </c>
      <c r="G60" s="166">
        <f>Rates!AR17</f>
        <v>48.350617</v>
      </c>
      <c r="H60" s="166">
        <f>Rates!BN17</f>
        <v>101.14484</v>
      </c>
    </row>
    <row r="61" spans="2:8">
      <c r="B61" s="145">
        <v>1911</v>
      </c>
      <c r="C61" s="165">
        <f>Deaths!V18</f>
        <v>2785</v>
      </c>
      <c r="D61" s="165">
        <f>Deaths!AR18</f>
        <v>797</v>
      </c>
      <c r="E61" s="165">
        <f>Deaths!BN18</f>
        <v>3582</v>
      </c>
      <c r="F61" s="166">
        <f>Rates!V18</f>
        <v>153.4605</v>
      </c>
      <c r="G61" s="166">
        <f>Rates!AR18</f>
        <v>52.460406999999996</v>
      </c>
      <c r="H61" s="166">
        <f>Rates!BN18</f>
        <v>106.48016</v>
      </c>
    </row>
    <row r="62" spans="2:8">
      <c r="B62" s="145">
        <v>1912</v>
      </c>
      <c r="C62" s="165">
        <f>Deaths!V19</f>
        <v>3085</v>
      </c>
      <c r="D62" s="165">
        <f>Deaths!AR19</f>
        <v>793</v>
      </c>
      <c r="E62" s="165">
        <f>Deaths!BN19</f>
        <v>3878</v>
      </c>
      <c r="F62" s="166">
        <f>Rates!V19</f>
        <v>159.90574000000001</v>
      </c>
      <c r="G62" s="166">
        <f>Rates!AR19</f>
        <v>55.237202000000003</v>
      </c>
      <c r="H62" s="166">
        <f>Rates!BN19</f>
        <v>111.05135</v>
      </c>
    </row>
    <row r="63" spans="2:8">
      <c r="B63" s="145">
        <v>1913</v>
      </c>
      <c r="C63" s="165">
        <f>Deaths!V20</f>
        <v>3035</v>
      </c>
      <c r="D63" s="165">
        <f>Deaths!AR20</f>
        <v>797</v>
      </c>
      <c r="E63" s="165">
        <f>Deaths!BN20</f>
        <v>3832</v>
      </c>
      <c r="F63" s="166">
        <f>Rates!V20</f>
        <v>157.52377999999999</v>
      </c>
      <c r="G63" s="166">
        <f>Rates!AR20</f>
        <v>47.752771000000003</v>
      </c>
      <c r="H63" s="166">
        <f>Rates!BN20</f>
        <v>105.66337</v>
      </c>
    </row>
    <row r="64" spans="2:8">
      <c r="B64" s="145">
        <v>1914</v>
      </c>
      <c r="C64" s="165">
        <f>Deaths!V21</f>
        <v>3016</v>
      </c>
      <c r="D64" s="165">
        <f>Deaths!AR21</f>
        <v>788</v>
      </c>
      <c r="E64" s="165">
        <f>Deaths!BN21</f>
        <v>3804</v>
      </c>
      <c r="F64" s="166">
        <f>Rates!V21</f>
        <v>151.47971000000001</v>
      </c>
      <c r="G64" s="166">
        <f>Rates!AR21</f>
        <v>48.564883999999999</v>
      </c>
      <c r="H64" s="166">
        <f>Rates!BN21</f>
        <v>102.71942</v>
      </c>
    </row>
    <row r="65" spans="2:8">
      <c r="B65" s="145">
        <v>1915</v>
      </c>
      <c r="C65" s="165">
        <f>Deaths!V22</f>
        <v>2802</v>
      </c>
      <c r="D65" s="165">
        <f>Deaths!AR22</f>
        <v>722</v>
      </c>
      <c r="E65" s="165">
        <f>Deaths!BN22</f>
        <v>3524</v>
      </c>
      <c r="F65" s="166">
        <f>Rates!V22</f>
        <v>144.79382000000001</v>
      </c>
      <c r="G65" s="166">
        <f>Rates!AR22</f>
        <v>47.308228999999997</v>
      </c>
      <c r="H65" s="166">
        <f>Rates!BN22</f>
        <v>98.393009000000006</v>
      </c>
    </row>
    <row r="66" spans="2:8">
      <c r="B66" s="145">
        <v>1916</v>
      </c>
      <c r="C66" s="165">
        <f>Deaths!V23</f>
        <v>2623</v>
      </c>
      <c r="D66" s="165">
        <f>Deaths!AR23</f>
        <v>689</v>
      </c>
      <c r="E66" s="165">
        <f>Deaths!BN23</f>
        <v>3312</v>
      </c>
      <c r="F66" s="166">
        <f>Rates!V23</f>
        <v>131.34092000000001</v>
      </c>
      <c r="G66" s="166">
        <f>Rates!AR23</f>
        <v>41.678831000000002</v>
      </c>
      <c r="H66" s="166">
        <f>Rates!BN23</f>
        <v>88.791410999999997</v>
      </c>
    </row>
    <row r="67" spans="2:8">
      <c r="B67" s="145">
        <v>1917</v>
      </c>
      <c r="C67" s="165">
        <f>Deaths!V24</f>
        <v>2502</v>
      </c>
      <c r="D67" s="165">
        <f>Deaths!AR24</f>
        <v>685</v>
      </c>
      <c r="E67" s="165">
        <f>Deaths!BN24</f>
        <v>3187</v>
      </c>
      <c r="F67" s="166">
        <f>Rates!V24</f>
        <v>122.39107</v>
      </c>
      <c r="G67" s="166">
        <f>Rates!AR24</f>
        <v>39.345390000000002</v>
      </c>
      <c r="H67" s="166">
        <f>Rates!BN24</f>
        <v>82.679489000000004</v>
      </c>
    </row>
    <row r="68" spans="2:8">
      <c r="B68" s="145">
        <v>1918</v>
      </c>
      <c r="C68" s="165">
        <f>Deaths!V25</f>
        <v>2458</v>
      </c>
      <c r="D68" s="165">
        <f>Deaths!AR25</f>
        <v>693</v>
      </c>
      <c r="E68" s="165">
        <f>Deaths!BN25</f>
        <v>3151</v>
      </c>
      <c r="F68" s="166">
        <f>Rates!V25</f>
        <v>119.02056</v>
      </c>
      <c r="G68" s="166">
        <f>Rates!AR25</f>
        <v>38.600116999999997</v>
      </c>
      <c r="H68" s="166">
        <f>Rates!BN25</f>
        <v>80.505334000000005</v>
      </c>
    </row>
    <row r="69" spans="2:8">
      <c r="B69" s="145">
        <v>1919</v>
      </c>
      <c r="C69" s="165">
        <f>Deaths!V26</f>
        <v>2619</v>
      </c>
      <c r="D69" s="165">
        <f>Deaths!AR26</f>
        <v>746</v>
      </c>
      <c r="E69" s="165">
        <f>Deaths!BN26</f>
        <v>3365</v>
      </c>
      <c r="F69" s="166">
        <f>Rates!V26</f>
        <v>119.40725</v>
      </c>
      <c r="G69" s="166">
        <f>Rates!AR26</f>
        <v>41.058219000000001</v>
      </c>
      <c r="H69" s="166">
        <f>Rates!BN26</f>
        <v>81.657257999999999</v>
      </c>
    </row>
    <row r="70" spans="2:8">
      <c r="B70" s="145">
        <v>1920</v>
      </c>
      <c r="C70" s="165">
        <f>Deaths!V27</f>
        <v>2688</v>
      </c>
      <c r="D70" s="165">
        <f>Deaths!AR27</f>
        <v>755</v>
      </c>
      <c r="E70" s="165">
        <f>Deaths!BN27</f>
        <v>3443</v>
      </c>
      <c r="F70" s="166">
        <f>Rates!V27</f>
        <v>127.40273000000001</v>
      </c>
      <c r="G70" s="166">
        <f>Rates!AR27</f>
        <v>44.422162999999998</v>
      </c>
      <c r="H70" s="166">
        <f>Rates!BN27</f>
        <v>87.117175000000003</v>
      </c>
    </row>
    <row r="71" spans="2:8">
      <c r="B71" s="145">
        <v>1921</v>
      </c>
      <c r="C71" s="165">
        <f>Deaths!V28</f>
        <v>2803</v>
      </c>
      <c r="D71" s="165">
        <f>Deaths!AR28</f>
        <v>701</v>
      </c>
      <c r="E71" s="165">
        <f>Deaths!BN28</f>
        <v>3504</v>
      </c>
      <c r="F71" s="166">
        <f>Rates!V28</f>
        <v>123.24041</v>
      </c>
      <c r="G71" s="166">
        <f>Rates!AR28</f>
        <v>38.052669000000002</v>
      </c>
      <c r="H71" s="166">
        <f>Rates!BN28</f>
        <v>81.867026999999993</v>
      </c>
    </row>
    <row r="72" spans="2:8">
      <c r="B72" s="145">
        <v>1922</v>
      </c>
      <c r="C72" s="165">
        <f>Deaths!V29</f>
        <v>2468</v>
      </c>
      <c r="D72" s="165">
        <f>Deaths!AR29</f>
        <v>665</v>
      </c>
      <c r="E72" s="165">
        <f>Deaths!BN29</f>
        <v>3133</v>
      </c>
      <c r="F72" s="166">
        <f>Rates!V29</f>
        <v>110.23511999999999</v>
      </c>
      <c r="G72" s="166">
        <f>Rates!AR29</f>
        <v>35.331367</v>
      </c>
      <c r="H72" s="166">
        <f>Rates!BN29</f>
        <v>73.620552000000004</v>
      </c>
    </row>
    <row r="73" spans="2:8">
      <c r="B73" s="145">
        <v>1923</v>
      </c>
      <c r="C73" s="165">
        <f>Deaths!V30</f>
        <v>2588</v>
      </c>
      <c r="D73" s="165">
        <f>Deaths!AR30</f>
        <v>702</v>
      </c>
      <c r="E73" s="165">
        <f>Deaths!BN30</f>
        <v>3290</v>
      </c>
      <c r="F73" s="166">
        <f>Rates!V30</f>
        <v>113.56323</v>
      </c>
      <c r="G73" s="166">
        <f>Rates!AR30</f>
        <v>34.688507000000001</v>
      </c>
      <c r="H73" s="166">
        <f>Rates!BN30</f>
        <v>75.062310999999994</v>
      </c>
    </row>
    <row r="74" spans="2:8">
      <c r="B74" s="145">
        <v>1924</v>
      </c>
      <c r="C74" s="165">
        <f>Deaths!V31</f>
        <v>2830</v>
      </c>
      <c r="D74" s="165">
        <f>Deaths!AR31</f>
        <v>767</v>
      </c>
      <c r="E74" s="165">
        <f>Deaths!BN31</f>
        <v>3597</v>
      </c>
      <c r="F74" s="166">
        <f>Rates!V31</f>
        <v>117.4922</v>
      </c>
      <c r="G74" s="166">
        <f>Rates!AR31</f>
        <v>38.051175000000001</v>
      </c>
      <c r="H74" s="166">
        <f>Rates!BN31</f>
        <v>78.925264999999996</v>
      </c>
    </row>
    <row r="75" spans="2:8">
      <c r="B75" s="145">
        <v>1925</v>
      </c>
      <c r="C75" s="165">
        <f>Deaths!V32</f>
        <v>3067</v>
      </c>
      <c r="D75" s="165">
        <f>Deaths!AR32</f>
        <v>865</v>
      </c>
      <c r="E75" s="165">
        <f>Deaths!BN32</f>
        <v>3932</v>
      </c>
      <c r="F75" s="166">
        <f>Rates!V32</f>
        <v>126.81327</v>
      </c>
      <c r="G75" s="166">
        <f>Rates!AR32</f>
        <v>44.363197</v>
      </c>
      <c r="H75" s="166">
        <f>Rates!BN32</f>
        <v>86.621939999999995</v>
      </c>
    </row>
    <row r="76" spans="2:8">
      <c r="B76" s="145">
        <v>1926</v>
      </c>
      <c r="C76" s="165">
        <f>Deaths!V33</f>
        <v>3344</v>
      </c>
      <c r="D76" s="165">
        <f>Deaths!AR33</f>
        <v>873</v>
      </c>
      <c r="E76" s="165">
        <f>Deaths!BN33</f>
        <v>4217</v>
      </c>
      <c r="F76" s="166">
        <f>Rates!V33</f>
        <v>139.11551</v>
      </c>
      <c r="G76" s="166">
        <f>Rates!AR33</f>
        <v>45.199821</v>
      </c>
      <c r="H76" s="166">
        <f>Rates!BN33</f>
        <v>92.872129000000001</v>
      </c>
    </row>
    <row r="77" spans="2:8">
      <c r="B77" s="145">
        <v>1927</v>
      </c>
      <c r="C77" s="165">
        <f>Deaths!V34</f>
        <v>3438</v>
      </c>
      <c r="D77" s="165">
        <f>Deaths!AR34</f>
        <v>951</v>
      </c>
      <c r="E77" s="165">
        <f>Deaths!BN34</f>
        <v>4389</v>
      </c>
      <c r="F77" s="166">
        <f>Rates!V34</f>
        <v>135.07578000000001</v>
      </c>
      <c r="G77" s="166">
        <f>Rates!AR34</f>
        <v>51.932611000000001</v>
      </c>
      <c r="H77" s="166">
        <f>Rates!BN34</f>
        <v>94.995901000000003</v>
      </c>
    </row>
    <row r="78" spans="2:8">
      <c r="B78" s="145">
        <v>1928</v>
      </c>
      <c r="C78" s="165">
        <f>Deaths!V35</f>
        <v>3343</v>
      </c>
      <c r="D78" s="165">
        <f>Deaths!AR35</f>
        <v>923</v>
      </c>
      <c r="E78" s="165">
        <f>Deaths!BN35</f>
        <v>4266</v>
      </c>
      <c r="F78" s="166">
        <f>Rates!V35</f>
        <v>130.36386999999999</v>
      </c>
      <c r="G78" s="166">
        <f>Rates!AR35</f>
        <v>45.675552000000003</v>
      </c>
      <c r="H78" s="166">
        <f>Rates!BN35</f>
        <v>89.059940999999995</v>
      </c>
    </row>
    <row r="79" spans="2:8">
      <c r="B79" s="145">
        <v>1929</v>
      </c>
      <c r="C79" s="165">
        <f>Deaths!V36</f>
        <v>3503</v>
      </c>
      <c r="D79" s="165">
        <f>Deaths!AR36</f>
        <v>941</v>
      </c>
      <c r="E79" s="165">
        <f>Deaths!BN36</f>
        <v>4444</v>
      </c>
      <c r="F79" s="166">
        <f>Rates!V36</f>
        <v>132.46463</v>
      </c>
      <c r="G79" s="166">
        <f>Rates!AR36</f>
        <v>44.409481999999997</v>
      </c>
      <c r="H79" s="166">
        <f>Rates!BN36</f>
        <v>89.242330999999993</v>
      </c>
    </row>
    <row r="80" spans="2:8">
      <c r="B80" s="145">
        <v>1930</v>
      </c>
      <c r="C80" s="165">
        <f>Deaths!V37</f>
        <v>3479</v>
      </c>
      <c r="D80" s="165">
        <f>Deaths!AR37</f>
        <v>916</v>
      </c>
      <c r="E80" s="165">
        <f>Deaths!BN37</f>
        <v>4395</v>
      </c>
      <c r="F80" s="166">
        <f>Rates!V37</f>
        <v>128.40727000000001</v>
      </c>
      <c r="G80" s="166">
        <f>Rates!AR37</f>
        <v>42.605237000000002</v>
      </c>
      <c r="H80" s="166">
        <f>Rates!BN37</f>
        <v>86.346618000000007</v>
      </c>
    </row>
    <row r="81" spans="2:8">
      <c r="B81" s="145">
        <v>1931</v>
      </c>
      <c r="C81" s="165">
        <f>Deaths!V38</f>
        <v>3069</v>
      </c>
      <c r="D81" s="165">
        <f>Deaths!AR38</f>
        <v>830</v>
      </c>
      <c r="E81" s="165">
        <f>Deaths!BN38</f>
        <v>3899</v>
      </c>
      <c r="F81" s="166">
        <f>Rates!V38</f>
        <v>117.11726</v>
      </c>
      <c r="G81" s="166">
        <f>Rates!AR38</f>
        <v>42.979337000000001</v>
      </c>
      <c r="H81" s="166">
        <f>Rates!BN38</f>
        <v>80.723775000000003</v>
      </c>
    </row>
    <row r="82" spans="2:8">
      <c r="B82" s="145">
        <v>1932</v>
      </c>
      <c r="C82" s="165">
        <f>Deaths!V39</f>
        <v>2991</v>
      </c>
      <c r="D82" s="165">
        <f>Deaths!AR39</f>
        <v>893</v>
      </c>
      <c r="E82" s="165">
        <f>Deaths!BN39</f>
        <v>3884</v>
      </c>
      <c r="F82" s="166">
        <f>Rates!V39</f>
        <v>109.07332</v>
      </c>
      <c r="G82" s="166">
        <f>Rates!AR39</f>
        <v>40.427346999999997</v>
      </c>
      <c r="H82" s="166">
        <f>Rates!BN39</f>
        <v>75.208206000000004</v>
      </c>
    </row>
    <row r="83" spans="2:8">
      <c r="B83" s="145">
        <v>1933</v>
      </c>
      <c r="C83" s="165">
        <f>Deaths!V40</f>
        <v>2977</v>
      </c>
      <c r="D83" s="165">
        <f>Deaths!AR40</f>
        <v>893</v>
      </c>
      <c r="E83" s="165">
        <f>Deaths!BN40</f>
        <v>3870</v>
      </c>
      <c r="F83" s="166">
        <f>Rates!V40</f>
        <v>105.9971</v>
      </c>
      <c r="G83" s="166">
        <f>Rates!AR40</f>
        <v>41.172536999999998</v>
      </c>
      <c r="H83" s="166">
        <f>Rates!BN40</f>
        <v>74.244602999999998</v>
      </c>
    </row>
    <row r="84" spans="2:8">
      <c r="B84" s="145">
        <v>1934</v>
      </c>
      <c r="C84" s="165">
        <f>Deaths!V41</f>
        <v>3221</v>
      </c>
      <c r="D84" s="165">
        <f>Deaths!AR41</f>
        <v>983</v>
      </c>
      <c r="E84" s="165">
        <f>Deaths!BN41</f>
        <v>4204</v>
      </c>
      <c r="F84" s="166">
        <f>Rates!V41</f>
        <v>117.24841000000001</v>
      </c>
      <c r="G84" s="166">
        <f>Rates!AR41</f>
        <v>43.048433000000003</v>
      </c>
      <c r="H84" s="166">
        <f>Rates!BN41</f>
        <v>80.397442999999996</v>
      </c>
    </row>
    <row r="85" spans="2:8">
      <c r="B85" s="145">
        <v>1935</v>
      </c>
      <c r="C85" s="165">
        <f>Deaths!V42</f>
        <v>3279</v>
      </c>
      <c r="D85" s="165">
        <f>Deaths!AR42</f>
        <v>1015</v>
      </c>
      <c r="E85" s="165">
        <f>Deaths!BN42</f>
        <v>4294</v>
      </c>
      <c r="F85" s="166">
        <f>Rates!V42</f>
        <v>113.48007</v>
      </c>
      <c r="G85" s="166">
        <f>Rates!AR42</f>
        <v>46.767505</v>
      </c>
      <c r="H85" s="166">
        <f>Rates!BN42</f>
        <v>80.888958000000002</v>
      </c>
    </row>
    <row r="86" spans="2:8">
      <c r="B86" s="145">
        <v>1936</v>
      </c>
      <c r="C86" s="165">
        <f>Deaths!V43</f>
        <v>3427</v>
      </c>
      <c r="D86" s="165">
        <f>Deaths!AR43</f>
        <v>1063</v>
      </c>
      <c r="E86" s="165">
        <f>Deaths!BN43</f>
        <v>4490</v>
      </c>
      <c r="F86" s="166">
        <f>Rates!V43</f>
        <v>119.39797</v>
      </c>
      <c r="G86" s="166">
        <f>Rates!AR43</f>
        <v>46.426642000000001</v>
      </c>
      <c r="H86" s="166">
        <f>Rates!BN43</f>
        <v>83.209620999999999</v>
      </c>
    </row>
    <row r="87" spans="2:8">
      <c r="B87" s="145">
        <v>1937</v>
      </c>
      <c r="C87" s="165">
        <f>Deaths!V44</f>
        <v>3687</v>
      </c>
      <c r="D87" s="165">
        <f>Deaths!AR44</f>
        <v>1084</v>
      </c>
      <c r="E87" s="165">
        <f>Deaths!BN44</f>
        <v>4771</v>
      </c>
      <c r="F87" s="166">
        <f>Rates!V44</f>
        <v>126.79105</v>
      </c>
      <c r="G87" s="166">
        <f>Rates!AR44</f>
        <v>48.809707000000003</v>
      </c>
      <c r="H87" s="166">
        <f>Rates!BN44</f>
        <v>88.228977</v>
      </c>
    </row>
    <row r="88" spans="2:8">
      <c r="B88" s="145">
        <v>1938</v>
      </c>
      <c r="C88" s="165">
        <f>Deaths!V45</f>
        <v>3566</v>
      </c>
      <c r="D88" s="165">
        <f>Deaths!AR45</f>
        <v>1142</v>
      </c>
      <c r="E88" s="165">
        <f>Deaths!BN45</f>
        <v>4708</v>
      </c>
      <c r="F88" s="166">
        <f>Rates!V45</f>
        <v>119.99429000000001</v>
      </c>
      <c r="G88" s="166">
        <f>Rates!AR45</f>
        <v>48.40428</v>
      </c>
      <c r="H88" s="166">
        <f>Rates!BN45</f>
        <v>84.494934000000001</v>
      </c>
    </row>
    <row r="89" spans="2:8">
      <c r="B89" s="145">
        <v>1939</v>
      </c>
      <c r="C89" s="165">
        <f>Deaths!V46</f>
        <v>3974</v>
      </c>
      <c r="D89" s="165">
        <f>Deaths!AR46</f>
        <v>1356</v>
      </c>
      <c r="E89" s="165">
        <f>Deaths!BN46</f>
        <v>5330</v>
      </c>
      <c r="F89" s="166">
        <f>Rates!V46</f>
        <v>139.73103</v>
      </c>
      <c r="G89" s="166">
        <f>Rates!AR46</f>
        <v>62.769477000000002</v>
      </c>
      <c r="H89" s="166">
        <f>Rates!BN46</f>
        <v>101.61874</v>
      </c>
    </row>
    <row r="90" spans="2:8">
      <c r="B90" s="145">
        <v>1940</v>
      </c>
      <c r="C90" s="165">
        <f>Deaths!V47</f>
        <v>3624</v>
      </c>
      <c r="D90" s="165">
        <f>Deaths!AR47</f>
        <v>1194</v>
      </c>
      <c r="E90" s="165">
        <f>Deaths!BN47</f>
        <v>4818</v>
      </c>
      <c r="F90" s="166">
        <f>Rates!V47</f>
        <v>118.03213</v>
      </c>
      <c r="G90" s="166">
        <f>Rates!AR47</f>
        <v>51.340581</v>
      </c>
      <c r="H90" s="166">
        <f>Rates!BN47</f>
        <v>85.227868999999998</v>
      </c>
    </row>
    <row r="91" spans="2:8">
      <c r="B91" s="145">
        <v>1941</v>
      </c>
      <c r="C91" s="165">
        <f>Deaths!V48</f>
        <v>3310</v>
      </c>
      <c r="D91" s="165">
        <f>Deaths!AR48</f>
        <v>1131</v>
      </c>
      <c r="E91" s="165">
        <f>Deaths!BN48</f>
        <v>4441</v>
      </c>
      <c r="F91" s="166">
        <f>Rates!V48</f>
        <v>111.92122000000001</v>
      </c>
      <c r="G91" s="166">
        <f>Rates!AR48</f>
        <v>45.966861999999999</v>
      </c>
      <c r="H91" s="166">
        <f>Rates!BN48</f>
        <v>78.777224000000004</v>
      </c>
    </row>
    <row r="92" spans="2:8">
      <c r="B92" s="145">
        <v>1942</v>
      </c>
      <c r="C92" s="165">
        <f>Deaths!V49</f>
        <v>3161</v>
      </c>
      <c r="D92" s="165">
        <f>Deaths!AR49</f>
        <v>1167</v>
      </c>
      <c r="E92" s="165">
        <f>Deaths!BN49</f>
        <v>4328</v>
      </c>
      <c r="F92" s="166">
        <f>Rates!V49</f>
        <v>107.40134</v>
      </c>
      <c r="G92" s="166">
        <f>Rates!AR49</f>
        <v>49.199635999999998</v>
      </c>
      <c r="H92" s="166">
        <f>Rates!BN49</f>
        <v>78.490232000000006</v>
      </c>
    </row>
    <row r="93" spans="2:8">
      <c r="B93" s="145">
        <v>1943</v>
      </c>
      <c r="C93" s="165">
        <f>Deaths!V50</f>
        <v>2782</v>
      </c>
      <c r="D93" s="165">
        <f>Deaths!AR50</f>
        <v>1108</v>
      </c>
      <c r="E93" s="165">
        <f>Deaths!BN50</f>
        <v>3890</v>
      </c>
      <c r="F93" s="166">
        <f>Rates!V50</f>
        <v>93.923192999999998</v>
      </c>
      <c r="G93" s="166">
        <f>Rates!AR50</f>
        <v>47.577779</v>
      </c>
      <c r="H93" s="166">
        <f>Rates!BN50</f>
        <v>71.154174999999995</v>
      </c>
    </row>
    <row r="94" spans="2:8">
      <c r="B94" s="145">
        <v>1944</v>
      </c>
      <c r="C94" s="165">
        <f>Deaths!V51</f>
        <v>2696</v>
      </c>
      <c r="D94" s="165">
        <f>Deaths!AR51</f>
        <v>1174</v>
      </c>
      <c r="E94" s="165">
        <f>Deaths!BN51</f>
        <v>3870</v>
      </c>
      <c r="F94" s="166">
        <f>Rates!V51</f>
        <v>91.528223999999994</v>
      </c>
      <c r="G94" s="166">
        <f>Rates!AR51</f>
        <v>47.020631000000002</v>
      </c>
      <c r="H94" s="166">
        <f>Rates!BN51</f>
        <v>69.324284000000006</v>
      </c>
    </row>
    <row r="95" spans="2:8">
      <c r="B95" s="145">
        <v>1945</v>
      </c>
      <c r="C95" s="165">
        <f>Deaths!V52</f>
        <v>2576</v>
      </c>
      <c r="D95" s="165">
        <f>Deaths!AR52</f>
        <v>1145</v>
      </c>
      <c r="E95" s="165">
        <f>Deaths!BN52</f>
        <v>3721</v>
      </c>
      <c r="F95" s="166">
        <f>Rates!V52</f>
        <v>85.410819000000004</v>
      </c>
      <c r="G95" s="166">
        <f>Rates!AR52</f>
        <v>44.996972</v>
      </c>
      <c r="H95" s="166">
        <f>Rates!BN52</f>
        <v>65.378769000000005</v>
      </c>
    </row>
    <row r="96" spans="2:8">
      <c r="B96" s="145">
        <v>1946</v>
      </c>
      <c r="C96" s="165">
        <f>Deaths!V53</f>
        <v>3310</v>
      </c>
      <c r="D96" s="165">
        <f>Deaths!AR53</f>
        <v>1343</v>
      </c>
      <c r="E96" s="165">
        <f>Deaths!BN53</f>
        <v>4653</v>
      </c>
      <c r="F96" s="166">
        <f>Rates!V53</f>
        <v>105.88947</v>
      </c>
      <c r="G96" s="166">
        <f>Rates!AR53</f>
        <v>50.668610999999999</v>
      </c>
      <c r="H96" s="166">
        <f>Rates!BN53</f>
        <v>78.267578999999998</v>
      </c>
    </row>
    <row r="97" spans="2:8">
      <c r="B97" s="145">
        <v>1947</v>
      </c>
      <c r="C97" s="165">
        <f>Deaths!V54</f>
        <v>3429</v>
      </c>
      <c r="D97" s="165">
        <f>Deaths!AR54</f>
        <v>1340</v>
      </c>
      <c r="E97" s="165">
        <f>Deaths!BN54</f>
        <v>4769</v>
      </c>
      <c r="F97" s="166">
        <f>Rates!V54</f>
        <v>105.71377</v>
      </c>
      <c r="G97" s="166">
        <f>Rates!AR54</f>
        <v>49.532434000000002</v>
      </c>
      <c r="H97" s="166">
        <f>Rates!BN54</f>
        <v>77.839703999999998</v>
      </c>
    </row>
    <row r="98" spans="2:8">
      <c r="B98" s="145">
        <v>1948</v>
      </c>
      <c r="C98" s="165">
        <f>Deaths!V55</f>
        <v>3538</v>
      </c>
      <c r="D98" s="165">
        <f>Deaths!AR55</f>
        <v>1246</v>
      </c>
      <c r="E98" s="165">
        <f>Deaths!BN55</f>
        <v>4784</v>
      </c>
      <c r="F98" s="166">
        <f>Rates!V55</f>
        <v>107.4526</v>
      </c>
      <c r="G98" s="166">
        <f>Rates!AR55</f>
        <v>45.616064000000001</v>
      </c>
      <c r="H98" s="166">
        <f>Rates!BN55</f>
        <v>76.657269999999997</v>
      </c>
    </row>
    <row r="99" spans="2:8">
      <c r="B99" s="145">
        <v>1949</v>
      </c>
      <c r="C99" s="165">
        <f>Deaths!V56</f>
        <v>3650</v>
      </c>
      <c r="D99" s="165">
        <f>Deaths!AR56</f>
        <v>1199</v>
      </c>
      <c r="E99" s="165">
        <f>Deaths!BN56</f>
        <v>4849</v>
      </c>
      <c r="F99" s="166">
        <f>Rates!V56</f>
        <v>108.39669000000001</v>
      </c>
      <c r="G99" s="166">
        <f>Rates!AR56</f>
        <v>41.383431999999999</v>
      </c>
      <c r="H99" s="166">
        <f>Rates!BN56</f>
        <v>74.674943999999996</v>
      </c>
    </row>
    <row r="100" spans="2:8">
      <c r="B100" s="145">
        <v>1950</v>
      </c>
      <c r="C100" s="165">
        <f>Deaths!V57</f>
        <v>3927</v>
      </c>
      <c r="D100" s="165">
        <f>Deaths!AR57</f>
        <v>1355</v>
      </c>
      <c r="E100" s="165">
        <f>Deaths!BN57</f>
        <v>5282</v>
      </c>
      <c r="F100" s="166">
        <f>Rates!V57</f>
        <v>110.96984999999999</v>
      </c>
      <c r="G100" s="166">
        <f>Rates!AR57</f>
        <v>45.982661999999998</v>
      </c>
      <c r="H100" s="166">
        <f>Rates!BN57</f>
        <v>78.811525000000003</v>
      </c>
    </row>
    <row r="101" spans="2:8">
      <c r="B101" s="145">
        <v>1951</v>
      </c>
      <c r="C101" s="165">
        <f>Deaths!V58</f>
        <v>4373</v>
      </c>
      <c r="D101" s="165">
        <f>Deaths!AR58</f>
        <v>1552</v>
      </c>
      <c r="E101" s="165">
        <f>Deaths!BN58</f>
        <v>5925</v>
      </c>
      <c r="F101" s="166">
        <f>Rates!V58</f>
        <v>121.93555000000001</v>
      </c>
      <c r="G101" s="166">
        <f>Rates!AR58</f>
        <v>51.991463000000003</v>
      </c>
      <c r="H101" s="166">
        <f>Rates!BN58</f>
        <v>87.437410999999997</v>
      </c>
    </row>
    <row r="102" spans="2:8">
      <c r="B102" s="145">
        <v>1952</v>
      </c>
      <c r="C102" s="165">
        <f>Deaths!V59</f>
        <v>4448</v>
      </c>
      <c r="D102" s="165">
        <f>Deaths!AR59</f>
        <v>1630</v>
      </c>
      <c r="E102" s="165">
        <f>Deaths!BN59</f>
        <v>6078</v>
      </c>
      <c r="F102" s="166">
        <f>Rates!V59</f>
        <v>119.08620000000001</v>
      </c>
      <c r="G102" s="166">
        <f>Rates!AR59</f>
        <v>52.325724000000001</v>
      </c>
      <c r="H102" s="166">
        <f>Rates!BN59</f>
        <v>86.508320999999995</v>
      </c>
    </row>
    <row r="103" spans="2:8">
      <c r="B103" s="145">
        <v>1953</v>
      </c>
      <c r="C103" s="165">
        <f>Deaths!V60</f>
        <v>4348</v>
      </c>
      <c r="D103" s="165">
        <f>Deaths!AR60</f>
        <v>1643</v>
      </c>
      <c r="E103" s="165">
        <f>Deaths!BN60</f>
        <v>5991</v>
      </c>
      <c r="F103" s="166">
        <f>Rates!V60</f>
        <v>118.09985</v>
      </c>
      <c r="G103" s="166">
        <f>Rates!AR60</f>
        <v>52.165253</v>
      </c>
      <c r="H103" s="166">
        <f>Rates!BN60</f>
        <v>85.523584999999997</v>
      </c>
    </row>
    <row r="104" spans="2:8">
      <c r="B104" s="145">
        <v>1954</v>
      </c>
      <c r="C104" s="165">
        <f>Deaths!V61</f>
        <v>4426</v>
      </c>
      <c r="D104" s="165">
        <f>Deaths!AR61</f>
        <v>1621</v>
      </c>
      <c r="E104" s="165">
        <f>Deaths!BN61</f>
        <v>6047</v>
      </c>
      <c r="F104" s="166">
        <f>Rates!V61</f>
        <v>117.01259</v>
      </c>
      <c r="G104" s="166">
        <f>Rates!AR61</f>
        <v>49.476559000000002</v>
      </c>
      <c r="H104" s="166">
        <f>Rates!BN61</f>
        <v>83.562703999999997</v>
      </c>
    </row>
    <row r="105" spans="2:8">
      <c r="B105" s="145">
        <v>1955</v>
      </c>
      <c r="C105" s="165">
        <f>Deaths!V62</f>
        <v>4478</v>
      </c>
      <c r="D105" s="165">
        <f>Deaths!AR62</f>
        <v>1697</v>
      </c>
      <c r="E105" s="165">
        <f>Deaths!BN62</f>
        <v>6175</v>
      </c>
      <c r="F105" s="166">
        <f>Rates!V62</f>
        <v>115.67265</v>
      </c>
      <c r="G105" s="166">
        <f>Rates!AR62</f>
        <v>51.068387000000001</v>
      </c>
      <c r="H105" s="166">
        <f>Rates!BN62</f>
        <v>84.068954000000005</v>
      </c>
    </row>
    <row r="106" spans="2:8">
      <c r="B106" s="145">
        <v>1956</v>
      </c>
      <c r="C106" s="165">
        <f>Deaths!V63</f>
        <v>4481</v>
      </c>
      <c r="D106" s="165">
        <f>Deaths!AR63</f>
        <v>1845</v>
      </c>
      <c r="E106" s="165">
        <f>Deaths!BN63</f>
        <v>6326</v>
      </c>
      <c r="F106" s="166">
        <f>Rates!V63</f>
        <v>113.81948</v>
      </c>
      <c r="G106" s="166">
        <f>Rates!AR63</f>
        <v>54.842756999999999</v>
      </c>
      <c r="H106" s="166">
        <f>Rates!BN63</f>
        <v>85.400582</v>
      </c>
    </row>
    <row r="107" spans="2:8">
      <c r="B107" s="145">
        <v>1957</v>
      </c>
      <c r="C107" s="165">
        <f>Deaths!V64</f>
        <v>4803</v>
      </c>
      <c r="D107" s="165">
        <f>Deaths!AR64</f>
        <v>1850</v>
      </c>
      <c r="E107" s="165">
        <f>Deaths!BN64</f>
        <v>6653</v>
      </c>
      <c r="F107" s="166">
        <f>Rates!V64</f>
        <v>119.69695</v>
      </c>
      <c r="G107" s="166">
        <f>Rates!AR64</f>
        <v>51.455882000000003</v>
      </c>
      <c r="H107" s="166">
        <f>Rates!BN64</f>
        <v>86.020239000000004</v>
      </c>
    </row>
    <row r="108" spans="2:8">
      <c r="B108" s="145">
        <v>1958</v>
      </c>
      <c r="C108" s="165">
        <f>Deaths!V65</f>
        <v>4647</v>
      </c>
      <c r="D108" s="165">
        <f>Deaths!AR65</f>
        <v>1792</v>
      </c>
      <c r="E108" s="165">
        <f>Deaths!BN65</f>
        <v>6439</v>
      </c>
      <c r="F108" s="166">
        <f>Rates!V65</f>
        <v>114.04684</v>
      </c>
      <c r="G108" s="166">
        <f>Rates!AR65</f>
        <v>48.590468000000001</v>
      </c>
      <c r="H108" s="166">
        <f>Rates!BN65</f>
        <v>81.646433999999999</v>
      </c>
    </row>
    <row r="109" spans="2:8">
      <c r="B109" s="145">
        <v>1959</v>
      </c>
      <c r="C109" s="165">
        <f>Deaths!V66</f>
        <v>4688</v>
      </c>
      <c r="D109" s="165">
        <f>Deaths!AR66</f>
        <v>1885</v>
      </c>
      <c r="E109" s="165">
        <f>Deaths!BN66</f>
        <v>6573</v>
      </c>
      <c r="F109" s="166">
        <f>Rates!V66</f>
        <v>112.2871</v>
      </c>
      <c r="G109" s="166">
        <f>Rates!AR66</f>
        <v>50.379885000000002</v>
      </c>
      <c r="H109" s="166">
        <f>Rates!BN66</f>
        <v>81.719120000000004</v>
      </c>
    </row>
    <row r="110" spans="2:8">
      <c r="B110" s="145">
        <v>1960</v>
      </c>
      <c r="C110" s="165">
        <f>Deaths!V67</f>
        <v>4635</v>
      </c>
      <c r="D110" s="165">
        <f>Deaths!AR67</f>
        <v>2013</v>
      </c>
      <c r="E110" s="165">
        <f>Deaths!BN67</f>
        <v>6648</v>
      </c>
      <c r="F110" s="166">
        <f>Rates!V67</f>
        <v>108.24464999999999</v>
      </c>
      <c r="G110" s="166">
        <f>Rates!AR67</f>
        <v>51.057349000000002</v>
      </c>
      <c r="H110" s="166">
        <f>Rates!BN67</f>
        <v>80.094595999999996</v>
      </c>
    </row>
    <row r="111" spans="2:8">
      <c r="B111" s="145">
        <v>1961</v>
      </c>
      <c r="C111" s="165">
        <f>Deaths!V68</f>
        <v>4852</v>
      </c>
      <c r="D111" s="165">
        <f>Deaths!AR68</f>
        <v>1990</v>
      </c>
      <c r="E111" s="165">
        <f>Deaths!BN68</f>
        <v>6842</v>
      </c>
      <c r="F111" s="166">
        <f>Rates!V68</f>
        <v>109.38658</v>
      </c>
      <c r="G111" s="166">
        <f>Rates!AR68</f>
        <v>48.360875</v>
      </c>
      <c r="H111" s="166">
        <f>Rates!BN68</f>
        <v>79.452489999999997</v>
      </c>
    </row>
    <row r="112" spans="2:8">
      <c r="B112" s="145">
        <v>1962</v>
      </c>
      <c r="C112" s="165">
        <f>Deaths!V69</f>
        <v>4989</v>
      </c>
      <c r="D112" s="165">
        <f>Deaths!AR69</f>
        <v>2279</v>
      </c>
      <c r="E112" s="165">
        <f>Deaths!BN69</f>
        <v>7268</v>
      </c>
      <c r="F112" s="166">
        <f>Rates!V69</f>
        <v>112.99019</v>
      </c>
      <c r="G112" s="166">
        <f>Rates!AR69</f>
        <v>53.972914000000003</v>
      </c>
      <c r="H112" s="166">
        <f>Rates!BN69</f>
        <v>83.648747999999998</v>
      </c>
    </row>
    <row r="113" spans="2:8">
      <c r="B113" s="145">
        <v>1963</v>
      </c>
      <c r="C113" s="165">
        <f>Deaths!V70</f>
        <v>5025</v>
      </c>
      <c r="D113" s="165">
        <f>Deaths!AR70</f>
        <v>2207</v>
      </c>
      <c r="E113" s="165">
        <f>Deaths!BN70</f>
        <v>7232</v>
      </c>
      <c r="F113" s="166">
        <f>Rates!V70</f>
        <v>109.42467000000001</v>
      </c>
      <c r="G113" s="166">
        <f>Rates!AR70</f>
        <v>49.504019</v>
      </c>
      <c r="H113" s="166">
        <f>Rates!BN70</f>
        <v>79.398221000000007</v>
      </c>
    </row>
    <row r="114" spans="2:8">
      <c r="B114" s="145">
        <v>1964</v>
      </c>
      <c r="C114" s="165">
        <f>Deaths!V71</f>
        <v>5279</v>
      </c>
      <c r="D114" s="165">
        <f>Deaths!AR71</f>
        <v>2490</v>
      </c>
      <c r="E114" s="165">
        <f>Deaths!BN71</f>
        <v>7769</v>
      </c>
      <c r="F114" s="166">
        <f>Rates!V71</f>
        <v>113.21404</v>
      </c>
      <c r="G114" s="166">
        <f>Rates!AR71</f>
        <v>55.502251999999999</v>
      </c>
      <c r="H114" s="166">
        <f>Rates!BN71</f>
        <v>84.722150999999997</v>
      </c>
    </row>
    <row r="115" spans="2:8">
      <c r="B115" s="145">
        <v>1965</v>
      </c>
      <c r="C115" s="165">
        <f>Deaths!V72</f>
        <v>5410</v>
      </c>
      <c r="D115" s="165">
        <f>Deaths!AR72</f>
        <v>2565</v>
      </c>
      <c r="E115" s="165">
        <f>Deaths!BN72</f>
        <v>7975</v>
      </c>
      <c r="F115" s="166">
        <f>Rates!V72</f>
        <v>113.32362000000001</v>
      </c>
      <c r="G115" s="166">
        <f>Rates!AR72</f>
        <v>55.793700000000001</v>
      </c>
      <c r="H115" s="166">
        <f>Rates!BN72</f>
        <v>84.770283000000006</v>
      </c>
    </row>
    <row r="116" spans="2:8">
      <c r="B116" s="145">
        <v>1966</v>
      </c>
      <c r="C116" s="165">
        <f>Deaths!V73</f>
        <v>5392</v>
      </c>
      <c r="D116" s="165">
        <f>Deaths!AR73</f>
        <v>2638</v>
      </c>
      <c r="E116" s="165">
        <f>Deaths!BN73</f>
        <v>8030</v>
      </c>
      <c r="F116" s="166">
        <f>Rates!V73</f>
        <v>108.67555</v>
      </c>
      <c r="G116" s="166">
        <f>Rates!AR73</f>
        <v>55.479638999999999</v>
      </c>
      <c r="H116" s="166">
        <f>Rates!BN73</f>
        <v>82.509219000000002</v>
      </c>
    </row>
    <row r="117" spans="2:8">
      <c r="B117" s="145">
        <v>1967</v>
      </c>
      <c r="C117" s="165">
        <f>Deaths!V74</f>
        <v>5797</v>
      </c>
      <c r="D117" s="165">
        <f>Deaths!AR74</f>
        <v>2763</v>
      </c>
      <c r="E117" s="165">
        <f>Deaths!BN74</f>
        <v>8560</v>
      </c>
      <c r="F117" s="166">
        <f>Rates!V74</f>
        <v>117.58698</v>
      </c>
      <c r="G117" s="166">
        <f>Rates!AR74</f>
        <v>57.142035</v>
      </c>
      <c r="H117" s="166">
        <f>Rates!BN74</f>
        <v>87.197675000000004</v>
      </c>
    </row>
    <row r="118" spans="2:8">
      <c r="B118" s="145">
        <v>1968</v>
      </c>
      <c r="C118" s="165">
        <f>Deaths!V75</f>
        <v>5761</v>
      </c>
      <c r="D118" s="165">
        <f>Deaths!AR75</f>
        <v>2671</v>
      </c>
      <c r="E118" s="165">
        <f>Deaths!BN75</f>
        <v>8432</v>
      </c>
      <c r="F118" s="166">
        <f>Rates!V75</f>
        <v>112.06084</v>
      </c>
      <c r="G118" s="166">
        <f>Rates!AR75</f>
        <v>54.684204000000001</v>
      </c>
      <c r="H118" s="166">
        <f>Rates!BN75</f>
        <v>83.844894999999994</v>
      </c>
    </row>
    <row r="119" spans="2:8">
      <c r="B119" s="145">
        <v>1969</v>
      </c>
      <c r="C119" s="165">
        <f>Deaths!V76</f>
        <v>5697</v>
      </c>
      <c r="D119" s="165">
        <f>Deaths!AR76</f>
        <v>2643</v>
      </c>
      <c r="E119" s="165">
        <f>Deaths!BN76</f>
        <v>8340</v>
      </c>
      <c r="F119" s="166">
        <f>Rates!V76</f>
        <v>108.51081000000001</v>
      </c>
      <c r="G119" s="166">
        <f>Rates!AR76</f>
        <v>51.169986000000002</v>
      </c>
      <c r="H119" s="166">
        <f>Rates!BN76</f>
        <v>79.770591999999994</v>
      </c>
    </row>
    <row r="120" spans="2:8">
      <c r="B120" s="145">
        <v>1970</v>
      </c>
      <c r="C120" s="165">
        <f>Deaths!V77</f>
        <v>6076</v>
      </c>
      <c r="D120" s="165">
        <f>Deaths!AR77</f>
        <v>2800</v>
      </c>
      <c r="E120" s="165">
        <f>Deaths!BN77</f>
        <v>8876</v>
      </c>
      <c r="F120" s="166">
        <f>Rates!V77</f>
        <v>113.70724</v>
      </c>
      <c r="G120" s="166">
        <f>Rates!AR77</f>
        <v>53.583523999999997</v>
      </c>
      <c r="H120" s="166">
        <f>Rates!BN77</f>
        <v>83.660528999999997</v>
      </c>
    </row>
    <row r="121" spans="2:8">
      <c r="B121" s="145">
        <v>1971</v>
      </c>
      <c r="C121" s="165">
        <f>Deaths!V78</f>
        <v>6162</v>
      </c>
      <c r="D121" s="165">
        <f>Deaths!AR78</f>
        <v>2782</v>
      </c>
      <c r="E121" s="165">
        <f>Deaths!BN78</f>
        <v>8944</v>
      </c>
      <c r="F121" s="166">
        <f>Rates!V78</f>
        <v>109.58519</v>
      </c>
      <c r="G121" s="166">
        <f>Rates!AR78</f>
        <v>50.127445999999999</v>
      </c>
      <c r="H121" s="166">
        <f>Rates!BN78</f>
        <v>79.509252000000004</v>
      </c>
    </row>
    <row r="122" spans="2:8">
      <c r="B122" s="145">
        <v>1972</v>
      </c>
      <c r="C122" s="165">
        <f>Deaths!V79</f>
        <v>5936</v>
      </c>
      <c r="D122" s="165">
        <f>Deaths!AR79</f>
        <v>2733</v>
      </c>
      <c r="E122" s="165">
        <f>Deaths!BN79</f>
        <v>8669</v>
      </c>
      <c r="F122" s="166">
        <f>Rates!V79</f>
        <v>104.45001999999999</v>
      </c>
      <c r="G122" s="166">
        <f>Rates!AR79</f>
        <v>48.863633</v>
      </c>
      <c r="H122" s="166">
        <f>Rates!BN79</f>
        <v>76.472520000000003</v>
      </c>
    </row>
    <row r="123" spans="2:8">
      <c r="B123" s="145">
        <v>1973</v>
      </c>
      <c r="C123" s="165">
        <f>Deaths!V80</f>
        <v>5966</v>
      </c>
      <c r="D123" s="165">
        <f>Deaths!AR80</f>
        <v>2810</v>
      </c>
      <c r="E123" s="165">
        <f>Deaths!BN80</f>
        <v>8776</v>
      </c>
      <c r="F123" s="166">
        <f>Rates!V80</f>
        <v>101.19344</v>
      </c>
      <c r="G123" s="166">
        <f>Rates!AR80</f>
        <v>48.802745999999999</v>
      </c>
      <c r="H123" s="166">
        <f>Rates!BN80</f>
        <v>75.168965</v>
      </c>
    </row>
    <row r="124" spans="2:8">
      <c r="B124" s="145">
        <v>1974</v>
      </c>
      <c r="C124" s="165">
        <f>Deaths!V81</f>
        <v>6117</v>
      </c>
      <c r="D124" s="165">
        <f>Deaths!AR81</f>
        <v>2771</v>
      </c>
      <c r="E124" s="165">
        <f>Deaths!BN81</f>
        <v>8888</v>
      </c>
      <c r="F124" s="166">
        <f>Rates!V81</f>
        <v>102.64982000000001</v>
      </c>
      <c r="G124" s="166">
        <f>Rates!AR81</f>
        <v>46.997053999999999</v>
      </c>
      <c r="H124" s="166">
        <f>Rates!BN81</f>
        <v>74.485607000000002</v>
      </c>
    </row>
    <row r="125" spans="2:8">
      <c r="B125" s="145">
        <v>1975</v>
      </c>
      <c r="C125" s="165">
        <f>Deaths!V82</f>
        <v>6054</v>
      </c>
      <c r="D125" s="165">
        <f>Deaths!AR82</f>
        <v>2659</v>
      </c>
      <c r="E125" s="165">
        <f>Deaths!BN82</f>
        <v>8713</v>
      </c>
      <c r="F125" s="166">
        <f>Rates!V82</f>
        <v>99.911816999999999</v>
      </c>
      <c r="G125" s="166">
        <f>Rates!AR82</f>
        <v>44.305680000000002</v>
      </c>
      <c r="H125" s="166">
        <f>Rates!BN82</f>
        <v>71.684528</v>
      </c>
    </row>
    <row r="126" spans="2:8">
      <c r="B126" s="145">
        <v>1976</v>
      </c>
      <c r="C126" s="165">
        <f>Deaths!V83</f>
        <v>5858</v>
      </c>
      <c r="D126" s="165">
        <f>Deaths!AR83</f>
        <v>2626</v>
      </c>
      <c r="E126" s="165">
        <f>Deaths!BN83</f>
        <v>8484</v>
      </c>
      <c r="F126" s="166">
        <f>Rates!V83</f>
        <v>95.739571999999995</v>
      </c>
      <c r="G126" s="166">
        <f>Rates!AR83</f>
        <v>43.111474000000001</v>
      </c>
      <c r="H126" s="166">
        <f>Rates!BN83</f>
        <v>69.167126999999994</v>
      </c>
    </row>
    <row r="127" spans="2:8">
      <c r="B127" s="145">
        <v>1977</v>
      </c>
      <c r="C127" s="165">
        <f>Deaths!V84</f>
        <v>6007</v>
      </c>
      <c r="D127" s="165">
        <f>Deaths!AR84</f>
        <v>2706</v>
      </c>
      <c r="E127" s="165">
        <f>Deaths!BN84</f>
        <v>8713</v>
      </c>
      <c r="F127" s="166">
        <f>Rates!V84</f>
        <v>94.646135999999998</v>
      </c>
      <c r="G127" s="166">
        <f>Rates!AR84</f>
        <v>43.106445000000001</v>
      </c>
      <c r="H127" s="166">
        <f>Rates!BN84</f>
        <v>68.802892999999997</v>
      </c>
    </row>
    <row r="128" spans="2:8">
      <c r="B128" s="145">
        <v>1978</v>
      </c>
      <c r="C128" s="165">
        <f>Deaths!V85</f>
        <v>5896</v>
      </c>
      <c r="D128" s="165">
        <f>Deaths!AR85</f>
        <v>2699</v>
      </c>
      <c r="E128" s="165">
        <f>Deaths!BN85</f>
        <v>8595</v>
      </c>
      <c r="F128" s="166">
        <f>Rates!V85</f>
        <v>91.666813000000005</v>
      </c>
      <c r="G128" s="166">
        <f>Rates!AR85</f>
        <v>41.855187999999998</v>
      </c>
      <c r="H128" s="166">
        <f>Rates!BN85</f>
        <v>66.469716000000005</v>
      </c>
    </row>
    <row r="129" spans="2:8">
      <c r="B129" s="145">
        <v>1979</v>
      </c>
      <c r="C129" s="165">
        <f>Deaths!V86</f>
        <v>5878</v>
      </c>
      <c r="D129" s="165">
        <f>Deaths!AR86</f>
        <v>2594</v>
      </c>
      <c r="E129" s="165">
        <f>Deaths!BN86</f>
        <v>8472</v>
      </c>
      <c r="F129" s="166">
        <f>Rates!V86</f>
        <v>91.409504999999996</v>
      </c>
      <c r="G129" s="166">
        <f>Rates!AR86</f>
        <v>39.478059999999999</v>
      </c>
      <c r="H129" s="166">
        <f>Rates!BN86</f>
        <v>64.606480000000005</v>
      </c>
    </row>
    <row r="130" spans="2:8">
      <c r="B130" s="145">
        <v>1980</v>
      </c>
      <c r="C130" s="165">
        <f>Deaths!V87</f>
        <v>5777</v>
      </c>
      <c r="D130" s="165">
        <f>Deaths!AR87</f>
        <v>2475</v>
      </c>
      <c r="E130" s="165">
        <f>Deaths!BN87</f>
        <v>8252</v>
      </c>
      <c r="F130" s="166">
        <f>Rates!V87</f>
        <v>86.532188000000005</v>
      </c>
      <c r="G130" s="166">
        <f>Rates!AR87</f>
        <v>36.757604999999998</v>
      </c>
      <c r="H130" s="166">
        <f>Rates!BN87</f>
        <v>61.324399</v>
      </c>
    </row>
    <row r="131" spans="2:8">
      <c r="B131" s="145">
        <v>1981</v>
      </c>
      <c r="C131" s="165">
        <f>Deaths!V88</f>
        <v>5604</v>
      </c>
      <c r="D131" s="165">
        <f>Deaths!AR88</f>
        <v>2283</v>
      </c>
      <c r="E131" s="165">
        <f>Deaths!BN88</f>
        <v>7887</v>
      </c>
      <c r="F131" s="166">
        <f>Rates!V88</f>
        <v>83.652488000000005</v>
      </c>
      <c r="G131" s="166">
        <f>Rates!AR88</f>
        <v>33.328521000000002</v>
      </c>
      <c r="H131" s="166">
        <f>Rates!BN88</f>
        <v>57.887298000000001</v>
      </c>
    </row>
    <row r="132" spans="2:8">
      <c r="B132" s="145">
        <v>1982</v>
      </c>
      <c r="C132" s="165">
        <f>Deaths!V89</f>
        <v>5912</v>
      </c>
      <c r="D132" s="165">
        <f>Deaths!AR89</f>
        <v>2382</v>
      </c>
      <c r="E132" s="165">
        <f>Deaths!BN89</f>
        <v>8294</v>
      </c>
      <c r="F132" s="166">
        <f>Rates!V89</f>
        <v>85.412008</v>
      </c>
      <c r="G132" s="166">
        <f>Rates!AR89</f>
        <v>33.976683999999999</v>
      </c>
      <c r="H132" s="166">
        <f>Rates!BN89</f>
        <v>59.071466000000001</v>
      </c>
    </row>
    <row r="133" spans="2:8">
      <c r="B133" s="145">
        <v>1983</v>
      </c>
      <c r="C133" s="165">
        <f>Deaths!V90</f>
        <v>5374</v>
      </c>
      <c r="D133" s="165">
        <f>Deaths!AR90</f>
        <v>2216</v>
      </c>
      <c r="E133" s="165">
        <f>Deaths!BN90</f>
        <v>7590</v>
      </c>
      <c r="F133" s="166">
        <f>Rates!V90</f>
        <v>76.522074000000003</v>
      </c>
      <c r="G133" s="166">
        <f>Rates!AR90</f>
        <v>30.450823</v>
      </c>
      <c r="H133" s="166">
        <f>Rates!BN90</f>
        <v>52.729761000000003</v>
      </c>
    </row>
    <row r="134" spans="2:8">
      <c r="B134" s="145">
        <v>1984</v>
      </c>
      <c r="C134" s="165">
        <f>Deaths!V91</f>
        <v>5056</v>
      </c>
      <c r="D134" s="165">
        <f>Deaths!AR91</f>
        <v>2195</v>
      </c>
      <c r="E134" s="165">
        <f>Deaths!BN91</f>
        <v>7251</v>
      </c>
      <c r="F134" s="166">
        <f>Rates!V91</f>
        <v>71.799481</v>
      </c>
      <c r="G134" s="166">
        <f>Rates!AR91</f>
        <v>30.051089999999999</v>
      </c>
      <c r="H134" s="166">
        <f>Rates!BN91</f>
        <v>50.300243999999999</v>
      </c>
    </row>
    <row r="135" spans="2:8">
      <c r="B135" s="145">
        <v>1985</v>
      </c>
      <c r="C135" s="165">
        <f>Deaths!V92</f>
        <v>5490</v>
      </c>
      <c r="D135" s="165">
        <f>Deaths!AR92</f>
        <v>2329</v>
      </c>
      <c r="E135" s="165">
        <f>Deaths!BN92</f>
        <v>7819</v>
      </c>
      <c r="F135" s="166">
        <f>Rates!V92</f>
        <v>75.176794999999998</v>
      </c>
      <c r="G135" s="166">
        <f>Rates!AR92</f>
        <v>30.915476000000002</v>
      </c>
      <c r="H135" s="166">
        <f>Rates!BN92</f>
        <v>52.643692000000001</v>
      </c>
    </row>
    <row r="136" spans="2:8">
      <c r="B136" s="145">
        <v>1986</v>
      </c>
      <c r="C136" s="165">
        <f>Deaths!V93</f>
        <v>5471</v>
      </c>
      <c r="D136" s="165">
        <f>Deaths!AR93</f>
        <v>2357</v>
      </c>
      <c r="E136" s="165">
        <f>Deaths!BN93</f>
        <v>7828</v>
      </c>
      <c r="F136" s="166">
        <f>Rates!V93</f>
        <v>73.468532999999994</v>
      </c>
      <c r="G136" s="166">
        <f>Rates!AR93</f>
        <v>30.419633000000001</v>
      </c>
      <c r="H136" s="166">
        <f>Rates!BN93</f>
        <v>51.587359999999997</v>
      </c>
    </row>
    <row r="137" spans="2:8">
      <c r="B137" s="145">
        <v>1987</v>
      </c>
      <c r="C137" s="165">
        <f>Deaths!V94</f>
        <v>5728</v>
      </c>
      <c r="D137" s="165">
        <f>Deaths!AR94</f>
        <v>2340</v>
      </c>
      <c r="E137" s="165">
        <f>Deaths!BN94</f>
        <v>8068</v>
      </c>
      <c r="F137" s="166">
        <f>Rates!V94</f>
        <v>76.252346000000003</v>
      </c>
      <c r="G137" s="166">
        <f>Rates!AR94</f>
        <v>29.582172</v>
      </c>
      <c r="H137" s="166">
        <f>Rates!BN94</f>
        <v>52.444721999999999</v>
      </c>
    </row>
    <row r="138" spans="2:8">
      <c r="B138" s="145">
        <v>1988</v>
      </c>
      <c r="C138" s="165">
        <f>Deaths!V95</f>
        <v>5980</v>
      </c>
      <c r="D138" s="165">
        <f>Deaths!AR95</f>
        <v>2496</v>
      </c>
      <c r="E138" s="165">
        <f>Deaths!BN95</f>
        <v>8476</v>
      </c>
      <c r="F138" s="166">
        <f>Rates!V95</f>
        <v>77.733824999999996</v>
      </c>
      <c r="G138" s="166">
        <f>Rates!AR95</f>
        <v>30.978801000000001</v>
      </c>
      <c r="H138" s="166">
        <f>Rates!BN95</f>
        <v>53.729269000000002</v>
      </c>
    </row>
    <row r="139" spans="2:8">
      <c r="B139" s="145">
        <v>1989</v>
      </c>
      <c r="C139" s="165">
        <f>Deaths!V96</f>
        <v>5703</v>
      </c>
      <c r="D139" s="165">
        <f>Deaths!AR96</f>
        <v>2468</v>
      </c>
      <c r="E139" s="165">
        <f>Deaths!BN96</f>
        <v>8171</v>
      </c>
      <c r="F139" s="166">
        <f>Rates!V96</f>
        <v>73.211860999999999</v>
      </c>
      <c r="G139" s="166">
        <f>Rates!AR96</f>
        <v>29.929880000000001</v>
      </c>
      <c r="H139" s="166">
        <f>Rates!BN96</f>
        <v>51.049410000000002</v>
      </c>
    </row>
    <row r="140" spans="2:8">
      <c r="B140" s="145">
        <v>1990</v>
      </c>
      <c r="C140" s="165">
        <f>Deaths!V97</f>
        <v>5588</v>
      </c>
      <c r="D140" s="165">
        <f>Deaths!AR97</f>
        <v>2347</v>
      </c>
      <c r="E140" s="165">
        <f>Deaths!BN97</f>
        <v>7935</v>
      </c>
      <c r="F140" s="166">
        <f>Rates!V97</f>
        <v>70.622883000000002</v>
      </c>
      <c r="G140" s="166">
        <f>Rates!AR97</f>
        <v>27.918966000000001</v>
      </c>
      <c r="H140" s="166">
        <f>Rates!BN97</f>
        <v>48.664642999999998</v>
      </c>
    </row>
    <row r="141" spans="2:8">
      <c r="B141" s="145">
        <v>1991</v>
      </c>
      <c r="C141" s="165">
        <f>Deaths!V98</f>
        <v>5400</v>
      </c>
      <c r="D141" s="165">
        <f>Deaths!AR98</f>
        <v>2303</v>
      </c>
      <c r="E141" s="165">
        <f>Deaths!BN98</f>
        <v>7703</v>
      </c>
      <c r="F141" s="166">
        <f>Rates!V98</f>
        <v>66.842691000000002</v>
      </c>
      <c r="G141" s="166">
        <f>Rates!AR98</f>
        <v>26.771505999999999</v>
      </c>
      <c r="H141" s="166">
        <f>Rates!BN98</f>
        <v>46.337569999999999</v>
      </c>
    </row>
    <row r="142" spans="2:8">
      <c r="B142" s="145">
        <v>1992</v>
      </c>
      <c r="C142" s="165">
        <f>Deaths!V99</f>
        <v>5230</v>
      </c>
      <c r="D142" s="165">
        <f>Deaths!AR99</f>
        <v>2259</v>
      </c>
      <c r="E142" s="165">
        <f>Deaths!BN99</f>
        <v>7489</v>
      </c>
      <c r="F142" s="166">
        <f>Rates!V99</f>
        <v>64.075922000000006</v>
      </c>
      <c r="G142" s="166">
        <f>Rates!AR99</f>
        <v>25.849512000000001</v>
      </c>
      <c r="H142" s="166">
        <f>Rates!BN99</f>
        <v>44.481434</v>
      </c>
    </row>
    <row r="143" spans="2:8">
      <c r="B143" s="145">
        <v>1993</v>
      </c>
      <c r="C143" s="165">
        <f>Deaths!V100</f>
        <v>5050</v>
      </c>
      <c r="D143" s="165">
        <f>Deaths!AR100</f>
        <v>1971</v>
      </c>
      <c r="E143" s="165">
        <f>Deaths!BN100</f>
        <v>7021</v>
      </c>
      <c r="F143" s="166">
        <f>Rates!V100</f>
        <v>61.139952999999998</v>
      </c>
      <c r="G143" s="166">
        <f>Rates!AR100</f>
        <v>22.082080999999999</v>
      </c>
      <c r="H143" s="166">
        <f>Rates!BN100</f>
        <v>41.000008000000001</v>
      </c>
    </row>
    <row r="144" spans="2:8">
      <c r="B144" s="145">
        <v>1994</v>
      </c>
      <c r="C144" s="165">
        <f>Deaths!V101</f>
        <v>5089</v>
      </c>
      <c r="D144" s="165">
        <f>Deaths!AR101</f>
        <v>2100</v>
      </c>
      <c r="E144" s="165">
        <f>Deaths!BN101</f>
        <v>7189</v>
      </c>
      <c r="F144" s="166">
        <f>Rates!V101</f>
        <v>61.211905999999999</v>
      </c>
      <c r="G144" s="166">
        <f>Rates!AR101</f>
        <v>23.255671</v>
      </c>
      <c r="H144" s="166">
        <f>Rates!BN101</f>
        <v>41.719976000000003</v>
      </c>
    </row>
    <row r="145" spans="2:8">
      <c r="B145" s="145">
        <v>1995</v>
      </c>
      <c r="C145" s="165">
        <f>Deaths!V102</f>
        <v>5154</v>
      </c>
      <c r="D145" s="165">
        <f>Deaths!AR102</f>
        <v>2260</v>
      </c>
      <c r="E145" s="165">
        <f>Deaths!BN102</f>
        <v>7414</v>
      </c>
      <c r="F145" s="166">
        <f>Rates!V102</f>
        <v>60.823073999999998</v>
      </c>
      <c r="G145" s="166">
        <f>Rates!AR102</f>
        <v>24.511921999999998</v>
      </c>
      <c r="H145" s="166">
        <f>Rates!BN102</f>
        <v>42.173515999999999</v>
      </c>
    </row>
    <row r="146" spans="2:8">
      <c r="B146" s="145">
        <v>1996</v>
      </c>
      <c r="C146" s="165">
        <f>Deaths!V103</f>
        <v>5434</v>
      </c>
      <c r="D146" s="165">
        <f>Deaths!AR103</f>
        <v>2123</v>
      </c>
      <c r="E146" s="165">
        <f>Deaths!BN103</f>
        <v>7557</v>
      </c>
      <c r="F146" s="166">
        <f>Rates!V103</f>
        <v>63.205640000000002</v>
      </c>
      <c r="G146" s="166">
        <f>Rates!AR103</f>
        <v>22.518370000000001</v>
      </c>
      <c r="H146" s="166">
        <f>Rates!BN103</f>
        <v>42.346742999999996</v>
      </c>
    </row>
    <row r="147" spans="2:8">
      <c r="B147" s="145">
        <v>1997</v>
      </c>
      <c r="C147" s="165">
        <f>Deaths!V104</f>
        <v>5426</v>
      </c>
      <c r="D147" s="165">
        <f>Deaths!AR104</f>
        <v>2438</v>
      </c>
      <c r="E147" s="165">
        <f>Deaths!BN104</f>
        <v>7864</v>
      </c>
      <c r="F147" s="166">
        <f>Rates!V104</f>
        <v>62.567176000000003</v>
      </c>
      <c r="G147" s="166">
        <f>Rates!AR104</f>
        <v>25.258027999999999</v>
      </c>
      <c r="H147" s="166">
        <f>Rates!BN104</f>
        <v>43.531661</v>
      </c>
    </row>
    <row r="148" spans="2:8">
      <c r="B148" s="145">
        <v>1998</v>
      </c>
      <c r="C148" s="165">
        <f>Deaths!V105</f>
        <v>5747</v>
      </c>
      <c r="D148" s="165">
        <f>Deaths!AR105</f>
        <v>2468</v>
      </c>
      <c r="E148" s="165">
        <f>Deaths!BN105</f>
        <v>8215</v>
      </c>
      <c r="F148" s="166">
        <f>Rates!V105</f>
        <v>65.618848</v>
      </c>
      <c r="G148" s="166">
        <f>Rates!AR105</f>
        <v>25.047294999999998</v>
      </c>
      <c r="H148" s="166">
        <f>Rates!BN105</f>
        <v>44.803507000000003</v>
      </c>
    </row>
    <row r="149" spans="2:8">
      <c r="B149" s="145">
        <v>1999</v>
      </c>
      <c r="C149" s="165">
        <f>Deaths!V106</f>
        <v>5868</v>
      </c>
      <c r="D149" s="165">
        <f>Deaths!AR106</f>
        <v>2493</v>
      </c>
      <c r="E149" s="165">
        <f>Deaths!BN106</f>
        <v>8361</v>
      </c>
      <c r="F149" s="166">
        <f>Rates!V106</f>
        <v>65.904250000000005</v>
      </c>
      <c r="G149" s="166">
        <f>Rates!AR106</f>
        <v>24.830490000000001</v>
      </c>
      <c r="H149" s="166">
        <f>Rates!BN106</f>
        <v>44.820227000000003</v>
      </c>
    </row>
    <row r="150" spans="2:8">
      <c r="B150" s="145">
        <v>2000</v>
      </c>
      <c r="C150" s="165">
        <f>Deaths!V107</f>
        <v>5517</v>
      </c>
      <c r="D150" s="165">
        <f>Deaths!AR107</f>
        <v>2581</v>
      </c>
      <c r="E150" s="165">
        <f>Deaths!BN107</f>
        <v>8098</v>
      </c>
      <c r="F150" s="166">
        <f>Rates!V107</f>
        <v>61.414355999999998</v>
      </c>
      <c r="G150" s="166">
        <f>Rates!AR107</f>
        <v>25.03312</v>
      </c>
      <c r="H150" s="166">
        <f>Rates!BN107</f>
        <v>42.754241999999998</v>
      </c>
    </row>
    <row r="151" spans="2:8">
      <c r="B151" s="145">
        <v>2001</v>
      </c>
      <c r="C151" s="165">
        <f>Deaths!V108</f>
        <v>5446</v>
      </c>
      <c r="D151" s="165">
        <f>Deaths!AR108</f>
        <v>2430</v>
      </c>
      <c r="E151" s="165">
        <f>Deaths!BN108</f>
        <v>7876</v>
      </c>
      <c r="F151" s="166">
        <f>Rates!V108</f>
        <v>59.594231999999998</v>
      </c>
      <c r="G151" s="166">
        <f>Rates!AR108</f>
        <v>22.986322999999999</v>
      </c>
      <c r="H151" s="166">
        <f>Rates!BN108</f>
        <v>40.843069</v>
      </c>
    </row>
    <row r="152" spans="2:8">
      <c r="B152" s="145">
        <v>2002</v>
      </c>
      <c r="C152" s="165">
        <f>Deaths!V109</f>
        <v>5271</v>
      </c>
      <c r="D152" s="165">
        <f>Deaths!AR109</f>
        <v>2549</v>
      </c>
      <c r="E152" s="165">
        <f>Deaths!BN109</f>
        <v>7820</v>
      </c>
      <c r="F152" s="166">
        <f>Rates!V109</f>
        <v>57.174909999999997</v>
      </c>
      <c r="G152" s="166">
        <f>Rates!AR109</f>
        <v>23.533225999999999</v>
      </c>
      <c r="H152" s="166">
        <f>Rates!BN109</f>
        <v>39.898764</v>
      </c>
    </row>
    <row r="153" spans="2:8">
      <c r="B153" s="145">
        <v>2003</v>
      </c>
      <c r="C153" s="165">
        <f>Deaths!V110</f>
        <v>5273</v>
      </c>
      <c r="D153" s="165">
        <f>Deaths!AR110</f>
        <v>2476</v>
      </c>
      <c r="E153" s="165">
        <f>Deaths!BN110</f>
        <v>7749</v>
      </c>
      <c r="F153" s="166">
        <f>Rates!V110</f>
        <v>56.370783000000003</v>
      </c>
      <c r="G153" s="166">
        <f>Rates!AR110</f>
        <v>22.431417</v>
      </c>
      <c r="H153" s="166">
        <f>Rates!BN110</f>
        <v>38.905113</v>
      </c>
    </row>
    <row r="154" spans="2:8">
      <c r="B154" s="145">
        <v>2004</v>
      </c>
      <c r="C154" s="165">
        <f>Deaths!V111</f>
        <v>5285</v>
      </c>
      <c r="D154" s="165">
        <f>Deaths!AR111</f>
        <v>2681</v>
      </c>
      <c r="E154" s="165">
        <f>Deaths!BN111</f>
        <v>7966</v>
      </c>
      <c r="F154" s="166">
        <f>Rates!V111</f>
        <v>55.891806000000003</v>
      </c>
      <c r="G154" s="166">
        <f>Rates!AR111</f>
        <v>23.734175</v>
      </c>
      <c r="H154" s="166">
        <f>Rates!BN111</f>
        <v>39.338897000000003</v>
      </c>
    </row>
    <row r="155" spans="2:8">
      <c r="B155" s="145">
        <v>2005</v>
      </c>
      <c r="C155" s="165">
        <f>Deaths!V112</f>
        <v>5364</v>
      </c>
      <c r="D155" s="165">
        <f>Deaths!AR112</f>
        <v>2651</v>
      </c>
      <c r="E155" s="165">
        <f>Deaths!BN112</f>
        <v>8015</v>
      </c>
      <c r="F155" s="166">
        <f>Rates!V112</f>
        <v>55.729064000000001</v>
      </c>
      <c r="G155" s="166">
        <f>Rates!AR112</f>
        <v>22.742080000000001</v>
      </c>
      <c r="H155" s="166">
        <f>Rates!BN112</f>
        <v>38.806471000000002</v>
      </c>
    </row>
    <row r="156" spans="2:8">
      <c r="B156" s="145">
        <v>2006</v>
      </c>
      <c r="C156" s="165">
        <f>Deaths!V113</f>
        <v>5408</v>
      </c>
      <c r="D156" s="165">
        <f>Deaths!AR113</f>
        <v>2689</v>
      </c>
      <c r="E156" s="165">
        <f>Deaths!BN113</f>
        <v>8097</v>
      </c>
      <c r="F156" s="166">
        <f>Rates!V113</f>
        <v>54.948366999999998</v>
      </c>
      <c r="G156" s="166">
        <f>Rates!AR113</f>
        <v>22.711845</v>
      </c>
      <c r="H156" s="166">
        <f>Rates!BN113</f>
        <v>38.379250999999996</v>
      </c>
    </row>
    <row r="157" spans="2:8">
      <c r="B157" s="145">
        <v>2007</v>
      </c>
      <c r="C157" s="165">
        <f>Deaths!V114</f>
        <v>5401</v>
      </c>
      <c r="D157" s="165">
        <f>Deaths!AR114</f>
        <v>2829</v>
      </c>
      <c r="E157" s="165">
        <f>Deaths!BN114</f>
        <v>8230</v>
      </c>
      <c r="F157" s="166">
        <f>Rates!V114</f>
        <v>53.467405999999997</v>
      </c>
      <c r="G157" s="166">
        <f>Rates!AR114</f>
        <v>23.471454999999999</v>
      </c>
      <c r="H157" s="166">
        <f>Rates!BN114</f>
        <v>38.143138</v>
      </c>
    </row>
    <row r="158" spans="2:8">
      <c r="B158" s="145">
        <v>2008</v>
      </c>
      <c r="C158" s="165">
        <f>Deaths!V115</f>
        <v>5892</v>
      </c>
      <c r="D158" s="165">
        <f>Deaths!AR115</f>
        <v>3008</v>
      </c>
      <c r="E158" s="165">
        <f>Deaths!BN115</f>
        <v>8900</v>
      </c>
      <c r="F158" s="166">
        <f>Rates!V115</f>
        <v>57.053860999999998</v>
      </c>
      <c r="G158" s="166">
        <f>Rates!AR115</f>
        <v>23.947050999999998</v>
      </c>
      <c r="H158" s="166">
        <f>Rates!BN115</f>
        <v>40.079518999999998</v>
      </c>
    </row>
    <row r="159" spans="2:8">
      <c r="B159" s="145">
        <v>2009</v>
      </c>
      <c r="C159" s="165">
        <f>Deaths!V116</f>
        <v>6005</v>
      </c>
      <c r="D159" s="165">
        <f>Deaths!AR116</f>
        <v>3066</v>
      </c>
      <c r="E159" s="165">
        <f>Deaths!BN116</f>
        <v>9071</v>
      </c>
      <c r="F159" s="166">
        <f>Rates!V116</f>
        <v>56.650325000000002</v>
      </c>
      <c r="G159" s="166">
        <f>Rates!AR116</f>
        <v>24.155868999999999</v>
      </c>
      <c r="H159" s="166">
        <f>Rates!BN116</f>
        <v>39.942408999999998</v>
      </c>
    </row>
    <row r="160" spans="2:8">
      <c r="B160" s="145">
        <v>2010</v>
      </c>
      <c r="C160" s="165">
        <f>Deaths!V117</f>
        <v>5955</v>
      </c>
      <c r="D160" s="165">
        <f>Deaths!AR117</f>
        <v>3069</v>
      </c>
      <c r="E160" s="165">
        <f>Deaths!BN117</f>
        <v>9024</v>
      </c>
      <c r="F160" s="166">
        <f>Rates!V117</f>
        <v>55.090491999999998</v>
      </c>
      <c r="G160" s="166">
        <f>Rates!AR117</f>
        <v>23.182188</v>
      </c>
      <c r="H160" s="166">
        <f>Rates!BN117</f>
        <v>38.801730999999997</v>
      </c>
    </row>
    <row r="161" spans="2:8">
      <c r="B161" s="145">
        <v>2011</v>
      </c>
      <c r="C161" s="165">
        <f>Deaths!V118</f>
        <v>5898</v>
      </c>
      <c r="D161" s="165">
        <f>Deaths!AR118</f>
        <v>3311</v>
      </c>
      <c r="E161" s="165">
        <f>Deaths!BN118</f>
        <v>9209</v>
      </c>
      <c r="F161" s="166">
        <f>Rates!V118</f>
        <v>53.440956999999997</v>
      </c>
      <c r="G161" s="166">
        <f>Rates!AR118</f>
        <v>24.283366999999998</v>
      </c>
      <c r="H161" s="166">
        <f>Rates!BN118</f>
        <v>38.492576999999997</v>
      </c>
    </row>
    <row r="162" spans="2:8">
      <c r="B162" s="156">
        <f>IF($D$8&gt;=2012,2012,"")</f>
        <v>2012</v>
      </c>
      <c r="C162" s="165">
        <f>Deaths!V119</f>
        <v>5938</v>
      </c>
      <c r="D162" s="165">
        <f>Deaths!AR119</f>
        <v>3400</v>
      </c>
      <c r="E162" s="165">
        <f>Deaths!BN119</f>
        <v>9338</v>
      </c>
      <c r="F162" s="166">
        <f>Rates!V119</f>
        <v>52.666035999999998</v>
      </c>
      <c r="G162" s="166">
        <f>Rates!AR119</f>
        <v>24.435010999999999</v>
      </c>
      <c r="H162" s="166">
        <f>Rates!BN119</f>
        <v>38.214739000000002</v>
      </c>
    </row>
    <row r="163" spans="2:8">
      <c r="B163" s="156">
        <f>IF($D$8&gt;=2013,2013,"")</f>
        <v>2013</v>
      </c>
      <c r="C163" s="167">
        <f>Deaths!V120</f>
        <v>5857</v>
      </c>
      <c r="D163" s="165">
        <f>Deaths!AR120</f>
        <v>3306</v>
      </c>
      <c r="E163" s="165">
        <f>Deaths!BN120</f>
        <v>9163</v>
      </c>
      <c r="F163" s="166">
        <f>Rates!V120</f>
        <v>50.737627000000003</v>
      </c>
      <c r="G163" s="166">
        <f>Rates!AR120</f>
        <v>23.330690000000001</v>
      </c>
      <c r="H163" s="166">
        <f>Rates!BN120</f>
        <v>36.718291999999998</v>
      </c>
    </row>
    <row r="164" spans="2:8">
      <c r="B164" s="156">
        <f>IF($D$8&gt;=2014,2014,"")</f>
        <v>2014</v>
      </c>
      <c r="C164" s="167">
        <f>Deaths!V121</f>
        <v>6390</v>
      </c>
      <c r="D164" s="165">
        <f>Deaths!AR121</f>
        <v>3672</v>
      </c>
      <c r="E164" s="165">
        <f>Deaths!BN121</f>
        <v>10062</v>
      </c>
      <c r="F164" s="166">
        <f>Rates!V121</f>
        <v>54.268138999999998</v>
      </c>
      <c r="G164" s="166">
        <f>Rates!AR121</f>
        <v>25.290216000000001</v>
      </c>
      <c r="H164" s="166">
        <f>Rates!BN121</f>
        <v>39.458008999999997</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146.54747</v>
      </c>
      <c r="G184" s="176">
        <f>INDEX($B$57:$H$175,MATCH($C$184,$B$57:$B$175,0),6)</f>
        <v>55.097816999999999</v>
      </c>
      <c r="H184" s="176">
        <f>INDEX($B$57:$H$175,MATCH($C$184,$B$57:$B$175,0),7)</f>
        <v>104.57895000000001</v>
      </c>
    </row>
    <row r="185" spans="2:8">
      <c r="B185" s="174" t="s">
        <v>69</v>
      </c>
      <c r="C185" s="175">
        <f>'Interactive summary tables'!$G$10</f>
        <v>2014</v>
      </c>
      <c r="D185" s="172"/>
      <c r="E185" s="174" t="s">
        <v>74</v>
      </c>
      <c r="F185" s="176">
        <f>INDEX($B$57:$H$175,MATCH($C$185,$B$57:$B$175,0),5)</f>
        <v>54.268138999999998</v>
      </c>
      <c r="G185" s="176">
        <f>INDEX($B$57:$H$175,MATCH($C$185,$B$57:$B$175,0),6)</f>
        <v>25.290216000000001</v>
      </c>
      <c r="H185" s="176">
        <f>INDEX($B$57:$H$175,MATCH($C$185,$B$57:$B$175,0),7)</f>
        <v>39.458008999999997</v>
      </c>
    </row>
    <row r="186" spans="2:8">
      <c r="B186" s="177"/>
      <c r="C186" s="175"/>
      <c r="D186" s="172"/>
      <c r="E186" s="174" t="s">
        <v>76</v>
      </c>
      <c r="F186" s="178">
        <f>IF($C$185&lt;=$C$184,"-",(F$185-F$184)/F$184)</f>
        <v>-0.62968900793715521</v>
      </c>
      <c r="G186" s="178">
        <f t="shared" ref="G186:H186" si="2">IF($C$185&lt;=$C$184,"-",(G$185-G$184)/G$184)</f>
        <v>-0.54099422850092227</v>
      </c>
      <c r="H186" s="178">
        <f t="shared" si="2"/>
        <v>-0.62269645086319969</v>
      </c>
    </row>
    <row r="187" spans="2:8">
      <c r="B187" s="174" t="s">
        <v>79</v>
      </c>
      <c r="C187" s="175">
        <f>$C$185-$C$184</f>
        <v>107</v>
      </c>
      <c r="D187" s="172"/>
      <c r="E187" s="174" t="s">
        <v>75</v>
      </c>
      <c r="F187" s="178">
        <f>IF($C$185&lt;=$C$184,"-",((F$185/F$184)^(1/($C$185-$C$184))-1))</f>
        <v>-9.2412599515552252E-3</v>
      </c>
      <c r="G187" s="178">
        <f t="shared" ref="G187:H187" si="3">IF($C$185&lt;=$C$184,"-",((G$185/G$184)^(1/($C$185-$C$184))-1))</f>
        <v>-7.2510830716182584E-3</v>
      </c>
      <c r="H187" s="178">
        <f t="shared" si="3"/>
        <v>-9.0680299778962414E-3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external causes of morbidity and mortality (ICD-10 V01–Y98)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external causes of morbidity and mortality (ICD-10 V01–Y98)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'[grim-all-external-causes-of-morbidity-and-mortality-2017.xlsx]Deaths'!$C$14</v>
      </c>
      <c r="G207" s="191" t="str">
        <f ca="1">CELL("address",INDEX(Deaths!$Y$7:$AP$132,MATCH($C$207,Deaths!$B$7:$B$132,0),MATCH($C$210,Deaths!$Y$6:$AP$6,0)))</f>
        <v>'[grim-all-external-causes-of-morbidity-and-mortality-2017.xlsx]Deaths'!$Y$14</v>
      </c>
      <c r="H207" s="191" t="str">
        <f ca="1">CELL("address",INDEX(Deaths!$AU$7:$BL$132,MATCH($C$207,Deaths!$B$7:$B$132,0),MATCH($C$210,Deaths!$AU$6:$BL$6,0)))</f>
        <v>'[grim-all-external-causes-of-morbidity-and-mortality-2017.xlsx]Deaths'!$AU$14</v>
      </c>
    </row>
    <row r="208" spans="2:8">
      <c r="B208" s="189" t="s">
        <v>69</v>
      </c>
      <c r="C208" s="190">
        <f>'Interactive summary tables'!$E$34</f>
        <v>2014</v>
      </c>
      <c r="D208" s="187"/>
      <c r="E208" s="187" t="s">
        <v>91</v>
      </c>
      <c r="F208" s="191" t="str">
        <f ca="1">CELL("address",INDEX(Deaths!$C$7:$T$132,MATCH($C$208,Deaths!$B$7:$B$132,0),MATCH($C$211,Deaths!$C$6:$T$6,0)))</f>
        <v>'[grim-all-external-causes-of-morbidity-and-mortality-2017.xlsx]Deaths'!$T$121</v>
      </c>
      <c r="G208" s="191" t="str">
        <f ca="1">CELL("address",INDEX(Deaths!$Y$7:$AP$132,MATCH($C$208,Deaths!$B$7:$B$132,0),MATCH($C$211,Deaths!$Y$6:$AP$6,0)))</f>
        <v>'[grim-all-external-causes-of-morbidity-and-mortality-2017.xlsx]Deaths'!$AP$121</v>
      </c>
      <c r="H208" s="191" t="str">
        <f ca="1">CELL("address",INDEX(Deaths!$AU$7:$BL$132,MATCH($C$208,Deaths!$B$7:$B$132,0),MATCH($C$211,Deaths!$AU$6:$BL$6,0)))</f>
        <v>'[grim-all-external-causes-of-morbidity-and-mortality-2017.xlsx]Deaths'!$BL$121</v>
      </c>
    </row>
    <row r="209" spans="2:8">
      <c r="B209" s="189"/>
      <c r="C209" s="190"/>
      <c r="D209" s="187"/>
      <c r="E209" s="187" t="s">
        <v>97</v>
      </c>
      <c r="F209" s="192">
        <f ca="1">SUM(INDIRECT(F$207,1):INDIRECT(F$208,1))</f>
        <v>482510</v>
      </c>
      <c r="G209" s="193">
        <f ca="1">SUM(INDIRECT(G$207,1):INDIRECT(G$208,1))</f>
        <v>198287</v>
      </c>
      <c r="H209" s="193">
        <f ca="1">SUM(INDIRECT(H$207,1):INDIRECT(H$208,1))</f>
        <v>680797</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'[grim-all-external-causes-of-morbidity-and-mortality-2017.xlsx]Populations'!$D$23</v>
      </c>
      <c r="G211" s="191" t="str">
        <f ca="1">CELL("address",INDEX(Populations!$Y$16:$AP$141,MATCH($C$207,Populations!$C$16:$C$141,0),MATCH($C$210,Populations!$Y$15:$AP$15,0)))</f>
        <v>'[grim-all-external-causes-of-morbidity-and-mortality-2017.xlsx]Populations'!$Y$23</v>
      </c>
      <c r="H211" s="191" t="str">
        <f ca="1">CELL("address",INDEX(Populations!$AT$16:$BK$141,MATCH($C$207,Populations!$C$16:$C$141,0),MATCH($C$210,Populations!$AT$15:$BK$15,0)))</f>
        <v>'[grim-all-external-causes-of-morbidity-and-mortality-2017.xlsx]Populations'!$AT$23</v>
      </c>
    </row>
    <row r="212" spans="2:8">
      <c r="B212" s="189"/>
      <c r="C212" s="187"/>
      <c r="D212" s="187"/>
      <c r="E212" s="187" t="s">
        <v>91</v>
      </c>
      <c r="F212" s="191" t="str">
        <f ca="1">CELL("address",INDEX(Populations!$D$16:$U$141,MATCH($C$208,Populations!$C$16:$C$141,0),MATCH($C$211,Populations!$D$15:$U$15,0)))</f>
        <v>'[grim-all-external-causes-of-morbidity-and-mortality-2017.xlsx]Populations'!$U$130</v>
      </c>
      <c r="G212" s="191" t="str">
        <f ca="1">CELL("address",INDEX(Populations!$Y$16:$AP$141,MATCH($C$208,Populations!$C$16:$C$141,0),MATCH($C$211,Populations!$Y$15:$AP$15,0)))</f>
        <v>'[grim-all-external-causes-of-morbidity-and-mortality-2017.xlsx]Populations'!$AP$130</v>
      </c>
      <c r="H212" s="191" t="str">
        <f ca="1">CELL("address",INDEX(Populations!$AT$16:$BK$141,MATCH($C$208,Populations!$C$16:$C$141,0),MATCH($C$211,Populations!$AT$15:$BK$15,0)))</f>
        <v>'[grim-all-external-causes-of-morbidity-and-mortality-2017.xlsx]Populations'!$BK$130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76.750841509605337</v>
      </c>
      <c r="G215" s="195">
        <f t="shared" ref="G215:H215" ca="1" si="4">IF($C$208&lt;$C$207,"-",IF($C$214&lt;$C$213,"-",G$209/G$213*100000))</f>
        <v>31.735326249147199</v>
      </c>
      <c r="H215" s="195">
        <f t="shared" ca="1" si="4"/>
        <v>54.312320587182974</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external causes of morbidity and mortality (ICD-10 V01–Y98)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external causes of morbidity and mortality (ICD-10 V01–Y98)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external causes of morbidity and mortality (ICD-10 V01–Y98)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external causes of morbidity and mortality (ICD-10 V01–Y98)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external causes of morbidity and mortality (ICD-10 V01–Y98)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B25A5DC0-2250-4396-B434-139F933EF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www.w3.org/XML/1998/namespace"/>
    <ds:schemaRef ds:uri="c095c42a-9a6d-4ed6-ad94-052c8814a2e5"/>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GRIM2000 - All external causes of morbidity and mortality (ICD-10 V01–Y98)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