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70" i="7" l="1"/>
  <c r="H64" i="7"/>
  <c r="G60" i="7"/>
  <c r="F120" i="7"/>
  <c r="H59" i="7"/>
  <c r="G62" i="7"/>
  <c r="F82" i="7"/>
  <c r="H88" i="7"/>
  <c r="H143" i="7"/>
  <c r="H89" i="7"/>
  <c r="F121" i="7"/>
  <c r="G81" i="7"/>
  <c r="F61" i="7"/>
  <c r="G96" i="7"/>
  <c r="G131" i="7"/>
  <c r="F148" i="7"/>
  <c r="H130" i="7"/>
  <c r="H75" i="7"/>
  <c r="H127" i="7"/>
  <c r="H63" i="7"/>
  <c r="G172" i="7"/>
  <c r="H86" i="7"/>
  <c r="G128" i="7"/>
  <c r="H106" i="7"/>
  <c r="G107" i="7"/>
  <c r="G61" i="7"/>
  <c r="F59" i="7"/>
  <c r="H81" i="7"/>
  <c r="F102" i="7"/>
  <c r="H109" i="7"/>
  <c r="F156" i="7"/>
  <c r="F93" i="7"/>
  <c r="H57" i="7"/>
  <c r="F133" i="7"/>
  <c r="H117" i="7"/>
  <c r="G65" i="7"/>
  <c r="G89" i="7"/>
  <c r="F72" i="7"/>
  <c r="G70" i="7"/>
  <c r="F160" i="7"/>
  <c r="H71" i="7"/>
  <c r="H135" i="7"/>
  <c r="H93" i="7"/>
  <c r="G90" i="7"/>
  <c r="H144" i="7"/>
  <c r="G108" i="7"/>
  <c r="H113" i="7"/>
  <c r="G145" i="7"/>
  <c r="G67" i="7"/>
  <c r="H107" i="7"/>
  <c r="H125" i="7"/>
  <c r="G58" i="7"/>
  <c r="F170" i="7"/>
  <c r="G129" i="7"/>
  <c r="F164" i="7"/>
  <c r="G83" i="7"/>
  <c r="H156" i="7"/>
  <c r="H85" i="7"/>
  <c r="F117" i="7"/>
  <c r="F80" i="7"/>
  <c r="H69" i="7"/>
  <c r="H174" i="7"/>
  <c r="G95" i="7"/>
  <c r="G118" i="7"/>
  <c r="F112" i="7"/>
  <c r="G78" i="7"/>
  <c r="F63" i="7"/>
  <c r="H73" i="7"/>
  <c r="H82" i="7"/>
  <c r="F92" i="7"/>
  <c r="H148" i="7"/>
  <c r="H173" i="7"/>
  <c r="F101" i="7"/>
  <c r="F89" i="7"/>
  <c r="H97" i="7"/>
  <c r="G160" i="7"/>
  <c r="G64" i="7"/>
  <c r="H126" i="7"/>
  <c r="G103" i="7"/>
  <c r="H147" i="7"/>
  <c r="F110" i="7"/>
  <c r="G153" i="7"/>
  <c r="H137" i="7"/>
  <c r="G122" i="7"/>
  <c r="F78" i="7"/>
  <c r="F57" i="7"/>
  <c r="G139" i="7"/>
  <c r="F73" i="7"/>
  <c r="F122" i="7"/>
  <c r="H159" i="7"/>
  <c r="G168" i="7"/>
  <c r="F143" i="7"/>
  <c r="G91" i="7"/>
  <c r="H114" i="7"/>
  <c r="H151" i="7"/>
  <c r="H58" i="7"/>
  <c r="H123" i="7"/>
  <c r="F108" i="7"/>
  <c r="F158" i="7"/>
  <c r="H112" i="7"/>
  <c r="H66" i="7"/>
  <c r="H65" i="7"/>
  <c r="F100" i="7"/>
  <c r="F76" i="7"/>
  <c r="F79" i="7"/>
  <c r="H134" i="7"/>
  <c r="H119" i="7"/>
  <c r="F129" i="7"/>
  <c r="F77" i="7"/>
  <c r="G146" i="7"/>
  <c r="F71" i="7"/>
  <c r="G126" i="7"/>
  <c r="G165" i="7"/>
  <c r="F124" i="7"/>
  <c r="F115" i="7"/>
  <c r="F113" i="7"/>
  <c r="H116" i="7"/>
  <c r="H170" i="7"/>
  <c r="H120" i="7"/>
  <c r="F172" i="7"/>
  <c r="F87" i="7"/>
  <c r="F86" i="7"/>
  <c r="F98" i="7"/>
  <c r="F83" i="7"/>
  <c r="G156" i="7"/>
  <c r="G120" i="7"/>
  <c r="G148" i="7"/>
  <c r="G155" i="7"/>
  <c r="F166" i="7"/>
  <c r="G162" i="7"/>
  <c r="F151" i="7"/>
  <c r="G151" i="7"/>
  <c r="G115" i="7"/>
  <c r="H90" i="7"/>
  <c r="G112" i="7"/>
  <c r="G113" i="7"/>
  <c r="G133" i="7"/>
  <c r="F163" i="7"/>
  <c r="G169" i="7"/>
  <c r="H145" i="7"/>
  <c r="G159" i="7"/>
  <c r="F60" i="7"/>
  <c r="H77" i="7"/>
  <c r="F132" i="7"/>
  <c r="G66" i="7"/>
  <c r="F126" i="7"/>
  <c r="F152" i="7"/>
  <c r="F138" i="7"/>
  <c r="H79" i="7"/>
  <c r="H115" i="7"/>
  <c r="G98" i="7"/>
  <c r="H96" i="7"/>
  <c r="H128" i="7"/>
  <c r="H100" i="7"/>
  <c r="F65" i="7"/>
  <c r="H74" i="7"/>
  <c r="F91" i="7"/>
  <c r="H99" i="7"/>
  <c r="G140" i="7"/>
  <c r="F85" i="7"/>
  <c r="G84" i="7"/>
  <c r="G171" i="7"/>
  <c r="G74" i="7"/>
  <c r="H87" i="7"/>
  <c r="H129" i="7"/>
  <c r="G80" i="7"/>
  <c r="F64" i="7"/>
  <c r="F131" i="7"/>
  <c r="G142" i="7"/>
  <c r="F130" i="7"/>
  <c r="F149" i="7"/>
  <c r="F114" i="7"/>
  <c r="G152" i="7"/>
  <c r="G125" i="7"/>
  <c r="G94" i="7"/>
  <c r="H67" i="7"/>
  <c r="G99" i="7"/>
  <c r="G104" i="7"/>
  <c r="G105" i="7"/>
  <c r="F125" i="7"/>
  <c r="H104" i="7"/>
  <c r="H168" i="7"/>
  <c r="F118" i="7"/>
  <c r="H140" i="7"/>
  <c r="G75" i="7"/>
  <c r="G143" i="7"/>
  <c r="H62" i="7"/>
  <c r="F68" i="7"/>
  <c r="H110" i="7"/>
  <c r="F58" i="7"/>
  <c r="G119" i="7"/>
  <c r="G97" i="7"/>
  <c r="F62" i="7"/>
  <c r="F154" i="7"/>
  <c r="F88" i="7"/>
  <c r="G77" i="7"/>
  <c r="G158" i="7"/>
  <c r="F99" i="7"/>
  <c r="H118" i="7"/>
  <c r="F165" i="7"/>
  <c r="G93" i="7"/>
  <c r="H80"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G121" i="7"/>
  <c r="G167" i="7"/>
  <c r="G69" i="7"/>
  <c r="G135" i="7"/>
  <c r="H102" i="7"/>
  <c r="F127" i="7"/>
  <c r="F173" i="7"/>
  <c r="F96" i="7"/>
  <c r="F128" i="7"/>
  <c r="F109" i="7"/>
  <c r="G123" i="7"/>
  <c r="F145" i="7"/>
  <c r="F162" i="7"/>
  <c r="G161" i="7"/>
  <c r="F107" i="7"/>
  <c r="F167" i="7"/>
  <c r="F159" i="7"/>
  <c r="G175" i="7"/>
  <c r="G79" i="7"/>
  <c r="G141" i="7"/>
  <c r="H136" i="7"/>
  <c r="F90" i="7"/>
  <c r="F70" i="7"/>
  <c r="H72" i="7"/>
  <c r="F147" i="7"/>
  <c r="H150" i="7"/>
  <c r="H98" i="7"/>
  <c r="H83" i="7"/>
  <c r="H111" i="7"/>
  <c r="H122" i="7"/>
  <c r="G163" i="7"/>
  <c r="F144" i="7"/>
  <c r="H133" i="7"/>
  <c r="H76" i="7"/>
  <c r="G111" i="7"/>
  <c r="G166" i="7"/>
  <c r="H166" i="7"/>
  <c r="F94" i="7"/>
  <c r="G170"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M32" i="7"/>
  <c r="S32" i="7"/>
  <c r="O32" i="7"/>
  <c r="C39" i="7"/>
  <c r="D39" i="7"/>
  <c r="H39" i="7"/>
  <c r="I33" i="7"/>
  <c r="K39" i="7"/>
  <c r="L32" i="7"/>
  <c r="F208" i="7"/>
  <c r="Q39" i="7"/>
  <c r="J33" i="7"/>
  <c r="O38" i="7"/>
  <c r="D32" i="7"/>
  <c r="L33" i="7"/>
  <c r="H38" i="7"/>
  <c r="R32" i="7"/>
  <c r="H207" i="7"/>
  <c r="C33" i="7"/>
  <c r="E39" i="7"/>
  <c r="J39" i="7"/>
  <c r="H211" i="7"/>
  <c r="F39" i="7"/>
  <c r="T33" i="7"/>
  <c r="M33" i="7"/>
  <c r="S39" i="7"/>
  <c r="F207" i="7"/>
  <c r="K33" i="7"/>
  <c r="F33" i="7"/>
  <c r="K32" i="7"/>
  <c r="R38" i="7"/>
  <c r="P39" i="7"/>
  <c r="P33" i="7"/>
  <c r="E32" i="7"/>
  <c r="H212" i="7"/>
  <c r="N32" i="7"/>
  <c r="G33" i="7"/>
  <c r="G38" i="7"/>
  <c r="M39" i="7"/>
  <c r="J32" i="7"/>
  <c r="I32" i="7"/>
  <c r="G32" i="7"/>
  <c r="I39" i="7"/>
  <c r="T39" i="7"/>
  <c r="C32" i="7"/>
  <c r="F38" i="7"/>
  <c r="E33" i="7"/>
  <c r="G39" i="7"/>
  <c r="I38" i="7"/>
  <c r="N38" i="7"/>
  <c r="N39" i="7"/>
  <c r="S38" i="7"/>
  <c r="G212" i="7"/>
  <c r="H32" i="7"/>
  <c r="H33" i="7"/>
  <c r="Q38" i="7"/>
  <c r="H208" i="7"/>
  <c r="O33" i="7"/>
  <c r="C38" i="7"/>
  <c r="G211" i="7"/>
  <c r="N33" i="7"/>
  <c r="J38" i="7"/>
  <c r="G207" i="7"/>
  <c r="M38" i="7"/>
  <c r="L39" i="7"/>
  <c r="D33" i="7"/>
  <c r="F211" i="7"/>
  <c r="R33" i="7"/>
  <c r="F32" i="7"/>
  <c r="D38" i="7"/>
  <c r="S33" i="7"/>
  <c r="O39" i="7"/>
  <c r="E38" i="7"/>
  <c r="P32" i="7"/>
  <c r="R39" i="7"/>
  <c r="P38" i="7"/>
  <c r="F212" i="7"/>
  <c r="Q33" i="7"/>
  <c r="T32" i="7"/>
  <c r="L38" i="7"/>
  <c r="K38" i="7"/>
  <c r="G208" i="7"/>
  <c r="T38" i="7"/>
  <c r="D43" i="7" l="1"/>
  <c r="H43" i="7"/>
  <c r="E72" i="7"/>
  <c r="T43" i="7"/>
  <c r="Q43" i="7"/>
  <c r="N43" i="7"/>
  <c r="J43" i="7"/>
  <c r="H42" i="7"/>
  <c r="L42" i="7"/>
  <c r="C97" i="7"/>
  <c r="C165" i="7"/>
  <c r="S42" i="7"/>
  <c r="E124" i="7"/>
  <c r="D108" i="7"/>
  <c r="C60" i="7"/>
  <c r="D136" i="7"/>
  <c r="D135" i="7"/>
  <c r="C101" i="7"/>
  <c r="S43" i="7"/>
  <c r="P43" i="7"/>
  <c r="G43" i="7"/>
  <c r="E141" i="7"/>
  <c r="O43" i="7"/>
  <c r="D74" i="7"/>
  <c r="C104" i="7"/>
  <c r="E85" i="7"/>
  <c r="D171" i="7"/>
  <c r="G42" i="7"/>
  <c r="C43" i="7"/>
  <c r="U39" i="7"/>
  <c r="J42" i="7"/>
  <c r="I43" i="7"/>
  <c r="C156" i="7"/>
  <c r="E101" i="7"/>
  <c r="C103" i="7"/>
  <c r="E93" i="7"/>
  <c r="D75" i="7"/>
  <c r="E94" i="7"/>
  <c r="D166" i="7"/>
  <c r="E43" i="7"/>
  <c r="D131" i="7"/>
  <c r="C85" i="7"/>
  <c r="T42" i="7"/>
  <c r="D67" i="7"/>
  <c r="D130" i="7"/>
  <c r="E126" i="7"/>
  <c r="E73" i="7"/>
  <c r="C135" i="7"/>
  <c r="E108" i="7"/>
  <c r="E59" i="7"/>
  <c r="D155" i="7"/>
  <c r="E109" i="7"/>
  <c r="R42" i="7"/>
  <c r="E57" i="7"/>
  <c r="C132" i="7"/>
  <c r="C133" i="7"/>
  <c r="C171" i="7"/>
  <c r="D151" i="7"/>
  <c r="R43" i="7"/>
  <c r="C99" i="7"/>
  <c r="C142" i="7"/>
  <c r="D78" i="7"/>
  <c r="E146" i="7"/>
  <c r="C126" i="7"/>
  <c r="E78" i="7"/>
  <c r="C78" i="7"/>
  <c r="E83" i="7"/>
  <c r="D124" i="7"/>
  <c r="E143" i="7"/>
  <c r="P42" i="7"/>
  <c r="D70" i="7"/>
  <c r="E164" i="7"/>
  <c r="D147" i="7"/>
  <c r="C109" i="7"/>
  <c r="F43" i="7"/>
  <c r="C157" i="7"/>
  <c r="U38" i="7"/>
  <c r="C42" i="7"/>
  <c r="D170" i="7"/>
  <c r="E66" i="7"/>
  <c r="E100" i="7"/>
  <c r="D103" i="7"/>
  <c r="E71" i="7"/>
  <c r="E68" i="7"/>
  <c r="E135" i="7"/>
  <c r="D89" i="7"/>
  <c r="L43" i="7"/>
  <c r="D134" i="7"/>
  <c r="D158" i="7"/>
  <c r="E96" i="7"/>
  <c r="E150" i="7"/>
  <c r="C170" i="7"/>
  <c r="C125" i="7"/>
  <c r="C108" i="7"/>
  <c r="D42" i="7"/>
  <c r="E105" i="7"/>
  <c r="D109" i="7"/>
  <c r="D60" i="7"/>
  <c r="C111" i="7"/>
  <c r="D128" i="7"/>
  <c r="C155" i="7"/>
  <c r="C164" i="7"/>
  <c r="I42" i="7"/>
  <c r="E86" i="7"/>
  <c r="D69" i="7"/>
  <c r="C73"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O42" i="7"/>
  <c r="D159" i="7"/>
  <c r="C70" i="7"/>
  <c r="C131" i="7"/>
  <c r="E82" i="7"/>
  <c r="D137" i="7"/>
  <c r="E132" i="7"/>
  <c r="D102" i="7"/>
  <c r="K42" i="7"/>
  <c r="C152" i="7"/>
  <c r="M42" i="7"/>
  <c r="C107" i="7"/>
  <c r="E123" i="7"/>
  <c r="D173" i="7"/>
  <c r="C145" i="7"/>
  <c r="D76" i="7"/>
  <c r="E121" i="7"/>
  <c r="C172" i="7"/>
  <c r="E170" i="7"/>
  <c r="D160" i="7"/>
  <c r="D150" i="7"/>
  <c r="C110" i="7"/>
  <c r="C75" i="7"/>
  <c r="D175" i="7"/>
  <c r="D123" i="7"/>
  <c r="E147" i="7"/>
  <c r="D121" i="7"/>
  <c r="C88" i="7"/>
  <c r="D83" i="7"/>
  <c r="C92" i="7"/>
  <c r="E163" i="7"/>
  <c r="C66" i="7"/>
  <c r="C174" i="7"/>
  <c r="C79" i="7"/>
  <c r="E158"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D139" i="7"/>
  <c r="D110" i="7"/>
  <c r="C114" i="7"/>
  <c r="D98" i="7"/>
  <c r="E148" i="7"/>
  <c r="E169"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1" i="7"/>
  <c r="E76" i="7"/>
  <c r="C162" i="7"/>
  <c r="E58" i="7"/>
  <c r="E155" i="7"/>
  <c r="E119" i="7"/>
  <c r="C173" i="7"/>
  <c r="E116" i="7"/>
  <c r="D58" i="7"/>
  <c r="E131" i="7"/>
  <c r="D92" i="7"/>
  <c r="D90" i="7"/>
  <c r="C96" i="7"/>
  <c r="E61" i="7"/>
  <c r="E104" i="7"/>
  <c r="E98" i="7"/>
  <c r="E145" i="7"/>
  <c r="C102" i="7"/>
  <c r="E74" i="7"/>
  <c r="D80" i="7"/>
  <c r="C65" i="7"/>
  <c r="E171" i="7"/>
  <c r="D148"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6" i="7"/>
  <c r="C119" i="7"/>
  <c r="D88"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F209" i="7"/>
  <c r="H213" i="7"/>
  <c r="G209" i="7"/>
  <c r="F213" i="7"/>
  <c r="G213" i="7"/>
  <c r="G215" i="7" l="1"/>
  <c r="N34" i="12" s="1"/>
  <c r="H215" i="7"/>
  <c r="O34" i="12" s="1"/>
  <c r="F215" i="7"/>
  <c r="M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<sst xmlns="http://schemas.openxmlformats.org/spreadsheetml/2006/main" count="13225" uniqueCount="214">
  <si>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</si>
  <si>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</si>
  <si>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</si>
  <si>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</si>
  <si>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</si>
  <si>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</si>
  <si>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</si>
  <si>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</si>
  <si>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</si>
  <si>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</si>
  <si>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</si>
  <si>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</si>
  <si>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</si>
  <si>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</si>
  <si>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</si>
  <si>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</si>
  <si>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</si>
  <si>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</si>
  <si>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</si>
  <si>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</si>
  <si>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</si>
  <si>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</si>
  <si>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</si>
  <si>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</si>
  <si>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</si>
  <si>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</si>
  <si>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</si>
  <si>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</si>
  <si>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</si>
  <si>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</si>
  <si>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</si>
  <si>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</si>
  <si>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</si>
  <si>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</si>
  <si>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</si>
  <si>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</si>
  <si>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</si>
  <si>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</si>
  <si>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</si>
  <si>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</si>
  <si>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</si>
  <si>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</si>
  <si>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</si>
  <si>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</si>
  <si>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</si>
  <si>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</si>
  <si>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</si>
  <si>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</si>
  <si>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</si>
  <si>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</si>
  <si>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</si>
  <si>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</si>
  <si>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</si>
  <si>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</si>
  <si>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</si>
  <si>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</si>
  <si>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</si>
  <si>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</si>
  <si>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</si>
  <si>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</si>
  <si>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</si>
  <si>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</si>
  <si>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</si>
  <si>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</si>
  <si>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</si>
  <si>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</si>
  <si>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</si>
  <si>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</si>
  <si>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</si>
  <si>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</si>
  <si>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</si>
  <si>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</si>
  <si>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</si>
  <si>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</si>
  <si>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</si>
  <si>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</si>
  <si>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</si>
  <si>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</si>
  <si>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</si>
  <si>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</si>
  <si>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</si>
  <si>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</si>
  <si>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</si>
  <si>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</si>
  <si>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</si>
  <si>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</si>
  <si>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</si>
  <si>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</si>
  <si>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</si>
  <si>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</si>
  <si>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</si>
  <si>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</si>
  <si>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</si>
  <si>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</si>
  <si>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</si>
  <si>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</si>
  <si>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</si>
  <si>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</si>
  <si>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</si>
  <si>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</si>
  <si>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</si>
  <si>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</si>
  <si>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</si>
  <si>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</si>
  <si>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</si>
  <si>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</si>
  <si>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</si>
  <si>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</si>
  <si>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</si>
  <si>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</si>
  <si>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</si>
  <si>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</si>
  <si>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</si>
  <si>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</si>
  <si>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</si>
  <si>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</si>
  <si>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</si>
  <si>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</si>
  <si>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</si>
  <si>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</si>
  <si>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</si>
  <si>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</si>
  <si>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</si>
  <si>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</si>
  <si>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</si>
  <si>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</si>
  <si>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</si>
  <si>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</si>
  <si>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</si>
  <si>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</si>
  <si>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</si>
  <si>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</si>
  <si>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</si>
  <si>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</si>
  <si>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</si>
  <si>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</si>
  <si>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</si>
  <si>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</si>
  <si>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</si>
  <si>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</si>
  <si>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</si>
  <si>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</si>
  <si>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</si>
  <si>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</si>
  <si>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</si>
  <si>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</si>
  <si>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</si>
  <si>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</si>
  <si>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</si>
  <si>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</si>
  <si>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</si>
  <si>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</si>
  <si>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</si>
  <si>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</si>
  <si>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</si>
  <si>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</si>
  <si>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</si>
  <si>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</si>
  <si>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</si>
  <si>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</si>
  <si>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</si>
  <si>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</si>
  <si>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</si>
  <si>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</si>
  <si>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</si>
  <si>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</si>
  <si>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</si>
  <si>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</si>
  <si>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</si>
  <si>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</si>
  <si>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</si>
  <si>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</si>
  <si>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</si>
  <si>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</si>
  <si>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</si>
  <si>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</si>
  <si>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</si>
  <si>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</si>
  <si>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</si>
  <si>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</si>
  <si>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</si>
  <si>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</si>
  <si>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</si>
  <si>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</si>
  <si>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</si>
  <si>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</si>
  <si>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</si>
  <si>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</si>
  <si>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</si>
  <si>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</si>
  <si>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</si>
  <si>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</si>
  <si>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</si>
  <si>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</si>
  <si>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</si>
  <si>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</si>
  <si>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</si>
  <si>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</si>
  <si>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</si>
  <si>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</si>
  <si>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</si>
  <si>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GRIM1800</t>
  </si>
  <si>
    <t>GRIM_output.xls</t>
  </si>
  <si>
    <t>All symptoms, signs and abnormal clinical and laboratory findings, not elsewhere classified (ICD-10 R00–R99), 1968–2014</t>
  </si>
  <si>
    <t>Final</t>
  </si>
  <si>
    <t>Final Recast</t>
  </si>
  <si>
    <t>Revised</t>
  </si>
  <si>
    <t>Preliminary</t>
  </si>
  <si>
    <t>year</t>
  </si>
  <si>
    <t>SnapshotId</t>
  </si>
  <si>
    <t>All symptoms, signs and abnormal clinical and laboratory findings, not elsewhere classified</t>
  </si>
  <si>
    <t>R00–R99</t>
  </si>
  <si>
    <t>780–799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</si>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</sst>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symptoms, signs and abnormal clinical and laboratory findings, not elsewhere classified (ICD-10 R00–R99),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269</c:v>
                </c:pt>
                <c:pt idx="1">
                  <c:v>358</c:v>
                </c:pt>
                <c:pt idx="2">
                  <c:v>392</c:v>
                </c:pt>
                <c:pt idx="3">
                  <c:v>310</c:v>
                </c:pt>
                <c:pt idx="4">
                  <c:v>356</c:v>
                </c:pt>
                <c:pt idx="5">
                  <c:v>499</c:v>
                </c:pt>
                <c:pt idx="6">
                  <c:v>523</c:v>
                </c:pt>
                <c:pt idx="7">
                  <c:v>420</c:v>
                </c:pt>
                <c:pt idx="8">
                  <c:v>412</c:v>
                </c:pt>
                <c:pt idx="9">
                  <c:v>455</c:v>
                </c:pt>
                <c:pt idx="10">
                  <c:v>493</c:v>
                </c:pt>
                <c:pt idx="11">
                  <c:v>408</c:v>
                </c:pt>
                <c:pt idx="12">
                  <c:v>390</c:v>
                </c:pt>
                <c:pt idx="13">
                  <c:v>429</c:v>
                </c:pt>
                <c:pt idx="14">
                  <c:v>446</c:v>
                </c:pt>
                <c:pt idx="15">
                  <c:v>413</c:v>
                </c:pt>
                <c:pt idx="16">
                  <c:v>451</c:v>
                </c:pt>
                <c:pt idx="17">
                  <c:v>480</c:v>
                </c:pt>
                <c:pt idx="18">
                  <c:v>450</c:v>
                </c:pt>
                <c:pt idx="19">
                  <c:v>485</c:v>
                </c:pt>
                <c:pt idx="20">
                  <c:v>456</c:v>
                </c:pt>
                <c:pt idx="21">
                  <c:v>473</c:v>
                </c:pt>
                <c:pt idx="22">
                  <c:v>449</c:v>
                </c:pt>
                <c:pt idx="23">
                  <c:v>388</c:v>
                </c:pt>
                <c:pt idx="24">
                  <c:v>378</c:v>
                </c:pt>
                <c:pt idx="25">
                  <c:v>315</c:v>
                </c:pt>
                <c:pt idx="26">
                  <c:v>278</c:v>
                </c:pt>
                <c:pt idx="27">
                  <c:v>278</c:v>
                </c:pt>
                <c:pt idx="28">
                  <c:v>285</c:v>
                </c:pt>
                <c:pt idx="29">
                  <c:v>245</c:v>
                </c:pt>
                <c:pt idx="30">
                  <c:v>351</c:v>
                </c:pt>
                <c:pt idx="31">
                  <c:v>324</c:v>
                </c:pt>
                <c:pt idx="32">
                  <c:v>364</c:v>
                </c:pt>
                <c:pt idx="33">
                  <c:v>272</c:v>
                </c:pt>
                <c:pt idx="34">
                  <c:v>375</c:v>
                </c:pt>
                <c:pt idx="35">
                  <c:v>488</c:v>
                </c:pt>
                <c:pt idx="36">
                  <c:v>573</c:v>
                </c:pt>
                <c:pt idx="37">
                  <c:v>568</c:v>
                </c:pt>
                <c:pt idx="38">
                  <c:v>471</c:v>
                </c:pt>
                <c:pt idx="39">
                  <c:v>521</c:v>
                </c:pt>
                <c:pt idx="40">
                  <c:v>405</c:v>
                </c:pt>
                <c:pt idx="41">
                  <c:v>329</c:v>
                </c:pt>
                <c:pt idx="42">
                  <c:v>393</c:v>
                </c:pt>
                <c:pt idx="43">
                  <c:v>492</c:v>
                </c:pt>
                <c:pt idx="44">
                  <c:v>661</c:v>
                </c:pt>
                <c:pt idx="45">
                  <c:v>699</c:v>
                </c:pt>
                <c:pt idx="46">
                  <c:v>850</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386</c:v>
                </c:pt>
                <c:pt idx="1">
                  <c:v>338</c:v>
                </c:pt>
                <c:pt idx="2">
                  <c:v>374</c:v>
                </c:pt>
                <c:pt idx="3">
                  <c:v>336</c:v>
                </c:pt>
                <c:pt idx="4">
                  <c:v>321</c:v>
                </c:pt>
                <c:pt idx="5">
                  <c:v>440</c:v>
                </c:pt>
                <c:pt idx="6">
                  <c:v>412</c:v>
                </c:pt>
                <c:pt idx="7">
                  <c:v>354</c:v>
                </c:pt>
                <c:pt idx="8">
                  <c:v>383</c:v>
                </c:pt>
                <c:pt idx="9">
                  <c:v>420</c:v>
                </c:pt>
                <c:pt idx="10">
                  <c:v>388</c:v>
                </c:pt>
                <c:pt idx="11">
                  <c:v>343</c:v>
                </c:pt>
                <c:pt idx="12">
                  <c:v>323</c:v>
                </c:pt>
                <c:pt idx="13">
                  <c:v>327</c:v>
                </c:pt>
                <c:pt idx="14">
                  <c:v>313</c:v>
                </c:pt>
                <c:pt idx="15">
                  <c:v>297</c:v>
                </c:pt>
                <c:pt idx="16">
                  <c:v>326</c:v>
                </c:pt>
                <c:pt idx="17">
                  <c:v>340</c:v>
                </c:pt>
                <c:pt idx="18">
                  <c:v>343</c:v>
                </c:pt>
                <c:pt idx="19">
                  <c:v>321</c:v>
                </c:pt>
                <c:pt idx="20">
                  <c:v>326</c:v>
                </c:pt>
                <c:pt idx="21">
                  <c:v>341</c:v>
                </c:pt>
                <c:pt idx="22">
                  <c:v>362</c:v>
                </c:pt>
                <c:pt idx="23">
                  <c:v>272</c:v>
                </c:pt>
                <c:pt idx="24">
                  <c:v>334</c:v>
                </c:pt>
                <c:pt idx="25">
                  <c:v>256</c:v>
                </c:pt>
                <c:pt idx="26">
                  <c:v>269</c:v>
                </c:pt>
                <c:pt idx="27">
                  <c:v>255</c:v>
                </c:pt>
                <c:pt idx="28">
                  <c:v>262</c:v>
                </c:pt>
                <c:pt idx="29">
                  <c:v>229</c:v>
                </c:pt>
                <c:pt idx="30">
                  <c:v>284</c:v>
                </c:pt>
                <c:pt idx="31">
                  <c:v>276</c:v>
                </c:pt>
                <c:pt idx="32">
                  <c:v>318</c:v>
                </c:pt>
                <c:pt idx="33">
                  <c:v>263</c:v>
                </c:pt>
                <c:pt idx="34">
                  <c:v>365</c:v>
                </c:pt>
                <c:pt idx="35">
                  <c:v>409</c:v>
                </c:pt>
                <c:pt idx="36">
                  <c:v>428</c:v>
                </c:pt>
                <c:pt idx="37">
                  <c:v>477</c:v>
                </c:pt>
                <c:pt idx="38">
                  <c:v>444</c:v>
                </c:pt>
                <c:pt idx="39">
                  <c:v>495</c:v>
                </c:pt>
                <c:pt idx="40">
                  <c:v>448</c:v>
                </c:pt>
                <c:pt idx="41">
                  <c:v>404</c:v>
                </c:pt>
                <c:pt idx="42">
                  <c:v>419</c:v>
                </c:pt>
                <c:pt idx="43">
                  <c:v>517</c:v>
                </c:pt>
                <c:pt idx="44">
                  <c:v>676</c:v>
                </c:pt>
                <c:pt idx="45">
                  <c:v>718</c:v>
                </c:pt>
                <c:pt idx="46">
                  <c:v>892</c:v>
                </c:pt>
              </c:numCache>
            </c:numRef>
          </c:yVal>
          <c:smooth val="0"/>
        </c:ser>
        <c:dLbls>
          <c:showLegendKey val="0"/>
          <c:showVal val="0"/>
          <c:showCatName val="0"/>
          <c:showSerName val="0"/>
          <c:showPercent val="0"/>
          <c:showBubbleSize val="0"/>
        </c:dLbls>
        <c:axId val="52110080"/>
        <c:axId val="52112000"/>
      </c:scatterChart>
      <c:valAx>
        <c:axId val="521100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12000"/>
        <c:crosses val="autoZero"/>
        <c:crossBetween val="midCat"/>
        <c:minorUnit val="10"/>
      </c:valAx>
      <c:valAx>
        <c:axId val="5211200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100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symptoms, signs and abnormal clinical and laboratory findings, not elsewhere classified (ICD-10 R00–R99),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9.8218881000000007</c:v>
                </c:pt>
                <c:pt idx="1">
                  <c:v>10.448846</c:v>
                </c:pt>
                <c:pt idx="2">
                  <c:v>11.900224</c:v>
                </c:pt>
                <c:pt idx="3">
                  <c:v>8.6312168000000007</c:v>
                </c:pt>
                <c:pt idx="4">
                  <c:v>9.0684719999999999</c:v>
                </c:pt>
                <c:pt idx="5">
                  <c:v>11.145671999999999</c:v>
                </c:pt>
                <c:pt idx="6">
                  <c:v>11.285506</c:v>
                </c:pt>
                <c:pt idx="7">
                  <c:v>8.5387661000000001</c:v>
                </c:pt>
                <c:pt idx="8">
                  <c:v>7.4204863999999997</c:v>
                </c:pt>
                <c:pt idx="9">
                  <c:v>8.3842558999999994</c:v>
                </c:pt>
                <c:pt idx="10">
                  <c:v>9.2021613999999996</c:v>
                </c:pt>
                <c:pt idx="11">
                  <c:v>7.0408609000000002</c:v>
                </c:pt>
                <c:pt idx="12">
                  <c:v>6.1553130999999999</c:v>
                </c:pt>
                <c:pt idx="13">
                  <c:v>6.5831162000000001</c:v>
                </c:pt>
                <c:pt idx="14">
                  <c:v>6.5216794</c:v>
                </c:pt>
                <c:pt idx="15">
                  <c:v>6.2479893999999998</c:v>
                </c:pt>
                <c:pt idx="16">
                  <c:v>6.2223946999999997</c:v>
                </c:pt>
                <c:pt idx="17">
                  <c:v>6.6102613000000003</c:v>
                </c:pt>
                <c:pt idx="18">
                  <c:v>5.6788258999999996</c:v>
                </c:pt>
                <c:pt idx="19">
                  <c:v>6.1151119999999999</c:v>
                </c:pt>
                <c:pt idx="20">
                  <c:v>5.6414719</c:v>
                </c:pt>
                <c:pt idx="21">
                  <c:v>5.9586322000000003</c:v>
                </c:pt>
                <c:pt idx="22">
                  <c:v>5.5883517999999999</c:v>
                </c:pt>
                <c:pt idx="23">
                  <c:v>4.8756716999999998</c:v>
                </c:pt>
                <c:pt idx="24">
                  <c:v>4.8739037999999999</c:v>
                </c:pt>
                <c:pt idx="25">
                  <c:v>3.8556016</c:v>
                </c:pt>
                <c:pt idx="26">
                  <c:v>3.5457987000000002</c:v>
                </c:pt>
                <c:pt idx="27">
                  <c:v>3.5004396</c:v>
                </c:pt>
                <c:pt idx="28">
                  <c:v>3.3521909999999999</c:v>
                </c:pt>
                <c:pt idx="29">
                  <c:v>2.9204119999999998</c:v>
                </c:pt>
                <c:pt idx="30">
                  <c:v>4.1616413999999997</c:v>
                </c:pt>
                <c:pt idx="31">
                  <c:v>3.7789055999999999</c:v>
                </c:pt>
                <c:pt idx="32">
                  <c:v>4.1103645999999996</c:v>
                </c:pt>
                <c:pt idx="33">
                  <c:v>3.1110137</c:v>
                </c:pt>
                <c:pt idx="34">
                  <c:v>4.2247693000000002</c:v>
                </c:pt>
                <c:pt idx="35">
                  <c:v>5.1613740000000004</c:v>
                </c:pt>
                <c:pt idx="36">
                  <c:v>6.1649985999999997</c:v>
                </c:pt>
                <c:pt idx="37">
                  <c:v>5.8474969999999997</c:v>
                </c:pt>
                <c:pt idx="38">
                  <c:v>4.8848883000000001</c:v>
                </c:pt>
                <c:pt idx="39">
                  <c:v>5.3199586999999999</c:v>
                </c:pt>
                <c:pt idx="40">
                  <c:v>3.939082</c:v>
                </c:pt>
                <c:pt idx="41">
                  <c:v>3.1189526000000001</c:v>
                </c:pt>
                <c:pt idx="42">
                  <c:v>3.5932751000000001</c:v>
                </c:pt>
                <c:pt idx="43">
                  <c:v>4.4206713999999998</c:v>
                </c:pt>
                <c:pt idx="44">
                  <c:v>5.8465853000000001</c:v>
                </c:pt>
                <c:pt idx="45">
                  <c:v>5.9477304000000002</c:v>
                </c:pt>
                <c:pt idx="46">
                  <c:v>6.9909672</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10.202487</c:v>
                </c:pt>
                <c:pt idx="1">
                  <c:v>8.4313629999999993</c:v>
                </c:pt>
                <c:pt idx="2">
                  <c:v>8.7870358</c:v>
                </c:pt>
                <c:pt idx="3">
                  <c:v>7.5052459999999996</c:v>
                </c:pt>
                <c:pt idx="4">
                  <c:v>6.9459567</c:v>
                </c:pt>
                <c:pt idx="5">
                  <c:v>8.2078523000000008</c:v>
                </c:pt>
                <c:pt idx="6">
                  <c:v>7.4257033000000003</c:v>
                </c:pt>
                <c:pt idx="7">
                  <c:v>5.8829636000000001</c:v>
                </c:pt>
                <c:pt idx="8">
                  <c:v>6.4544854999999997</c:v>
                </c:pt>
                <c:pt idx="9">
                  <c:v>6.9660326000000001</c:v>
                </c:pt>
                <c:pt idx="10">
                  <c:v>5.8648885000000002</c:v>
                </c:pt>
                <c:pt idx="11">
                  <c:v>5.0859030000000001</c:v>
                </c:pt>
                <c:pt idx="12">
                  <c:v>4.7049190999999997</c:v>
                </c:pt>
                <c:pt idx="13">
                  <c:v>4.5600202000000003</c:v>
                </c:pt>
                <c:pt idx="14">
                  <c:v>4.3424711</c:v>
                </c:pt>
                <c:pt idx="15">
                  <c:v>3.9412685999999999</c:v>
                </c:pt>
                <c:pt idx="16">
                  <c:v>4.2353158999999998</c:v>
                </c:pt>
                <c:pt idx="17">
                  <c:v>4.2829810999999998</c:v>
                </c:pt>
                <c:pt idx="18">
                  <c:v>4.1791983999999998</c:v>
                </c:pt>
                <c:pt idx="19">
                  <c:v>3.8585574999999999</c:v>
                </c:pt>
                <c:pt idx="20">
                  <c:v>3.8741449000000001</c:v>
                </c:pt>
                <c:pt idx="21">
                  <c:v>4.0230630999999999</c:v>
                </c:pt>
                <c:pt idx="22">
                  <c:v>4.1675589000000004</c:v>
                </c:pt>
                <c:pt idx="23">
                  <c:v>3.0807353000000002</c:v>
                </c:pt>
                <c:pt idx="24">
                  <c:v>3.7683642000000002</c:v>
                </c:pt>
                <c:pt idx="25">
                  <c:v>2.8070895999999999</c:v>
                </c:pt>
                <c:pt idx="26">
                  <c:v>2.8764460999999999</c:v>
                </c:pt>
                <c:pt idx="27">
                  <c:v>2.6658609000000002</c:v>
                </c:pt>
                <c:pt idx="28">
                  <c:v>2.6789974999999999</c:v>
                </c:pt>
                <c:pt idx="29">
                  <c:v>2.2693338000000001</c:v>
                </c:pt>
                <c:pt idx="30">
                  <c:v>2.7804934000000001</c:v>
                </c:pt>
                <c:pt idx="31">
                  <c:v>2.6771061</c:v>
                </c:pt>
                <c:pt idx="32">
                  <c:v>2.9128061000000001</c:v>
                </c:pt>
                <c:pt idx="33">
                  <c:v>2.3601861999999998</c:v>
                </c:pt>
                <c:pt idx="34">
                  <c:v>3.2353035999999999</c:v>
                </c:pt>
                <c:pt idx="35">
                  <c:v>3.5506324</c:v>
                </c:pt>
                <c:pt idx="36">
                  <c:v>3.7399095</c:v>
                </c:pt>
                <c:pt idx="37">
                  <c:v>4.0784874999999996</c:v>
                </c:pt>
                <c:pt idx="38">
                  <c:v>3.5164361999999998</c:v>
                </c:pt>
                <c:pt idx="39">
                  <c:v>3.7774841000000001</c:v>
                </c:pt>
                <c:pt idx="40">
                  <c:v>3.3403706</c:v>
                </c:pt>
                <c:pt idx="41">
                  <c:v>2.8799483000000001</c:v>
                </c:pt>
                <c:pt idx="42">
                  <c:v>2.8161627</c:v>
                </c:pt>
                <c:pt idx="43">
                  <c:v>3.4618845999999999</c:v>
                </c:pt>
                <c:pt idx="44">
                  <c:v>4.5595216000000001</c:v>
                </c:pt>
                <c:pt idx="45">
                  <c:v>4.5586127999999997</c:v>
                </c:pt>
                <c:pt idx="46">
                  <c:v>5.6370893999999998</c:v>
                </c:pt>
              </c:numCache>
            </c:numRef>
          </c:yVal>
          <c:smooth val="0"/>
        </c:ser>
        <c:dLbls>
          <c:showLegendKey val="0"/>
          <c:showVal val="0"/>
          <c:showCatName val="0"/>
          <c:showSerName val="0"/>
          <c:showPercent val="0"/>
          <c:showBubbleSize val="0"/>
        </c:dLbls>
        <c:axId val="55124352"/>
        <c:axId val="55126272"/>
      </c:scatterChart>
      <c:valAx>
        <c:axId val="551243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26272"/>
        <c:crosses val="autoZero"/>
        <c:crossBetween val="midCat"/>
        <c:minorUnit val="10"/>
      </c:valAx>
      <c:valAx>
        <c:axId val="55126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51243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symptoms, signs and abnormal clinical and laboratory findings, not elsewhere classified (ICD-10 R00–R99),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9.9057556000000009</c:v>
                </c:pt>
                <c:pt idx="1">
                  <c:v>0.26175949999999998</c:v>
                </c:pt>
                <c:pt idx="2">
                  <c:v>0.41568860000000002</c:v>
                </c:pt>
                <c:pt idx="3">
                  <c:v>0.65883270000000005</c:v>
                </c:pt>
                <c:pt idx="4">
                  <c:v>1.4184112</c:v>
                </c:pt>
                <c:pt idx="5">
                  <c:v>1.2554369000000001</c:v>
                </c:pt>
                <c:pt idx="6">
                  <c:v>2.4567754000000002</c:v>
                </c:pt>
                <c:pt idx="7">
                  <c:v>3.6107135000000001</c:v>
                </c:pt>
                <c:pt idx="8">
                  <c:v>4.7388873</c:v>
                </c:pt>
                <c:pt idx="9">
                  <c:v>5.7686156000000004</c:v>
                </c:pt>
                <c:pt idx="10">
                  <c:v>5.4606089000000004</c:v>
                </c:pt>
                <c:pt idx="11">
                  <c:v>6.2676723000000001</c:v>
                </c:pt>
                <c:pt idx="12">
                  <c:v>7.7114751999999998</c:v>
                </c:pt>
                <c:pt idx="13">
                  <c:v>12.099629</c:v>
                </c:pt>
                <c:pt idx="14">
                  <c:v>15.215233</c:v>
                </c:pt>
                <c:pt idx="15">
                  <c:v>26.940678999999999</c:v>
                </c:pt>
                <c:pt idx="16">
                  <c:v>32.515864000000001</c:v>
                </c:pt>
                <c:pt idx="17">
                  <c:v>117.99012999999999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6.5711304999999998</c:v>
                </c:pt>
                <c:pt idx="1">
                  <c:v>0.27658880000000002</c:v>
                </c:pt>
                <c:pt idx="2">
                  <c:v>0.29168850000000002</c:v>
                </c:pt>
                <c:pt idx="3">
                  <c:v>0.41909920000000001</c:v>
                </c:pt>
                <c:pt idx="4">
                  <c:v>1.1178262999999999</c:v>
                </c:pt>
                <c:pt idx="5">
                  <c:v>1.1533146999999999</c:v>
                </c:pt>
                <c:pt idx="6">
                  <c:v>1.5298851</c:v>
                </c:pt>
                <c:pt idx="7">
                  <c:v>2.4297949000000001</c:v>
                </c:pt>
                <c:pt idx="8">
                  <c:v>2.0226152000000002</c:v>
                </c:pt>
                <c:pt idx="9">
                  <c:v>2.3117942999999999</c:v>
                </c:pt>
                <c:pt idx="10">
                  <c:v>4.5661868999999999</c:v>
                </c:pt>
                <c:pt idx="11">
                  <c:v>3.4613526000000001</c:v>
                </c:pt>
                <c:pt idx="12">
                  <c:v>4.6856111</c:v>
                </c:pt>
                <c:pt idx="13">
                  <c:v>7.6196552000000004</c:v>
                </c:pt>
                <c:pt idx="14">
                  <c:v>11.010184000000001</c:v>
                </c:pt>
                <c:pt idx="15">
                  <c:v>21.093316000000002</c:v>
                </c:pt>
                <c:pt idx="16">
                  <c:v>32.414910999999996</c:v>
                </c:pt>
                <c:pt idx="17">
                  <c:v>141.10293999999999</c:v>
                </c:pt>
              </c:numCache>
            </c:numRef>
          </c:val>
        </c:ser>
        <c:dLbls>
          <c:showLegendKey val="0"/>
          <c:showVal val="0"/>
          <c:showCatName val="0"/>
          <c:showSerName val="0"/>
          <c:showPercent val="0"/>
          <c:showBubbleSize val="0"/>
        </c:dLbls>
        <c:gapWidth val="150"/>
        <c:axId val="66597632"/>
        <c:axId val="66600320"/>
      </c:barChart>
      <c:catAx>
        <c:axId val="6659763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6600320"/>
        <c:crosses val="autoZero"/>
        <c:auto val="1"/>
        <c:lblAlgn val="ctr"/>
        <c:lblOffset val="100"/>
        <c:noMultiLvlLbl val="0"/>
      </c:catAx>
      <c:valAx>
        <c:axId val="666003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763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symptoms, signs and abnormal clinical and laboratory findings, not elsewhere classified (ICD-10 R00–R99),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-78</c:v>
                </c:pt>
                <c:pt idx="1">
                  <c:v>-2</c:v>
                </c:pt>
                <c:pt idx="2">
                  <c:v>-3</c:v>
                </c:pt>
                <c:pt idx="3">
                  <c:v>-5</c:v>
                </c:pt>
                <c:pt idx="4">
                  <c:v>-12</c:v>
                </c:pt>
                <c:pt idx="5">
                  <c:v>-11</c:v>
                </c:pt>
                <c:pt idx="6">
                  <c:v>-21</c:v>
                </c:pt>
                <c:pt idx="7">
                  <c:v>-28</c:v>
                </c:pt>
                <c:pt idx="8">
                  <c:v>-39</c:v>
                </c:pt>
                <c:pt idx="9">
                  <c:v>-44</c:v>
                </c:pt>
                <c:pt idx="10">
                  <c:v>-42</c:v>
                </c:pt>
                <c:pt idx="11">
                  <c:v>-44</c:v>
                </c:pt>
                <c:pt idx="12">
                  <c:v>-48</c:v>
                </c:pt>
                <c:pt idx="13">
                  <c:v>-67</c:v>
                </c:pt>
                <c:pt idx="14">
                  <c:v>-61</c:v>
                </c:pt>
                <c:pt idx="15">
                  <c:v>-78</c:v>
                </c:pt>
                <c:pt idx="16">
                  <c:v>-64</c:v>
                </c:pt>
                <c:pt idx="17">
                  <c:v>-193</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49</c:v>
                </c:pt>
                <c:pt idx="1">
                  <c:v>2</c:v>
                </c:pt>
                <c:pt idx="2">
                  <c:v>2</c:v>
                </c:pt>
                <c:pt idx="3">
                  <c:v>3</c:v>
                </c:pt>
                <c:pt idx="4">
                  <c:v>9</c:v>
                </c:pt>
                <c:pt idx="5">
                  <c:v>10</c:v>
                </c:pt>
                <c:pt idx="6">
                  <c:v>13</c:v>
                </c:pt>
                <c:pt idx="7">
                  <c:v>19</c:v>
                </c:pt>
                <c:pt idx="8">
                  <c:v>17</c:v>
                </c:pt>
                <c:pt idx="9">
                  <c:v>18</c:v>
                </c:pt>
                <c:pt idx="10">
                  <c:v>36</c:v>
                </c:pt>
                <c:pt idx="11">
                  <c:v>25</c:v>
                </c:pt>
                <c:pt idx="12">
                  <c:v>30</c:v>
                </c:pt>
                <c:pt idx="13">
                  <c:v>43</c:v>
                </c:pt>
                <c:pt idx="14">
                  <c:v>46</c:v>
                </c:pt>
                <c:pt idx="15">
                  <c:v>68</c:v>
                </c:pt>
                <c:pt idx="16">
                  <c:v>82</c:v>
                </c:pt>
                <c:pt idx="17">
                  <c:v>410</c:v>
                </c:pt>
              </c:numCache>
            </c:numRef>
          </c:val>
        </c:ser>
        <c:dLbls>
          <c:showLegendKey val="0"/>
          <c:showVal val="0"/>
          <c:showCatName val="0"/>
          <c:showSerName val="0"/>
          <c:showPercent val="0"/>
          <c:showBubbleSize val="0"/>
        </c:dLbls>
        <c:gapWidth val="0"/>
        <c:overlap val="100"/>
        <c:axId val="50881280"/>
        <c:axId val="50883200"/>
      </c:barChart>
      <c:catAx>
        <c:axId val="5088128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0883200"/>
        <c:crosses val="autoZero"/>
        <c:auto val="0"/>
        <c:lblAlgn val="ctr"/>
        <c:lblOffset val="100"/>
        <c:tickLblSkip val="1"/>
        <c:noMultiLvlLbl val="0"/>
      </c:catAx>
      <c:valAx>
        <c:axId val="5088320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088128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symptoms, signs and abnormal clinical and laboratory findings, not elsewhere classified (ICD-10 R00–R99),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symptoms, signs and abnormal clinical and laboratory findings, not elsewhere classified (ICD-10 R00–R99),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symptoms, signs and abnormal clinical and laboratory findings, not elsewhere classified.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symptoms, signs and abnormal clinical and laboratory findings, not elsewhere classified (R00–R99) are from the ICD-10 chapter All symptoms, signs and abnormal clinical and laboratory findings, not elsewhere classified (R00–R99).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780–799</v>
      </c>
    </row>
    <row r="29" spans="1:3" ht="15.75">
      <c r="A29" s="205"/>
      <c r="B29" s="229" t="s">
        <v>112</v>
      </c>
      <c r="C29" s="3" t="str">
        <f>IF(ISBLANK(Admin!$C$19)," ",Admin!$C$19)</f>
        <v>780–799</v>
      </c>
    </row>
    <row r="30" spans="1:3" ht="15.75">
      <c r="A30" s="205"/>
      <c r="B30" s="230" t="s">
        <v>113</v>
      </c>
      <c r="C30" s="3" t="str">
        <f>IF(ISBLANK(Admin!$C$20)," ",Admin!$C$20)</f>
        <v>R00–R99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0.76</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symptoms, signs and abnormal clinical and laboratory findings, not elsewhere classified (ICD-10 R00–R99),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symptoms, signs and abnormal clinical and laboratory findings, not elsewhere classified (ICD-10 R00–R99),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symptoms, signs and abnormal clinical and laboratory findings, not elsewhere classified (ICD-10 R00–R99)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-7.3639362634607686E-3</v>
      </c>
      <c r="N10" s="314">
        <f>Admin!G$187</f>
        <v>-1.2814225393696588E-2</v>
      </c>
      <c r="O10" s="314">
        <f>Admin!H$187</f>
        <v>-1.0151717378166891E-2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-0.28822573329867202</v>
      </c>
      <c r="N12" s="314">
        <f>Admin!G$186</f>
        <v>-0.44747889411669917</v>
      </c>
      <c r="O12" s="314">
        <f>Admin!H$186</f>
        <v>-0.37460103182409593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symptoms, signs and abnormal clinical and laboratory findings, not elsewhere classified (ICD-10 R00–R99)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4.9362556851428572</v>
      </c>
      <c r="N34" s="307">
        <f ca="1">Admin!G$215</f>
        <v>4.3603795924948487</v>
      </c>
      <c r="O34" s="307">
        <f ca="1">Admin!H$215</f>
        <v>4.6474786283905321</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269</v>
      </c>
      <c r="D75" s="100">
        <v>4.4512583000000001</v>
      </c>
      <c r="E75" s="100">
        <v>9.8218881000000007</v>
      </c>
      <c r="F75" s="100" t="s">
        <v>24</v>
      </c>
      <c r="G75" s="100">
        <v>11.978368</v>
      </c>
      <c r="H75" s="100">
        <v>5.9018354999999998</v>
      </c>
      <c r="I75" s="100">
        <v>5.0063005</v>
      </c>
      <c r="J75" s="100">
        <v>61.791044999999997</v>
      </c>
      <c r="K75" s="100">
        <v>73</v>
      </c>
      <c r="L75" s="100">
        <v>100</v>
      </c>
      <c r="M75" s="100">
        <v>0.44054310000000002</v>
      </c>
      <c r="N75" s="100">
        <v>4850</v>
      </c>
      <c r="O75" s="100">
        <v>0.82142349999999997</v>
      </c>
      <c r="P75" s="100">
        <v>0.54914569999999996</v>
      </c>
      <c r="R75" s="122">
        <v>1968</v>
      </c>
      <c r="S75" s="100">
        <v>386</v>
      </c>
      <c r="T75" s="100">
        <v>6.4706473999999998</v>
      </c>
      <c r="U75" s="100">
        <v>10.202487</v>
      </c>
      <c r="V75" s="100" t="s">
        <v>24</v>
      </c>
      <c r="W75" s="100">
        <v>12.664389</v>
      </c>
      <c r="X75" s="100">
        <v>5.8546022999999998</v>
      </c>
      <c r="Y75" s="100">
        <v>4.8713148000000004</v>
      </c>
      <c r="Z75" s="100">
        <v>74.125</v>
      </c>
      <c r="AA75" s="100">
        <v>83</v>
      </c>
      <c r="AB75" s="100">
        <v>100</v>
      </c>
      <c r="AC75" s="100">
        <v>0.79610610000000004</v>
      </c>
      <c r="AD75" s="100">
        <v>3489</v>
      </c>
      <c r="AE75" s="100">
        <v>0.60841840000000003</v>
      </c>
      <c r="AF75" s="100">
        <v>0.68103029999999998</v>
      </c>
      <c r="AH75" s="122">
        <v>1968</v>
      </c>
      <c r="AI75" s="100">
        <v>655</v>
      </c>
      <c r="AJ75" s="100">
        <v>5.4544084000000002</v>
      </c>
      <c r="AK75" s="100">
        <v>10.154444</v>
      </c>
      <c r="AL75" s="100" t="s">
        <v>24</v>
      </c>
      <c r="AM75" s="100">
        <v>12.517785999999999</v>
      </c>
      <c r="AN75" s="100">
        <v>5.9439165999999997</v>
      </c>
      <c r="AO75" s="100">
        <v>4.9950906000000002</v>
      </c>
      <c r="AP75" s="100">
        <v>69.055215000000004</v>
      </c>
      <c r="AQ75" s="100">
        <v>79</v>
      </c>
      <c r="AR75" s="100">
        <v>100</v>
      </c>
      <c r="AS75" s="100">
        <v>0.59791689999999997</v>
      </c>
      <c r="AT75" s="100">
        <v>8339</v>
      </c>
      <c r="AU75" s="100">
        <v>0.71647510000000003</v>
      </c>
      <c r="AV75" s="100">
        <v>0.5975627</v>
      </c>
      <c r="AW75" s="100">
        <v>0.96269539999999998</v>
      </c>
      <c r="AY75" s="122">
        <v>1968</v>
      </c>
    </row>
    <row r="76" spans="2:51">
      <c r="B76" s="122">
        <v>1969</v>
      </c>
      <c r="C76" s="100">
        <v>358</v>
      </c>
      <c r="D76" s="100">
        <v>5.8020893999999998</v>
      </c>
      <c r="E76" s="100">
        <v>10.448846</v>
      </c>
      <c r="F76" s="100" t="s">
        <v>24</v>
      </c>
      <c r="G76" s="100">
        <v>12.375679</v>
      </c>
      <c r="H76" s="100">
        <v>7.0458575999999997</v>
      </c>
      <c r="I76" s="100">
        <v>6.2003965000000001</v>
      </c>
      <c r="J76" s="100">
        <v>55.356741999999997</v>
      </c>
      <c r="K76" s="100">
        <v>61</v>
      </c>
      <c r="L76" s="100">
        <v>100</v>
      </c>
      <c r="M76" s="100">
        <v>0.59980560000000005</v>
      </c>
      <c r="N76" s="100">
        <v>8117</v>
      </c>
      <c r="O76" s="100">
        <v>1.3457538</v>
      </c>
      <c r="P76" s="100">
        <v>0.90703069999999997</v>
      </c>
      <c r="R76" s="122">
        <v>1969</v>
      </c>
      <c r="S76" s="100">
        <v>338</v>
      </c>
      <c r="T76" s="100">
        <v>5.5475105999999998</v>
      </c>
      <c r="U76" s="100">
        <v>8.4313629999999993</v>
      </c>
      <c r="V76" s="100" t="s">
        <v>24</v>
      </c>
      <c r="W76" s="100">
        <v>10.349805999999999</v>
      </c>
      <c r="X76" s="100">
        <v>5.0513190000000003</v>
      </c>
      <c r="Y76" s="100">
        <v>4.2453991999999996</v>
      </c>
      <c r="Z76" s="100">
        <v>71.379822000000004</v>
      </c>
      <c r="AA76" s="100">
        <v>81</v>
      </c>
      <c r="AB76" s="100">
        <v>100</v>
      </c>
      <c r="AC76" s="100">
        <v>0.72206789999999998</v>
      </c>
      <c r="AD76" s="100">
        <v>3743</v>
      </c>
      <c r="AE76" s="100">
        <v>0.63905769999999995</v>
      </c>
      <c r="AF76" s="100">
        <v>0.73006800000000005</v>
      </c>
      <c r="AH76" s="122">
        <v>1969</v>
      </c>
      <c r="AI76" s="100">
        <v>696</v>
      </c>
      <c r="AJ76" s="100">
        <v>5.6756031</v>
      </c>
      <c r="AK76" s="100">
        <v>9.4688773000000008</v>
      </c>
      <c r="AL76" s="100" t="s">
        <v>24</v>
      </c>
      <c r="AM76" s="100">
        <v>11.410864999999999</v>
      </c>
      <c r="AN76" s="100">
        <v>6.0599597000000003</v>
      </c>
      <c r="AO76" s="100">
        <v>5.2383119000000002</v>
      </c>
      <c r="AP76" s="100">
        <v>63.148629</v>
      </c>
      <c r="AQ76" s="100">
        <v>72</v>
      </c>
      <c r="AR76" s="100">
        <v>100</v>
      </c>
      <c r="AS76" s="100">
        <v>0.65354570000000001</v>
      </c>
      <c r="AT76" s="100">
        <v>11860</v>
      </c>
      <c r="AU76" s="100">
        <v>0.99759220000000004</v>
      </c>
      <c r="AV76" s="100">
        <v>0.84257490000000002</v>
      </c>
      <c r="AW76" s="100">
        <v>1.2392832</v>
      </c>
      <c r="AY76" s="122">
        <v>1969</v>
      </c>
    </row>
    <row r="77" spans="2:51">
      <c r="B77" s="122">
        <v>1970</v>
      </c>
      <c r="C77" s="100">
        <v>392</v>
      </c>
      <c r="D77" s="100">
        <v>6.2301563</v>
      </c>
      <c r="E77" s="100">
        <v>11.900224</v>
      </c>
      <c r="F77" s="100" t="s">
        <v>24</v>
      </c>
      <c r="G77" s="100">
        <v>14.240558</v>
      </c>
      <c r="H77" s="100">
        <v>7.7573029</v>
      </c>
      <c r="I77" s="100">
        <v>6.8301733999999996</v>
      </c>
      <c r="J77" s="100">
        <v>54.272959</v>
      </c>
      <c r="K77" s="100">
        <v>61</v>
      </c>
      <c r="L77" s="100">
        <v>100</v>
      </c>
      <c r="M77" s="100">
        <v>0.62392559999999997</v>
      </c>
      <c r="N77" s="100">
        <v>9594</v>
      </c>
      <c r="O77" s="100">
        <v>1.5592973999999999</v>
      </c>
      <c r="P77" s="100">
        <v>1.0263883</v>
      </c>
      <c r="R77" s="122">
        <v>1970</v>
      </c>
      <c r="S77" s="100">
        <v>374</v>
      </c>
      <c r="T77" s="100">
        <v>6.0173389000000004</v>
      </c>
      <c r="U77" s="100">
        <v>8.7870358</v>
      </c>
      <c r="V77" s="100" t="s">
        <v>24</v>
      </c>
      <c r="W77" s="100">
        <v>10.708036</v>
      </c>
      <c r="X77" s="100">
        <v>5.4052935</v>
      </c>
      <c r="Y77" s="100">
        <v>4.6901010999999997</v>
      </c>
      <c r="Z77" s="100">
        <v>67.569891999999996</v>
      </c>
      <c r="AA77" s="100">
        <v>80</v>
      </c>
      <c r="AB77" s="100">
        <v>100</v>
      </c>
      <c r="AC77" s="100">
        <v>0.74472320000000003</v>
      </c>
      <c r="AD77" s="100">
        <v>5325</v>
      </c>
      <c r="AE77" s="100">
        <v>0.89130589999999998</v>
      </c>
      <c r="AF77" s="100">
        <v>0.99628059999999996</v>
      </c>
      <c r="AH77" s="122">
        <v>1970</v>
      </c>
      <c r="AI77" s="100">
        <v>766</v>
      </c>
      <c r="AJ77" s="100">
        <v>6.1243993000000003</v>
      </c>
      <c r="AK77" s="100">
        <v>10.115278999999999</v>
      </c>
      <c r="AL77" s="100" t="s">
        <v>24</v>
      </c>
      <c r="AM77" s="100">
        <v>12.184854</v>
      </c>
      <c r="AN77" s="100">
        <v>6.4696144000000002</v>
      </c>
      <c r="AO77" s="100">
        <v>5.6885386999999996</v>
      </c>
      <c r="AP77" s="100">
        <v>60.747382000000002</v>
      </c>
      <c r="AQ77" s="100">
        <v>73</v>
      </c>
      <c r="AR77" s="100">
        <v>100</v>
      </c>
      <c r="AS77" s="100">
        <v>0.67758830000000003</v>
      </c>
      <c r="AT77" s="100">
        <v>14919</v>
      </c>
      <c r="AU77" s="100">
        <v>1.2302147000000001</v>
      </c>
      <c r="AV77" s="100">
        <v>1.0154354000000001</v>
      </c>
      <c r="AW77" s="100">
        <v>1.3542934</v>
      </c>
      <c r="AY77" s="122">
        <v>1970</v>
      </c>
    </row>
    <row r="78" spans="2:51">
      <c r="B78" s="122">
        <v>1971</v>
      </c>
      <c r="C78" s="100">
        <v>310</v>
      </c>
      <c r="D78" s="100">
        <v>4.7198998000000003</v>
      </c>
      <c r="E78" s="100">
        <v>8.6312168000000007</v>
      </c>
      <c r="F78" s="100" t="s">
        <v>24</v>
      </c>
      <c r="G78" s="100">
        <v>10.218866</v>
      </c>
      <c r="H78" s="100">
        <v>5.7364986</v>
      </c>
      <c r="I78" s="100">
        <v>5.0619871999999999</v>
      </c>
      <c r="J78" s="100">
        <v>52.296416999999998</v>
      </c>
      <c r="K78" s="100">
        <v>56</v>
      </c>
      <c r="L78" s="100">
        <v>100</v>
      </c>
      <c r="M78" s="100">
        <v>0.50758099999999995</v>
      </c>
      <c r="N78" s="100">
        <v>8040</v>
      </c>
      <c r="O78" s="100">
        <v>1.2513160999999999</v>
      </c>
      <c r="P78" s="100">
        <v>0.86939219999999995</v>
      </c>
      <c r="R78" s="122">
        <v>1971</v>
      </c>
      <c r="S78" s="100">
        <v>336</v>
      </c>
      <c r="T78" s="100">
        <v>5.1697644</v>
      </c>
      <c r="U78" s="100">
        <v>7.5052459999999996</v>
      </c>
      <c r="V78" s="100" t="s">
        <v>24</v>
      </c>
      <c r="W78" s="100">
        <v>9.2077381999999997</v>
      </c>
      <c r="X78" s="100">
        <v>4.5959664</v>
      </c>
      <c r="Y78" s="100">
        <v>3.9754155999999998</v>
      </c>
      <c r="Z78" s="100">
        <v>66.901493000000002</v>
      </c>
      <c r="AA78" s="100">
        <v>82</v>
      </c>
      <c r="AB78" s="100">
        <v>100</v>
      </c>
      <c r="AC78" s="100">
        <v>0.67774730000000005</v>
      </c>
      <c r="AD78" s="100">
        <v>5210</v>
      </c>
      <c r="AE78" s="100">
        <v>0.83364349999999998</v>
      </c>
      <c r="AF78" s="100">
        <v>0.95557930000000002</v>
      </c>
      <c r="AH78" s="122">
        <v>1971</v>
      </c>
      <c r="AI78" s="100">
        <v>646</v>
      </c>
      <c r="AJ78" s="100">
        <v>4.9436511999999997</v>
      </c>
      <c r="AK78" s="100">
        <v>8.1187781999999995</v>
      </c>
      <c r="AL78" s="100" t="s">
        <v>24</v>
      </c>
      <c r="AM78" s="100">
        <v>9.7904912999999993</v>
      </c>
      <c r="AN78" s="100">
        <v>5.1855881999999998</v>
      </c>
      <c r="AO78" s="100">
        <v>4.5404150999999997</v>
      </c>
      <c r="AP78" s="100">
        <v>59.917445000000001</v>
      </c>
      <c r="AQ78" s="100">
        <v>74</v>
      </c>
      <c r="AR78" s="100">
        <v>100</v>
      </c>
      <c r="AS78" s="100">
        <v>0.58382290000000003</v>
      </c>
      <c r="AT78" s="100">
        <v>13250</v>
      </c>
      <c r="AU78" s="100">
        <v>1.0453724</v>
      </c>
      <c r="AV78" s="100">
        <v>0.90135869999999996</v>
      </c>
      <c r="AW78" s="100">
        <v>1.1500245</v>
      </c>
      <c r="AY78" s="122">
        <v>1971</v>
      </c>
    </row>
    <row r="79" spans="2:51">
      <c r="B79" s="122">
        <v>1972</v>
      </c>
      <c r="C79" s="100">
        <v>356</v>
      </c>
      <c r="D79" s="100">
        <v>5.3252334000000001</v>
      </c>
      <c r="E79" s="100">
        <v>9.0684719999999999</v>
      </c>
      <c r="F79" s="100" t="s">
        <v>24</v>
      </c>
      <c r="G79" s="100">
        <v>10.699802999999999</v>
      </c>
      <c r="H79" s="100">
        <v>6.2898486</v>
      </c>
      <c r="I79" s="100">
        <v>5.8755227000000003</v>
      </c>
      <c r="J79" s="100">
        <v>47.211267999999997</v>
      </c>
      <c r="K79" s="100">
        <v>54</v>
      </c>
      <c r="L79" s="100">
        <v>100</v>
      </c>
      <c r="M79" s="100">
        <v>0.58249890000000004</v>
      </c>
      <c r="N79" s="100">
        <v>10948</v>
      </c>
      <c r="O79" s="100">
        <v>1.6736344999999999</v>
      </c>
      <c r="P79" s="100">
        <v>1.2091118999999999</v>
      </c>
      <c r="R79" s="122">
        <v>1972</v>
      </c>
      <c r="S79" s="100">
        <v>321</v>
      </c>
      <c r="T79" s="100">
        <v>4.8500335000000003</v>
      </c>
      <c r="U79" s="100">
        <v>6.9459567</v>
      </c>
      <c r="V79" s="100" t="s">
        <v>24</v>
      </c>
      <c r="W79" s="100">
        <v>8.4504774999999999</v>
      </c>
      <c r="X79" s="100">
        <v>4.3117741000000001</v>
      </c>
      <c r="Y79" s="100">
        <v>3.8193366000000002</v>
      </c>
      <c r="Z79" s="100">
        <v>66.218069</v>
      </c>
      <c r="AA79" s="100">
        <v>80</v>
      </c>
      <c r="AB79" s="100">
        <v>100</v>
      </c>
      <c r="AC79" s="100">
        <v>0.65989640000000005</v>
      </c>
      <c r="AD79" s="100">
        <v>5230</v>
      </c>
      <c r="AE79" s="100">
        <v>0.82201939999999996</v>
      </c>
      <c r="AF79" s="100">
        <v>1.0119068</v>
      </c>
      <c r="AH79" s="122">
        <v>1972</v>
      </c>
      <c r="AI79" s="100">
        <v>677</v>
      </c>
      <c r="AJ79" s="100">
        <v>5.0888236999999998</v>
      </c>
      <c r="AK79" s="100">
        <v>7.9515194999999999</v>
      </c>
      <c r="AL79" s="100" t="s">
        <v>24</v>
      </c>
      <c r="AM79" s="100">
        <v>9.5128623999999995</v>
      </c>
      <c r="AN79" s="100">
        <v>5.2685728000000003</v>
      </c>
      <c r="AO79" s="100">
        <v>4.8357372999999999</v>
      </c>
      <c r="AP79" s="100">
        <v>56.236685999999999</v>
      </c>
      <c r="AQ79" s="100">
        <v>69.5</v>
      </c>
      <c r="AR79" s="100">
        <v>100</v>
      </c>
      <c r="AS79" s="100">
        <v>0.61680029999999997</v>
      </c>
      <c r="AT79" s="100">
        <v>16178</v>
      </c>
      <c r="AU79" s="100">
        <v>1.2537361</v>
      </c>
      <c r="AV79" s="100">
        <v>1.1374502</v>
      </c>
      <c r="AW79" s="100">
        <v>1.3055756000000001</v>
      </c>
      <c r="AY79" s="122">
        <v>1972</v>
      </c>
    </row>
    <row r="80" spans="2:51">
      <c r="B80" s="122">
        <v>1973</v>
      </c>
      <c r="C80" s="100">
        <v>499</v>
      </c>
      <c r="D80" s="100">
        <v>7.3567916999999996</v>
      </c>
      <c r="E80" s="100">
        <v>11.145671999999999</v>
      </c>
      <c r="F80" s="100" t="s">
        <v>24</v>
      </c>
      <c r="G80" s="100">
        <v>12.917346999999999</v>
      </c>
      <c r="H80" s="100">
        <v>8.2948897000000006</v>
      </c>
      <c r="I80" s="100">
        <v>8.0963297999999995</v>
      </c>
      <c r="J80" s="100">
        <v>39.933467999999998</v>
      </c>
      <c r="K80" s="100">
        <v>42</v>
      </c>
      <c r="L80" s="100">
        <v>100</v>
      </c>
      <c r="M80" s="100">
        <v>0.81022280000000002</v>
      </c>
      <c r="N80" s="100">
        <v>18657</v>
      </c>
      <c r="O80" s="100">
        <v>2.8106716999999999</v>
      </c>
      <c r="P80" s="100">
        <v>2.0722425000000002</v>
      </c>
      <c r="R80" s="122">
        <v>1973</v>
      </c>
      <c r="S80" s="100">
        <v>440</v>
      </c>
      <c r="T80" s="100">
        <v>6.5459728000000004</v>
      </c>
      <c r="U80" s="100">
        <v>8.2078523000000008</v>
      </c>
      <c r="V80" s="100" t="s">
        <v>24</v>
      </c>
      <c r="W80" s="100">
        <v>9.8035402999999999</v>
      </c>
      <c r="X80" s="100">
        <v>5.7547888</v>
      </c>
      <c r="Y80" s="100">
        <v>5.6086833</v>
      </c>
      <c r="Z80" s="100">
        <v>54.127853999999999</v>
      </c>
      <c r="AA80" s="100">
        <v>72</v>
      </c>
      <c r="AB80" s="100">
        <v>100</v>
      </c>
      <c r="AC80" s="100">
        <v>0.89369140000000002</v>
      </c>
      <c r="AD80" s="100">
        <v>11726</v>
      </c>
      <c r="AE80" s="100">
        <v>1.8152807</v>
      </c>
      <c r="AF80" s="100">
        <v>2.3282734999999999</v>
      </c>
      <c r="AH80" s="122">
        <v>1973</v>
      </c>
      <c r="AI80" s="100">
        <v>939</v>
      </c>
      <c r="AJ80" s="100">
        <v>6.9532182000000002</v>
      </c>
      <c r="AK80" s="100">
        <v>9.5511824000000001</v>
      </c>
      <c r="AL80" s="100" t="s">
        <v>24</v>
      </c>
      <c r="AM80" s="100">
        <v>11.213438999999999</v>
      </c>
      <c r="AN80" s="100">
        <v>6.9611234</v>
      </c>
      <c r="AO80" s="100">
        <v>6.8201007999999996</v>
      </c>
      <c r="AP80" s="100">
        <v>46.589936000000002</v>
      </c>
      <c r="AQ80" s="100">
        <v>55</v>
      </c>
      <c r="AR80" s="100">
        <v>100</v>
      </c>
      <c r="AS80" s="100">
        <v>0.84730470000000002</v>
      </c>
      <c r="AT80" s="100">
        <v>30383</v>
      </c>
      <c r="AU80" s="100">
        <v>2.3197518000000001</v>
      </c>
      <c r="AV80" s="100">
        <v>2.1640868000000002</v>
      </c>
      <c r="AW80" s="100">
        <v>1.357928</v>
      </c>
      <c r="AY80" s="122">
        <v>1973</v>
      </c>
    </row>
    <row r="81" spans="2:51">
      <c r="B81" s="122">
        <v>1974</v>
      </c>
      <c r="C81" s="100">
        <v>523</v>
      </c>
      <c r="D81" s="100">
        <v>7.5910770000000003</v>
      </c>
      <c r="E81" s="100">
        <v>11.285506</v>
      </c>
      <c r="F81" s="100" t="s">
        <v>24</v>
      </c>
      <c r="G81" s="100">
        <v>13.084752</v>
      </c>
      <c r="H81" s="100">
        <v>8.5013261999999994</v>
      </c>
      <c r="I81" s="100">
        <v>8.5564467000000004</v>
      </c>
      <c r="J81" s="100">
        <v>37.391137000000001</v>
      </c>
      <c r="K81" s="100">
        <v>35</v>
      </c>
      <c r="L81" s="100">
        <v>100</v>
      </c>
      <c r="M81" s="100">
        <v>0.81338750000000004</v>
      </c>
      <c r="N81" s="100">
        <v>20830</v>
      </c>
      <c r="O81" s="100">
        <v>3.0892206</v>
      </c>
      <c r="P81" s="100">
        <v>2.2553029000000002</v>
      </c>
      <c r="R81" s="122">
        <v>1974</v>
      </c>
      <c r="S81" s="100">
        <v>412</v>
      </c>
      <c r="T81" s="100">
        <v>6.0296479999999999</v>
      </c>
      <c r="U81" s="100">
        <v>7.4257033000000003</v>
      </c>
      <c r="V81" s="100" t="s">
        <v>24</v>
      </c>
      <c r="W81" s="100">
        <v>8.7605748999999999</v>
      </c>
      <c r="X81" s="100">
        <v>5.3274600000000003</v>
      </c>
      <c r="Y81" s="100">
        <v>5.3236048</v>
      </c>
      <c r="Z81" s="100">
        <v>52.523114</v>
      </c>
      <c r="AA81" s="100">
        <v>70</v>
      </c>
      <c r="AB81" s="100">
        <v>100</v>
      </c>
      <c r="AC81" s="100">
        <v>0.79947219999999997</v>
      </c>
      <c r="AD81" s="100">
        <v>11507</v>
      </c>
      <c r="AE81" s="100">
        <v>1.7528166999999999</v>
      </c>
      <c r="AF81" s="100">
        <v>2.2593489999999998</v>
      </c>
      <c r="AH81" s="122">
        <v>1974</v>
      </c>
      <c r="AI81" s="100">
        <v>935</v>
      </c>
      <c r="AJ81" s="100">
        <v>6.8135919999999999</v>
      </c>
      <c r="AK81" s="100">
        <v>9.0548670999999992</v>
      </c>
      <c r="AL81" s="100" t="s">
        <v>24</v>
      </c>
      <c r="AM81" s="100">
        <v>10.541054000000001</v>
      </c>
      <c r="AN81" s="100">
        <v>6.7702030000000004</v>
      </c>
      <c r="AO81" s="100">
        <v>6.8503819000000004</v>
      </c>
      <c r="AP81" s="100">
        <v>44.078494999999997</v>
      </c>
      <c r="AQ81" s="100">
        <v>50</v>
      </c>
      <c r="AR81" s="100">
        <v>100</v>
      </c>
      <c r="AS81" s="100">
        <v>0.80719660000000004</v>
      </c>
      <c r="AT81" s="100">
        <v>32337</v>
      </c>
      <c r="AU81" s="100">
        <v>2.4299533000000002</v>
      </c>
      <c r="AV81" s="100">
        <v>2.2567409999999999</v>
      </c>
      <c r="AW81" s="100">
        <v>1.5197896</v>
      </c>
      <c r="AY81" s="122">
        <v>1974</v>
      </c>
    </row>
    <row r="82" spans="2:51">
      <c r="B82" s="122">
        <v>1975</v>
      </c>
      <c r="C82" s="100">
        <v>420</v>
      </c>
      <c r="D82" s="100">
        <v>6.0265331</v>
      </c>
      <c r="E82" s="100">
        <v>8.5387661000000001</v>
      </c>
      <c r="F82" s="100" t="s">
        <v>24</v>
      </c>
      <c r="G82" s="100">
        <v>9.9228062000000001</v>
      </c>
      <c r="H82" s="100">
        <v>6.7112616999999997</v>
      </c>
      <c r="I82" s="100">
        <v>7.0472587000000004</v>
      </c>
      <c r="J82" s="100">
        <v>32.358851999999999</v>
      </c>
      <c r="K82" s="100">
        <v>2.5</v>
      </c>
      <c r="L82" s="100">
        <v>100</v>
      </c>
      <c r="M82" s="100">
        <v>0.69149459999999996</v>
      </c>
      <c r="N82" s="100">
        <v>18876</v>
      </c>
      <c r="O82" s="100">
        <v>2.7687803999999998</v>
      </c>
      <c r="P82" s="100">
        <v>2.1688898000000001</v>
      </c>
      <c r="R82" s="122">
        <v>1975</v>
      </c>
      <c r="S82" s="100">
        <v>354</v>
      </c>
      <c r="T82" s="100">
        <v>5.1127890000000003</v>
      </c>
      <c r="U82" s="100">
        <v>5.8829636000000001</v>
      </c>
      <c r="V82" s="100" t="s">
        <v>24</v>
      </c>
      <c r="W82" s="100">
        <v>6.8539187000000004</v>
      </c>
      <c r="X82" s="100">
        <v>4.5483853999999999</v>
      </c>
      <c r="Y82" s="100">
        <v>4.7887659999999999</v>
      </c>
      <c r="Z82" s="100">
        <v>45.163842000000002</v>
      </c>
      <c r="AA82" s="100">
        <v>55.5</v>
      </c>
      <c r="AB82" s="100">
        <v>100</v>
      </c>
      <c r="AC82" s="100">
        <v>0.73317730000000003</v>
      </c>
      <c r="AD82" s="100">
        <v>12467</v>
      </c>
      <c r="AE82" s="100">
        <v>1.8760207</v>
      </c>
      <c r="AF82" s="100">
        <v>2.6519493999999999</v>
      </c>
      <c r="AH82" s="122">
        <v>1975</v>
      </c>
      <c r="AI82" s="100">
        <v>774</v>
      </c>
      <c r="AJ82" s="100">
        <v>5.5711529000000004</v>
      </c>
      <c r="AK82" s="100">
        <v>6.9928315000000003</v>
      </c>
      <c r="AL82" s="100" t="s">
        <v>24</v>
      </c>
      <c r="AM82" s="100">
        <v>8.1005351999999995</v>
      </c>
      <c r="AN82" s="100">
        <v>5.5305920000000004</v>
      </c>
      <c r="AO82" s="100">
        <v>5.849335</v>
      </c>
      <c r="AP82" s="100">
        <v>38.23057</v>
      </c>
      <c r="AQ82" s="100">
        <v>27</v>
      </c>
      <c r="AR82" s="100">
        <v>100</v>
      </c>
      <c r="AS82" s="100">
        <v>0.709955</v>
      </c>
      <c r="AT82" s="100">
        <v>31343</v>
      </c>
      <c r="AU82" s="100">
        <v>2.3281032000000002</v>
      </c>
      <c r="AV82" s="100">
        <v>2.3383074000000001</v>
      </c>
      <c r="AW82" s="100">
        <v>1.4514396000000001</v>
      </c>
      <c r="AY82" s="122">
        <v>1975</v>
      </c>
    </row>
    <row r="83" spans="2:51">
      <c r="B83" s="122">
        <v>1976</v>
      </c>
      <c r="C83" s="100">
        <v>412</v>
      </c>
      <c r="D83" s="100">
        <v>5.8589022999999996</v>
      </c>
      <c r="E83" s="100">
        <v>7.4204863999999997</v>
      </c>
      <c r="F83" s="100" t="s">
        <v>24</v>
      </c>
      <c r="G83" s="100">
        <v>8.3181902999999995</v>
      </c>
      <c r="H83" s="100">
        <v>6.3313198000000002</v>
      </c>
      <c r="I83" s="100">
        <v>6.8521089999999996</v>
      </c>
      <c r="J83" s="100">
        <v>30.139364</v>
      </c>
      <c r="K83" s="100">
        <v>1</v>
      </c>
      <c r="L83" s="100">
        <v>100</v>
      </c>
      <c r="M83" s="100">
        <v>0.65891529999999998</v>
      </c>
      <c r="N83" s="100">
        <v>19040</v>
      </c>
      <c r="O83" s="100">
        <v>2.7697107999999999</v>
      </c>
      <c r="P83" s="100">
        <v>2.2440128000000001</v>
      </c>
      <c r="R83" s="122">
        <v>1976</v>
      </c>
      <c r="S83" s="100">
        <v>383</v>
      </c>
      <c r="T83" s="100">
        <v>5.4706087999999999</v>
      </c>
      <c r="U83" s="100">
        <v>6.4544854999999997</v>
      </c>
      <c r="V83" s="100" t="s">
        <v>24</v>
      </c>
      <c r="W83" s="100">
        <v>7.5138575999999997</v>
      </c>
      <c r="X83" s="100">
        <v>4.8655394999999997</v>
      </c>
      <c r="Y83" s="100">
        <v>4.9933519000000004</v>
      </c>
      <c r="Z83" s="100">
        <v>49.535248000000003</v>
      </c>
      <c r="AA83" s="100">
        <v>65</v>
      </c>
      <c r="AB83" s="100">
        <v>100</v>
      </c>
      <c r="AC83" s="100">
        <v>0.76393739999999999</v>
      </c>
      <c r="AD83" s="100">
        <v>12018</v>
      </c>
      <c r="AE83" s="100">
        <v>1.7909313</v>
      </c>
      <c r="AF83" s="100">
        <v>2.5967178999999998</v>
      </c>
      <c r="AH83" s="122">
        <v>1976</v>
      </c>
      <c r="AI83" s="100">
        <v>795</v>
      </c>
      <c r="AJ83" s="100">
        <v>5.6651841999999997</v>
      </c>
      <c r="AK83" s="100">
        <v>7.0725347999999997</v>
      </c>
      <c r="AL83" s="100" t="s">
        <v>24</v>
      </c>
      <c r="AM83" s="100">
        <v>8.0977727999999995</v>
      </c>
      <c r="AN83" s="100">
        <v>5.6617856</v>
      </c>
      <c r="AO83" s="100">
        <v>5.9812609999999999</v>
      </c>
      <c r="AP83" s="100">
        <v>39.518939000000003</v>
      </c>
      <c r="AQ83" s="100">
        <v>35.5</v>
      </c>
      <c r="AR83" s="100">
        <v>100</v>
      </c>
      <c r="AS83" s="100">
        <v>0.70565049999999996</v>
      </c>
      <c r="AT83" s="100">
        <v>31058</v>
      </c>
      <c r="AU83" s="100">
        <v>2.2862250999999998</v>
      </c>
      <c r="AV83" s="100">
        <v>2.3684983000000002</v>
      </c>
      <c r="AW83" s="100">
        <v>1.1496634999999999</v>
      </c>
      <c r="AY83" s="122">
        <v>1976</v>
      </c>
    </row>
    <row r="84" spans="2:51">
      <c r="B84" s="122">
        <v>1977</v>
      </c>
      <c r="C84" s="100">
        <v>455</v>
      </c>
      <c r="D84" s="100">
        <v>6.4042095000000003</v>
      </c>
      <c r="E84" s="100">
        <v>8.3842558999999994</v>
      </c>
      <c r="F84" s="100" t="s">
        <v>24</v>
      </c>
      <c r="G84" s="100">
        <v>9.3840637999999998</v>
      </c>
      <c r="H84" s="100">
        <v>7.1587573000000004</v>
      </c>
      <c r="I84" s="100">
        <v>7.7412704999999997</v>
      </c>
      <c r="J84" s="100">
        <v>29.511012999999998</v>
      </c>
      <c r="K84" s="100">
        <v>1.5</v>
      </c>
      <c r="L84" s="100">
        <v>100</v>
      </c>
      <c r="M84" s="100">
        <v>0.75431029999999999</v>
      </c>
      <c r="N84" s="100">
        <v>21433</v>
      </c>
      <c r="O84" s="100">
        <v>3.086802</v>
      </c>
      <c r="P84" s="100">
        <v>2.5702739000000001</v>
      </c>
      <c r="R84" s="122">
        <v>1977</v>
      </c>
      <c r="S84" s="100">
        <v>420</v>
      </c>
      <c r="T84" s="100">
        <v>5.9258991999999999</v>
      </c>
      <c r="U84" s="100">
        <v>6.9660326000000001</v>
      </c>
      <c r="V84" s="100" t="s">
        <v>24</v>
      </c>
      <c r="W84" s="100">
        <v>8.0930049000000004</v>
      </c>
      <c r="X84" s="100">
        <v>5.2644874000000002</v>
      </c>
      <c r="Y84" s="100">
        <v>5.3922752999999997</v>
      </c>
      <c r="Z84" s="100">
        <v>50.747017</v>
      </c>
      <c r="AA84" s="100">
        <v>69</v>
      </c>
      <c r="AB84" s="100">
        <v>100</v>
      </c>
      <c r="AC84" s="100">
        <v>0.86651540000000005</v>
      </c>
      <c r="AD84" s="100">
        <v>12525</v>
      </c>
      <c r="AE84" s="100">
        <v>1.8442552999999999</v>
      </c>
      <c r="AF84" s="100">
        <v>2.7927168999999998</v>
      </c>
      <c r="AH84" s="122">
        <v>1977</v>
      </c>
      <c r="AI84" s="100">
        <v>875</v>
      </c>
      <c r="AJ84" s="100">
        <v>6.1653437000000002</v>
      </c>
      <c r="AK84" s="100">
        <v>7.7707544000000004</v>
      </c>
      <c r="AL84" s="100" t="s">
        <v>24</v>
      </c>
      <c r="AM84" s="100">
        <v>8.8541962999999999</v>
      </c>
      <c r="AN84" s="100">
        <v>6.2675910000000004</v>
      </c>
      <c r="AO84" s="100">
        <v>6.6182872000000001</v>
      </c>
      <c r="AP84" s="100">
        <v>39.703322</v>
      </c>
      <c r="AQ84" s="100">
        <v>37</v>
      </c>
      <c r="AR84" s="100">
        <v>100</v>
      </c>
      <c r="AS84" s="100">
        <v>0.80430190000000001</v>
      </c>
      <c r="AT84" s="100">
        <v>33958</v>
      </c>
      <c r="AU84" s="100">
        <v>2.4724075000000001</v>
      </c>
      <c r="AV84" s="100">
        <v>2.6480698</v>
      </c>
      <c r="AW84" s="100">
        <v>1.2035913</v>
      </c>
      <c r="AY84" s="122">
        <v>1977</v>
      </c>
    </row>
    <row r="85" spans="2:51">
      <c r="B85" s="122">
        <v>1978</v>
      </c>
      <c r="C85" s="100">
        <v>493</v>
      </c>
      <c r="D85" s="100">
        <v>6.8650589999999996</v>
      </c>
      <c r="E85" s="100">
        <v>9.2021613999999996</v>
      </c>
      <c r="F85" s="100" t="s">
        <v>24</v>
      </c>
      <c r="G85" s="100">
        <v>10.390779999999999</v>
      </c>
      <c r="H85" s="100">
        <v>7.8580940999999997</v>
      </c>
      <c r="I85" s="100">
        <v>8.6266631</v>
      </c>
      <c r="J85" s="100">
        <v>27.835366</v>
      </c>
      <c r="K85" s="100">
        <v>0</v>
      </c>
      <c r="L85" s="100">
        <v>100</v>
      </c>
      <c r="M85" s="100">
        <v>0.81783649999999997</v>
      </c>
      <c r="N85" s="100">
        <v>24302</v>
      </c>
      <c r="O85" s="100">
        <v>3.4643682999999998</v>
      </c>
      <c r="P85" s="100">
        <v>2.9867621999999998</v>
      </c>
      <c r="R85" s="122">
        <v>1978</v>
      </c>
      <c r="S85" s="100">
        <v>388</v>
      </c>
      <c r="T85" s="100">
        <v>5.4054339999999996</v>
      </c>
      <c r="U85" s="100">
        <v>5.8648885000000002</v>
      </c>
      <c r="V85" s="100" t="s">
        <v>24</v>
      </c>
      <c r="W85" s="100">
        <v>6.5849026000000004</v>
      </c>
      <c r="X85" s="100">
        <v>5.1102794999999999</v>
      </c>
      <c r="Y85" s="100">
        <v>5.7176561000000001</v>
      </c>
      <c r="Z85" s="100">
        <v>39</v>
      </c>
      <c r="AA85" s="100">
        <v>26</v>
      </c>
      <c r="AB85" s="100">
        <v>100</v>
      </c>
      <c r="AC85" s="100">
        <v>0.80591559999999995</v>
      </c>
      <c r="AD85" s="100">
        <v>15570</v>
      </c>
      <c r="AE85" s="100">
        <v>2.2647704000000002</v>
      </c>
      <c r="AF85" s="100">
        <v>3.5793268</v>
      </c>
      <c r="AH85" s="122">
        <v>1978</v>
      </c>
      <c r="AI85" s="100">
        <v>881</v>
      </c>
      <c r="AJ85" s="100">
        <v>6.1354157999999996</v>
      </c>
      <c r="AK85" s="100">
        <v>7.2147623000000003</v>
      </c>
      <c r="AL85" s="100" t="s">
        <v>24</v>
      </c>
      <c r="AM85" s="100">
        <v>8.0670149000000002</v>
      </c>
      <c r="AN85" s="100">
        <v>6.3423403</v>
      </c>
      <c r="AO85" s="100">
        <v>7.0790081999999996</v>
      </c>
      <c r="AP85" s="100">
        <v>32.757955000000003</v>
      </c>
      <c r="AQ85" s="100">
        <v>1</v>
      </c>
      <c r="AR85" s="100">
        <v>100</v>
      </c>
      <c r="AS85" s="100">
        <v>0.81254320000000002</v>
      </c>
      <c r="AT85" s="100">
        <v>39872</v>
      </c>
      <c r="AU85" s="100">
        <v>2.8706138999999999</v>
      </c>
      <c r="AV85" s="100">
        <v>3.1931959000000001</v>
      </c>
      <c r="AW85" s="100">
        <v>1.5690257999999999</v>
      </c>
      <c r="AY85" s="122">
        <v>1978</v>
      </c>
    </row>
    <row r="86" spans="2:51">
      <c r="B86" s="123">
        <v>1979</v>
      </c>
      <c r="C86" s="100">
        <v>408</v>
      </c>
      <c r="D86" s="100">
        <v>5.6246676000000004</v>
      </c>
      <c r="E86" s="100">
        <v>7.0408609000000002</v>
      </c>
      <c r="F86" s="100">
        <v>5.3510543000000004</v>
      </c>
      <c r="G86" s="100">
        <v>7.8028040000000001</v>
      </c>
      <c r="H86" s="100">
        <v>6.3758622000000003</v>
      </c>
      <c r="I86" s="100">
        <v>7.2465581999999999</v>
      </c>
      <c r="J86" s="100">
        <v>24.675743000000001</v>
      </c>
      <c r="K86" s="100">
        <v>0</v>
      </c>
      <c r="L86" s="100">
        <v>100</v>
      </c>
      <c r="M86" s="100">
        <v>0.68852630000000004</v>
      </c>
      <c r="N86" s="100">
        <v>21053</v>
      </c>
      <c r="O86" s="100">
        <v>2.9728683</v>
      </c>
      <c r="P86" s="100">
        <v>2.6829738000000001</v>
      </c>
      <c r="R86" s="123">
        <v>1979</v>
      </c>
      <c r="S86" s="100">
        <v>343</v>
      </c>
      <c r="T86" s="100">
        <v>4.7232381999999999</v>
      </c>
      <c r="U86" s="100">
        <v>5.0859030000000001</v>
      </c>
      <c r="V86" s="100">
        <v>3.8652863000000002</v>
      </c>
      <c r="W86" s="100">
        <v>5.7223939000000001</v>
      </c>
      <c r="X86" s="100">
        <v>4.4712630999999998</v>
      </c>
      <c r="Y86" s="100">
        <v>5.0473467999999997</v>
      </c>
      <c r="Z86" s="100">
        <v>39.471975999999998</v>
      </c>
      <c r="AA86" s="100">
        <v>25</v>
      </c>
      <c r="AB86" s="100">
        <v>100</v>
      </c>
      <c r="AC86" s="100">
        <v>0.72499000000000002</v>
      </c>
      <c r="AD86" s="100">
        <v>13688</v>
      </c>
      <c r="AE86" s="100">
        <v>1.9692183999999999</v>
      </c>
      <c r="AF86" s="100">
        <v>3.2880687000000002</v>
      </c>
      <c r="AH86" s="123">
        <v>1979</v>
      </c>
      <c r="AI86" s="100">
        <v>751</v>
      </c>
      <c r="AJ86" s="100">
        <v>5.1736981000000002</v>
      </c>
      <c r="AK86" s="100">
        <v>5.9666760999999999</v>
      </c>
      <c r="AL86" s="100">
        <v>4.5346738000000002</v>
      </c>
      <c r="AM86" s="100">
        <v>6.6360083000000003</v>
      </c>
      <c r="AN86" s="100">
        <v>5.3849201000000004</v>
      </c>
      <c r="AO86" s="100">
        <v>6.1291903999999997</v>
      </c>
      <c r="AP86" s="100">
        <v>31.426649000000001</v>
      </c>
      <c r="AQ86" s="100">
        <v>0</v>
      </c>
      <c r="AR86" s="100">
        <v>100</v>
      </c>
      <c r="AS86" s="100">
        <v>0.70471439999999996</v>
      </c>
      <c r="AT86" s="100">
        <v>34741</v>
      </c>
      <c r="AU86" s="100">
        <v>2.4757185000000002</v>
      </c>
      <c r="AV86" s="100">
        <v>2.8927160999999999</v>
      </c>
      <c r="AW86" s="100">
        <v>1.3843875999999999</v>
      </c>
      <c r="AY86" s="123">
        <v>1979</v>
      </c>
    </row>
    <row r="87" spans="2:51">
      <c r="B87" s="123">
        <v>1980</v>
      </c>
      <c r="C87" s="100">
        <v>390</v>
      </c>
      <c r="D87" s="100">
        <v>5.3147561999999997</v>
      </c>
      <c r="E87" s="100">
        <v>6.1553130999999999</v>
      </c>
      <c r="F87" s="100">
        <v>4.6780379999999999</v>
      </c>
      <c r="G87" s="100">
        <v>6.6428341</v>
      </c>
      <c r="H87" s="100">
        <v>6.0249370999999998</v>
      </c>
      <c r="I87" s="100">
        <v>7.0777121999999997</v>
      </c>
      <c r="J87" s="100">
        <v>20.203085000000002</v>
      </c>
      <c r="K87" s="100">
        <v>0</v>
      </c>
      <c r="L87" s="100">
        <v>100</v>
      </c>
      <c r="M87" s="100">
        <v>0.64443640000000002</v>
      </c>
      <c r="N87" s="100">
        <v>21842</v>
      </c>
      <c r="O87" s="100">
        <v>3.0509004000000002</v>
      </c>
      <c r="P87" s="100">
        <v>2.8050826</v>
      </c>
      <c r="R87" s="123">
        <v>1980</v>
      </c>
      <c r="S87" s="100">
        <v>323</v>
      </c>
      <c r="T87" s="100">
        <v>4.3901998999999998</v>
      </c>
      <c r="U87" s="100">
        <v>4.7049190999999997</v>
      </c>
      <c r="V87" s="100">
        <v>3.5757386000000002</v>
      </c>
      <c r="W87" s="100">
        <v>5.2862172999999997</v>
      </c>
      <c r="X87" s="100">
        <v>4.1735113000000004</v>
      </c>
      <c r="Y87" s="100">
        <v>4.7539103000000003</v>
      </c>
      <c r="Z87" s="100">
        <v>39.214953000000001</v>
      </c>
      <c r="AA87" s="100">
        <v>18</v>
      </c>
      <c r="AB87" s="100">
        <v>100</v>
      </c>
      <c r="AC87" s="100">
        <v>0.67044440000000005</v>
      </c>
      <c r="AD87" s="100">
        <v>13068</v>
      </c>
      <c r="AE87" s="100">
        <v>1.8571550999999999</v>
      </c>
      <c r="AF87" s="100">
        <v>3.2265312000000002</v>
      </c>
      <c r="AH87" s="123">
        <v>1980</v>
      </c>
      <c r="AI87" s="100">
        <v>713</v>
      </c>
      <c r="AJ87" s="100">
        <v>4.8518729</v>
      </c>
      <c r="AK87" s="100">
        <v>5.4876176000000001</v>
      </c>
      <c r="AL87" s="100">
        <v>4.1705893999999999</v>
      </c>
      <c r="AM87" s="100">
        <v>6.0319826000000001</v>
      </c>
      <c r="AN87" s="100">
        <v>5.1406448999999999</v>
      </c>
      <c r="AO87" s="100">
        <v>5.9567040999999996</v>
      </c>
      <c r="AP87" s="100">
        <v>28.798591999999999</v>
      </c>
      <c r="AQ87" s="100">
        <v>0</v>
      </c>
      <c r="AR87" s="100">
        <v>100</v>
      </c>
      <c r="AS87" s="100">
        <v>0.65596390000000004</v>
      </c>
      <c r="AT87" s="100">
        <v>34910</v>
      </c>
      <c r="AU87" s="100">
        <v>2.4591837999999999</v>
      </c>
      <c r="AV87" s="100">
        <v>2.9492892999999998</v>
      </c>
      <c r="AW87" s="100">
        <v>1.3082718</v>
      </c>
      <c r="AY87" s="123">
        <v>1980</v>
      </c>
    </row>
    <row r="88" spans="2:51">
      <c r="B88" s="123">
        <v>1981</v>
      </c>
      <c r="C88" s="100">
        <v>429</v>
      </c>
      <c r="D88" s="100">
        <v>5.7597291000000004</v>
      </c>
      <c r="E88" s="100">
        <v>6.5831162000000001</v>
      </c>
      <c r="F88" s="100">
        <v>5.0031682999999996</v>
      </c>
      <c r="G88" s="100">
        <v>7.0868688999999998</v>
      </c>
      <c r="H88" s="100">
        <v>6.4779097999999999</v>
      </c>
      <c r="I88" s="100">
        <v>7.5984574</v>
      </c>
      <c r="J88" s="100">
        <v>20.910588000000001</v>
      </c>
      <c r="K88" s="100">
        <v>0</v>
      </c>
      <c r="L88" s="100">
        <v>100</v>
      </c>
      <c r="M88" s="100">
        <v>0.70680109999999996</v>
      </c>
      <c r="N88" s="100">
        <v>23497</v>
      </c>
      <c r="O88" s="100">
        <v>3.2355049</v>
      </c>
      <c r="P88" s="100">
        <v>3.0849399000000002</v>
      </c>
      <c r="R88" s="123">
        <v>1981</v>
      </c>
      <c r="S88" s="100">
        <v>327</v>
      </c>
      <c r="T88" s="100">
        <v>4.3745859999999999</v>
      </c>
      <c r="U88" s="100">
        <v>4.5600202000000003</v>
      </c>
      <c r="V88" s="100">
        <v>3.4656153999999999</v>
      </c>
      <c r="W88" s="100">
        <v>5.0455863000000001</v>
      </c>
      <c r="X88" s="100">
        <v>4.2831593000000003</v>
      </c>
      <c r="Y88" s="100">
        <v>5.0433579999999996</v>
      </c>
      <c r="Z88" s="100">
        <v>34.748466000000001</v>
      </c>
      <c r="AA88" s="100">
        <v>0</v>
      </c>
      <c r="AB88" s="100">
        <v>100</v>
      </c>
      <c r="AC88" s="100">
        <v>0.67692050000000004</v>
      </c>
      <c r="AD88" s="100">
        <v>14408</v>
      </c>
      <c r="AE88" s="100">
        <v>2.0168816999999999</v>
      </c>
      <c r="AF88" s="100">
        <v>3.6514405000000001</v>
      </c>
      <c r="AH88" s="123">
        <v>1981</v>
      </c>
      <c r="AI88" s="100">
        <v>756</v>
      </c>
      <c r="AJ88" s="100">
        <v>5.0659172000000003</v>
      </c>
      <c r="AK88" s="100">
        <v>5.5507068000000004</v>
      </c>
      <c r="AL88" s="100">
        <v>4.2185370999999998</v>
      </c>
      <c r="AM88" s="100">
        <v>6.0354694999999996</v>
      </c>
      <c r="AN88" s="100">
        <v>5.3801275000000004</v>
      </c>
      <c r="AO88" s="100">
        <v>6.3358635000000003</v>
      </c>
      <c r="AP88" s="100">
        <v>26.917442999999999</v>
      </c>
      <c r="AQ88" s="100">
        <v>0</v>
      </c>
      <c r="AR88" s="100">
        <v>100</v>
      </c>
      <c r="AS88" s="100">
        <v>0.69355889999999998</v>
      </c>
      <c r="AT88" s="100">
        <v>37905</v>
      </c>
      <c r="AU88" s="100">
        <v>2.6312068000000002</v>
      </c>
      <c r="AV88" s="100">
        <v>3.2782646</v>
      </c>
      <c r="AW88" s="100">
        <v>1.4436594</v>
      </c>
      <c r="AY88" s="123">
        <v>1981</v>
      </c>
    </row>
    <row r="89" spans="2:51">
      <c r="B89" s="123">
        <v>1982</v>
      </c>
      <c r="C89" s="100">
        <v>446</v>
      </c>
      <c r="D89" s="100">
        <v>5.8831955999999996</v>
      </c>
      <c r="E89" s="100">
        <v>6.5216794</v>
      </c>
      <c r="F89" s="100">
        <v>4.9564763000000003</v>
      </c>
      <c r="G89" s="100">
        <v>6.9895861999999997</v>
      </c>
      <c r="H89" s="100">
        <v>6.6427196000000004</v>
      </c>
      <c r="I89" s="100">
        <v>7.9797205</v>
      </c>
      <c r="J89" s="100">
        <v>18.563063</v>
      </c>
      <c r="K89" s="100">
        <v>0</v>
      </c>
      <c r="L89" s="100">
        <v>100</v>
      </c>
      <c r="M89" s="100">
        <v>0.70463699999999996</v>
      </c>
      <c r="N89" s="100">
        <v>25534</v>
      </c>
      <c r="O89" s="100">
        <v>3.4567192000000002</v>
      </c>
      <c r="P89" s="100">
        <v>3.2547372999999999</v>
      </c>
      <c r="R89" s="123">
        <v>1982</v>
      </c>
      <c r="S89" s="100">
        <v>313</v>
      </c>
      <c r="T89" s="100">
        <v>4.1166156999999997</v>
      </c>
      <c r="U89" s="100">
        <v>4.3424711</v>
      </c>
      <c r="V89" s="100">
        <v>3.300278</v>
      </c>
      <c r="W89" s="100">
        <v>4.7974166</v>
      </c>
      <c r="X89" s="100">
        <v>4.0550255000000002</v>
      </c>
      <c r="Y89" s="100">
        <v>4.7744961999999997</v>
      </c>
      <c r="Z89" s="100">
        <v>35.341853</v>
      </c>
      <c r="AA89" s="100">
        <v>0</v>
      </c>
      <c r="AB89" s="100">
        <v>100</v>
      </c>
      <c r="AC89" s="100">
        <v>0.60805039999999999</v>
      </c>
      <c r="AD89" s="100">
        <v>13879</v>
      </c>
      <c r="AE89" s="100">
        <v>1.9118157</v>
      </c>
      <c r="AF89" s="100">
        <v>3.3901659</v>
      </c>
      <c r="AH89" s="123">
        <v>1982</v>
      </c>
      <c r="AI89" s="100">
        <v>759</v>
      </c>
      <c r="AJ89" s="100">
        <v>4.9986015000000004</v>
      </c>
      <c r="AK89" s="100">
        <v>5.4399835000000003</v>
      </c>
      <c r="AL89" s="100">
        <v>4.1343874999999999</v>
      </c>
      <c r="AM89" s="100">
        <v>5.9012792000000003</v>
      </c>
      <c r="AN89" s="100">
        <v>5.3635599999999997</v>
      </c>
      <c r="AO89" s="100">
        <v>6.4070333000000002</v>
      </c>
      <c r="AP89" s="100">
        <v>25.500661000000001</v>
      </c>
      <c r="AQ89" s="100">
        <v>0</v>
      </c>
      <c r="AR89" s="100">
        <v>100</v>
      </c>
      <c r="AS89" s="100">
        <v>0.66131689999999999</v>
      </c>
      <c r="AT89" s="100">
        <v>39413</v>
      </c>
      <c r="AU89" s="100">
        <v>2.6909749999999999</v>
      </c>
      <c r="AV89" s="100">
        <v>3.3011756000000001</v>
      </c>
      <c r="AW89" s="100">
        <v>1.5018359999999999</v>
      </c>
      <c r="AY89" s="123">
        <v>1982</v>
      </c>
    </row>
    <row r="90" spans="2:51">
      <c r="B90" s="123">
        <v>1983</v>
      </c>
      <c r="C90" s="100">
        <v>413</v>
      </c>
      <c r="D90" s="100">
        <v>5.3731643</v>
      </c>
      <c r="E90" s="100">
        <v>6.2479893999999998</v>
      </c>
      <c r="F90" s="100">
        <v>4.7484719000000002</v>
      </c>
      <c r="G90" s="100">
        <v>6.7522418999999996</v>
      </c>
      <c r="H90" s="100">
        <v>6.1366603</v>
      </c>
      <c r="I90" s="100">
        <v>7.3499742000000001</v>
      </c>
      <c r="J90" s="100">
        <v>19.737863999999998</v>
      </c>
      <c r="K90" s="100">
        <v>0</v>
      </c>
      <c r="L90" s="100">
        <v>100</v>
      </c>
      <c r="M90" s="100">
        <v>0.68320930000000002</v>
      </c>
      <c r="N90" s="100">
        <v>23369</v>
      </c>
      <c r="O90" s="100">
        <v>3.1224851</v>
      </c>
      <c r="P90" s="100">
        <v>3.1790060000000002</v>
      </c>
      <c r="R90" s="123">
        <v>1983</v>
      </c>
      <c r="S90" s="100">
        <v>297</v>
      </c>
      <c r="T90" s="100">
        <v>3.8535765</v>
      </c>
      <c r="U90" s="100">
        <v>3.9412685999999999</v>
      </c>
      <c r="V90" s="100">
        <v>2.9953642</v>
      </c>
      <c r="W90" s="100">
        <v>4.3455551000000003</v>
      </c>
      <c r="X90" s="100">
        <v>3.8152032</v>
      </c>
      <c r="Y90" s="100">
        <v>4.6017415000000002</v>
      </c>
      <c r="Z90" s="100">
        <v>32.064188999999999</v>
      </c>
      <c r="AA90" s="100">
        <v>0</v>
      </c>
      <c r="AB90" s="100">
        <v>100</v>
      </c>
      <c r="AC90" s="100">
        <v>0.59838009999999997</v>
      </c>
      <c r="AD90" s="100">
        <v>13977</v>
      </c>
      <c r="AE90" s="100">
        <v>1.9017325</v>
      </c>
      <c r="AF90" s="100">
        <v>3.5139456999999998</v>
      </c>
      <c r="AH90" s="123">
        <v>1983</v>
      </c>
      <c r="AI90" s="100">
        <v>710</v>
      </c>
      <c r="AJ90" s="100">
        <v>4.6123447999999998</v>
      </c>
      <c r="AK90" s="100">
        <v>5.004505</v>
      </c>
      <c r="AL90" s="100">
        <v>3.8034238</v>
      </c>
      <c r="AM90" s="100">
        <v>5.4292467000000002</v>
      </c>
      <c r="AN90" s="100">
        <v>4.9449848999999997</v>
      </c>
      <c r="AO90" s="100">
        <v>5.9601039</v>
      </c>
      <c r="AP90" s="100">
        <v>24.891242999999999</v>
      </c>
      <c r="AQ90" s="100">
        <v>0</v>
      </c>
      <c r="AR90" s="100">
        <v>100</v>
      </c>
      <c r="AS90" s="100">
        <v>0.64496200000000004</v>
      </c>
      <c r="AT90" s="100">
        <v>37346</v>
      </c>
      <c r="AU90" s="100">
        <v>2.5176427000000001</v>
      </c>
      <c r="AV90" s="100">
        <v>3.2966063000000001</v>
      </c>
      <c r="AW90" s="100">
        <v>1.5852736999999999</v>
      </c>
      <c r="AY90" s="123">
        <v>1983</v>
      </c>
    </row>
    <row r="91" spans="2:51">
      <c r="B91" s="123">
        <v>1984</v>
      </c>
      <c r="C91" s="100">
        <v>451</v>
      </c>
      <c r="D91" s="100">
        <v>5.7982477000000001</v>
      </c>
      <c r="E91" s="100">
        <v>6.2223946999999997</v>
      </c>
      <c r="F91" s="100">
        <v>4.7290200000000002</v>
      </c>
      <c r="G91" s="100">
        <v>6.5792185999999999</v>
      </c>
      <c r="H91" s="100">
        <v>6.5488007000000001</v>
      </c>
      <c r="I91" s="100">
        <v>8.0118065999999999</v>
      </c>
      <c r="J91" s="100">
        <v>15.240534999999999</v>
      </c>
      <c r="K91" s="100">
        <v>0</v>
      </c>
      <c r="L91" s="100">
        <v>100</v>
      </c>
      <c r="M91" s="100">
        <v>0.75182959999999999</v>
      </c>
      <c r="N91" s="100">
        <v>27342</v>
      </c>
      <c r="O91" s="100">
        <v>3.6136265999999999</v>
      </c>
      <c r="P91" s="100">
        <v>3.8723657</v>
      </c>
      <c r="R91" s="123">
        <v>1984</v>
      </c>
      <c r="S91" s="100">
        <v>326</v>
      </c>
      <c r="T91" s="100">
        <v>4.1788555000000001</v>
      </c>
      <c r="U91" s="100">
        <v>4.2353158999999998</v>
      </c>
      <c r="V91" s="100">
        <v>3.2188401</v>
      </c>
      <c r="W91" s="100">
        <v>4.5994307000000001</v>
      </c>
      <c r="X91" s="100">
        <v>4.1849315999999996</v>
      </c>
      <c r="Y91" s="100">
        <v>5.0693581999999999</v>
      </c>
      <c r="Z91" s="100">
        <v>30.466258</v>
      </c>
      <c r="AA91" s="100">
        <v>0</v>
      </c>
      <c r="AB91" s="100">
        <v>100</v>
      </c>
      <c r="AC91" s="100">
        <v>0.65295329999999996</v>
      </c>
      <c r="AD91" s="100">
        <v>15888</v>
      </c>
      <c r="AE91" s="100">
        <v>2.1387005000000001</v>
      </c>
      <c r="AF91" s="100">
        <v>4.1659237999999998</v>
      </c>
      <c r="AH91" s="123">
        <v>1984</v>
      </c>
      <c r="AI91" s="100">
        <v>777</v>
      </c>
      <c r="AJ91" s="100">
        <v>4.9873580000000004</v>
      </c>
      <c r="AK91" s="100">
        <v>5.2261074000000001</v>
      </c>
      <c r="AL91" s="100">
        <v>3.9718415999999999</v>
      </c>
      <c r="AM91" s="100">
        <v>5.5827726000000002</v>
      </c>
      <c r="AN91" s="100">
        <v>5.3788926999999997</v>
      </c>
      <c r="AO91" s="100">
        <v>6.5680287000000002</v>
      </c>
      <c r="AP91" s="100">
        <v>21.645161000000002</v>
      </c>
      <c r="AQ91" s="100">
        <v>0</v>
      </c>
      <c r="AR91" s="100">
        <v>100</v>
      </c>
      <c r="AS91" s="100">
        <v>0.70691630000000005</v>
      </c>
      <c r="AT91" s="100">
        <v>43230</v>
      </c>
      <c r="AU91" s="100">
        <v>2.8829283000000001</v>
      </c>
      <c r="AV91" s="100">
        <v>3.9753186</v>
      </c>
      <c r="AW91" s="100">
        <v>1.4691689999999999</v>
      </c>
      <c r="AY91" s="123">
        <v>1984</v>
      </c>
    </row>
    <row r="92" spans="2:51">
      <c r="B92" s="123">
        <v>1985</v>
      </c>
      <c r="C92" s="100">
        <v>480</v>
      </c>
      <c r="D92" s="100">
        <v>6.0892625000000002</v>
      </c>
      <c r="E92" s="100">
        <v>6.6102613000000003</v>
      </c>
      <c r="F92" s="100">
        <v>5.0237986000000001</v>
      </c>
      <c r="G92" s="100">
        <v>7.0044199000000003</v>
      </c>
      <c r="H92" s="100">
        <v>6.8291344</v>
      </c>
      <c r="I92" s="100">
        <v>8.2875388000000001</v>
      </c>
      <c r="J92" s="100">
        <v>17.741126999999999</v>
      </c>
      <c r="K92" s="100">
        <v>0</v>
      </c>
      <c r="L92" s="100">
        <v>100</v>
      </c>
      <c r="M92" s="100">
        <v>0.74817630000000002</v>
      </c>
      <c r="N92" s="100">
        <v>27947</v>
      </c>
      <c r="O92" s="100">
        <v>3.6481591</v>
      </c>
      <c r="P92" s="100">
        <v>3.7203439</v>
      </c>
      <c r="R92" s="123">
        <v>1985</v>
      </c>
      <c r="S92" s="100">
        <v>340</v>
      </c>
      <c r="T92" s="100">
        <v>4.3007574999999996</v>
      </c>
      <c r="U92" s="100">
        <v>4.2829810999999998</v>
      </c>
      <c r="V92" s="100">
        <v>3.2550656999999998</v>
      </c>
      <c r="W92" s="100">
        <v>4.6373559000000002</v>
      </c>
      <c r="X92" s="100">
        <v>4.3059769000000001</v>
      </c>
      <c r="Y92" s="100">
        <v>5.2388598000000002</v>
      </c>
      <c r="Z92" s="100">
        <v>29.552941000000001</v>
      </c>
      <c r="AA92" s="100">
        <v>0</v>
      </c>
      <c r="AB92" s="100">
        <v>100</v>
      </c>
      <c r="AC92" s="100">
        <v>0.62211810000000001</v>
      </c>
      <c r="AD92" s="100">
        <v>16792</v>
      </c>
      <c r="AE92" s="100">
        <v>2.2337555</v>
      </c>
      <c r="AF92" s="100">
        <v>4.1229215999999997</v>
      </c>
      <c r="AH92" s="123">
        <v>1985</v>
      </c>
      <c r="AI92" s="100">
        <v>820</v>
      </c>
      <c r="AJ92" s="100">
        <v>5.1937154999999997</v>
      </c>
      <c r="AK92" s="100">
        <v>5.4039929999999998</v>
      </c>
      <c r="AL92" s="100">
        <v>4.1070346999999998</v>
      </c>
      <c r="AM92" s="100">
        <v>5.7660999000000004</v>
      </c>
      <c r="AN92" s="100">
        <v>5.5573997000000004</v>
      </c>
      <c r="AO92" s="100">
        <v>6.7688207</v>
      </c>
      <c r="AP92" s="100">
        <v>22.644689</v>
      </c>
      <c r="AQ92" s="100">
        <v>0</v>
      </c>
      <c r="AR92" s="100">
        <v>100</v>
      </c>
      <c r="AS92" s="100">
        <v>0.69018919999999995</v>
      </c>
      <c r="AT92" s="100">
        <v>44739</v>
      </c>
      <c r="AU92" s="100">
        <v>2.9476290999999999</v>
      </c>
      <c r="AV92" s="100">
        <v>3.8618774</v>
      </c>
      <c r="AW92" s="100">
        <v>1.5433786</v>
      </c>
      <c r="AY92" s="123">
        <v>1985</v>
      </c>
    </row>
    <row r="93" spans="2:51">
      <c r="B93" s="123">
        <v>1986</v>
      </c>
      <c r="C93" s="100">
        <v>450</v>
      </c>
      <c r="D93" s="100">
        <v>5.6248684999999998</v>
      </c>
      <c r="E93" s="100">
        <v>5.6788258999999996</v>
      </c>
      <c r="F93" s="100">
        <v>4.3159077000000003</v>
      </c>
      <c r="G93" s="100">
        <v>5.8729908000000002</v>
      </c>
      <c r="H93" s="100">
        <v>6.2262785000000003</v>
      </c>
      <c r="I93" s="100">
        <v>7.6926475999999999</v>
      </c>
      <c r="J93" s="100">
        <v>14.561798</v>
      </c>
      <c r="K93" s="100">
        <v>0</v>
      </c>
      <c r="L93" s="100">
        <v>100</v>
      </c>
      <c r="M93" s="100">
        <v>0.72335640000000001</v>
      </c>
      <c r="N93" s="100">
        <v>27269</v>
      </c>
      <c r="O93" s="100">
        <v>3.5111520000000001</v>
      </c>
      <c r="P93" s="100">
        <v>3.7682424999999999</v>
      </c>
      <c r="R93" s="123">
        <v>1986</v>
      </c>
      <c r="S93" s="100">
        <v>343</v>
      </c>
      <c r="T93" s="100">
        <v>4.2777877999999996</v>
      </c>
      <c r="U93" s="100">
        <v>4.1791983999999998</v>
      </c>
      <c r="V93" s="100">
        <v>3.1761908000000001</v>
      </c>
      <c r="W93" s="100">
        <v>4.5199932</v>
      </c>
      <c r="X93" s="100">
        <v>4.2230052999999996</v>
      </c>
      <c r="Y93" s="100">
        <v>5.1729181000000004</v>
      </c>
      <c r="Z93" s="100">
        <v>30.280702000000002</v>
      </c>
      <c r="AA93" s="100">
        <v>0</v>
      </c>
      <c r="AB93" s="100">
        <v>100</v>
      </c>
      <c r="AC93" s="100">
        <v>0.64997819999999995</v>
      </c>
      <c r="AD93" s="100">
        <v>16643</v>
      </c>
      <c r="AE93" s="100">
        <v>2.1860743999999999</v>
      </c>
      <c r="AF93" s="100">
        <v>4.2661997999999999</v>
      </c>
      <c r="AH93" s="123">
        <v>1986</v>
      </c>
      <c r="AI93" s="100">
        <v>793</v>
      </c>
      <c r="AJ93" s="100">
        <v>4.9505723000000001</v>
      </c>
      <c r="AK93" s="100">
        <v>5.0157315999999996</v>
      </c>
      <c r="AL93" s="100">
        <v>3.8119559999999999</v>
      </c>
      <c r="AM93" s="100">
        <v>5.3067209999999996</v>
      </c>
      <c r="AN93" s="100">
        <v>5.2785095000000002</v>
      </c>
      <c r="AO93" s="100">
        <v>6.4891503999999998</v>
      </c>
      <c r="AP93" s="100">
        <v>21.39263</v>
      </c>
      <c r="AQ93" s="100">
        <v>0</v>
      </c>
      <c r="AR93" s="100">
        <v>100</v>
      </c>
      <c r="AS93" s="100">
        <v>0.68967920000000005</v>
      </c>
      <c r="AT93" s="100">
        <v>43912</v>
      </c>
      <c r="AU93" s="100">
        <v>2.8552132000000001</v>
      </c>
      <c r="AV93" s="100">
        <v>3.9426594000000001</v>
      </c>
      <c r="AW93" s="100">
        <v>1.3588313999999999</v>
      </c>
      <c r="AY93" s="123">
        <v>1986</v>
      </c>
    </row>
    <row r="94" spans="2:51">
      <c r="B94" s="123">
        <v>1987</v>
      </c>
      <c r="C94" s="100">
        <v>485</v>
      </c>
      <c r="D94" s="100">
        <v>5.9741903000000001</v>
      </c>
      <c r="E94" s="100">
        <v>6.1151119999999999</v>
      </c>
      <c r="F94" s="100">
        <v>4.6474850999999999</v>
      </c>
      <c r="G94" s="100">
        <v>6.3349776999999996</v>
      </c>
      <c r="H94" s="100">
        <v>6.6699444000000003</v>
      </c>
      <c r="I94" s="100">
        <v>8.2012430999999992</v>
      </c>
      <c r="J94" s="100">
        <v>15.93595</v>
      </c>
      <c r="K94" s="100">
        <v>0</v>
      </c>
      <c r="L94" s="100">
        <v>100</v>
      </c>
      <c r="M94" s="100">
        <v>0.76247069999999995</v>
      </c>
      <c r="N94" s="100">
        <v>29027</v>
      </c>
      <c r="O94" s="100">
        <v>3.6864531999999999</v>
      </c>
      <c r="P94" s="100">
        <v>4.0295129999999997</v>
      </c>
      <c r="R94" s="123">
        <v>1987</v>
      </c>
      <c r="S94" s="100">
        <v>321</v>
      </c>
      <c r="T94" s="100">
        <v>3.9407687</v>
      </c>
      <c r="U94" s="100">
        <v>3.8585574999999999</v>
      </c>
      <c r="V94" s="100">
        <v>2.9325036999999998</v>
      </c>
      <c r="W94" s="100">
        <v>4.1692057</v>
      </c>
      <c r="X94" s="100">
        <v>3.8982825000000001</v>
      </c>
      <c r="Y94" s="100">
        <v>4.7355621000000001</v>
      </c>
      <c r="Z94" s="100">
        <v>30.956250000000001</v>
      </c>
      <c r="AA94" s="100">
        <v>0</v>
      </c>
      <c r="AB94" s="100">
        <v>100</v>
      </c>
      <c r="AC94" s="100">
        <v>0.59765409999999997</v>
      </c>
      <c r="AD94" s="100">
        <v>15417</v>
      </c>
      <c r="AE94" s="100">
        <v>1.9955286999999999</v>
      </c>
      <c r="AF94" s="100">
        <v>4.0659970000000003</v>
      </c>
      <c r="AH94" s="123">
        <v>1987</v>
      </c>
      <c r="AI94" s="100">
        <v>806</v>
      </c>
      <c r="AJ94" s="100">
        <v>4.9557688000000004</v>
      </c>
      <c r="AK94" s="100">
        <v>5.0319497999999996</v>
      </c>
      <c r="AL94" s="100">
        <v>3.8242818999999999</v>
      </c>
      <c r="AM94" s="100">
        <v>5.3060010999999996</v>
      </c>
      <c r="AN94" s="100">
        <v>5.3215687999999997</v>
      </c>
      <c r="AO94" s="100">
        <v>6.5134973</v>
      </c>
      <c r="AP94" s="100">
        <v>21.914179000000001</v>
      </c>
      <c r="AQ94" s="100">
        <v>0</v>
      </c>
      <c r="AR94" s="100">
        <v>100</v>
      </c>
      <c r="AS94" s="100">
        <v>0.68701570000000001</v>
      </c>
      <c r="AT94" s="100">
        <v>44444</v>
      </c>
      <c r="AU94" s="100">
        <v>2.8490226000000001</v>
      </c>
      <c r="AV94" s="100">
        <v>4.0420943999999999</v>
      </c>
      <c r="AW94" s="100">
        <v>1.5848182</v>
      </c>
      <c r="AY94" s="123">
        <v>1987</v>
      </c>
    </row>
    <row r="95" spans="2:51">
      <c r="B95" s="123">
        <v>1988</v>
      </c>
      <c r="C95" s="100">
        <v>456</v>
      </c>
      <c r="D95" s="100">
        <v>5.5279796000000001</v>
      </c>
      <c r="E95" s="100">
        <v>5.6414719</v>
      </c>
      <c r="F95" s="100">
        <v>4.2875186999999997</v>
      </c>
      <c r="G95" s="100">
        <v>5.8303909999999997</v>
      </c>
      <c r="H95" s="100">
        <v>6.1475966</v>
      </c>
      <c r="I95" s="100">
        <v>7.4859691000000002</v>
      </c>
      <c r="J95" s="100">
        <v>16.608791</v>
      </c>
      <c r="K95" s="100">
        <v>0</v>
      </c>
      <c r="L95" s="100">
        <v>100</v>
      </c>
      <c r="M95" s="100">
        <v>0.70067610000000002</v>
      </c>
      <c r="N95" s="100">
        <v>26989</v>
      </c>
      <c r="O95" s="100">
        <v>3.3761169999999998</v>
      </c>
      <c r="P95" s="100">
        <v>3.6474579</v>
      </c>
      <c r="R95" s="123">
        <v>1988</v>
      </c>
      <c r="S95" s="100">
        <v>326</v>
      </c>
      <c r="T95" s="100">
        <v>3.9356680000000002</v>
      </c>
      <c r="U95" s="100">
        <v>3.8741449000000001</v>
      </c>
      <c r="V95" s="100">
        <v>2.9443500999999999</v>
      </c>
      <c r="W95" s="100">
        <v>4.2139088999999998</v>
      </c>
      <c r="X95" s="100">
        <v>3.8404346999999999</v>
      </c>
      <c r="Y95" s="100">
        <v>4.571224</v>
      </c>
      <c r="Z95" s="100">
        <v>33.061349999999997</v>
      </c>
      <c r="AA95" s="100">
        <v>0</v>
      </c>
      <c r="AB95" s="100">
        <v>100</v>
      </c>
      <c r="AC95" s="100">
        <v>0.59506429999999999</v>
      </c>
      <c r="AD95" s="100">
        <v>15032</v>
      </c>
      <c r="AE95" s="100">
        <v>1.9152739000000001</v>
      </c>
      <c r="AF95" s="100">
        <v>3.8384833999999999</v>
      </c>
      <c r="AH95" s="123">
        <v>1988</v>
      </c>
      <c r="AI95" s="100">
        <v>782</v>
      </c>
      <c r="AJ95" s="100">
        <v>4.7301732999999997</v>
      </c>
      <c r="AK95" s="100">
        <v>4.8399448999999999</v>
      </c>
      <c r="AL95" s="100">
        <v>3.6783581000000001</v>
      </c>
      <c r="AM95" s="100">
        <v>5.1267009000000003</v>
      </c>
      <c r="AN95" s="100">
        <v>5.0466677000000004</v>
      </c>
      <c r="AO95" s="100">
        <v>6.0833589000000003</v>
      </c>
      <c r="AP95" s="100">
        <v>23.476312</v>
      </c>
      <c r="AQ95" s="100">
        <v>0</v>
      </c>
      <c r="AR95" s="100">
        <v>100</v>
      </c>
      <c r="AS95" s="100">
        <v>0.65240609999999999</v>
      </c>
      <c r="AT95" s="100">
        <v>42021</v>
      </c>
      <c r="AU95" s="100">
        <v>2.6524087000000001</v>
      </c>
      <c r="AV95" s="100">
        <v>3.7135688999999998</v>
      </c>
      <c r="AW95" s="100">
        <v>1.4561850999999999</v>
      </c>
      <c r="AY95" s="123">
        <v>1988</v>
      </c>
    </row>
    <row r="96" spans="2:51">
      <c r="B96" s="123">
        <v>1989</v>
      </c>
      <c r="C96" s="100">
        <v>473</v>
      </c>
      <c r="D96" s="100">
        <v>5.6392844000000002</v>
      </c>
      <c r="E96" s="100">
        <v>5.9586322000000003</v>
      </c>
      <c r="F96" s="100">
        <v>4.5285605000000002</v>
      </c>
      <c r="G96" s="100">
        <v>6.2751209000000001</v>
      </c>
      <c r="H96" s="100">
        <v>6.2834576000000002</v>
      </c>
      <c r="I96" s="100">
        <v>7.6166486000000004</v>
      </c>
      <c r="J96" s="100">
        <v>19.256356</v>
      </c>
      <c r="K96" s="100">
        <v>0</v>
      </c>
      <c r="L96" s="100">
        <v>100</v>
      </c>
      <c r="M96" s="100">
        <v>0.70675069999999995</v>
      </c>
      <c r="N96" s="100">
        <v>26826</v>
      </c>
      <c r="O96" s="100">
        <v>3.3033910999999998</v>
      </c>
      <c r="P96" s="100">
        <v>3.7213316000000001</v>
      </c>
      <c r="R96" s="123">
        <v>1989</v>
      </c>
      <c r="S96" s="100">
        <v>341</v>
      </c>
      <c r="T96" s="100">
        <v>4.0466002000000003</v>
      </c>
      <c r="U96" s="100">
        <v>4.0230630999999999</v>
      </c>
      <c r="V96" s="100">
        <v>3.057528</v>
      </c>
      <c r="W96" s="100">
        <v>4.3766610999999997</v>
      </c>
      <c r="X96" s="100">
        <v>3.9006636000000001</v>
      </c>
      <c r="Y96" s="100">
        <v>4.6141148000000003</v>
      </c>
      <c r="Z96" s="100">
        <v>35.621701000000002</v>
      </c>
      <c r="AA96" s="100">
        <v>1</v>
      </c>
      <c r="AB96" s="100">
        <v>100</v>
      </c>
      <c r="AC96" s="100">
        <v>0.59505110000000005</v>
      </c>
      <c r="AD96" s="100">
        <v>14916</v>
      </c>
      <c r="AE96" s="100">
        <v>1.8703380000000001</v>
      </c>
      <c r="AF96" s="100">
        <v>3.8760778</v>
      </c>
      <c r="AH96" s="123">
        <v>1989</v>
      </c>
      <c r="AI96" s="100">
        <v>814</v>
      </c>
      <c r="AJ96" s="100">
        <v>4.8410840000000004</v>
      </c>
      <c r="AK96" s="100">
        <v>5.0264340000000001</v>
      </c>
      <c r="AL96" s="100">
        <v>3.8200897999999999</v>
      </c>
      <c r="AM96" s="100">
        <v>5.3652614999999999</v>
      </c>
      <c r="AN96" s="100">
        <v>5.1241677000000001</v>
      </c>
      <c r="AO96" s="100">
        <v>6.1510150000000001</v>
      </c>
      <c r="AP96" s="100">
        <v>26.120540999999999</v>
      </c>
      <c r="AQ96" s="100">
        <v>0</v>
      </c>
      <c r="AR96" s="100">
        <v>100</v>
      </c>
      <c r="AS96" s="100">
        <v>0.65522570000000002</v>
      </c>
      <c r="AT96" s="100">
        <v>41742</v>
      </c>
      <c r="AU96" s="100">
        <v>2.5933514</v>
      </c>
      <c r="AV96" s="100">
        <v>3.7751890000000001</v>
      </c>
      <c r="AW96" s="100">
        <v>1.4811183000000001</v>
      </c>
      <c r="AY96" s="123">
        <v>1989</v>
      </c>
    </row>
    <row r="97" spans="2:51">
      <c r="B97" s="123">
        <v>1990</v>
      </c>
      <c r="C97" s="100">
        <v>449</v>
      </c>
      <c r="D97" s="100">
        <v>5.2753591000000002</v>
      </c>
      <c r="E97" s="100">
        <v>5.5883517999999999</v>
      </c>
      <c r="F97" s="100">
        <v>4.2471474000000002</v>
      </c>
      <c r="G97" s="100">
        <v>5.8880945999999996</v>
      </c>
      <c r="H97" s="100">
        <v>5.8455275000000002</v>
      </c>
      <c r="I97" s="100">
        <v>7.0794623000000003</v>
      </c>
      <c r="J97" s="100">
        <v>19.706935000000001</v>
      </c>
      <c r="K97" s="100">
        <v>0</v>
      </c>
      <c r="L97" s="100">
        <v>100</v>
      </c>
      <c r="M97" s="100">
        <v>0.69442300000000001</v>
      </c>
      <c r="N97" s="100">
        <v>25251</v>
      </c>
      <c r="O97" s="100">
        <v>3.0665295000000001</v>
      </c>
      <c r="P97" s="100">
        <v>3.5384378000000001</v>
      </c>
      <c r="R97" s="123">
        <v>1990</v>
      </c>
      <c r="S97" s="100">
        <v>362</v>
      </c>
      <c r="T97" s="100">
        <v>4.2320080000000004</v>
      </c>
      <c r="U97" s="100">
        <v>4.1675589000000004</v>
      </c>
      <c r="V97" s="100">
        <v>3.1673447000000001</v>
      </c>
      <c r="W97" s="100">
        <v>4.4907252</v>
      </c>
      <c r="X97" s="100">
        <v>4.2201868999999999</v>
      </c>
      <c r="Y97" s="100">
        <v>5.1369591999999997</v>
      </c>
      <c r="Z97" s="100">
        <v>31.345303999999999</v>
      </c>
      <c r="AA97" s="100">
        <v>0</v>
      </c>
      <c r="AB97" s="100">
        <v>100</v>
      </c>
      <c r="AC97" s="100">
        <v>0.65340600000000004</v>
      </c>
      <c r="AD97" s="100">
        <v>17298</v>
      </c>
      <c r="AE97" s="100">
        <v>2.1386622000000002</v>
      </c>
      <c r="AF97" s="100">
        <v>4.5815476999999998</v>
      </c>
      <c r="AH97" s="123">
        <v>1990</v>
      </c>
      <c r="AI97" s="100">
        <v>811</v>
      </c>
      <c r="AJ97" s="100">
        <v>4.7523815999999997</v>
      </c>
      <c r="AK97" s="100">
        <v>4.8987515000000004</v>
      </c>
      <c r="AL97" s="100">
        <v>3.7230512</v>
      </c>
      <c r="AM97" s="100">
        <v>5.2177607000000004</v>
      </c>
      <c r="AN97" s="100">
        <v>5.0491773999999996</v>
      </c>
      <c r="AO97" s="100">
        <v>6.1316644</v>
      </c>
      <c r="AP97" s="100">
        <v>24.914709999999999</v>
      </c>
      <c r="AQ97" s="100">
        <v>0</v>
      </c>
      <c r="AR97" s="100">
        <v>100</v>
      </c>
      <c r="AS97" s="100">
        <v>0.67549559999999997</v>
      </c>
      <c r="AT97" s="100">
        <v>42549</v>
      </c>
      <c r="AU97" s="100">
        <v>2.6067499999999999</v>
      </c>
      <c r="AV97" s="100">
        <v>3.8993638000000002</v>
      </c>
      <c r="AW97" s="100">
        <v>1.3409173000000001</v>
      </c>
      <c r="AY97" s="123">
        <v>1990</v>
      </c>
    </row>
    <row r="98" spans="2:51">
      <c r="B98" s="123">
        <v>1991</v>
      </c>
      <c r="C98" s="100">
        <v>388</v>
      </c>
      <c r="D98" s="100">
        <v>4.5035587000000001</v>
      </c>
      <c r="E98" s="100">
        <v>4.8756716999999998</v>
      </c>
      <c r="F98" s="100">
        <v>3.7055104999999999</v>
      </c>
      <c r="G98" s="100">
        <v>5.1821903999999996</v>
      </c>
      <c r="H98" s="100">
        <v>4.9441687999999999</v>
      </c>
      <c r="I98" s="100">
        <v>5.8767708000000001</v>
      </c>
      <c r="J98" s="100">
        <v>22.653746999999999</v>
      </c>
      <c r="K98" s="100">
        <v>0</v>
      </c>
      <c r="L98" s="100">
        <v>100</v>
      </c>
      <c r="M98" s="100">
        <v>0.60561600000000004</v>
      </c>
      <c r="N98" s="100">
        <v>20808</v>
      </c>
      <c r="O98" s="100">
        <v>2.4986242000000001</v>
      </c>
      <c r="P98" s="100">
        <v>3.0696332000000002</v>
      </c>
      <c r="R98" s="123">
        <v>1991</v>
      </c>
      <c r="S98" s="100">
        <v>272</v>
      </c>
      <c r="T98" s="100">
        <v>3.1377518000000002</v>
      </c>
      <c r="U98" s="100">
        <v>3.0807353000000002</v>
      </c>
      <c r="V98" s="100">
        <v>2.3413588000000001</v>
      </c>
      <c r="W98" s="100">
        <v>3.3518037999999999</v>
      </c>
      <c r="X98" s="100">
        <v>2.9810064999999999</v>
      </c>
      <c r="Y98" s="100">
        <v>3.507819</v>
      </c>
      <c r="Z98" s="100">
        <v>36.992646999999998</v>
      </c>
      <c r="AA98" s="100">
        <v>1</v>
      </c>
      <c r="AB98" s="100">
        <v>100</v>
      </c>
      <c r="AC98" s="100">
        <v>0.4938361</v>
      </c>
      <c r="AD98" s="100">
        <v>11550</v>
      </c>
      <c r="AE98" s="100">
        <v>1.4106555000000001</v>
      </c>
      <c r="AF98" s="100">
        <v>3.1461103000000001</v>
      </c>
      <c r="AH98" s="123">
        <v>1991</v>
      </c>
      <c r="AI98" s="100">
        <v>660</v>
      </c>
      <c r="AJ98" s="100">
        <v>3.8185525999999999</v>
      </c>
      <c r="AK98" s="100">
        <v>3.9564748999999999</v>
      </c>
      <c r="AL98" s="100">
        <v>3.0069208999999999</v>
      </c>
      <c r="AM98" s="100">
        <v>4.2350266999999997</v>
      </c>
      <c r="AN98" s="100">
        <v>3.9626248999999998</v>
      </c>
      <c r="AO98" s="100">
        <v>4.7047264999999996</v>
      </c>
      <c r="AP98" s="100">
        <v>28.572078999999999</v>
      </c>
      <c r="AQ98" s="100">
        <v>0</v>
      </c>
      <c r="AR98" s="100">
        <v>100</v>
      </c>
      <c r="AS98" s="100">
        <v>0.55394220000000005</v>
      </c>
      <c r="AT98" s="100">
        <v>32358</v>
      </c>
      <c r="AU98" s="100">
        <v>1.9592544000000001</v>
      </c>
      <c r="AV98" s="100">
        <v>3.0965007999999998</v>
      </c>
      <c r="AW98" s="100">
        <v>1.5826325000000001</v>
      </c>
      <c r="AY98" s="123">
        <v>1991</v>
      </c>
    </row>
    <row r="99" spans="2:51">
      <c r="B99" s="123">
        <v>1992</v>
      </c>
      <c r="C99" s="100">
        <v>378</v>
      </c>
      <c r="D99" s="100">
        <v>4.3407083999999996</v>
      </c>
      <c r="E99" s="100">
        <v>4.8739037999999999</v>
      </c>
      <c r="F99" s="100">
        <v>3.7041669000000002</v>
      </c>
      <c r="G99" s="100">
        <v>5.2708396000000004</v>
      </c>
      <c r="H99" s="100">
        <v>4.6719151999999999</v>
      </c>
      <c r="I99" s="100">
        <v>5.3395105000000003</v>
      </c>
      <c r="J99" s="100">
        <v>28.603175</v>
      </c>
      <c r="K99" s="100">
        <v>2</v>
      </c>
      <c r="L99" s="100">
        <v>100</v>
      </c>
      <c r="M99" s="100">
        <v>0.57173110000000005</v>
      </c>
      <c r="N99" s="100">
        <v>18219</v>
      </c>
      <c r="O99" s="100">
        <v>2.166169</v>
      </c>
      <c r="P99" s="100">
        <v>2.6961314000000001</v>
      </c>
      <c r="R99" s="123">
        <v>1992</v>
      </c>
      <c r="S99" s="100">
        <v>334</v>
      </c>
      <c r="T99" s="100">
        <v>3.8082733000000002</v>
      </c>
      <c r="U99" s="100">
        <v>3.7683642000000002</v>
      </c>
      <c r="V99" s="100">
        <v>2.8639568</v>
      </c>
      <c r="W99" s="100">
        <v>4.2141304999999996</v>
      </c>
      <c r="X99" s="100">
        <v>3.3075576</v>
      </c>
      <c r="Y99" s="100">
        <v>3.6902590000000002</v>
      </c>
      <c r="Z99" s="100">
        <v>46.769461</v>
      </c>
      <c r="AA99" s="100">
        <v>53.5</v>
      </c>
      <c r="AB99" s="100">
        <v>100</v>
      </c>
      <c r="AC99" s="100">
        <v>0.58041529999999997</v>
      </c>
      <c r="AD99" s="100">
        <v>11388</v>
      </c>
      <c r="AE99" s="100">
        <v>1.3762394</v>
      </c>
      <c r="AF99" s="100">
        <v>3.1218132000000001</v>
      </c>
      <c r="AH99" s="123">
        <v>1992</v>
      </c>
      <c r="AI99" s="100">
        <v>712</v>
      </c>
      <c r="AJ99" s="100">
        <v>4.0735446</v>
      </c>
      <c r="AK99" s="100">
        <v>4.3618703999999999</v>
      </c>
      <c r="AL99" s="100">
        <v>3.3150214999999998</v>
      </c>
      <c r="AM99" s="100">
        <v>4.7949077000000004</v>
      </c>
      <c r="AN99" s="100">
        <v>4.0155266999999997</v>
      </c>
      <c r="AO99" s="100">
        <v>4.5410371999999999</v>
      </c>
      <c r="AP99" s="100">
        <v>37.125</v>
      </c>
      <c r="AQ99" s="100">
        <v>26</v>
      </c>
      <c r="AR99" s="100">
        <v>100</v>
      </c>
      <c r="AS99" s="100">
        <v>0.57577230000000001</v>
      </c>
      <c r="AT99" s="100">
        <v>29607</v>
      </c>
      <c r="AU99" s="100">
        <v>1.7744230000000001</v>
      </c>
      <c r="AV99" s="100">
        <v>2.8453659</v>
      </c>
      <c r="AW99" s="100">
        <v>1.2933739</v>
      </c>
      <c r="AY99" s="123">
        <v>1992</v>
      </c>
    </row>
    <row r="100" spans="2:51">
      <c r="B100" s="123">
        <v>1993</v>
      </c>
      <c r="C100" s="100">
        <v>315</v>
      </c>
      <c r="D100" s="100">
        <v>3.5868904000000001</v>
      </c>
      <c r="E100" s="100">
        <v>3.8556016</v>
      </c>
      <c r="F100" s="100">
        <v>2.9302571999999998</v>
      </c>
      <c r="G100" s="100">
        <v>4.1150723999999999</v>
      </c>
      <c r="H100" s="100">
        <v>3.8288674999999999</v>
      </c>
      <c r="I100" s="100">
        <v>4.4087750000000003</v>
      </c>
      <c r="J100" s="100">
        <v>27.165078999999999</v>
      </c>
      <c r="K100" s="100">
        <v>1</v>
      </c>
      <c r="L100" s="100">
        <v>100</v>
      </c>
      <c r="M100" s="100">
        <v>0.48395270000000001</v>
      </c>
      <c r="N100" s="100">
        <v>15516</v>
      </c>
      <c r="O100" s="100">
        <v>1.8306666</v>
      </c>
      <c r="P100" s="100">
        <v>2.3763831999999998</v>
      </c>
      <c r="R100" s="123">
        <v>1993</v>
      </c>
      <c r="S100" s="100">
        <v>256</v>
      </c>
      <c r="T100" s="100">
        <v>2.8917313</v>
      </c>
      <c r="U100" s="100">
        <v>2.8070895999999999</v>
      </c>
      <c r="V100" s="100">
        <v>2.1333880999999999</v>
      </c>
      <c r="W100" s="100">
        <v>3.1184148999999999</v>
      </c>
      <c r="X100" s="100">
        <v>2.5708555</v>
      </c>
      <c r="Y100" s="100">
        <v>2.9666321</v>
      </c>
      <c r="Z100" s="100">
        <v>43.492187999999999</v>
      </c>
      <c r="AA100" s="100">
        <v>41</v>
      </c>
      <c r="AB100" s="100">
        <v>100</v>
      </c>
      <c r="AC100" s="100">
        <v>0.45301720000000001</v>
      </c>
      <c r="AD100" s="100">
        <v>9563</v>
      </c>
      <c r="AE100" s="100">
        <v>1.1461448000000001</v>
      </c>
      <c r="AF100" s="100">
        <v>2.7412692000000001</v>
      </c>
      <c r="AH100" s="123">
        <v>1993</v>
      </c>
      <c r="AI100" s="100">
        <v>571</v>
      </c>
      <c r="AJ100" s="100">
        <v>3.2379145</v>
      </c>
      <c r="AK100" s="100">
        <v>3.3816080999999998</v>
      </c>
      <c r="AL100" s="100">
        <v>2.5700221000000001</v>
      </c>
      <c r="AM100" s="100">
        <v>3.6823342000000001</v>
      </c>
      <c r="AN100" s="100">
        <v>3.2281187</v>
      </c>
      <c r="AO100" s="100">
        <v>3.7172941000000002</v>
      </c>
      <c r="AP100" s="100">
        <v>34.485114000000003</v>
      </c>
      <c r="AQ100" s="100">
        <v>20</v>
      </c>
      <c r="AR100" s="100">
        <v>100</v>
      </c>
      <c r="AS100" s="100">
        <v>0.4695762</v>
      </c>
      <c r="AT100" s="100">
        <v>25079</v>
      </c>
      <c r="AU100" s="100">
        <v>1.4910914</v>
      </c>
      <c r="AV100" s="100">
        <v>2.5034489</v>
      </c>
      <c r="AW100" s="100">
        <v>1.3735227999999999</v>
      </c>
      <c r="AY100" s="123">
        <v>1993</v>
      </c>
    </row>
    <row r="101" spans="2:51">
      <c r="B101" s="123">
        <v>1994</v>
      </c>
      <c r="C101" s="100">
        <v>278</v>
      </c>
      <c r="D101" s="100">
        <v>3.1363959000000001</v>
      </c>
      <c r="E101" s="100">
        <v>3.5457987000000002</v>
      </c>
      <c r="F101" s="100">
        <v>2.694807</v>
      </c>
      <c r="G101" s="100">
        <v>3.8589864999999999</v>
      </c>
      <c r="H101" s="100">
        <v>3.2974678000000002</v>
      </c>
      <c r="I101" s="100">
        <v>3.6857091</v>
      </c>
      <c r="J101" s="100">
        <v>32.388489</v>
      </c>
      <c r="K101" s="100">
        <v>24</v>
      </c>
      <c r="L101" s="100">
        <v>100</v>
      </c>
      <c r="M101" s="100">
        <v>0.41207159999999998</v>
      </c>
      <c r="N101" s="100">
        <v>12471</v>
      </c>
      <c r="O101" s="100">
        <v>1.4587101</v>
      </c>
      <c r="P101" s="100">
        <v>1.9268236999999999</v>
      </c>
      <c r="R101" s="123">
        <v>1994</v>
      </c>
      <c r="S101" s="100">
        <v>269</v>
      </c>
      <c r="T101" s="100">
        <v>3.0083459000000001</v>
      </c>
      <c r="U101" s="100">
        <v>2.8764460999999999</v>
      </c>
      <c r="V101" s="100">
        <v>2.1860990999999999</v>
      </c>
      <c r="W101" s="100">
        <v>3.2400433</v>
      </c>
      <c r="X101" s="100">
        <v>2.4784704999999998</v>
      </c>
      <c r="Y101" s="100">
        <v>2.7773903999999998</v>
      </c>
      <c r="Z101" s="100">
        <v>49.529851000000001</v>
      </c>
      <c r="AA101" s="100">
        <v>71.5</v>
      </c>
      <c r="AB101" s="100">
        <v>100</v>
      </c>
      <c r="AC101" s="100">
        <v>0.4541771</v>
      </c>
      <c r="AD101" s="100">
        <v>8575</v>
      </c>
      <c r="AE101" s="100">
        <v>1.0183150999999999</v>
      </c>
      <c r="AF101" s="100">
        <v>2.4798216000000002</v>
      </c>
      <c r="AH101" s="123">
        <v>1994</v>
      </c>
      <c r="AI101" s="100">
        <v>547</v>
      </c>
      <c r="AJ101" s="100">
        <v>3.0720900000000002</v>
      </c>
      <c r="AK101" s="100">
        <v>3.2553607000000002</v>
      </c>
      <c r="AL101" s="100">
        <v>2.4740742</v>
      </c>
      <c r="AM101" s="100">
        <v>3.6071154000000001</v>
      </c>
      <c r="AN101" s="100">
        <v>2.9113131000000001</v>
      </c>
      <c r="AO101" s="100">
        <v>3.2520969000000002</v>
      </c>
      <c r="AP101" s="100">
        <v>40.802197999999997</v>
      </c>
      <c r="AQ101" s="100">
        <v>36</v>
      </c>
      <c r="AR101" s="100">
        <v>100</v>
      </c>
      <c r="AS101" s="100">
        <v>0.43175580000000002</v>
      </c>
      <c r="AT101" s="100">
        <v>21046</v>
      </c>
      <c r="AU101" s="100">
        <v>1.2401807</v>
      </c>
      <c r="AV101" s="100">
        <v>2.1193890999999998</v>
      </c>
      <c r="AW101" s="100">
        <v>1.2327011999999999</v>
      </c>
      <c r="AY101" s="123">
        <v>1994</v>
      </c>
    </row>
    <row r="102" spans="2:51">
      <c r="B102" s="123">
        <v>1995</v>
      </c>
      <c r="C102" s="100">
        <v>278</v>
      </c>
      <c r="D102" s="100">
        <v>3.1025296999999998</v>
      </c>
      <c r="E102" s="100">
        <v>3.5004396</v>
      </c>
      <c r="F102" s="100">
        <v>2.6603341</v>
      </c>
      <c r="G102" s="100">
        <v>3.8126443999999999</v>
      </c>
      <c r="H102" s="100">
        <v>3.2498071999999998</v>
      </c>
      <c r="I102" s="100">
        <v>3.6457736000000001</v>
      </c>
      <c r="J102" s="100">
        <v>32.748201000000002</v>
      </c>
      <c r="K102" s="100">
        <v>27</v>
      </c>
      <c r="L102" s="100">
        <v>100</v>
      </c>
      <c r="M102" s="100">
        <v>0.4196163</v>
      </c>
      <c r="N102" s="100">
        <v>12319</v>
      </c>
      <c r="O102" s="100">
        <v>1.4270138999999999</v>
      </c>
      <c r="P102" s="100">
        <v>1.9183961</v>
      </c>
      <c r="R102" s="123">
        <v>1995</v>
      </c>
      <c r="S102" s="100">
        <v>255</v>
      </c>
      <c r="T102" s="100">
        <v>2.8194080000000001</v>
      </c>
      <c r="U102" s="100">
        <v>2.6658609000000002</v>
      </c>
      <c r="V102" s="100">
        <v>2.0260543000000002</v>
      </c>
      <c r="W102" s="100">
        <v>3.0072415000000001</v>
      </c>
      <c r="X102" s="100">
        <v>2.2809065999999998</v>
      </c>
      <c r="Y102" s="100">
        <v>2.5210990999999998</v>
      </c>
      <c r="Z102" s="100">
        <v>51.423529000000002</v>
      </c>
      <c r="AA102" s="100">
        <v>72</v>
      </c>
      <c r="AB102" s="100">
        <v>100</v>
      </c>
      <c r="AC102" s="100">
        <v>0.4330695</v>
      </c>
      <c r="AD102" s="100">
        <v>7704</v>
      </c>
      <c r="AE102" s="100">
        <v>0.90567759999999997</v>
      </c>
      <c r="AF102" s="100">
        <v>2.2105218</v>
      </c>
      <c r="AH102" s="123">
        <v>1995</v>
      </c>
      <c r="AI102" s="100">
        <v>533</v>
      </c>
      <c r="AJ102" s="100">
        <v>2.9603082000000001</v>
      </c>
      <c r="AK102" s="100">
        <v>3.1083660000000002</v>
      </c>
      <c r="AL102" s="100">
        <v>2.3623582000000001</v>
      </c>
      <c r="AM102" s="100">
        <v>3.4417914999999999</v>
      </c>
      <c r="AN102" s="100">
        <v>2.781603</v>
      </c>
      <c r="AO102" s="100">
        <v>3.0996223000000001</v>
      </c>
      <c r="AP102" s="100">
        <v>41.682926999999999</v>
      </c>
      <c r="AQ102" s="100">
        <v>39</v>
      </c>
      <c r="AR102" s="100">
        <v>100</v>
      </c>
      <c r="AS102" s="100">
        <v>0.42594680000000001</v>
      </c>
      <c r="AT102" s="100">
        <v>20023</v>
      </c>
      <c r="AU102" s="100">
        <v>1.1682678</v>
      </c>
      <c r="AV102" s="100">
        <v>2.0211655999999998</v>
      </c>
      <c r="AW102" s="100">
        <v>1.3130615999999999</v>
      </c>
      <c r="AY102" s="123">
        <v>1995</v>
      </c>
    </row>
    <row r="103" spans="2:51">
      <c r="B103" s="123">
        <v>1996</v>
      </c>
      <c r="C103" s="100">
        <v>285</v>
      </c>
      <c r="D103" s="100">
        <v>3.1438478999999999</v>
      </c>
      <c r="E103" s="100">
        <v>3.3521909999999999</v>
      </c>
      <c r="F103" s="100">
        <v>2.5476652</v>
      </c>
      <c r="G103" s="100">
        <v>3.5878739999999998</v>
      </c>
      <c r="H103" s="100">
        <v>3.2215606000000001</v>
      </c>
      <c r="I103" s="100">
        <v>3.6058816</v>
      </c>
      <c r="J103" s="100">
        <v>31.369176</v>
      </c>
      <c r="K103" s="100">
        <v>26</v>
      </c>
      <c r="L103" s="100">
        <v>100</v>
      </c>
      <c r="M103" s="100">
        <v>0.4178518</v>
      </c>
      <c r="N103" s="100">
        <v>12689</v>
      </c>
      <c r="O103" s="100">
        <v>1.4549479999999999</v>
      </c>
      <c r="P103" s="100">
        <v>1.9642231999999999</v>
      </c>
      <c r="R103" s="123">
        <v>1996</v>
      </c>
      <c r="S103" s="100">
        <v>262</v>
      </c>
      <c r="T103" s="100">
        <v>2.8604359000000001</v>
      </c>
      <c r="U103" s="100">
        <v>2.6789974999999999</v>
      </c>
      <c r="V103" s="100">
        <v>2.0360380999999999</v>
      </c>
      <c r="W103" s="100">
        <v>2.9838263999999999</v>
      </c>
      <c r="X103" s="100">
        <v>2.3913133000000002</v>
      </c>
      <c r="Y103" s="100">
        <v>2.7064601000000001</v>
      </c>
      <c r="Z103" s="100">
        <v>48.816091999999998</v>
      </c>
      <c r="AA103" s="100">
        <v>64</v>
      </c>
      <c r="AB103" s="100">
        <v>100</v>
      </c>
      <c r="AC103" s="100">
        <v>0.43296479999999998</v>
      </c>
      <c r="AD103" s="100">
        <v>8666</v>
      </c>
      <c r="AE103" s="100">
        <v>1.0076508</v>
      </c>
      <c r="AF103" s="100">
        <v>2.5400157000000001</v>
      </c>
      <c r="AH103" s="123">
        <v>1996</v>
      </c>
      <c r="AI103" s="100">
        <v>547</v>
      </c>
      <c r="AJ103" s="100">
        <v>3.0014101000000002</v>
      </c>
      <c r="AK103" s="100">
        <v>3.0724418</v>
      </c>
      <c r="AL103" s="100">
        <v>2.3350556999999998</v>
      </c>
      <c r="AM103" s="100">
        <v>3.3608508000000001</v>
      </c>
      <c r="AN103" s="100">
        <v>2.8343554000000002</v>
      </c>
      <c r="AO103" s="100">
        <v>3.1822232000000001</v>
      </c>
      <c r="AP103" s="100">
        <v>39.801851999999997</v>
      </c>
      <c r="AQ103" s="100">
        <v>32.5</v>
      </c>
      <c r="AR103" s="100">
        <v>100</v>
      </c>
      <c r="AS103" s="100">
        <v>0.42495670000000002</v>
      </c>
      <c r="AT103" s="100">
        <v>21355</v>
      </c>
      <c r="AU103" s="100">
        <v>1.2328626</v>
      </c>
      <c r="AV103" s="100">
        <v>2.1632216999999998</v>
      </c>
      <c r="AW103" s="100">
        <v>1.2512856000000001</v>
      </c>
      <c r="AY103" s="123">
        <v>1996</v>
      </c>
    </row>
    <row r="104" spans="2:51">
      <c r="B104" s="124">
        <v>1997</v>
      </c>
      <c r="C104" s="100">
        <v>245</v>
      </c>
      <c r="D104" s="100">
        <v>2.6757892999999999</v>
      </c>
      <c r="E104" s="100">
        <v>2.9204119999999998</v>
      </c>
      <c r="F104" s="100">
        <v>2.9204119999999998</v>
      </c>
      <c r="G104" s="100">
        <v>3.1377630000000001</v>
      </c>
      <c r="H104" s="100">
        <v>2.7572418000000001</v>
      </c>
      <c r="I104" s="100">
        <v>3.0404914999999999</v>
      </c>
      <c r="J104" s="100">
        <v>33.70082</v>
      </c>
      <c r="K104" s="100">
        <v>28</v>
      </c>
      <c r="L104" s="100">
        <v>100</v>
      </c>
      <c r="M104" s="100">
        <v>0.36161290000000001</v>
      </c>
      <c r="N104" s="100">
        <v>10610</v>
      </c>
      <c r="O104" s="100">
        <v>1.2063143999999999</v>
      </c>
      <c r="P104" s="100">
        <v>1.6706373000000001</v>
      </c>
      <c r="R104" s="124">
        <v>1997</v>
      </c>
      <c r="S104" s="100">
        <v>229</v>
      </c>
      <c r="T104" s="100">
        <v>2.4711715000000001</v>
      </c>
      <c r="U104" s="100">
        <v>2.2693338000000001</v>
      </c>
      <c r="V104" s="100">
        <v>2.2693338000000001</v>
      </c>
      <c r="W104" s="100">
        <v>2.6288309000000001</v>
      </c>
      <c r="X104" s="100">
        <v>1.8337136000000001</v>
      </c>
      <c r="Y104" s="100">
        <v>1.9814084999999999</v>
      </c>
      <c r="Z104" s="100">
        <v>58.860261999999999</v>
      </c>
      <c r="AA104" s="100">
        <v>81</v>
      </c>
      <c r="AB104" s="100">
        <v>100</v>
      </c>
      <c r="AC104" s="100">
        <v>0.37176530000000002</v>
      </c>
      <c r="AD104" s="100">
        <v>5711</v>
      </c>
      <c r="AE104" s="100">
        <v>0.65763320000000003</v>
      </c>
      <c r="AF104" s="100">
        <v>1.6385729</v>
      </c>
      <c r="AH104" s="124">
        <v>1997</v>
      </c>
      <c r="AI104" s="100">
        <v>474</v>
      </c>
      <c r="AJ104" s="100">
        <v>2.5728656999999999</v>
      </c>
      <c r="AK104" s="100">
        <v>2.6748690000000002</v>
      </c>
      <c r="AL104" s="100">
        <v>2.6748690000000002</v>
      </c>
      <c r="AM104" s="100">
        <v>2.9895025</v>
      </c>
      <c r="AN104" s="100">
        <v>2.3359665999999999</v>
      </c>
      <c r="AO104" s="100">
        <v>2.5469666000000002</v>
      </c>
      <c r="AP104" s="100">
        <v>45.881607000000002</v>
      </c>
      <c r="AQ104" s="100">
        <v>46</v>
      </c>
      <c r="AR104" s="100">
        <v>100</v>
      </c>
      <c r="AS104" s="100">
        <v>0.36644759999999998</v>
      </c>
      <c r="AT104" s="100">
        <v>16321</v>
      </c>
      <c r="AU104" s="100">
        <v>0.93371930000000003</v>
      </c>
      <c r="AV104" s="100">
        <v>1.6592756</v>
      </c>
      <c r="AW104" s="100">
        <v>1.2869028</v>
      </c>
      <c r="AY104" s="124">
        <v>1997</v>
      </c>
    </row>
    <row r="105" spans="2:51">
      <c r="B105" s="124">
        <v>1998</v>
      </c>
      <c r="C105" s="100">
        <v>351</v>
      </c>
      <c r="D105" s="100">
        <v>3.7974095999999999</v>
      </c>
      <c r="E105" s="100">
        <v>4.1616413999999997</v>
      </c>
      <c r="F105" s="100">
        <v>4.1616413999999997</v>
      </c>
      <c r="G105" s="100">
        <v>4.5053672000000002</v>
      </c>
      <c r="H105" s="100">
        <v>3.7491742000000001</v>
      </c>
      <c r="I105" s="100">
        <v>3.9754976000000002</v>
      </c>
      <c r="J105" s="100">
        <v>39.845272000000001</v>
      </c>
      <c r="K105" s="100">
        <v>40</v>
      </c>
      <c r="L105" s="100">
        <v>100</v>
      </c>
      <c r="M105" s="100">
        <v>0.52331039999999995</v>
      </c>
      <c r="N105" s="100">
        <v>12982</v>
      </c>
      <c r="O105" s="100">
        <v>1.464324</v>
      </c>
      <c r="P105" s="100">
        <v>2.0706761</v>
      </c>
      <c r="R105" s="124">
        <v>1998</v>
      </c>
      <c r="S105" s="100">
        <v>284</v>
      </c>
      <c r="T105" s="100">
        <v>3.0327491000000002</v>
      </c>
      <c r="U105" s="100">
        <v>2.7804934000000001</v>
      </c>
      <c r="V105" s="100">
        <v>2.7804934000000001</v>
      </c>
      <c r="W105" s="100">
        <v>3.1413074000000001</v>
      </c>
      <c r="X105" s="100">
        <v>2.2792015999999999</v>
      </c>
      <c r="Y105" s="100">
        <v>2.4255808999999999</v>
      </c>
      <c r="Z105" s="100">
        <v>57.580986000000003</v>
      </c>
      <c r="AA105" s="100">
        <v>76</v>
      </c>
      <c r="AB105" s="100">
        <v>100</v>
      </c>
      <c r="AC105" s="100">
        <v>0.47231780000000001</v>
      </c>
      <c r="AD105" s="100">
        <v>7130</v>
      </c>
      <c r="AE105" s="100">
        <v>0.81391259999999999</v>
      </c>
      <c r="AF105" s="100">
        <v>2.1123172000000001</v>
      </c>
      <c r="AH105" s="124">
        <v>1998</v>
      </c>
      <c r="AI105" s="100">
        <v>635</v>
      </c>
      <c r="AJ105" s="100">
        <v>3.4125869999999998</v>
      </c>
      <c r="AK105" s="100">
        <v>3.5023057999999998</v>
      </c>
      <c r="AL105" s="100">
        <v>3.5023057999999998</v>
      </c>
      <c r="AM105" s="100">
        <v>3.8653472999999998</v>
      </c>
      <c r="AN105" s="100">
        <v>3.0318052</v>
      </c>
      <c r="AO105" s="100">
        <v>3.2185060999999999</v>
      </c>
      <c r="AP105" s="100">
        <v>47.802528000000002</v>
      </c>
      <c r="AQ105" s="100">
        <v>50</v>
      </c>
      <c r="AR105" s="100">
        <v>100</v>
      </c>
      <c r="AS105" s="100">
        <v>0.49920599999999998</v>
      </c>
      <c r="AT105" s="100">
        <v>20112</v>
      </c>
      <c r="AU105" s="100">
        <v>1.1410625000000001</v>
      </c>
      <c r="AV105" s="100">
        <v>2.0852493000000001</v>
      </c>
      <c r="AW105" s="100">
        <v>1.4967276</v>
      </c>
      <c r="AY105" s="124">
        <v>1998</v>
      </c>
    </row>
    <row r="106" spans="2:51">
      <c r="B106" s="124">
        <v>1999</v>
      </c>
      <c r="C106" s="100">
        <v>324</v>
      </c>
      <c r="D106" s="100">
        <v>3.4689103000000001</v>
      </c>
      <c r="E106" s="100">
        <v>3.7789055999999999</v>
      </c>
      <c r="F106" s="100">
        <v>3.7789055999999999</v>
      </c>
      <c r="G106" s="100">
        <v>4.0705483999999998</v>
      </c>
      <c r="H106" s="100">
        <v>3.4506505000000001</v>
      </c>
      <c r="I106" s="100">
        <v>3.7119190999999998</v>
      </c>
      <c r="J106" s="100">
        <v>38.888888999999999</v>
      </c>
      <c r="K106" s="100">
        <v>37</v>
      </c>
      <c r="L106" s="100">
        <v>100</v>
      </c>
      <c r="M106" s="100">
        <v>0.48194920000000002</v>
      </c>
      <c r="N106" s="100">
        <v>12375</v>
      </c>
      <c r="O106" s="100">
        <v>1.3834761</v>
      </c>
      <c r="P106" s="100">
        <v>1.9835259000000001</v>
      </c>
      <c r="R106" s="124">
        <v>1999</v>
      </c>
      <c r="S106" s="100">
        <v>276</v>
      </c>
      <c r="T106" s="100">
        <v>2.9138036999999999</v>
      </c>
      <c r="U106" s="100">
        <v>2.6771061</v>
      </c>
      <c r="V106" s="100">
        <v>2.6771061</v>
      </c>
      <c r="W106" s="100">
        <v>2.9733817999999999</v>
      </c>
      <c r="X106" s="100">
        <v>2.3204156</v>
      </c>
      <c r="Y106" s="100">
        <v>2.5008045999999999</v>
      </c>
      <c r="Z106" s="100">
        <v>53.724637999999999</v>
      </c>
      <c r="AA106" s="100">
        <v>67</v>
      </c>
      <c r="AB106" s="100">
        <v>100</v>
      </c>
      <c r="AC106" s="100">
        <v>0.45338810000000002</v>
      </c>
      <c r="AD106" s="100">
        <v>7761</v>
      </c>
      <c r="AE106" s="100">
        <v>0.87736619999999998</v>
      </c>
      <c r="AF106" s="100">
        <v>2.3068966</v>
      </c>
      <c r="AH106" s="124">
        <v>1999</v>
      </c>
      <c r="AI106" s="100">
        <v>600</v>
      </c>
      <c r="AJ106" s="100">
        <v>3.1894087999999998</v>
      </c>
      <c r="AK106" s="100">
        <v>3.2349975</v>
      </c>
      <c r="AL106" s="100">
        <v>3.2349975</v>
      </c>
      <c r="AM106" s="100">
        <v>3.5332561</v>
      </c>
      <c r="AN106" s="100">
        <v>2.8893002999999999</v>
      </c>
      <c r="AO106" s="100">
        <v>3.1129391000000002</v>
      </c>
      <c r="AP106" s="100">
        <v>45.713332999999999</v>
      </c>
      <c r="AQ106" s="100">
        <v>45</v>
      </c>
      <c r="AR106" s="100">
        <v>100</v>
      </c>
      <c r="AS106" s="100">
        <v>0.46837679999999998</v>
      </c>
      <c r="AT106" s="100">
        <v>20136</v>
      </c>
      <c r="AU106" s="100">
        <v>1.1318303000000001</v>
      </c>
      <c r="AV106" s="100">
        <v>2.0968119999999999</v>
      </c>
      <c r="AW106" s="100">
        <v>1.4115636</v>
      </c>
      <c r="AY106" s="124">
        <v>1999</v>
      </c>
    </row>
    <row r="107" spans="2:51" s="92" customFormat="1">
      <c r="B107" s="125">
        <v>2000</v>
      </c>
      <c r="C107" s="100">
        <v>364</v>
      </c>
      <c r="D107" s="100">
        <v>3.8545174000000002</v>
      </c>
      <c r="E107" s="100">
        <v>4.1103645999999996</v>
      </c>
      <c r="F107" s="100">
        <v>4.1103645999999996</v>
      </c>
      <c r="G107" s="100">
        <v>4.4251706999999998</v>
      </c>
      <c r="H107" s="100">
        <v>3.7591827000000002</v>
      </c>
      <c r="I107" s="100">
        <v>3.9636855</v>
      </c>
      <c r="J107" s="100">
        <v>40.213889000000002</v>
      </c>
      <c r="K107" s="100">
        <v>41</v>
      </c>
      <c r="L107" s="100">
        <v>100</v>
      </c>
      <c r="M107" s="100">
        <v>0.54477149999999996</v>
      </c>
      <c r="N107" s="100">
        <v>13241</v>
      </c>
      <c r="O107" s="100">
        <v>1.4663303999999999</v>
      </c>
      <c r="P107" s="100">
        <v>2.2177855000000002</v>
      </c>
      <c r="R107" s="125">
        <v>2000</v>
      </c>
      <c r="S107" s="100">
        <v>318</v>
      </c>
      <c r="T107" s="100">
        <v>3.3175672</v>
      </c>
      <c r="U107" s="100">
        <v>2.9128061000000001</v>
      </c>
      <c r="V107" s="100">
        <v>2.9128061000000001</v>
      </c>
      <c r="W107" s="100">
        <v>3.3629285000000002</v>
      </c>
      <c r="X107" s="100">
        <v>2.3312982999999998</v>
      </c>
      <c r="Y107" s="100">
        <v>2.4522073999999998</v>
      </c>
      <c r="Z107" s="100">
        <v>62.116351999999999</v>
      </c>
      <c r="AA107" s="100">
        <v>81.5</v>
      </c>
      <c r="AB107" s="100">
        <v>100</v>
      </c>
      <c r="AC107" s="100">
        <v>0.51729190000000003</v>
      </c>
      <c r="AD107" s="100">
        <v>6807</v>
      </c>
      <c r="AE107" s="100">
        <v>0.76170559999999998</v>
      </c>
      <c r="AF107" s="100">
        <v>2.0454094999999999</v>
      </c>
      <c r="AH107" s="125">
        <v>2000</v>
      </c>
      <c r="AI107" s="100">
        <v>682</v>
      </c>
      <c r="AJ107" s="100">
        <v>3.5840407000000001</v>
      </c>
      <c r="AK107" s="100">
        <v>3.6003769999999999</v>
      </c>
      <c r="AL107" s="100">
        <v>3.6003769999999999</v>
      </c>
      <c r="AM107" s="100">
        <v>4.0120437999999998</v>
      </c>
      <c r="AN107" s="100">
        <v>3.0894731000000002</v>
      </c>
      <c r="AO107" s="100">
        <v>3.2477616999999999</v>
      </c>
      <c r="AP107" s="100">
        <v>50.486725999999997</v>
      </c>
      <c r="AQ107" s="100">
        <v>56</v>
      </c>
      <c r="AR107" s="100">
        <v>100</v>
      </c>
      <c r="AS107" s="100">
        <v>0.53160390000000002</v>
      </c>
      <c r="AT107" s="100">
        <v>20048</v>
      </c>
      <c r="AU107" s="100">
        <v>1.1158515</v>
      </c>
      <c r="AV107" s="100">
        <v>2.1560907</v>
      </c>
      <c r="AW107" s="100">
        <v>1.4111355999999999</v>
      </c>
      <c r="AY107" s="125">
        <v>2000</v>
      </c>
    </row>
    <row r="108" spans="2:51">
      <c r="B108" s="124">
        <v>2001</v>
      </c>
      <c r="C108" s="100">
        <v>272</v>
      </c>
      <c r="D108" s="100">
        <v>2.8446449</v>
      </c>
      <c r="E108" s="100">
        <v>3.1110137</v>
      </c>
      <c r="F108" s="100">
        <v>3.1110137</v>
      </c>
      <c r="G108" s="100">
        <v>3.4267943999999999</v>
      </c>
      <c r="H108" s="100">
        <v>2.6811004999999999</v>
      </c>
      <c r="I108" s="100">
        <v>2.811401</v>
      </c>
      <c r="J108" s="100">
        <v>45.444443999999997</v>
      </c>
      <c r="K108" s="100">
        <v>50.5</v>
      </c>
      <c r="L108" s="100">
        <v>100</v>
      </c>
      <c r="M108" s="100">
        <v>0.40697240000000001</v>
      </c>
      <c r="N108" s="100">
        <v>8700</v>
      </c>
      <c r="O108" s="100">
        <v>0.95318910000000001</v>
      </c>
      <c r="P108" s="100">
        <v>1.4970703999999999</v>
      </c>
      <c r="R108" s="124">
        <v>2001</v>
      </c>
      <c r="S108" s="100">
        <v>263</v>
      </c>
      <c r="T108" s="100">
        <v>2.7077461999999999</v>
      </c>
      <c r="U108" s="100">
        <v>2.3601861999999998</v>
      </c>
      <c r="V108" s="100">
        <v>2.3601861999999998</v>
      </c>
      <c r="W108" s="100">
        <v>2.6946121000000001</v>
      </c>
      <c r="X108" s="100">
        <v>1.8894215999999999</v>
      </c>
      <c r="Y108" s="100">
        <v>1.9634083</v>
      </c>
      <c r="Z108" s="100">
        <v>62.300379999999997</v>
      </c>
      <c r="AA108" s="100">
        <v>80</v>
      </c>
      <c r="AB108" s="100">
        <v>100</v>
      </c>
      <c r="AC108" s="100">
        <v>0.42619390000000001</v>
      </c>
      <c r="AD108" s="100">
        <v>5592</v>
      </c>
      <c r="AE108" s="100">
        <v>0.61856100000000003</v>
      </c>
      <c r="AF108" s="100">
        <v>1.7373095999999999</v>
      </c>
      <c r="AH108" s="124">
        <v>2001</v>
      </c>
      <c r="AI108" s="100">
        <v>535</v>
      </c>
      <c r="AJ108" s="100">
        <v>2.7756590999999999</v>
      </c>
      <c r="AK108" s="100">
        <v>2.7643293</v>
      </c>
      <c r="AL108" s="100">
        <v>2.7643293</v>
      </c>
      <c r="AM108" s="100">
        <v>3.1007981999999998</v>
      </c>
      <c r="AN108" s="100">
        <v>2.298861</v>
      </c>
      <c r="AO108" s="100">
        <v>2.4022999999999999</v>
      </c>
      <c r="AP108" s="100">
        <v>53.761726000000003</v>
      </c>
      <c r="AQ108" s="100">
        <v>64</v>
      </c>
      <c r="AR108" s="100">
        <v>100</v>
      </c>
      <c r="AS108" s="100">
        <v>0.41619990000000001</v>
      </c>
      <c r="AT108" s="100">
        <v>14292</v>
      </c>
      <c r="AU108" s="100">
        <v>0.78667549999999997</v>
      </c>
      <c r="AV108" s="100">
        <v>1.5827032000000001</v>
      </c>
      <c r="AW108" s="100">
        <v>1.3181221000000001</v>
      </c>
      <c r="AY108" s="124">
        <v>2001</v>
      </c>
    </row>
    <row r="109" spans="2:51">
      <c r="B109" s="125">
        <v>2002</v>
      </c>
      <c r="C109" s="100">
        <v>375</v>
      </c>
      <c r="D109" s="100">
        <v>3.8757755</v>
      </c>
      <c r="E109" s="100">
        <v>4.2247693000000002</v>
      </c>
      <c r="F109" s="100">
        <v>4.2247693000000002</v>
      </c>
      <c r="G109" s="100">
        <v>4.6034211000000003</v>
      </c>
      <c r="H109" s="100">
        <v>3.7049756</v>
      </c>
      <c r="I109" s="100">
        <v>3.9223389000000002</v>
      </c>
      <c r="J109" s="100">
        <v>43.747988999999997</v>
      </c>
      <c r="K109" s="100">
        <v>47</v>
      </c>
      <c r="L109" s="100">
        <v>100</v>
      </c>
      <c r="M109" s="100">
        <v>0.54438560000000003</v>
      </c>
      <c r="N109" s="100">
        <v>12732</v>
      </c>
      <c r="O109" s="100">
        <v>1.3803387</v>
      </c>
      <c r="P109" s="100">
        <v>2.2335862</v>
      </c>
      <c r="R109" s="125">
        <v>2002</v>
      </c>
      <c r="S109" s="100">
        <v>365</v>
      </c>
      <c r="T109" s="100">
        <v>3.7170076000000001</v>
      </c>
      <c r="U109" s="100">
        <v>3.2353035999999999</v>
      </c>
      <c r="V109" s="100">
        <v>3.2353035999999999</v>
      </c>
      <c r="W109" s="100">
        <v>3.6709390000000002</v>
      </c>
      <c r="X109" s="100">
        <v>2.6556662000000002</v>
      </c>
      <c r="Y109" s="100">
        <v>2.7887491999999998</v>
      </c>
      <c r="Z109" s="100">
        <v>60.906593000000001</v>
      </c>
      <c r="AA109" s="100">
        <v>78</v>
      </c>
      <c r="AB109" s="100">
        <v>100</v>
      </c>
      <c r="AC109" s="100">
        <v>0.56308040000000004</v>
      </c>
      <c r="AD109" s="100">
        <v>8165</v>
      </c>
      <c r="AE109" s="100">
        <v>0.89427290000000004</v>
      </c>
      <c r="AF109" s="100">
        <v>2.4879715</v>
      </c>
      <c r="AH109" s="125">
        <v>2002</v>
      </c>
      <c r="AI109" s="100">
        <v>740</v>
      </c>
      <c r="AJ109" s="100">
        <v>3.7958042000000001</v>
      </c>
      <c r="AK109" s="100">
        <v>3.7545348999999999</v>
      </c>
      <c r="AL109" s="100">
        <v>3.7545348999999999</v>
      </c>
      <c r="AM109" s="100">
        <v>4.1712708999999997</v>
      </c>
      <c r="AN109" s="100">
        <v>3.1930700999999999</v>
      </c>
      <c r="AO109" s="100">
        <v>3.3698518000000002</v>
      </c>
      <c r="AP109" s="100">
        <v>52.222524</v>
      </c>
      <c r="AQ109" s="100">
        <v>57</v>
      </c>
      <c r="AR109" s="100">
        <v>100</v>
      </c>
      <c r="AS109" s="100">
        <v>0.55344899999999997</v>
      </c>
      <c r="AT109" s="100">
        <v>20897</v>
      </c>
      <c r="AU109" s="100">
        <v>1.1385438000000001</v>
      </c>
      <c r="AV109" s="100">
        <v>2.3265316</v>
      </c>
      <c r="AW109" s="100">
        <v>1.3058339999999999</v>
      </c>
      <c r="AY109" s="125">
        <v>2002</v>
      </c>
    </row>
    <row r="110" spans="2:51">
      <c r="B110" s="124">
        <v>2003</v>
      </c>
      <c r="C110" s="100">
        <v>488</v>
      </c>
      <c r="D110" s="100">
        <v>4.9859020999999997</v>
      </c>
      <c r="E110" s="100">
        <v>5.1613740000000004</v>
      </c>
      <c r="F110" s="100">
        <v>5.1613740000000004</v>
      </c>
      <c r="G110" s="100">
        <v>5.5155735000000004</v>
      </c>
      <c r="H110" s="100">
        <v>4.6456910999999996</v>
      </c>
      <c r="I110" s="100">
        <v>4.7259821000000004</v>
      </c>
      <c r="J110" s="100">
        <v>44.365144999999998</v>
      </c>
      <c r="K110" s="100">
        <v>45.5</v>
      </c>
      <c r="L110" s="100">
        <v>100</v>
      </c>
      <c r="M110" s="100">
        <v>0.71418119999999996</v>
      </c>
      <c r="N110" s="100">
        <v>15534</v>
      </c>
      <c r="O110" s="100">
        <v>1.6669357</v>
      </c>
      <c r="P110" s="100">
        <v>2.7467942000000001</v>
      </c>
      <c r="R110" s="124">
        <v>2003</v>
      </c>
      <c r="S110" s="100">
        <v>409</v>
      </c>
      <c r="T110" s="100">
        <v>4.1175297999999998</v>
      </c>
      <c r="U110" s="100">
        <v>3.5506324</v>
      </c>
      <c r="V110" s="100">
        <v>3.5506324</v>
      </c>
      <c r="W110" s="100">
        <v>4.0419251000000003</v>
      </c>
      <c r="X110" s="100">
        <v>2.7983017000000001</v>
      </c>
      <c r="Y110" s="100">
        <v>2.8028304999999998</v>
      </c>
      <c r="Z110" s="100">
        <v>64.144254000000004</v>
      </c>
      <c r="AA110" s="100">
        <v>79</v>
      </c>
      <c r="AB110" s="100">
        <v>100</v>
      </c>
      <c r="AC110" s="100">
        <v>0.63944219999999996</v>
      </c>
      <c r="AD110" s="100">
        <v>7947</v>
      </c>
      <c r="AE110" s="100">
        <v>0.86124500000000004</v>
      </c>
      <c r="AF110" s="100">
        <v>2.4727814000000001</v>
      </c>
      <c r="AH110" s="124">
        <v>2003</v>
      </c>
      <c r="AI110" s="100">
        <v>897</v>
      </c>
      <c r="AJ110" s="100">
        <v>4.5485115</v>
      </c>
      <c r="AK110" s="100">
        <v>4.4693836999999998</v>
      </c>
      <c r="AL110" s="100">
        <v>4.4693836999999998</v>
      </c>
      <c r="AM110" s="100">
        <v>4.9304411999999997</v>
      </c>
      <c r="AN110" s="100">
        <v>3.7766187000000002</v>
      </c>
      <c r="AO110" s="100">
        <v>3.8114897000000001</v>
      </c>
      <c r="AP110" s="100">
        <v>53.444443999999997</v>
      </c>
      <c r="AQ110" s="100">
        <v>56</v>
      </c>
      <c r="AR110" s="100">
        <v>100</v>
      </c>
      <c r="AS110" s="100">
        <v>0.67804549999999997</v>
      </c>
      <c r="AT110" s="100">
        <v>23481</v>
      </c>
      <c r="AU110" s="100">
        <v>1.2660791</v>
      </c>
      <c r="AV110" s="100">
        <v>2.6475035</v>
      </c>
      <c r="AW110" s="100">
        <v>1.4536492000000001</v>
      </c>
      <c r="AY110" s="124">
        <v>2003</v>
      </c>
    </row>
    <row r="111" spans="2:51">
      <c r="B111" s="125">
        <v>2004</v>
      </c>
      <c r="C111" s="100">
        <v>573</v>
      </c>
      <c r="D111" s="100">
        <v>5.7902468999999996</v>
      </c>
      <c r="E111" s="100">
        <v>6.1649985999999997</v>
      </c>
      <c r="F111" s="100">
        <v>6.1649985999999997</v>
      </c>
      <c r="G111" s="100">
        <v>6.6819680000000004</v>
      </c>
      <c r="H111" s="100">
        <v>5.3984319000000003</v>
      </c>
      <c r="I111" s="100">
        <v>5.4507636000000002</v>
      </c>
      <c r="J111" s="100">
        <v>46.402802000000001</v>
      </c>
      <c r="K111" s="100">
        <v>48</v>
      </c>
      <c r="L111" s="100">
        <v>100</v>
      </c>
      <c r="M111" s="100">
        <v>0.83778050000000004</v>
      </c>
      <c r="N111" s="100">
        <v>17814</v>
      </c>
      <c r="O111" s="100">
        <v>1.8928963000000001</v>
      </c>
      <c r="P111" s="100">
        <v>3.2361200999999999</v>
      </c>
      <c r="R111" s="125">
        <v>2004</v>
      </c>
      <c r="S111" s="100">
        <v>428</v>
      </c>
      <c r="T111" s="100">
        <v>4.2643196999999997</v>
      </c>
      <c r="U111" s="100">
        <v>3.7399095</v>
      </c>
      <c r="V111" s="100">
        <v>3.7399095</v>
      </c>
      <c r="W111" s="100">
        <v>4.1921283000000003</v>
      </c>
      <c r="X111" s="100">
        <v>3.0287768000000002</v>
      </c>
      <c r="Y111" s="100">
        <v>3.0137969</v>
      </c>
      <c r="Z111" s="100">
        <v>61.301402000000003</v>
      </c>
      <c r="AA111" s="100">
        <v>71.5</v>
      </c>
      <c r="AB111" s="100">
        <v>100</v>
      </c>
      <c r="AC111" s="100">
        <v>0.66757129999999998</v>
      </c>
      <c r="AD111" s="100">
        <v>8772</v>
      </c>
      <c r="AE111" s="100">
        <v>0.94157610000000003</v>
      </c>
      <c r="AF111" s="100">
        <v>2.7927056000000001</v>
      </c>
      <c r="AH111" s="125">
        <v>2004</v>
      </c>
      <c r="AI111" s="100">
        <v>1001</v>
      </c>
      <c r="AJ111" s="100">
        <v>5.0218930999999998</v>
      </c>
      <c r="AK111" s="100">
        <v>4.9312915999999998</v>
      </c>
      <c r="AL111" s="100">
        <v>4.9312915999999998</v>
      </c>
      <c r="AM111" s="100">
        <v>5.4085337999999998</v>
      </c>
      <c r="AN111" s="100">
        <v>4.2083173</v>
      </c>
      <c r="AO111" s="100">
        <v>4.2330728000000004</v>
      </c>
      <c r="AP111" s="100">
        <v>52.785786000000002</v>
      </c>
      <c r="AQ111" s="100">
        <v>55</v>
      </c>
      <c r="AR111" s="100">
        <v>100</v>
      </c>
      <c r="AS111" s="100">
        <v>0.75542609999999999</v>
      </c>
      <c r="AT111" s="100">
        <v>26586</v>
      </c>
      <c r="AU111" s="100">
        <v>1.4196411</v>
      </c>
      <c r="AV111" s="100">
        <v>3.0750261999999999</v>
      </c>
      <c r="AW111" s="100">
        <v>1.6484352</v>
      </c>
      <c r="AY111" s="125">
        <v>2004</v>
      </c>
    </row>
    <row r="112" spans="2:51">
      <c r="B112" s="124">
        <v>2005</v>
      </c>
      <c r="C112" s="100">
        <v>568</v>
      </c>
      <c r="D112" s="100">
        <v>5.6688703</v>
      </c>
      <c r="E112" s="100">
        <v>5.8474969999999997</v>
      </c>
      <c r="F112" s="100">
        <v>5.8474969999999997</v>
      </c>
      <c r="G112" s="100">
        <v>6.2644488999999997</v>
      </c>
      <c r="H112" s="100">
        <v>5.1890932000000003</v>
      </c>
      <c r="I112" s="100">
        <v>5.2163275000000002</v>
      </c>
      <c r="J112" s="100">
        <v>46.017825000000002</v>
      </c>
      <c r="K112" s="100">
        <v>46</v>
      </c>
      <c r="L112" s="100">
        <v>100</v>
      </c>
      <c r="M112" s="100">
        <v>0.84472270000000005</v>
      </c>
      <c r="N112" s="100">
        <v>17454</v>
      </c>
      <c r="O112" s="100">
        <v>1.8338641</v>
      </c>
      <c r="P112" s="100">
        <v>3.1639971</v>
      </c>
      <c r="R112" s="124">
        <v>2005</v>
      </c>
      <c r="S112" s="100">
        <v>477</v>
      </c>
      <c r="T112" s="100">
        <v>4.6961709999999997</v>
      </c>
      <c r="U112" s="100">
        <v>4.0784874999999996</v>
      </c>
      <c r="V112" s="100">
        <v>4.0784874999999996</v>
      </c>
      <c r="W112" s="100">
        <v>4.5405496000000003</v>
      </c>
      <c r="X112" s="100">
        <v>3.3755166999999999</v>
      </c>
      <c r="Y112" s="100">
        <v>3.4522195999999998</v>
      </c>
      <c r="Z112" s="100">
        <v>60.366315999999998</v>
      </c>
      <c r="AA112" s="100">
        <v>71</v>
      </c>
      <c r="AB112" s="100">
        <v>100</v>
      </c>
      <c r="AC112" s="100">
        <v>0.75150059999999996</v>
      </c>
      <c r="AD112" s="100">
        <v>10383</v>
      </c>
      <c r="AE112" s="100">
        <v>1.1020738999999999</v>
      </c>
      <c r="AF112" s="100">
        <v>3.3055615</v>
      </c>
      <c r="AH112" s="124">
        <v>2005</v>
      </c>
      <c r="AI112" s="100">
        <v>1045</v>
      </c>
      <c r="AJ112" s="100">
        <v>5.1792043999999997</v>
      </c>
      <c r="AK112" s="100">
        <v>5.007835</v>
      </c>
      <c r="AL112" s="100">
        <v>5.007835</v>
      </c>
      <c r="AM112" s="100">
        <v>5.4630219000000002</v>
      </c>
      <c r="AN112" s="100">
        <v>4.3043094000000002</v>
      </c>
      <c r="AO112" s="100">
        <v>4.3536786000000003</v>
      </c>
      <c r="AP112" s="100">
        <v>52.596525</v>
      </c>
      <c r="AQ112" s="100">
        <v>54</v>
      </c>
      <c r="AR112" s="100">
        <v>100</v>
      </c>
      <c r="AS112" s="100">
        <v>0.79945529999999998</v>
      </c>
      <c r="AT112" s="100">
        <v>27837</v>
      </c>
      <c r="AU112" s="100">
        <v>1.4698291000000001</v>
      </c>
      <c r="AV112" s="100">
        <v>3.2153586999999999</v>
      </c>
      <c r="AW112" s="100">
        <v>1.4337415</v>
      </c>
      <c r="AY112" s="124">
        <v>2005</v>
      </c>
    </row>
    <row r="113" spans="2:51">
      <c r="B113" s="124">
        <v>2006</v>
      </c>
      <c r="C113" s="100">
        <v>471</v>
      </c>
      <c r="D113" s="100">
        <v>4.6360896</v>
      </c>
      <c r="E113" s="100">
        <v>4.8848883000000001</v>
      </c>
      <c r="F113" s="100">
        <v>4.8848883000000001</v>
      </c>
      <c r="G113" s="100">
        <v>5.4665226999999996</v>
      </c>
      <c r="H113" s="100">
        <v>3.9441225000000002</v>
      </c>
      <c r="I113" s="100">
        <v>3.9068331000000001</v>
      </c>
      <c r="J113" s="100">
        <v>54.373134</v>
      </c>
      <c r="K113" s="100">
        <v>60</v>
      </c>
      <c r="L113" s="100">
        <v>100</v>
      </c>
      <c r="M113" s="100">
        <v>0.68702960000000002</v>
      </c>
      <c r="N113" s="100">
        <v>11287</v>
      </c>
      <c r="O113" s="100">
        <v>1.1706375</v>
      </c>
      <c r="P113" s="100">
        <v>2.0825338000000002</v>
      </c>
      <c r="R113" s="124">
        <v>2006</v>
      </c>
      <c r="S113" s="100">
        <v>444</v>
      </c>
      <c r="T113" s="100">
        <v>4.3142223</v>
      </c>
      <c r="U113" s="100">
        <v>3.5164361999999998</v>
      </c>
      <c r="V113" s="100">
        <v>3.5164361999999998</v>
      </c>
      <c r="W113" s="100">
        <v>4.0713119000000004</v>
      </c>
      <c r="X113" s="100">
        <v>2.6196761</v>
      </c>
      <c r="Y113" s="100">
        <v>2.5720865000000002</v>
      </c>
      <c r="Z113" s="100">
        <v>68.709458999999995</v>
      </c>
      <c r="AA113" s="100">
        <v>82</v>
      </c>
      <c r="AB113" s="100">
        <v>100</v>
      </c>
      <c r="AC113" s="100">
        <v>0.68115919999999996</v>
      </c>
      <c r="AD113" s="100">
        <v>6717</v>
      </c>
      <c r="AE113" s="100">
        <v>0.70391099999999995</v>
      </c>
      <c r="AF113" s="100">
        <v>2.1487935999999999</v>
      </c>
      <c r="AH113" s="124">
        <v>2006</v>
      </c>
      <c r="AI113" s="100">
        <v>915</v>
      </c>
      <c r="AJ113" s="100">
        <v>4.4741163000000004</v>
      </c>
      <c r="AK113" s="100">
        <v>4.2304116</v>
      </c>
      <c r="AL113" s="100">
        <v>4.2304116</v>
      </c>
      <c r="AM113" s="100">
        <v>4.8102331999999999</v>
      </c>
      <c r="AN113" s="100">
        <v>3.2960824999999998</v>
      </c>
      <c r="AO113" s="100">
        <v>3.2521059999999999</v>
      </c>
      <c r="AP113" s="100">
        <v>61.345016000000001</v>
      </c>
      <c r="AQ113" s="100">
        <v>71</v>
      </c>
      <c r="AR113" s="100">
        <v>100</v>
      </c>
      <c r="AS113" s="100">
        <v>0.68416840000000001</v>
      </c>
      <c r="AT113" s="100">
        <v>18004</v>
      </c>
      <c r="AU113" s="100">
        <v>0.93848279999999995</v>
      </c>
      <c r="AV113" s="100">
        <v>2.1067708000000001</v>
      </c>
      <c r="AW113" s="100">
        <v>1.3891587999999999</v>
      </c>
      <c r="AY113" s="124">
        <v>2006</v>
      </c>
    </row>
    <row r="114" spans="2:51">
      <c r="B114" s="124">
        <v>2007</v>
      </c>
      <c r="C114" s="100">
        <v>521</v>
      </c>
      <c r="D114" s="100">
        <v>5.0320486000000004</v>
      </c>
      <c r="E114" s="100">
        <v>5.3199586999999999</v>
      </c>
      <c r="F114" s="100">
        <v>5.3199586999999999</v>
      </c>
      <c r="G114" s="100">
        <v>6.0532763000000003</v>
      </c>
      <c r="H114" s="100">
        <v>4.0606710000000001</v>
      </c>
      <c r="I114" s="100">
        <v>3.9101876</v>
      </c>
      <c r="J114" s="100">
        <v>59.086537999999997</v>
      </c>
      <c r="K114" s="100">
        <v>67</v>
      </c>
      <c r="L114" s="100">
        <v>100</v>
      </c>
      <c r="M114" s="100">
        <v>0.73828450000000001</v>
      </c>
      <c r="N114" s="100">
        <v>10553</v>
      </c>
      <c r="O114" s="100">
        <v>1.0745165000000001</v>
      </c>
      <c r="P114" s="100">
        <v>1.9269536</v>
      </c>
      <c r="R114" s="124">
        <v>2007</v>
      </c>
      <c r="S114" s="100">
        <v>495</v>
      </c>
      <c r="T114" s="100">
        <v>4.7259944999999997</v>
      </c>
      <c r="U114" s="100">
        <v>3.7774841000000001</v>
      </c>
      <c r="V114" s="100">
        <v>3.7774841000000001</v>
      </c>
      <c r="W114" s="100">
        <v>4.3969727000000001</v>
      </c>
      <c r="X114" s="100">
        <v>2.7777067999999998</v>
      </c>
      <c r="Y114" s="100">
        <v>2.6995593000000002</v>
      </c>
      <c r="Z114" s="100">
        <v>69.707070999999999</v>
      </c>
      <c r="AA114" s="100">
        <v>83</v>
      </c>
      <c r="AB114" s="100">
        <v>100</v>
      </c>
      <c r="AC114" s="100">
        <v>0.73567660000000001</v>
      </c>
      <c r="AD114" s="100">
        <v>6996</v>
      </c>
      <c r="AE114" s="100">
        <v>0.72043970000000002</v>
      </c>
      <c r="AF114" s="100">
        <v>2.1689929000000001</v>
      </c>
      <c r="AH114" s="124">
        <v>2007</v>
      </c>
      <c r="AI114" s="100">
        <v>1016</v>
      </c>
      <c r="AJ114" s="100">
        <v>4.8781372999999997</v>
      </c>
      <c r="AK114" s="100">
        <v>4.5292422999999999</v>
      </c>
      <c r="AL114" s="100">
        <v>4.5292422999999999</v>
      </c>
      <c r="AM114" s="100">
        <v>5.2026630000000003</v>
      </c>
      <c r="AN114" s="100">
        <v>3.4086365999999999</v>
      </c>
      <c r="AO114" s="100">
        <v>3.2976496000000002</v>
      </c>
      <c r="AP114" s="100">
        <v>64.266009999999994</v>
      </c>
      <c r="AQ114" s="100">
        <v>76</v>
      </c>
      <c r="AR114" s="100">
        <v>100</v>
      </c>
      <c r="AS114" s="100">
        <v>0.73701159999999999</v>
      </c>
      <c r="AT114" s="100">
        <v>17549</v>
      </c>
      <c r="AU114" s="100">
        <v>0.89847900000000003</v>
      </c>
      <c r="AV114" s="100">
        <v>2.0166675000000001</v>
      </c>
      <c r="AW114" s="100">
        <v>1.4083338999999999</v>
      </c>
      <c r="AY114" s="124">
        <v>2007</v>
      </c>
    </row>
    <row r="115" spans="2:51">
      <c r="B115" s="124">
        <v>2008</v>
      </c>
      <c r="C115" s="100">
        <v>405</v>
      </c>
      <c r="D115" s="100">
        <v>3.8308577000000001</v>
      </c>
      <c r="E115" s="100">
        <v>3.939082</v>
      </c>
      <c r="F115" s="100">
        <v>3.939082</v>
      </c>
      <c r="G115" s="100">
        <v>4.3803464999999999</v>
      </c>
      <c r="H115" s="100">
        <v>3.2605781999999999</v>
      </c>
      <c r="I115" s="100">
        <v>3.2980003999999998</v>
      </c>
      <c r="J115" s="100">
        <v>52.404466999999997</v>
      </c>
      <c r="K115" s="100">
        <v>59</v>
      </c>
      <c r="L115" s="100">
        <v>100</v>
      </c>
      <c r="M115" s="100">
        <v>0.55066079999999995</v>
      </c>
      <c r="N115" s="100">
        <v>10486</v>
      </c>
      <c r="O115" s="100">
        <v>1.0457650000000001</v>
      </c>
      <c r="P115" s="100">
        <v>1.8761753000000001</v>
      </c>
      <c r="R115" s="124">
        <v>2008</v>
      </c>
      <c r="S115" s="100">
        <v>448</v>
      </c>
      <c r="T115" s="100">
        <v>4.1958747000000001</v>
      </c>
      <c r="U115" s="100">
        <v>3.3403706</v>
      </c>
      <c r="V115" s="100">
        <v>3.3403706</v>
      </c>
      <c r="W115" s="100">
        <v>3.8553223999999999</v>
      </c>
      <c r="X115" s="100">
        <v>2.5324783000000002</v>
      </c>
      <c r="Y115" s="100">
        <v>2.5113436</v>
      </c>
      <c r="Z115" s="100">
        <v>68.174107000000006</v>
      </c>
      <c r="AA115" s="100">
        <v>83</v>
      </c>
      <c r="AB115" s="100">
        <v>100</v>
      </c>
      <c r="AC115" s="100">
        <v>0.63638170000000005</v>
      </c>
      <c r="AD115" s="100">
        <v>7205</v>
      </c>
      <c r="AE115" s="100">
        <v>0.72763370000000005</v>
      </c>
      <c r="AF115" s="100">
        <v>2.2501701999999999</v>
      </c>
      <c r="AH115" s="124">
        <v>2008</v>
      </c>
      <c r="AI115" s="100">
        <v>853</v>
      </c>
      <c r="AJ115" s="100">
        <v>4.0142689999999996</v>
      </c>
      <c r="AK115" s="100">
        <v>3.7021288000000001</v>
      </c>
      <c r="AL115" s="100">
        <v>3.7021288000000001</v>
      </c>
      <c r="AM115" s="100">
        <v>4.2012862000000002</v>
      </c>
      <c r="AN115" s="100">
        <v>2.9261689</v>
      </c>
      <c r="AO115" s="100">
        <v>2.9284857</v>
      </c>
      <c r="AP115" s="100">
        <v>60.706228000000003</v>
      </c>
      <c r="AQ115" s="100">
        <v>72</v>
      </c>
      <c r="AR115" s="100">
        <v>100</v>
      </c>
      <c r="AS115" s="100">
        <v>0.59258330000000004</v>
      </c>
      <c r="AT115" s="100">
        <v>17691</v>
      </c>
      <c r="AU115" s="100">
        <v>0.88769830000000005</v>
      </c>
      <c r="AV115" s="100">
        <v>2.0123967999999999</v>
      </c>
      <c r="AW115" s="100">
        <v>1.179235</v>
      </c>
      <c r="AY115" s="124">
        <v>2008</v>
      </c>
    </row>
    <row r="116" spans="2:51">
      <c r="B116" s="124">
        <v>2009</v>
      </c>
      <c r="C116" s="100">
        <v>329</v>
      </c>
      <c r="D116" s="100">
        <v>3.0460715</v>
      </c>
      <c r="E116" s="100">
        <v>3.1189526000000001</v>
      </c>
      <c r="F116" s="100">
        <v>3.1189526000000001</v>
      </c>
      <c r="G116" s="100">
        <v>3.4582711000000002</v>
      </c>
      <c r="H116" s="100">
        <v>2.6322215999999998</v>
      </c>
      <c r="I116" s="100">
        <v>2.7411756999999999</v>
      </c>
      <c r="J116" s="100">
        <v>50.615853999999999</v>
      </c>
      <c r="K116" s="100">
        <v>57</v>
      </c>
      <c r="L116" s="100">
        <v>100</v>
      </c>
      <c r="M116" s="100">
        <v>0.45492260000000001</v>
      </c>
      <c r="N116" s="100">
        <v>9273</v>
      </c>
      <c r="O116" s="100">
        <v>0.90527599999999997</v>
      </c>
      <c r="P116" s="100">
        <v>1.6490757</v>
      </c>
      <c r="R116" s="124">
        <v>2009</v>
      </c>
      <c r="S116" s="100">
        <v>404</v>
      </c>
      <c r="T116" s="100">
        <v>3.7095338999999998</v>
      </c>
      <c r="U116" s="100">
        <v>2.8799483000000001</v>
      </c>
      <c r="V116" s="100">
        <v>2.8799483000000001</v>
      </c>
      <c r="W116" s="100">
        <v>3.3661739000000002</v>
      </c>
      <c r="X116" s="100">
        <v>2.0940959000000001</v>
      </c>
      <c r="Y116" s="100">
        <v>2.0775298000000002</v>
      </c>
      <c r="Z116" s="100">
        <v>70.94802</v>
      </c>
      <c r="AA116" s="100">
        <v>85</v>
      </c>
      <c r="AB116" s="100">
        <v>100</v>
      </c>
      <c r="AC116" s="100">
        <v>0.59029810000000005</v>
      </c>
      <c r="AD116" s="100">
        <v>5570</v>
      </c>
      <c r="AE116" s="100">
        <v>0.5512688</v>
      </c>
      <c r="AF116" s="100">
        <v>1.7003740000000001</v>
      </c>
      <c r="AH116" s="124">
        <v>2009</v>
      </c>
      <c r="AI116" s="100">
        <v>733</v>
      </c>
      <c r="AJ116" s="100">
        <v>3.3791799999999999</v>
      </c>
      <c r="AK116" s="100">
        <v>3.0755176999999998</v>
      </c>
      <c r="AL116" s="100">
        <v>3.0755176999999998</v>
      </c>
      <c r="AM116" s="100">
        <v>3.5111349000000001</v>
      </c>
      <c r="AN116" s="100">
        <v>2.4016614000000001</v>
      </c>
      <c r="AO116" s="100">
        <v>2.4406067999999999</v>
      </c>
      <c r="AP116" s="100">
        <v>61.837432</v>
      </c>
      <c r="AQ116" s="100">
        <v>75.5</v>
      </c>
      <c r="AR116" s="100">
        <v>100</v>
      </c>
      <c r="AS116" s="100">
        <v>0.52074450000000005</v>
      </c>
      <c r="AT116" s="100">
        <v>14843</v>
      </c>
      <c r="AU116" s="100">
        <v>0.72948440000000003</v>
      </c>
      <c r="AV116" s="100">
        <v>1.667959</v>
      </c>
      <c r="AW116" s="100">
        <v>1.0829891</v>
      </c>
      <c r="AY116" s="124">
        <v>2009</v>
      </c>
    </row>
    <row r="117" spans="2:51">
      <c r="B117" s="124">
        <v>2010</v>
      </c>
      <c r="C117" s="100">
        <v>393</v>
      </c>
      <c r="D117" s="100">
        <v>3.5832061999999998</v>
      </c>
      <c r="E117" s="100">
        <v>3.5932751000000001</v>
      </c>
      <c r="F117" s="100">
        <v>3.5932751000000001</v>
      </c>
      <c r="G117" s="100">
        <v>4.0174422999999999</v>
      </c>
      <c r="H117" s="100">
        <v>3.0296009000000002</v>
      </c>
      <c r="I117" s="100">
        <v>3.2065953</v>
      </c>
      <c r="J117" s="100">
        <v>51.338462</v>
      </c>
      <c r="K117" s="100">
        <v>62.5</v>
      </c>
      <c r="L117" s="100">
        <v>100</v>
      </c>
      <c r="M117" s="100">
        <v>0.53481029999999996</v>
      </c>
      <c r="N117" s="100">
        <v>10709</v>
      </c>
      <c r="O117" s="100">
        <v>1.0300925999999999</v>
      </c>
      <c r="P117" s="100">
        <v>1.9126903</v>
      </c>
      <c r="R117" s="124">
        <v>2010</v>
      </c>
      <c r="S117" s="100">
        <v>419</v>
      </c>
      <c r="T117" s="100">
        <v>3.7870848000000001</v>
      </c>
      <c r="U117" s="100">
        <v>2.8161627</v>
      </c>
      <c r="V117" s="100">
        <v>2.8161627</v>
      </c>
      <c r="W117" s="100">
        <v>3.3432171999999998</v>
      </c>
      <c r="X117" s="100">
        <v>1.9214500999999999</v>
      </c>
      <c r="Y117" s="100">
        <v>1.8034124</v>
      </c>
      <c r="Z117" s="100">
        <v>75.172662000000003</v>
      </c>
      <c r="AA117" s="100">
        <v>86</v>
      </c>
      <c r="AB117" s="100">
        <v>100</v>
      </c>
      <c r="AC117" s="100">
        <v>0.59866549999999996</v>
      </c>
      <c r="AD117" s="100">
        <v>4328</v>
      </c>
      <c r="AE117" s="100">
        <v>0.42174149999999999</v>
      </c>
      <c r="AF117" s="100">
        <v>1.3508705000000001</v>
      </c>
      <c r="AH117" s="124">
        <v>2010</v>
      </c>
      <c r="AI117" s="100">
        <v>812</v>
      </c>
      <c r="AJ117" s="100">
        <v>3.6855901000000002</v>
      </c>
      <c r="AK117" s="100">
        <v>3.2743332000000001</v>
      </c>
      <c r="AL117" s="100">
        <v>3.2743332000000001</v>
      </c>
      <c r="AM117" s="100">
        <v>3.7704274999999998</v>
      </c>
      <c r="AN117" s="100">
        <v>2.5143643999999998</v>
      </c>
      <c r="AO117" s="100">
        <v>2.5410157</v>
      </c>
      <c r="AP117" s="100">
        <v>63.654274999999998</v>
      </c>
      <c r="AQ117" s="100">
        <v>77</v>
      </c>
      <c r="AR117" s="100">
        <v>100</v>
      </c>
      <c r="AS117" s="100">
        <v>0.56596009999999997</v>
      </c>
      <c r="AT117" s="100">
        <v>15037</v>
      </c>
      <c r="AU117" s="100">
        <v>0.72788920000000001</v>
      </c>
      <c r="AV117" s="100">
        <v>1.7082104</v>
      </c>
      <c r="AW117" s="100">
        <v>1.2759472999999999</v>
      </c>
      <c r="AY117" s="124">
        <v>2010</v>
      </c>
    </row>
    <row r="118" spans="2:51">
      <c r="B118" s="124">
        <v>2011</v>
      </c>
      <c r="C118" s="100">
        <v>492</v>
      </c>
      <c r="D118" s="100">
        <v>4.4251632000000001</v>
      </c>
      <c r="E118" s="100">
        <v>4.4206713999999998</v>
      </c>
      <c r="F118" s="100">
        <v>4.4206713999999998</v>
      </c>
      <c r="G118" s="100">
        <v>4.9952177000000004</v>
      </c>
      <c r="H118" s="100">
        <v>3.5064810999999998</v>
      </c>
      <c r="I118" s="100">
        <v>3.470532</v>
      </c>
      <c r="J118" s="100">
        <v>57.150713000000003</v>
      </c>
      <c r="K118" s="100">
        <v>65</v>
      </c>
      <c r="L118" s="100">
        <v>100</v>
      </c>
      <c r="M118" s="100">
        <v>0.65312619999999999</v>
      </c>
      <c r="N118" s="100">
        <v>10795</v>
      </c>
      <c r="O118" s="100">
        <v>1.0251486000000001</v>
      </c>
      <c r="P118" s="100">
        <v>1.9854772000000001</v>
      </c>
      <c r="R118" s="124">
        <v>2011</v>
      </c>
      <c r="S118" s="100">
        <v>517</v>
      </c>
      <c r="T118" s="100">
        <v>4.6071080999999996</v>
      </c>
      <c r="U118" s="100">
        <v>3.4618845999999999</v>
      </c>
      <c r="V118" s="100">
        <v>3.4618845999999999</v>
      </c>
      <c r="W118" s="100">
        <v>4.0684303999999996</v>
      </c>
      <c r="X118" s="100">
        <v>2.4767502000000001</v>
      </c>
      <c r="Y118" s="100">
        <v>2.3979187</v>
      </c>
      <c r="Z118" s="100">
        <v>72.537717999999998</v>
      </c>
      <c r="AA118" s="100">
        <v>86</v>
      </c>
      <c r="AB118" s="100">
        <v>100</v>
      </c>
      <c r="AC118" s="100">
        <v>0.72204690000000005</v>
      </c>
      <c r="AD118" s="100">
        <v>6378</v>
      </c>
      <c r="AE118" s="100">
        <v>0.61304150000000002</v>
      </c>
      <c r="AF118" s="100">
        <v>1.9506138</v>
      </c>
      <c r="AH118" s="124">
        <v>2011</v>
      </c>
      <c r="AI118" s="100">
        <v>1009</v>
      </c>
      <c r="AJ118" s="100">
        <v>4.5165573999999999</v>
      </c>
      <c r="AK118" s="100">
        <v>3.9894246999999998</v>
      </c>
      <c r="AL118" s="100">
        <v>3.9894246999999998</v>
      </c>
      <c r="AM118" s="100">
        <v>4.5968586</v>
      </c>
      <c r="AN118" s="100">
        <v>3.0150054000000002</v>
      </c>
      <c r="AO118" s="100">
        <v>2.9564661999999999</v>
      </c>
      <c r="AP118" s="100">
        <v>65.042659</v>
      </c>
      <c r="AQ118" s="100">
        <v>77</v>
      </c>
      <c r="AR118" s="100">
        <v>100</v>
      </c>
      <c r="AS118" s="100">
        <v>0.68671219999999999</v>
      </c>
      <c r="AT118" s="100">
        <v>17173</v>
      </c>
      <c r="AU118" s="100">
        <v>0.82033840000000002</v>
      </c>
      <c r="AV118" s="100">
        <v>1.9723845</v>
      </c>
      <c r="AW118" s="100">
        <v>1.2769552</v>
      </c>
      <c r="AY118" s="124">
        <v>2011</v>
      </c>
    </row>
    <row r="119" spans="2:51">
      <c r="B119" s="124">
        <v>2012</v>
      </c>
      <c r="C119" s="100">
        <v>661</v>
      </c>
      <c r="D119" s="100">
        <v>5.8429270999999998</v>
      </c>
      <c r="E119" s="100">
        <v>5.8465853000000001</v>
      </c>
      <c r="F119" s="100">
        <v>5.8465853000000001</v>
      </c>
      <c r="G119" s="100">
        <v>6.6361454999999996</v>
      </c>
      <c r="H119" s="100">
        <v>4.3805664000000002</v>
      </c>
      <c r="I119" s="100">
        <v>4.1007090000000002</v>
      </c>
      <c r="J119" s="100">
        <v>61.213636000000001</v>
      </c>
      <c r="K119" s="100">
        <v>70</v>
      </c>
      <c r="L119" s="100">
        <v>100</v>
      </c>
      <c r="M119" s="100">
        <v>0.88376069999999995</v>
      </c>
      <c r="N119" s="100">
        <v>12099</v>
      </c>
      <c r="O119" s="100">
        <v>1.1301159999999999</v>
      </c>
      <c r="P119" s="100">
        <v>2.2878246</v>
      </c>
      <c r="R119" s="124">
        <v>2012</v>
      </c>
      <c r="S119" s="100">
        <v>676</v>
      </c>
      <c r="T119" s="100">
        <v>5.9218088</v>
      </c>
      <c r="U119" s="100">
        <v>4.5595216000000001</v>
      </c>
      <c r="V119" s="100">
        <v>4.5595216000000001</v>
      </c>
      <c r="W119" s="100">
        <v>5.3056799999999997</v>
      </c>
      <c r="X119" s="100">
        <v>3.2792219999999999</v>
      </c>
      <c r="Y119" s="100">
        <v>3.0908834999999999</v>
      </c>
      <c r="Z119" s="100">
        <v>71.431952999999993</v>
      </c>
      <c r="AA119" s="100">
        <v>82</v>
      </c>
      <c r="AB119" s="100">
        <v>100</v>
      </c>
      <c r="AC119" s="100">
        <v>0.93494140000000003</v>
      </c>
      <c r="AD119" s="100">
        <v>8241</v>
      </c>
      <c r="AE119" s="100">
        <v>0.77867900000000001</v>
      </c>
      <c r="AF119" s="100">
        <v>2.5791974</v>
      </c>
      <c r="AH119" s="124">
        <v>2012</v>
      </c>
      <c r="AI119" s="100">
        <v>1337</v>
      </c>
      <c r="AJ119" s="100">
        <v>5.8825459999999996</v>
      </c>
      <c r="AK119" s="100">
        <v>5.1971927999999998</v>
      </c>
      <c r="AL119" s="100">
        <v>5.1971927999999998</v>
      </c>
      <c r="AM119" s="100">
        <v>5.9655465000000003</v>
      </c>
      <c r="AN119" s="100">
        <v>3.8259987</v>
      </c>
      <c r="AO119" s="100">
        <v>3.5952462000000001</v>
      </c>
      <c r="AP119" s="100">
        <v>66.383982000000003</v>
      </c>
      <c r="AQ119" s="100">
        <v>77</v>
      </c>
      <c r="AR119" s="100">
        <v>100</v>
      </c>
      <c r="AS119" s="100">
        <v>0.90891789999999995</v>
      </c>
      <c r="AT119" s="100">
        <v>20340</v>
      </c>
      <c r="AU119" s="100">
        <v>0.95540999999999998</v>
      </c>
      <c r="AV119" s="100">
        <v>2.3975642000000001</v>
      </c>
      <c r="AW119" s="100">
        <v>1.2822804000000001</v>
      </c>
      <c r="AY119" s="124">
        <v>2012</v>
      </c>
    </row>
    <row r="120" spans="2:51">
      <c r="B120" s="124">
        <v>2013</v>
      </c>
      <c r="C120" s="100">
        <v>699</v>
      </c>
      <c r="D120" s="100">
        <v>6.0753092999999998</v>
      </c>
      <c r="E120" s="100">
        <v>5.9477304000000002</v>
      </c>
      <c r="F120" s="100">
        <v>5.9477304000000002</v>
      </c>
      <c r="G120" s="100">
        <v>6.7581413000000001</v>
      </c>
      <c r="H120" s="100">
        <v>4.5130255999999997</v>
      </c>
      <c r="I120" s="100">
        <v>4.3130360000000003</v>
      </c>
      <c r="J120" s="100">
        <v>61.064562000000002</v>
      </c>
      <c r="K120" s="100">
        <v>69</v>
      </c>
      <c r="L120" s="100">
        <v>100</v>
      </c>
      <c r="M120" s="100">
        <v>0.92238260000000005</v>
      </c>
      <c r="N120" s="100">
        <v>12757</v>
      </c>
      <c r="O120" s="100">
        <v>1.1727003</v>
      </c>
      <c r="P120" s="100">
        <v>2.3826912</v>
      </c>
      <c r="R120" s="124">
        <v>2013</v>
      </c>
      <c r="S120" s="100">
        <v>718</v>
      </c>
      <c r="T120" s="100">
        <v>6.1833833</v>
      </c>
      <c r="U120" s="100">
        <v>4.5586127999999997</v>
      </c>
      <c r="V120" s="100">
        <v>4.5586127999999997</v>
      </c>
      <c r="W120" s="100">
        <v>5.3774994999999999</v>
      </c>
      <c r="X120" s="100">
        <v>3.1443617000000001</v>
      </c>
      <c r="Y120" s="100">
        <v>2.9190214999999999</v>
      </c>
      <c r="Z120" s="100">
        <v>74.949791000000005</v>
      </c>
      <c r="AA120" s="100">
        <v>85</v>
      </c>
      <c r="AB120" s="100">
        <v>100</v>
      </c>
      <c r="AC120" s="100">
        <v>0.99866469999999996</v>
      </c>
      <c r="AD120" s="100">
        <v>7393</v>
      </c>
      <c r="AE120" s="100">
        <v>0.68681440000000005</v>
      </c>
      <c r="AF120" s="100">
        <v>2.2704518999999999</v>
      </c>
      <c r="AH120" s="124">
        <v>2013</v>
      </c>
      <c r="AI120" s="100">
        <v>1417</v>
      </c>
      <c r="AJ120" s="100">
        <v>6.1295944999999996</v>
      </c>
      <c r="AK120" s="100">
        <v>5.3030717999999997</v>
      </c>
      <c r="AL120" s="100">
        <v>5.3030717999999997</v>
      </c>
      <c r="AM120" s="100">
        <v>6.1368495999999997</v>
      </c>
      <c r="AN120" s="100">
        <v>3.8518289000000001</v>
      </c>
      <c r="AO120" s="100">
        <v>3.6391931999999998</v>
      </c>
      <c r="AP120" s="100">
        <v>68.105374999999995</v>
      </c>
      <c r="AQ120" s="100">
        <v>79</v>
      </c>
      <c r="AR120" s="100">
        <v>100</v>
      </c>
      <c r="AS120" s="100">
        <v>0.95952000000000004</v>
      </c>
      <c r="AT120" s="100">
        <v>20150</v>
      </c>
      <c r="AU120" s="100">
        <v>0.93103840000000004</v>
      </c>
      <c r="AV120" s="100">
        <v>2.3402449000000001</v>
      </c>
      <c r="AW120" s="100">
        <v>1.3047237</v>
      </c>
      <c r="AY120" s="124">
        <v>2013</v>
      </c>
    </row>
    <row r="121" spans="2:51">
      <c r="B121" s="124">
        <v>2014</v>
      </c>
      <c r="C121" s="100">
        <v>850</v>
      </c>
      <c r="D121" s="100">
        <v>7.2845958</v>
      </c>
      <c r="E121" s="100">
        <v>6.9909672</v>
      </c>
      <c r="F121" s="100">
        <v>6.9909672</v>
      </c>
      <c r="G121" s="100">
        <v>7.8892826999999999</v>
      </c>
      <c r="H121" s="100">
        <v>5.3223592999999996</v>
      </c>
      <c r="I121" s="100">
        <v>5.0414075</v>
      </c>
      <c r="J121" s="100">
        <v>61.152380999999998</v>
      </c>
      <c r="K121" s="100">
        <v>67.5</v>
      </c>
      <c r="L121" s="100">
        <v>100</v>
      </c>
      <c r="M121" s="100">
        <v>1.0850002000000001</v>
      </c>
      <c r="N121" s="100">
        <v>15234</v>
      </c>
      <c r="O121" s="100">
        <v>1.3825797</v>
      </c>
      <c r="P121" s="100">
        <v>2.7838487999999999</v>
      </c>
      <c r="R121" s="124">
        <v>2014</v>
      </c>
      <c r="S121" s="100">
        <v>892</v>
      </c>
      <c r="T121" s="100">
        <v>7.5642991000000004</v>
      </c>
      <c r="U121" s="100">
        <v>5.6370893999999998</v>
      </c>
      <c r="V121" s="100">
        <v>5.6370893999999998</v>
      </c>
      <c r="W121" s="100">
        <v>6.5608116000000001</v>
      </c>
      <c r="X121" s="100">
        <v>3.9636512000000002</v>
      </c>
      <c r="Y121" s="100">
        <v>3.6410057999999998</v>
      </c>
      <c r="Z121" s="100">
        <v>73.157595999999998</v>
      </c>
      <c r="AA121" s="100">
        <v>83</v>
      </c>
      <c r="AB121" s="100">
        <v>100</v>
      </c>
      <c r="AC121" s="100">
        <v>1.1855553999999999</v>
      </c>
      <c r="AD121" s="100">
        <v>9549</v>
      </c>
      <c r="AE121" s="100">
        <v>0.87394470000000002</v>
      </c>
      <c r="AF121" s="100">
        <v>2.8657689</v>
      </c>
      <c r="AH121" s="124">
        <v>2014</v>
      </c>
      <c r="AI121" s="100">
        <v>1742</v>
      </c>
      <c r="AJ121" s="100">
        <v>7.4251852999999999</v>
      </c>
      <c r="AK121" s="100">
        <v>6.3505788000000001</v>
      </c>
      <c r="AL121" s="100">
        <v>6.3505788000000001</v>
      </c>
      <c r="AM121" s="100">
        <v>7.2750200999999999</v>
      </c>
      <c r="AN121" s="100">
        <v>4.6600115999999998</v>
      </c>
      <c r="AO121" s="100">
        <v>4.3565442000000001</v>
      </c>
      <c r="AP121" s="100">
        <v>67.301394000000002</v>
      </c>
      <c r="AQ121" s="100">
        <v>76</v>
      </c>
      <c r="AR121" s="100">
        <v>100</v>
      </c>
      <c r="AS121" s="100">
        <v>1.1342623000000001</v>
      </c>
      <c r="AT121" s="100">
        <v>24783</v>
      </c>
      <c r="AU121" s="100">
        <v>1.1293308</v>
      </c>
      <c r="AV121" s="100">
        <v>2.8148521999999998</v>
      </c>
      <c r="AW121" s="100">
        <v>1.2401732000000001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34</v>
      </c>
      <c r="D75" s="100">
        <v>1</v>
      </c>
      <c r="E75" s="100">
        <v>1</v>
      </c>
      <c r="F75" s="100">
        <v>1</v>
      </c>
      <c r="G75" s="100">
        <v>4</v>
      </c>
      <c r="H75" s="100">
        <v>6</v>
      </c>
      <c r="I75" s="100">
        <v>7</v>
      </c>
      <c r="J75" s="100">
        <v>2</v>
      </c>
      <c r="K75" s="100">
        <v>9</v>
      </c>
      <c r="L75" s="100">
        <v>10</v>
      </c>
      <c r="M75" s="100">
        <v>10</v>
      </c>
      <c r="N75" s="100">
        <v>7</v>
      </c>
      <c r="O75" s="100">
        <v>12</v>
      </c>
      <c r="P75" s="100">
        <v>10</v>
      </c>
      <c r="Q75" s="100">
        <v>27</v>
      </c>
      <c r="R75" s="100">
        <v>29</v>
      </c>
      <c r="S75" s="100">
        <v>32</v>
      </c>
      <c r="T75" s="100">
        <v>66</v>
      </c>
      <c r="U75" s="100">
        <v>1</v>
      </c>
      <c r="V75" s="100">
        <v>269</v>
      </c>
      <c r="W75" s="128"/>
      <c r="X75" s="122">
        <v>1968</v>
      </c>
      <c r="Y75" s="100">
        <v>22</v>
      </c>
      <c r="Z75" s="100">
        <v>0</v>
      </c>
      <c r="AA75" s="100">
        <v>0</v>
      </c>
      <c r="AB75" s="100">
        <v>1</v>
      </c>
      <c r="AC75" s="100">
        <v>3</v>
      </c>
      <c r="AD75" s="100">
        <v>2</v>
      </c>
      <c r="AE75" s="100">
        <v>1</v>
      </c>
      <c r="AF75" s="100">
        <v>9</v>
      </c>
      <c r="AG75" s="100">
        <v>10</v>
      </c>
      <c r="AH75" s="100">
        <v>10</v>
      </c>
      <c r="AI75" s="100">
        <v>3</v>
      </c>
      <c r="AJ75" s="100">
        <v>6</v>
      </c>
      <c r="AK75" s="100">
        <v>8</v>
      </c>
      <c r="AL75" s="100">
        <v>21</v>
      </c>
      <c r="AM75" s="100">
        <v>35</v>
      </c>
      <c r="AN75" s="100">
        <v>31</v>
      </c>
      <c r="AO75" s="100">
        <v>56</v>
      </c>
      <c r="AP75" s="100">
        <v>166</v>
      </c>
      <c r="AQ75" s="100">
        <v>2</v>
      </c>
      <c r="AR75" s="100">
        <v>386</v>
      </c>
      <c r="AS75" s="128"/>
      <c r="AT75" s="122">
        <v>1968</v>
      </c>
      <c r="AU75" s="100">
        <v>56</v>
      </c>
      <c r="AV75" s="100">
        <v>1</v>
      </c>
      <c r="AW75" s="100">
        <v>1</v>
      </c>
      <c r="AX75" s="100">
        <v>2</v>
      </c>
      <c r="AY75" s="100">
        <v>7</v>
      </c>
      <c r="AZ75" s="100">
        <v>8</v>
      </c>
      <c r="BA75" s="100">
        <v>8</v>
      </c>
      <c r="BB75" s="100">
        <v>11</v>
      </c>
      <c r="BC75" s="100">
        <v>19</v>
      </c>
      <c r="BD75" s="100">
        <v>20</v>
      </c>
      <c r="BE75" s="100">
        <v>13</v>
      </c>
      <c r="BF75" s="100">
        <v>13</v>
      </c>
      <c r="BG75" s="100">
        <v>20</v>
      </c>
      <c r="BH75" s="100">
        <v>31</v>
      </c>
      <c r="BI75" s="100">
        <v>62</v>
      </c>
      <c r="BJ75" s="100">
        <v>60</v>
      </c>
      <c r="BK75" s="100">
        <v>88</v>
      </c>
      <c r="BL75" s="100">
        <v>232</v>
      </c>
      <c r="BM75" s="100">
        <v>3</v>
      </c>
      <c r="BN75" s="100">
        <v>655</v>
      </c>
      <c r="BP75" s="122">
        <v>1968</v>
      </c>
    </row>
    <row r="76" spans="2:68">
      <c r="B76" s="122">
        <v>1969</v>
      </c>
      <c r="C76" s="100">
        <v>36</v>
      </c>
      <c r="D76" s="100">
        <v>1</v>
      </c>
      <c r="E76" s="100">
        <v>2</v>
      </c>
      <c r="F76" s="100">
        <v>6</v>
      </c>
      <c r="G76" s="100">
        <v>16</v>
      </c>
      <c r="H76" s="100">
        <v>15</v>
      </c>
      <c r="I76" s="100">
        <v>13</v>
      </c>
      <c r="J76" s="100">
        <v>14</v>
      </c>
      <c r="K76" s="100">
        <v>12</v>
      </c>
      <c r="L76" s="100">
        <v>20</v>
      </c>
      <c r="M76" s="100">
        <v>13</v>
      </c>
      <c r="N76" s="100">
        <v>22</v>
      </c>
      <c r="O76" s="100">
        <v>26</v>
      </c>
      <c r="P76" s="100">
        <v>23</v>
      </c>
      <c r="Q76" s="100">
        <v>25</v>
      </c>
      <c r="R76" s="100">
        <v>26</v>
      </c>
      <c r="S76" s="100">
        <v>33</v>
      </c>
      <c r="T76" s="100">
        <v>53</v>
      </c>
      <c r="U76" s="100">
        <v>2</v>
      </c>
      <c r="V76" s="100">
        <v>358</v>
      </c>
      <c r="W76" s="128"/>
      <c r="X76" s="122">
        <v>1969</v>
      </c>
      <c r="Y76" s="100">
        <v>19</v>
      </c>
      <c r="Z76" s="100">
        <v>1</v>
      </c>
      <c r="AA76" s="100">
        <v>0</v>
      </c>
      <c r="AB76" s="100">
        <v>3</v>
      </c>
      <c r="AC76" s="100">
        <v>4</v>
      </c>
      <c r="AD76" s="100">
        <v>4</v>
      </c>
      <c r="AE76" s="100">
        <v>5</v>
      </c>
      <c r="AF76" s="100">
        <v>9</v>
      </c>
      <c r="AG76" s="100">
        <v>3</v>
      </c>
      <c r="AH76" s="100">
        <v>6</v>
      </c>
      <c r="AI76" s="100">
        <v>14</v>
      </c>
      <c r="AJ76" s="100">
        <v>10</v>
      </c>
      <c r="AK76" s="100">
        <v>11</v>
      </c>
      <c r="AL76" s="100">
        <v>17</v>
      </c>
      <c r="AM76" s="100">
        <v>26</v>
      </c>
      <c r="AN76" s="100">
        <v>24</v>
      </c>
      <c r="AO76" s="100">
        <v>52</v>
      </c>
      <c r="AP76" s="100">
        <v>129</v>
      </c>
      <c r="AQ76" s="100">
        <v>1</v>
      </c>
      <c r="AR76" s="100">
        <v>338</v>
      </c>
      <c r="AS76" s="128"/>
      <c r="AT76" s="122">
        <v>1969</v>
      </c>
      <c r="AU76" s="100">
        <v>55</v>
      </c>
      <c r="AV76" s="100">
        <v>2</v>
      </c>
      <c r="AW76" s="100">
        <v>2</v>
      </c>
      <c r="AX76" s="100">
        <v>9</v>
      </c>
      <c r="AY76" s="100">
        <v>20</v>
      </c>
      <c r="AZ76" s="100">
        <v>19</v>
      </c>
      <c r="BA76" s="100">
        <v>18</v>
      </c>
      <c r="BB76" s="100">
        <v>23</v>
      </c>
      <c r="BC76" s="100">
        <v>15</v>
      </c>
      <c r="BD76" s="100">
        <v>26</v>
      </c>
      <c r="BE76" s="100">
        <v>27</v>
      </c>
      <c r="BF76" s="100">
        <v>32</v>
      </c>
      <c r="BG76" s="100">
        <v>37</v>
      </c>
      <c r="BH76" s="100">
        <v>40</v>
      </c>
      <c r="BI76" s="100">
        <v>51</v>
      </c>
      <c r="BJ76" s="100">
        <v>50</v>
      </c>
      <c r="BK76" s="100">
        <v>85</v>
      </c>
      <c r="BL76" s="100">
        <v>182</v>
      </c>
      <c r="BM76" s="100">
        <v>3</v>
      </c>
      <c r="BN76" s="100">
        <v>696</v>
      </c>
      <c r="BP76" s="122">
        <v>1969</v>
      </c>
    </row>
    <row r="77" spans="2:68">
      <c r="B77" s="122">
        <v>1970</v>
      </c>
      <c r="C77" s="100">
        <v>57</v>
      </c>
      <c r="D77" s="100">
        <v>3</v>
      </c>
      <c r="E77" s="100">
        <v>5</v>
      </c>
      <c r="F77" s="100">
        <v>12</v>
      </c>
      <c r="G77" s="100">
        <v>12</v>
      </c>
      <c r="H77" s="100">
        <v>15</v>
      </c>
      <c r="I77" s="100">
        <v>4</v>
      </c>
      <c r="J77" s="100">
        <v>12</v>
      </c>
      <c r="K77" s="100">
        <v>14</v>
      </c>
      <c r="L77" s="100">
        <v>20</v>
      </c>
      <c r="M77" s="100">
        <v>16</v>
      </c>
      <c r="N77" s="100">
        <v>20</v>
      </c>
      <c r="O77" s="100">
        <v>15</v>
      </c>
      <c r="P77" s="100">
        <v>20</v>
      </c>
      <c r="Q77" s="100">
        <v>20</v>
      </c>
      <c r="R77" s="100">
        <v>31</v>
      </c>
      <c r="S77" s="100">
        <v>42</v>
      </c>
      <c r="T77" s="100">
        <v>74</v>
      </c>
      <c r="U77" s="100">
        <v>0</v>
      </c>
      <c r="V77" s="100">
        <v>392</v>
      </c>
      <c r="W77" s="128"/>
      <c r="X77" s="122">
        <v>1970</v>
      </c>
      <c r="Y77" s="100">
        <v>36</v>
      </c>
      <c r="Z77" s="100">
        <v>1</v>
      </c>
      <c r="AA77" s="100">
        <v>1</v>
      </c>
      <c r="AB77" s="100">
        <v>5</v>
      </c>
      <c r="AC77" s="100">
        <v>3</v>
      </c>
      <c r="AD77" s="100">
        <v>10</v>
      </c>
      <c r="AE77" s="100">
        <v>2</v>
      </c>
      <c r="AF77" s="100">
        <v>9</v>
      </c>
      <c r="AG77" s="100">
        <v>6</v>
      </c>
      <c r="AH77" s="100">
        <v>7</v>
      </c>
      <c r="AI77" s="100">
        <v>10</v>
      </c>
      <c r="AJ77" s="100">
        <v>12</v>
      </c>
      <c r="AK77" s="100">
        <v>11</v>
      </c>
      <c r="AL77" s="100">
        <v>11</v>
      </c>
      <c r="AM77" s="100">
        <v>27</v>
      </c>
      <c r="AN77" s="100">
        <v>32</v>
      </c>
      <c r="AO77" s="100">
        <v>46</v>
      </c>
      <c r="AP77" s="100">
        <v>143</v>
      </c>
      <c r="AQ77" s="100">
        <v>2</v>
      </c>
      <c r="AR77" s="100">
        <v>374</v>
      </c>
      <c r="AS77" s="128"/>
      <c r="AT77" s="122">
        <v>1970</v>
      </c>
      <c r="AU77" s="100">
        <v>93</v>
      </c>
      <c r="AV77" s="100">
        <v>4</v>
      </c>
      <c r="AW77" s="100">
        <v>6</v>
      </c>
      <c r="AX77" s="100">
        <v>17</v>
      </c>
      <c r="AY77" s="100">
        <v>15</v>
      </c>
      <c r="AZ77" s="100">
        <v>25</v>
      </c>
      <c r="BA77" s="100">
        <v>6</v>
      </c>
      <c r="BB77" s="100">
        <v>21</v>
      </c>
      <c r="BC77" s="100">
        <v>20</v>
      </c>
      <c r="BD77" s="100">
        <v>27</v>
      </c>
      <c r="BE77" s="100">
        <v>26</v>
      </c>
      <c r="BF77" s="100">
        <v>32</v>
      </c>
      <c r="BG77" s="100">
        <v>26</v>
      </c>
      <c r="BH77" s="100">
        <v>31</v>
      </c>
      <c r="BI77" s="100">
        <v>47</v>
      </c>
      <c r="BJ77" s="100">
        <v>63</v>
      </c>
      <c r="BK77" s="100">
        <v>88</v>
      </c>
      <c r="BL77" s="100">
        <v>217</v>
      </c>
      <c r="BM77" s="100">
        <v>2</v>
      </c>
      <c r="BN77" s="100">
        <v>766</v>
      </c>
      <c r="BP77" s="122">
        <v>1970</v>
      </c>
    </row>
    <row r="78" spans="2:68">
      <c r="B78" s="122">
        <v>1971</v>
      </c>
      <c r="C78" s="100">
        <v>52</v>
      </c>
      <c r="D78" s="100">
        <v>4</v>
      </c>
      <c r="E78" s="100">
        <v>0</v>
      </c>
      <c r="F78" s="100">
        <v>6</v>
      </c>
      <c r="G78" s="100">
        <v>9</v>
      </c>
      <c r="H78" s="100">
        <v>9</v>
      </c>
      <c r="I78" s="100">
        <v>12</v>
      </c>
      <c r="J78" s="100">
        <v>8</v>
      </c>
      <c r="K78" s="100">
        <v>10</v>
      </c>
      <c r="L78" s="100">
        <v>16</v>
      </c>
      <c r="M78" s="100">
        <v>23</v>
      </c>
      <c r="N78" s="100">
        <v>12</v>
      </c>
      <c r="O78" s="100">
        <v>13</v>
      </c>
      <c r="P78" s="100">
        <v>6</v>
      </c>
      <c r="Q78" s="100">
        <v>19</v>
      </c>
      <c r="R78" s="100">
        <v>20</v>
      </c>
      <c r="S78" s="100">
        <v>37</v>
      </c>
      <c r="T78" s="100">
        <v>51</v>
      </c>
      <c r="U78" s="100">
        <v>3</v>
      </c>
      <c r="V78" s="100">
        <v>310</v>
      </c>
      <c r="W78" s="128"/>
      <c r="X78" s="122">
        <v>1971</v>
      </c>
      <c r="Y78" s="100">
        <v>38</v>
      </c>
      <c r="Z78" s="100">
        <v>3</v>
      </c>
      <c r="AA78" s="100">
        <v>2</v>
      </c>
      <c r="AB78" s="100">
        <v>3</v>
      </c>
      <c r="AC78" s="100">
        <v>8</v>
      </c>
      <c r="AD78" s="100">
        <v>3</v>
      </c>
      <c r="AE78" s="100">
        <v>4</v>
      </c>
      <c r="AF78" s="100">
        <v>4</v>
      </c>
      <c r="AG78" s="100">
        <v>7</v>
      </c>
      <c r="AH78" s="100">
        <v>12</v>
      </c>
      <c r="AI78" s="100">
        <v>3</v>
      </c>
      <c r="AJ78" s="100">
        <v>7</v>
      </c>
      <c r="AK78" s="100">
        <v>6</v>
      </c>
      <c r="AL78" s="100">
        <v>10</v>
      </c>
      <c r="AM78" s="100">
        <v>16</v>
      </c>
      <c r="AN78" s="100">
        <v>20</v>
      </c>
      <c r="AO78" s="100">
        <v>57</v>
      </c>
      <c r="AP78" s="100">
        <v>132</v>
      </c>
      <c r="AQ78" s="100">
        <v>1</v>
      </c>
      <c r="AR78" s="100">
        <v>336</v>
      </c>
      <c r="AS78" s="128"/>
      <c r="AT78" s="122">
        <v>1971</v>
      </c>
      <c r="AU78" s="100">
        <v>90</v>
      </c>
      <c r="AV78" s="100">
        <v>7</v>
      </c>
      <c r="AW78" s="100">
        <v>2</v>
      </c>
      <c r="AX78" s="100">
        <v>9</v>
      </c>
      <c r="AY78" s="100">
        <v>17</v>
      </c>
      <c r="AZ78" s="100">
        <v>12</v>
      </c>
      <c r="BA78" s="100">
        <v>16</v>
      </c>
      <c r="BB78" s="100">
        <v>12</v>
      </c>
      <c r="BC78" s="100">
        <v>17</v>
      </c>
      <c r="BD78" s="100">
        <v>28</v>
      </c>
      <c r="BE78" s="100">
        <v>26</v>
      </c>
      <c r="BF78" s="100">
        <v>19</v>
      </c>
      <c r="BG78" s="100">
        <v>19</v>
      </c>
      <c r="BH78" s="100">
        <v>16</v>
      </c>
      <c r="BI78" s="100">
        <v>35</v>
      </c>
      <c r="BJ78" s="100">
        <v>40</v>
      </c>
      <c r="BK78" s="100">
        <v>94</v>
      </c>
      <c r="BL78" s="100">
        <v>183</v>
      </c>
      <c r="BM78" s="100">
        <v>4</v>
      </c>
      <c r="BN78" s="100">
        <v>646</v>
      </c>
      <c r="BP78" s="122">
        <v>1971</v>
      </c>
    </row>
    <row r="79" spans="2:68">
      <c r="B79" s="122">
        <v>1972</v>
      </c>
      <c r="C79" s="100">
        <v>93</v>
      </c>
      <c r="D79" s="100">
        <v>4</v>
      </c>
      <c r="E79" s="100">
        <v>1</v>
      </c>
      <c r="F79" s="100">
        <v>9</v>
      </c>
      <c r="G79" s="100">
        <v>13</v>
      </c>
      <c r="H79" s="100">
        <v>3</v>
      </c>
      <c r="I79" s="100">
        <v>5</v>
      </c>
      <c r="J79" s="100">
        <v>6</v>
      </c>
      <c r="K79" s="100">
        <v>14</v>
      </c>
      <c r="L79" s="100">
        <v>15</v>
      </c>
      <c r="M79" s="100">
        <v>15</v>
      </c>
      <c r="N79" s="100">
        <v>11</v>
      </c>
      <c r="O79" s="100">
        <v>12</v>
      </c>
      <c r="P79" s="100">
        <v>26</v>
      </c>
      <c r="Q79" s="100">
        <v>19</v>
      </c>
      <c r="R79" s="100">
        <v>24</v>
      </c>
      <c r="S79" s="100">
        <v>30</v>
      </c>
      <c r="T79" s="100">
        <v>55</v>
      </c>
      <c r="U79" s="100">
        <v>1</v>
      </c>
      <c r="V79" s="100">
        <v>356</v>
      </c>
      <c r="W79" s="128"/>
      <c r="X79" s="122">
        <v>1972</v>
      </c>
      <c r="Y79" s="100">
        <v>42</v>
      </c>
      <c r="Z79" s="100">
        <v>1</v>
      </c>
      <c r="AA79" s="100">
        <v>1</v>
      </c>
      <c r="AB79" s="100">
        <v>3</v>
      </c>
      <c r="AC79" s="100">
        <v>5</v>
      </c>
      <c r="AD79" s="100">
        <v>4</v>
      </c>
      <c r="AE79" s="100">
        <v>5</v>
      </c>
      <c r="AF79" s="100">
        <v>4</v>
      </c>
      <c r="AG79" s="100">
        <v>7</v>
      </c>
      <c r="AH79" s="100">
        <v>10</v>
      </c>
      <c r="AI79" s="100">
        <v>6</v>
      </c>
      <c r="AJ79" s="100">
        <v>7</v>
      </c>
      <c r="AK79" s="100">
        <v>5</v>
      </c>
      <c r="AL79" s="100">
        <v>11</v>
      </c>
      <c r="AM79" s="100">
        <v>19</v>
      </c>
      <c r="AN79" s="100">
        <v>28</v>
      </c>
      <c r="AO79" s="100">
        <v>31</v>
      </c>
      <c r="AP79" s="100">
        <v>132</v>
      </c>
      <c r="AQ79" s="100">
        <v>0</v>
      </c>
      <c r="AR79" s="100">
        <v>321</v>
      </c>
      <c r="AS79" s="128"/>
      <c r="AT79" s="122">
        <v>1972</v>
      </c>
      <c r="AU79" s="100">
        <v>135</v>
      </c>
      <c r="AV79" s="100">
        <v>5</v>
      </c>
      <c r="AW79" s="100">
        <v>2</v>
      </c>
      <c r="AX79" s="100">
        <v>12</v>
      </c>
      <c r="AY79" s="100">
        <v>18</v>
      </c>
      <c r="AZ79" s="100">
        <v>7</v>
      </c>
      <c r="BA79" s="100">
        <v>10</v>
      </c>
      <c r="BB79" s="100">
        <v>10</v>
      </c>
      <c r="BC79" s="100">
        <v>21</v>
      </c>
      <c r="BD79" s="100">
        <v>25</v>
      </c>
      <c r="BE79" s="100">
        <v>21</v>
      </c>
      <c r="BF79" s="100">
        <v>18</v>
      </c>
      <c r="BG79" s="100">
        <v>17</v>
      </c>
      <c r="BH79" s="100">
        <v>37</v>
      </c>
      <c r="BI79" s="100">
        <v>38</v>
      </c>
      <c r="BJ79" s="100">
        <v>52</v>
      </c>
      <c r="BK79" s="100">
        <v>61</v>
      </c>
      <c r="BL79" s="100">
        <v>187</v>
      </c>
      <c r="BM79" s="100">
        <v>1</v>
      </c>
      <c r="BN79" s="100">
        <v>677</v>
      </c>
      <c r="BP79" s="122">
        <v>1972</v>
      </c>
    </row>
    <row r="80" spans="2:68">
      <c r="B80" s="122">
        <v>1973</v>
      </c>
      <c r="C80" s="100">
        <v>179</v>
      </c>
      <c r="D80" s="100">
        <v>1</v>
      </c>
      <c r="E80" s="100">
        <v>3</v>
      </c>
      <c r="F80" s="100">
        <v>11</v>
      </c>
      <c r="G80" s="100">
        <v>10</v>
      </c>
      <c r="H80" s="100">
        <v>14</v>
      </c>
      <c r="I80" s="100">
        <v>14</v>
      </c>
      <c r="J80" s="100">
        <v>11</v>
      </c>
      <c r="K80" s="100">
        <v>11</v>
      </c>
      <c r="L80" s="100">
        <v>25</v>
      </c>
      <c r="M80" s="100">
        <v>11</v>
      </c>
      <c r="N80" s="100">
        <v>18</v>
      </c>
      <c r="O80" s="100">
        <v>22</v>
      </c>
      <c r="P80" s="100">
        <v>13</v>
      </c>
      <c r="Q80" s="100">
        <v>25</v>
      </c>
      <c r="R80" s="100">
        <v>27</v>
      </c>
      <c r="S80" s="100">
        <v>41</v>
      </c>
      <c r="T80" s="100">
        <v>60</v>
      </c>
      <c r="U80" s="100">
        <v>3</v>
      </c>
      <c r="V80" s="100">
        <v>499</v>
      </c>
      <c r="W80" s="128"/>
      <c r="X80" s="122">
        <v>1973</v>
      </c>
      <c r="Y80" s="100">
        <v>122</v>
      </c>
      <c r="Z80" s="100">
        <v>2</v>
      </c>
      <c r="AA80" s="100">
        <v>1</v>
      </c>
      <c r="AB80" s="100">
        <v>10</v>
      </c>
      <c r="AC80" s="100">
        <v>2</v>
      </c>
      <c r="AD80" s="100">
        <v>6</v>
      </c>
      <c r="AE80" s="100">
        <v>4</v>
      </c>
      <c r="AF80" s="100">
        <v>5</v>
      </c>
      <c r="AG80" s="100">
        <v>9</v>
      </c>
      <c r="AH80" s="100">
        <v>3</v>
      </c>
      <c r="AI80" s="100">
        <v>7</v>
      </c>
      <c r="AJ80" s="100">
        <v>8</v>
      </c>
      <c r="AK80" s="100">
        <v>13</v>
      </c>
      <c r="AL80" s="100">
        <v>18</v>
      </c>
      <c r="AM80" s="100">
        <v>19</v>
      </c>
      <c r="AN80" s="100">
        <v>18</v>
      </c>
      <c r="AO80" s="100">
        <v>54</v>
      </c>
      <c r="AP80" s="100">
        <v>137</v>
      </c>
      <c r="AQ80" s="100">
        <v>2</v>
      </c>
      <c r="AR80" s="100">
        <v>440</v>
      </c>
      <c r="AS80" s="128"/>
      <c r="AT80" s="122">
        <v>1973</v>
      </c>
      <c r="AU80" s="100">
        <v>301</v>
      </c>
      <c r="AV80" s="100">
        <v>3</v>
      </c>
      <c r="AW80" s="100">
        <v>4</v>
      </c>
      <c r="AX80" s="100">
        <v>21</v>
      </c>
      <c r="AY80" s="100">
        <v>12</v>
      </c>
      <c r="AZ80" s="100">
        <v>20</v>
      </c>
      <c r="BA80" s="100">
        <v>18</v>
      </c>
      <c r="BB80" s="100">
        <v>16</v>
      </c>
      <c r="BC80" s="100">
        <v>20</v>
      </c>
      <c r="BD80" s="100">
        <v>28</v>
      </c>
      <c r="BE80" s="100">
        <v>18</v>
      </c>
      <c r="BF80" s="100">
        <v>26</v>
      </c>
      <c r="BG80" s="100">
        <v>35</v>
      </c>
      <c r="BH80" s="100">
        <v>31</v>
      </c>
      <c r="BI80" s="100">
        <v>44</v>
      </c>
      <c r="BJ80" s="100">
        <v>45</v>
      </c>
      <c r="BK80" s="100">
        <v>95</v>
      </c>
      <c r="BL80" s="100">
        <v>197</v>
      </c>
      <c r="BM80" s="100">
        <v>5</v>
      </c>
      <c r="BN80" s="100">
        <v>939</v>
      </c>
      <c r="BP80" s="122">
        <v>1973</v>
      </c>
    </row>
    <row r="81" spans="2:68">
      <c r="B81" s="122">
        <v>1974</v>
      </c>
      <c r="C81" s="100">
        <v>217</v>
      </c>
      <c r="D81" s="100">
        <v>3</v>
      </c>
      <c r="E81" s="100">
        <v>2</v>
      </c>
      <c r="F81" s="100">
        <v>13</v>
      </c>
      <c r="G81" s="100">
        <v>9</v>
      </c>
      <c r="H81" s="100">
        <v>10</v>
      </c>
      <c r="I81" s="100">
        <v>5</v>
      </c>
      <c r="J81" s="100">
        <v>7</v>
      </c>
      <c r="K81" s="100">
        <v>12</v>
      </c>
      <c r="L81" s="100">
        <v>20</v>
      </c>
      <c r="M81" s="100">
        <v>21</v>
      </c>
      <c r="N81" s="100">
        <v>12</v>
      </c>
      <c r="O81" s="100">
        <v>18</v>
      </c>
      <c r="P81" s="100">
        <v>17</v>
      </c>
      <c r="Q81" s="100">
        <v>23</v>
      </c>
      <c r="R81" s="100">
        <v>26</v>
      </c>
      <c r="S81" s="100">
        <v>36</v>
      </c>
      <c r="T81" s="100">
        <v>68</v>
      </c>
      <c r="U81" s="100">
        <v>4</v>
      </c>
      <c r="V81" s="100">
        <v>523</v>
      </c>
      <c r="W81" s="128"/>
      <c r="X81" s="122">
        <v>1974</v>
      </c>
      <c r="Y81" s="100">
        <v>125</v>
      </c>
      <c r="Z81" s="100">
        <v>1</v>
      </c>
      <c r="AA81" s="100">
        <v>1</v>
      </c>
      <c r="AB81" s="100">
        <v>2</v>
      </c>
      <c r="AC81" s="100">
        <v>2</v>
      </c>
      <c r="AD81" s="100">
        <v>4</v>
      </c>
      <c r="AE81" s="100">
        <v>2</v>
      </c>
      <c r="AF81" s="100">
        <v>5</v>
      </c>
      <c r="AG81" s="100">
        <v>6</v>
      </c>
      <c r="AH81" s="100">
        <v>17</v>
      </c>
      <c r="AI81" s="100">
        <v>12</v>
      </c>
      <c r="AJ81" s="100">
        <v>6</v>
      </c>
      <c r="AK81" s="100">
        <v>12</v>
      </c>
      <c r="AL81" s="100">
        <v>10</v>
      </c>
      <c r="AM81" s="100">
        <v>24</v>
      </c>
      <c r="AN81" s="100">
        <v>20</v>
      </c>
      <c r="AO81" s="100">
        <v>35</v>
      </c>
      <c r="AP81" s="100">
        <v>127</v>
      </c>
      <c r="AQ81" s="100">
        <v>1</v>
      </c>
      <c r="AR81" s="100">
        <v>412</v>
      </c>
      <c r="AS81" s="128"/>
      <c r="AT81" s="122">
        <v>1974</v>
      </c>
      <c r="AU81" s="100">
        <v>342</v>
      </c>
      <c r="AV81" s="100">
        <v>4</v>
      </c>
      <c r="AW81" s="100">
        <v>3</v>
      </c>
      <c r="AX81" s="100">
        <v>15</v>
      </c>
      <c r="AY81" s="100">
        <v>11</v>
      </c>
      <c r="AZ81" s="100">
        <v>14</v>
      </c>
      <c r="BA81" s="100">
        <v>7</v>
      </c>
      <c r="BB81" s="100">
        <v>12</v>
      </c>
      <c r="BC81" s="100">
        <v>18</v>
      </c>
      <c r="BD81" s="100">
        <v>37</v>
      </c>
      <c r="BE81" s="100">
        <v>33</v>
      </c>
      <c r="BF81" s="100">
        <v>18</v>
      </c>
      <c r="BG81" s="100">
        <v>30</v>
      </c>
      <c r="BH81" s="100">
        <v>27</v>
      </c>
      <c r="BI81" s="100">
        <v>47</v>
      </c>
      <c r="BJ81" s="100">
        <v>46</v>
      </c>
      <c r="BK81" s="100">
        <v>71</v>
      </c>
      <c r="BL81" s="100">
        <v>195</v>
      </c>
      <c r="BM81" s="100">
        <v>5</v>
      </c>
      <c r="BN81" s="100">
        <v>935</v>
      </c>
      <c r="BP81" s="122">
        <v>1974</v>
      </c>
    </row>
    <row r="82" spans="2:68">
      <c r="B82" s="122">
        <v>1975</v>
      </c>
      <c r="C82" s="100">
        <v>212</v>
      </c>
      <c r="D82" s="100">
        <v>1</v>
      </c>
      <c r="E82" s="100">
        <v>1</v>
      </c>
      <c r="F82" s="100">
        <v>4</v>
      </c>
      <c r="G82" s="100">
        <v>9</v>
      </c>
      <c r="H82" s="100">
        <v>9</v>
      </c>
      <c r="I82" s="100">
        <v>3</v>
      </c>
      <c r="J82" s="100">
        <v>8</v>
      </c>
      <c r="K82" s="100">
        <v>2</v>
      </c>
      <c r="L82" s="100">
        <v>13</v>
      </c>
      <c r="M82" s="100">
        <v>12</v>
      </c>
      <c r="N82" s="100">
        <v>16</v>
      </c>
      <c r="O82" s="100">
        <v>16</v>
      </c>
      <c r="P82" s="100">
        <v>8</v>
      </c>
      <c r="Q82" s="100">
        <v>11</v>
      </c>
      <c r="R82" s="100">
        <v>11</v>
      </c>
      <c r="S82" s="100">
        <v>25</v>
      </c>
      <c r="T82" s="100">
        <v>57</v>
      </c>
      <c r="U82" s="100">
        <v>2</v>
      </c>
      <c r="V82" s="100">
        <v>420</v>
      </c>
      <c r="W82" s="128"/>
      <c r="X82" s="122">
        <v>1975</v>
      </c>
      <c r="Y82" s="100">
        <v>149</v>
      </c>
      <c r="Z82" s="100">
        <v>1</v>
      </c>
      <c r="AA82" s="100">
        <v>1</v>
      </c>
      <c r="AB82" s="100">
        <v>3</v>
      </c>
      <c r="AC82" s="100">
        <v>2</v>
      </c>
      <c r="AD82" s="100">
        <v>0</v>
      </c>
      <c r="AE82" s="100">
        <v>4</v>
      </c>
      <c r="AF82" s="100">
        <v>3</v>
      </c>
      <c r="AG82" s="100">
        <v>4</v>
      </c>
      <c r="AH82" s="100">
        <v>3</v>
      </c>
      <c r="AI82" s="100">
        <v>7</v>
      </c>
      <c r="AJ82" s="100">
        <v>6</v>
      </c>
      <c r="AK82" s="100">
        <v>2</v>
      </c>
      <c r="AL82" s="100">
        <v>11</v>
      </c>
      <c r="AM82" s="100">
        <v>8</v>
      </c>
      <c r="AN82" s="100">
        <v>16</v>
      </c>
      <c r="AO82" s="100">
        <v>36</v>
      </c>
      <c r="AP82" s="100">
        <v>98</v>
      </c>
      <c r="AQ82" s="100">
        <v>0</v>
      </c>
      <c r="AR82" s="100">
        <v>354</v>
      </c>
      <c r="AS82" s="128"/>
      <c r="AT82" s="122">
        <v>1975</v>
      </c>
      <c r="AU82" s="100">
        <v>361</v>
      </c>
      <c r="AV82" s="100">
        <v>2</v>
      </c>
      <c r="AW82" s="100">
        <v>2</v>
      </c>
      <c r="AX82" s="100">
        <v>7</v>
      </c>
      <c r="AY82" s="100">
        <v>11</v>
      </c>
      <c r="AZ82" s="100">
        <v>9</v>
      </c>
      <c r="BA82" s="100">
        <v>7</v>
      </c>
      <c r="BB82" s="100">
        <v>11</v>
      </c>
      <c r="BC82" s="100">
        <v>6</v>
      </c>
      <c r="BD82" s="100">
        <v>16</v>
      </c>
      <c r="BE82" s="100">
        <v>19</v>
      </c>
      <c r="BF82" s="100">
        <v>22</v>
      </c>
      <c r="BG82" s="100">
        <v>18</v>
      </c>
      <c r="BH82" s="100">
        <v>19</v>
      </c>
      <c r="BI82" s="100">
        <v>19</v>
      </c>
      <c r="BJ82" s="100">
        <v>27</v>
      </c>
      <c r="BK82" s="100">
        <v>61</v>
      </c>
      <c r="BL82" s="100">
        <v>155</v>
      </c>
      <c r="BM82" s="100">
        <v>2</v>
      </c>
      <c r="BN82" s="100">
        <v>774</v>
      </c>
      <c r="BP82" s="122">
        <v>1975</v>
      </c>
    </row>
    <row r="83" spans="2:68">
      <c r="B83" s="122">
        <v>1976</v>
      </c>
      <c r="C83" s="100">
        <v>210</v>
      </c>
      <c r="D83" s="100">
        <v>0</v>
      </c>
      <c r="E83" s="100">
        <v>3</v>
      </c>
      <c r="F83" s="100">
        <v>8</v>
      </c>
      <c r="G83" s="100">
        <v>7</v>
      </c>
      <c r="H83" s="100">
        <v>5</v>
      </c>
      <c r="I83" s="100">
        <v>4</v>
      </c>
      <c r="J83" s="100">
        <v>9</v>
      </c>
      <c r="K83" s="100">
        <v>8</v>
      </c>
      <c r="L83" s="100">
        <v>13</v>
      </c>
      <c r="M83" s="100">
        <v>16</v>
      </c>
      <c r="N83" s="100">
        <v>7</v>
      </c>
      <c r="O83" s="100">
        <v>17</v>
      </c>
      <c r="P83" s="100">
        <v>19</v>
      </c>
      <c r="Q83" s="100">
        <v>13</v>
      </c>
      <c r="R83" s="100">
        <v>16</v>
      </c>
      <c r="S83" s="100">
        <v>19</v>
      </c>
      <c r="T83" s="100">
        <v>35</v>
      </c>
      <c r="U83" s="100">
        <v>3</v>
      </c>
      <c r="V83" s="100">
        <v>412</v>
      </c>
      <c r="W83" s="128"/>
      <c r="X83" s="122">
        <v>1976</v>
      </c>
      <c r="Y83" s="100">
        <v>131</v>
      </c>
      <c r="Z83" s="100">
        <v>2</v>
      </c>
      <c r="AA83" s="100">
        <v>0</v>
      </c>
      <c r="AB83" s="100">
        <v>4</v>
      </c>
      <c r="AC83" s="100">
        <v>6</v>
      </c>
      <c r="AD83" s="100">
        <v>3</v>
      </c>
      <c r="AE83" s="100">
        <v>6</v>
      </c>
      <c r="AF83" s="100">
        <v>9</v>
      </c>
      <c r="AG83" s="100">
        <v>6</v>
      </c>
      <c r="AH83" s="100">
        <v>7</v>
      </c>
      <c r="AI83" s="100">
        <v>9</v>
      </c>
      <c r="AJ83" s="100">
        <v>1</v>
      </c>
      <c r="AK83" s="100">
        <v>6</v>
      </c>
      <c r="AL83" s="100">
        <v>7</v>
      </c>
      <c r="AM83" s="100">
        <v>14</v>
      </c>
      <c r="AN83" s="100">
        <v>20</v>
      </c>
      <c r="AO83" s="100">
        <v>32</v>
      </c>
      <c r="AP83" s="100">
        <v>120</v>
      </c>
      <c r="AQ83" s="100">
        <v>0</v>
      </c>
      <c r="AR83" s="100">
        <v>383</v>
      </c>
      <c r="AS83" s="128"/>
      <c r="AT83" s="122">
        <v>1976</v>
      </c>
      <c r="AU83" s="100">
        <v>341</v>
      </c>
      <c r="AV83" s="100">
        <v>2</v>
      </c>
      <c r="AW83" s="100">
        <v>3</v>
      </c>
      <c r="AX83" s="100">
        <v>12</v>
      </c>
      <c r="AY83" s="100">
        <v>13</v>
      </c>
      <c r="AZ83" s="100">
        <v>8</v>
      </c>
      <c r="BA83" s="100">
        <v>10</v>
      </c>
      <c r="BB83" s="100">
        <v>18</v>
      </c>
      <c r="BC83" s="100">
        <v>14</v>
      </c>
      <c r="BD83" s="100">
        <v>20</v>
      </c>
      <c r="BE83" s="100">
        <v>25</v>
      </c>
      <c r="BF83" s="100">
        <v>8</v>
      </c>
      <c r="BG83" s="100">
        <v>23</v>
      </c>
      <c r="BH83" s="100">
        <v>26</v>
      </c>
      <c r="BI83" s="100">
        <v>27</v>
      </c>
      <c r="BJ83" s="100">
        <v>36</v>
      </c>
      <c r="BK83" s="100">
        <v>51</v>
      </c>
      <c r="BL83" s="100">
        <v>155</v>
      </c>
      <c r="BM83" s="100">
        <v>3</v>
      </c>
      <c r="BN83" s="100">
        <v>795</v>
      </c>
      <c r="BP83" s="122">
        <v>1976</v>
      </c>
    </row>
    <row r="84" spans="2:68">
      <c r="B84" s="122">
        <v>1977</v>
      </c>
      <c r="C84" s="100">
        <v>230</v>
      </c>
      <c r="D84" s="100">
        <v>1</v>
      </c>
      <c r="E84" s="100">
        <v>3</v>
      </c>
      <c r="F84" s="100">
        <v>9</v>
      </c>
      <c r="G84" s="100">
        <v>10</v>
      </c>
      <c r="H84" s="100">
        <v>9</v>
      </c>
      <c r="I84" s="100">
        <v>10</v>
      </c>
      <c r="J84" s="100">
        <v>10</v>
      </c>
      <c r="K84" s="100">
        <v>12</v>
      </c>
      <c r="L84" s="100">
        <v>21</v>
      </c>
      <c r="M84" s="100">
        <v>12</v>
      </c>
      <c r="N84" s="100">
        <v>8</v>
      </c>
      <c r="O84" s="100">
        <v>7</v>
      </c>
      <c r="P84" s="100">
        <v>15</v>
      </c>
      <c r="Q84" s="100">
        <v>21</v>
      </c>
      <c r="R84" s="100">
        <v>9</v>
      </c>
      <c r="S84" s="100">
        <v>23</v>
      </c>
      <c r="T84" s="100">
        <v>44</v>
      </c>
      <c r="U84" s="100">
        <v>1</v>
      </c>
      <c r="V84" s="100">
        <v>455</v>
      </c>
      <c r="W84" s="128"/>
      <c r="X84" s="122">
        <v>1977</v>
      </c>
      <c r="Y84" s="100">
        <v>139</v>
      </c>
      <c r="Z84" s="100">
        <v>1</v>
      </c>
      <c r="AA84" s="100">
        <v>0</v>
      </c>
      <c r="AB84" s="100">
        <v>4</v>
      </c>
      <c r="AC84" s="100">
        <v>3</v>
      </c>
      <c r="AD84" s="100">
        <v>7</v>
      </c>
      <c r="AE84" s="100">
        <v>4</v>
      </c>
      <c r="AF84" s="100">
        <v>5</v>
      </c>
      <c r="AG84" s="100">
        <v>9</v>
      </c>
      <c r="AH84" s="100">
        <v>7</v>
      </c>
      <c r="AI84" s="100">
        <v>7</v>
      </c>
      <c r="AJ84" s="100">
        <v>6</v>
      </c>
      <c r="AK84" s="100">
        <v>6</v>
      </c>
      <c r="AL84" s="100">
        <v>13</v>
      </c>
      <c r="AM84" s="100">
        <v>10</v>
      </c>
      <c r="AN84" s="100">
        <v>33</v>
      </c>
      <c r="AO84" s="100">
        <v>41</v>
      </c>
      <c r="AP84" s="100">
        <v>124</v>
      </c>
      <c r="AQ84" s="100">
        <v>1</v>
      </c>
      <c r="AR84" s="100">
        <v>420</v>
      </c>
      <c r="AS84" s="128"/>
      <c r="AT84" s="122">
        <v>1977</v>
      </c>
      <c r="AU84" s="100">
        <v>369</v>
      </c>
      <c r="AV84" s="100">
        <v>2</v>
      </c>
      <c r="AW84" s="100">
        <v>3</v>
      </c>
      <c r="AX84" s="100">
        <v>13</v>
      </c>
      <c r="AY84" s="100">
        <v>13</v>
      </c>
      <c r="AZ84" s="100">
        <v>16</v>
      </c>
      <c r="BA84" s="100">
        <v>14</v>
      </c>
      <c r="BB84" s="100">
        <v>15</v>
      </c>
      <c r="BC84" s="100">
        <v>21</v>
      </c>
      <c r="BD84" s="100">
        <v>28</v>
      </c>
      <c r="BE84" s="100">
        <v>19</v>
      </c>
      <c r="BF84" s="100">
        <v>14</v>
      </c>
      <c r="BG84" s="100">
        <v>13</v>
      </c>
      <c r="BH84" s="100">
        <v>28</v>
      </c>
      <c r="BI84" s="100">
        <v>31</v>
      </c>
      <c r="BJ84" s="100">
        <v>42</v>
      </c>
      <c r="BK84" s="100">
        <v>64</v>
      </c>
      <c r="BL84" s="100">
        <v>168</v>
      </c>
      <c r="BM84" s="100">
        <v>2</v>
      </c>
      <c r="BN84" s="100">
        <v>875</v>
      </c>
      <c r="BP84" s="122">
        <v>1977</v>
      </c>
    </row>
    <row r="85" spans="2:68">
      <c r="B85" s="122">
        <v>1978</v>
      </c>
      <c r="C85" s="100">
        <v>274</v>
      </c>
      <c r="D85" s="100">
        <v>2</v>
      </c>
      <c r="E85" s="100">
        <v>1</v>
      </c>
      <c r="F85" s="100">
        <v>5</v>
      </c>
      <c r="G85" s="100">
        <v>17</v>
      </c>
      <c r="H85" s="100">
        <v>6</v>
      </c>
      <c r="I85" s="100">
        <v>11</v>
      </c>
      <c r="J85" s="100">
        <v>9</v>
      </c>
      <c r="K85" s="100">
        <v>8</v>
      </c>
      <c r="L85" s="100">
        <v>7</v>
      </c>
      <c r="M85" s="100">
        <v>16</v>
      </c>
      <c r="N85" s="100">
        <v>10</v>
      </c>
      <c r="O85" s="100">
        <v>10</v>
      </c>
      <c r="P85" s="100">
        <v>9</v>
      </c>
      <c r="Q85" s="100">
        <v>12</v>
      </c>
      <c r="R85" s="100">
        <v>14</v>
      </c>
      <c r="S85" s="100">
        <v>23</v>
      </c>
      <c r="T85" s="100">
        <v>58</v>
      </c>
      <c r="U85" s="100">
        <v>1</v>
      </c>
      <c r="V85" s="100">
        <v>493</v>
      </c>
      <c r="W85" s="128"/>
      <c r="X85" s="122">
        <v>1978</v>
      </c>
      <c r="Y85" s="100">
        <v>180</v>
      </c>
      <c r="Z85" s="100">
        <v>1</v>
      </c>
      <c r="AA85" s="100">
        <v>0</v>
      </c>
      <c r="AB85" s="100">
        <v>6</v>
      </c>
      <c r="AC85" s="100">
        <v>3</v>
      </c>
      <c r="AD85" s="100">
        <v>7</v>
      </c>
      <c r="AE85" s="100">
        <v>7</v>
      </c>
      <c r="AF85" s="100">
        <v>3</v>
      </c>
      <c r="AG85" s="100">
        <v>4</v>
      </c>
      <c r="AH85" s="100">
        <v>5</v>
      </c>
      <c r="AI85" s="100">
        <v>8</v>
      </c>
      <c r="AJ85" s="100">
        <v>4</v>
      </c>
      <c r="AK85" s="100">
        <v>6</v>
      </c>
      <c r="AL85" s="100">
        <v>13</v>
      </c>
      <c r="AM85" s="100">
        <v>12</v>
      </c>
      <c r="AN85" s="100">
        <v>15</v>
      </c>
      <c r="AO85" s="100">
        <v>24</v>
      </c>
      <c r="AP85" s="100">
        <v>90</v>
      </c>
      <c r="AQ85" s="100">
        <v>0</v>
      </c>
      <c r="AR85" s="100">
        <v>388</v>
      </c>
      <c r="AS85" s="128"/>
      <c r="AT85" s="122">
        <v>1978</v>
      </c>
      <c r="AU85" s="100">
        <v>454</v>
      </c>
      <c r="AV85" s="100">
        <v>3</v>
      </c>
      <c r="AW85" s="100">
        <v>1</v>
      </c>
      <c r="AX85" s="100">
        <v>11</v>
      </c>
      <c r="AY85" s="100">
        <v>20</v>
      </c>
      <c r="AZ85" s="100">
        <v>13</v>
      </c>
      <c r="BA85" s="100">
        <v>18</v>
      </c>
      <c r="BB85" s="100">
        <v>12</v>
      </c>
      <c r="BC85" s="100">
        <v>12</v>
      </c>
      <c r="BD85" s="100">
        <v>12</v>
      </c>
      <c r="BE85" s="100">
        <v>24</v>
      </c>
      <c r="BF85" s="100">
        <v>14</v>
      </c>
      <c r="BG85" s="100">
        <v>16</v>
      </c>
      <c r="BH85" s="100">
        <v>22</v>
      </c>
      <c r="BI85" s="100">
        <v>24</v>
      </c>
      <c r="BJ85" s="100">
        <v>29</v>
      </c>
      <c r="BK85" s="100">
        <v>47</v>
      </c>
      <c r="BL85" s="100">
        <v>148</v>
      </c>
      <c r="BM85" s="100">
        <v>1</v>
      </c>
      <c r="BN85" s="100">
        <v>881</v>
      </c>
      <c r="BP85" s="122">
        <v>1978</v>
      </c>
    </row>
    <row r="86" spans="2:68">
      <c r="B86" s="123">
        <v>1979</v>
      </c>
      <c r="C86" s="100">
        <v>242</v>
      </c>
      <c r="D86" s="100">
        <v>1</v>
      </c>
      <c r="E86" s="100">
        <v>1</v>
      </c>
      <c r="F86" s="100">
        <v>9</v>
      </c>
      <c r="G86" s="100">
        <v>8</v>
      </c>
      <c r="H86" s="100">
        <v>8</v>
      </c>
      <c r="I86" s="100">
        <v>5</v>
      </c>
      <c r="J86" s="100">
        <v>5</v>
      </c>
      <c r="K86" s="100">
        <v>5</v>
      </c>
      <c r="L86" s="100">
        <v>11</v>
      </c>
      <c r="M86" s="100">
        <v>11</v>
      </c>
      <c r="N86" s="100">
        <v>7</v>
      </c>
      <c r="O86" s="100">
        <v>7</v>
      </c>
      <c r="P86" s="100">
        <v>10</v>
      </c>
      <c r="Q86" s="100">
        <v>9</v>
      </c>
      <c r="R86" s="100">
        <v>12</v>
      </c>
      <c r="S86" s="100">
        <v>14</v>
      </c>
      <c r="T86" s="100">
        <v>39</v>
      </c>
      <c r="U86" s="100">
        <v>4</v>
      </c>
      <c r="V86" s="100">
        <v>408</v>
      </c>
      <c r="W86" s="128"/>
      <c r="X86" s="123">
        <v>1979</v>
      </c>
      <c r="Y86" s="100">
        <v>158</v>
      </c>
      <c r="Z86" s="100">
        <v>1</v>
      </c>
      <c r="AA86" s="100">
        <v>0</v>
      </c>
      <c r="AB86" s="100">
        <v>6</v>
      </c>
      <c r="AC86" s="100">
        <v>4</v>
      </c>
      <c r="AD86" s="100">
        <v>5</v>
      </c>
      <c r="AE86" s="100">
        <v>2</v>
      </c>
      <c r="AF86" s="100">
        <v>7</v>
      </c>
      <c r="AG86" s="100">
        <v>6</v>
      </c>
      <c r="AH86" s="100">
        <v>4</v>
      </c>
      <c r="AI86" s="100">
        <v>3</v>
      </c>
      <c r="AJ86" s="100">
        <v>2</v>
      </c>
      <c r="AK86" s="100">
        <v>7</v>
      </c>
      <c r="AL86" s="100">
        <v>13</v>
      </c>
      <c r="AM86" s="100">
        <v>6</v>
      </c>
      <c r="AN86" s="100">
        <v>10</v>
      </c>
      <c r="AO86" s="100">
        <v>19</v>
      </c>
      <c r="AP86" s="100">
        <v>86</v>
      </c>
      <c r="AQ86" s="100">
        <v>4</v>
      </c>
      <c r="AR86" s="100">
        <v>343</v>
      </c>
      <c r="AS86" s="128"/>
      <c r="AT86" s="123">
        <v>1979</v>
      </c>
      <c r="AU86" s="100">
        <v>400</v>
      </c>
      <c r="AV86" s="100">
        <v>2</v>
      </c>
      <c r="AW86" s="100">
        <v>1</v>
      </c>
      <c r="AX86" s="100">
        <v>15</v>
      </c>
      <c r="AY86" s="100">
        <v>12</v>
      </c>
      <c r="AZ86" s="100">
        <v>13</v>
      </c>
      <c r="BA86" s="100">
        <v>7</v>
      </c>
      <c r="BB86" s="100">
        <v>12</v>
      </c>
      <c r="BC86" s="100">
        <v>11</v>
      </c>
      <c r="BD86" s="100">
        <v>15</v>
      </c>
      <c r="BE86" s="100">
        <v>14</v>
      </c>
      <c r="BF86" s="100">
        <v>9</v>
      </c>
      <c r="BG86" s="100">
        <v>14</v>
      </c>
      <c r="BH86" s="100">
        <v>23</v>
      </c>
      <c r="BI86" s="100">
        <v>15</v>
      </c>
      <c r="BJ86" s="100">
        <v>22</v>
      </c>
      <c r="BK86" s="100">
        <v>33</v>
      </c>
      <c r="BL86" s="100">
        <v>125</v>
      </c>
      <c r="BM86" s="100">
        <v>8</v>
      </c>
      <c r="BN86" s="100">
        <v>751</v>
      </c>
      <c r="BP86" s="123">
        <v>1979</v>
      </c>
    </row>
    <row r="87" spans="2:68">
      <c r="B87" s="123">
        <v>1980</v>
      </c>
      <c r="C87" s="100">
        <v>251</v>
      </c>
      <c r="D87" s="100">
        <v>3</v>
      </c>
      <c r="E87" s="100">
        <v>0</v>
      </c>
      <c r="F87" s="100">
        <v>5</v>
      </c>
      <c r="G87" s="100">
        <v>10</v>
      </c>
      <c r="H87" s="100">
        <v>10</v>
      </c>
      <c r="I87" s="100">
        <v>6</v>
      </c>
      <c r="J87" s="100">
        <v>9</v>
      </c>
      <c r="K87" s="100">
        <v>3</v>
      </c>
      <c r="L87" s="100">
        <v>7</v>
      </c>
      <c r="M87" s="100">
        <v>15</v>
      </c>
      <c r="N87" s="100">
        <v>8</v>
      </c>
      <c r="O87" s="100">
        <v>9</v>
      </c>
      <c r="P87" s="100">
        <v>3</v>
      </c>
      <c r="Q87" s="100">
        <v>5</v>
      </c>
      <c r="R87" s="100">
        <v>7</v>
      </c>
      <c r="S87" s="100">
        <v>9</v>
      </c>
      <c r="T87" s="100">
        <v>29</v>
      </c>
      <c r="U87" s="100">
        <v>1</v>
      </c>
      <c r="V87" s="100">
        <v>390</v>
      </c>
      <c r="W87" s="128"/>
      <c r="X87" s="123">
        <v>1980</v>
      </c>
      <c r="Y87" s="100">
        <v>157</v>
      </c>
      <c r="Z87" s="100">
        <v>1</v>
      </c>
      <c r="AA87" s="100">
        <v>1</v>
      </c>
      <c r="AB87" s="100">
        <v>5</v>
      </c>
      <c r="AC87" s="100">
        <v>1</v>
      </c>
      <c r="AD87" s="100">
        <v>3</v>
      </c>
      <c r="AE87" s="100">
        <v>4</v>
      </c>
      <c r="AF87" s="100">
        <v>5</v>
      </c>
      <c r="AG87" s="100">
        <v>2</v>
      </c>
      <c r="AH87" s="100">
        <v>1</v>
      </c>
      <c r="AI87" s="100">
        <v>1</v>
      </c>
      <c r="AJ87" s="100">
        <v>4</v>
      </c>
      <c r="AK87" s="100">
        <v>5</v>
      </c>
      <c r="AL87" s="100">
        <v>8</v>
      </c>
      <c r="AM87" s="100">
        <v>7</v>
      </c>
      <c r="AN87" s="100">
        <v>13</v>
      </c>
      <c r="AO87" s="100">
        <v>22</v>
      </c>
      <c r="AP87" s="100">
        <v>81</v>
      </c>
      <c r="AQ87" s="100">
        <v>2</v>
      </c>
      <c r="AR87" s="100">
        <v>323</v>
      </c>
      <c r="AS87" s="128"/>
      <c r="AT87" s="123">
        <v>1980</v>
      </c>
      <c r="AU87" s="100">
        <v>408</v>
      </c>
      <c r="AV87" s="100">
        <v>4</v>
      </c>
      <c r="AW87" s="100">
        <v>1</v>
      </c>
      <c r="AX87" s="100">
        <v>10</v>
      </c>
      <c r="AY87" s="100">
        <v>11</v>
      </c>
      <c r="AZ87" s="100">
        <v>13</v>
      </c>
      <c r="BA87" s="100">
        <v>10</v>
      </c>
      <c r="BB87" s="100">
        <v>14</v>
      </c>
      <c r="BC87" s="100">
        <v>5</v>
      </c>
      <c r="BD87" s="100">
        <v>8</v>
      </c>
      <c r="BE87" s="100">
        <v>16</v>
      </c>
      <c r="BF87" s="100">
        <v>12</v>
      </c>
      <c r="BG87" s="100">
        <v>14</v>
      </c>
      <c r="BH87" s="100">
        <v>11</v>
      </c>
      <c r="BI87" s="100">
        <v>12</v>
      </c>
      <c r="BJ87" s="100">
        <v>20</v>
      </c>
      <c r="BK87" s="100">
        <v>31</v>
      </c>
      <c r="BL87" s="100">
        <v>110</v>
      </c>
      <c r="BM87" s="100">
        <v>3</v>
      </c>
      <c r="BN87" s="100">
        <v>713</v>
      </c>
      <c r="BP87" s="123">
        <v>1980</v>
      </c>
    </row>
    <row r="88" spans="2:68">
      <c r="B88" s="123">
        <v>1981</v>
      </c>
      <c r="C88" s="100">
        <v>274</v>
      </c>
      <c r="D88" s="100">
        <v>2</v>
      </c>
      <c r="E88" s="100">
        <v>1</v>
      </c>
      <c r="F88" s="100">
        <v>5</v>
      </c>
      <c r="G88" s="100">
        <v>7</v>
      </c>
      <c r="H88" s="100">
        <v>7</v>
      </c>
      <c r="I88" s="100">
        <v>7</v>
      </c>
      <c r="J88" s="100">
        <v>8</v>
      </c>
      <c r="K88" s="100">
        <v>6</v>
      </c>
      <c r="L88" s="100">
        <v>7</v>
      </c>
      <c r="M88" s="100">
        <v>13</v>
      </c>
      <c r="N88" s="100">
        <v>13</v>
      </c>
      <c r="O88" s="100">
        <v>11</v>
      </c>
      <c r="P88" s="100">
        <v>6</v>
      </c>
      <c r="Q88" s="100">
        <v>8</v>
      </c>
      <c r="R88" s="100">
        <v>8</v>
      </c>
      <c r="S88" s="100">
        <v>16</v>
      </c>
      <c r="T88" s="100">
        <v>26</v>
      </c>
      <c r="U88" s="100">
        <v>4</v>
      </c>
      <c r="V88" s="100">
        <v>429</v>
      </c>
      <c r="W88" s="128"/>
      <c r="X88" s="123">
        <v>1981</v>
      </c>
      <c r="Y88" s="100">
        <v>176</v>
      </c>
      <c r="Z88" s="100">
        <v>3</v>
      </c>
      <c r="AA88" s="100">
        <v>0</v>
      </c>
      <c r="AB88" s="100">
        <v>2</v>
      </c>
      <c r="AC88" s="100">
        <v>3</v>
      </c>
      <c r="AD88" s="100">
        <v>4</v>
      </c>
      <c r="AE88" s="100">
        <v>1</v>
      </c>
      <c r="AF88" s="100">
        <v>0</v>
      </c>
      <c r="AG88" s="100">
        <v>0</v>
      </c>
      <c r="AH88" s="100">
        <v>4</v>
      </c>
      <c r="AI88" s="100">
        <v>3</v>
      </c>
      <c r="AJ88" s="100">
        <v>8</v>
      </c>
      <c r="AK88" s="100">
        <v>8</v>
      </c>
      <c r="AL88" s="100">
        <v>5</v>
      </c>
      <c r="AM88" s="100">
        <v>12</v>
      </c>
      <c r="AN88" s="100">
        <v>10</v>
      </c>
      <c r="AO88" s="100">
        <v>15</v>
      </c>
      <c r="AP88" s="100">
        <v>72</v>
      </c>
      <c r="AQ88" s="100">
        <v>1</v>
      </c>
      <c r="AR88" s="100">
        <v>327</v>
      </c>
      <c r="AS88" s="128"/>
      <c r="AT88" s="123">
        <v>1981</v>
      </c>
      <c r="AU88" s="100">
        <v>450</v>
      </c>
      <c r="AV88" s="100">
        <v>5</v>
      </c>
      <c r="AW88" s="100">
        <v>1</v>
      </c>
      <c r="AX88" s="100">
        <v>7</v>
      </c>
      <c r="AY88" s="100">
        <v>10</v>
      </c>
      <c r="AZ88" s="100">
        <v>11</v>
      </c>
      <c r="BA88" s="100">
        <v>8</v>
      </c>
      <c r="BB88" s="100">
        <v>8</v>
      </c>
      <c r="BC88" s="100">
        <v>6</v>
      </c>
      <c r="BD88" s="100">
        <v>11</v>
      </c>
      <c r="BE88" s="100">
        <v>16</v>
      </c>
      <c r="BF88" s="100">
        <v>21</v>
      </c>
      <c r="BG88" s="100">
        <v>19</v>
      </c>
      <c r="BH88" s="100">
        <v>11</v>
      </c>
      <c r="BI88" s="100">
        <v>20</v>
      </c>
      <c r="BJ88" s="100">
        <v>18</v>
      </c>
      <c r="BK88" s="100">
        <v>31</v>
      </c>
      <c r="BL88" s="100">
        <v>98</v>
      </c>
      <c r="BM88" s="100">
        <v>5</v>
      </c>
      <c r="BN88" s="100">
        <v>756</v>
      </c>
      <c r="BP88" s="123">
        <v>1981</v>
      </c>
    </row>
    <row r="89" spans="2:68">
      <c r="B89" s="123">
        <v>1982</v>
      </c>
      <c r="C89" s="100">
        <v>308</v>
      </c>
      <c r="D89" s="100">
        <v>0</v>
      </c>
      <c r="E89" s="100">
        <v>1</v>
      </c>
      <c r="F89" s="100">
        <v>4</v>
      </c>
      <c r="G89" s="100">
        <v>10</v>
      </c>
      <c r="H89" s="100">
        <v>8</v>
      </c>
      <c r="I89" s="100">
        <v>5</v>
      </c>
      <c r="J89" s="100">
        <v>3</v>
      </c>
      <c r="K89" s="100">
        <v>2</v>
      </c>
      <c r="L89" s="100">
        <v>7</v>
      </c>
      <c r="M89" s="100">
        <v>10</v>
      </c>
      <c r="N89" s="100">
        <v>9</v>
      </c>
      <c r="O89" s="100">
        <v>13</v>
      </c>
      <c r="P89" s="100">
        <v>10</v>
      </c>
      <c r="Q89" s="100">
        <v>7</v>
      </c>
      <c r="R89" s="100">
        <v>7</v>
      </c>
      <c r="S89" s="100">
        <v>15</v>
      </c>
      <c r="T89" s="100">
        <v>25</v>
      </c>
      <c r="U89" s="100">
        <v>2</v>
      </c>
      <c r="V89" s="100">
        <v>446</v>
      </c>
      <c r="W89" s="128"/>
      <c r="X89" s="123">
        <v>1982</v>
      </c>
      <c r="Y89" s="100">
        <v>170</v>
      </c>
      <c r="Z89" s="100">
        <v>0</v>
      </c>
      <c r="AA89" s="100">
        <v>0</v>
      </c>
      <c r="AB89" s="100">
        <v>2</v>
      </c>
      <c r="AC89" s="100">
        <v>1</v>
      </c>
      <c r="AD89" s="100">
        <v>4</v>
      </c>
      <c r="AE89" s="100">
        <v>4</v>
      </c>
      <c r="AF89" s="100">
        <v>2</v>
      </c>
      <c r="AG89" s="100">
        <v>4</v>
      </c>
      <c r="AH89" s="100">
        <v>7</v>
      </c>
      <c r="AI89" s="100">
        <v>2</v>
      </c>
      <c r="AJ89" s="100">
        <v>1</v>
      </c>
      <c r="AK89" s="100">
        <v>6</v>
      </c>
      <c r="AL89" s="100">
        <v>4</v>
      </c>
      <c r="AM89" s="100">
        <v>8</v>
      </c>
      <c r="AN89" s="100">
        <v>8</v>
      </c>
      <c r="AO89" s="100">
        <v>12</v>
      </c>
      <c r="AP89" s="100">
        <v>78</v>
      </c>
      <c r="AQ89" s="100">
        <v>0</v>
      </c>
      <c r="AR89" s="100">
        <v>313</v>
      </c>
      <c r="AS89" s="128"/>
      <c r="AT89" s="123">
        <v>1982</v>
      </c>
      <c r="AU89" s="100">
        <v>478</v>
      </c>
      <c r="AV89" s="100">
        <v>0</v>
      </c>
      <c r="AW89" s="100">
        <v>1</v>
      </c>
      <c r="AX89" s="100">
        <v>6</v>
      </c>
      <c r="AY89" s="100">
        <v>11</v>
      </c>
      <c r="AZ89" s="100">
        <v>12</v>
      </c>
      <c r="BA89" s="100">
        <v>9</v>
      </c>
      <c r="BB89" s="100">
        <v>5</v>
      </c>
      <c r="BC89" s="100">
        <v>6</v>
      </c>
      <c r="BD89" s="100">
        <v>14</v>
      </c>
      <c r="BE89" s="100">
        <v>12</v>
      </c>
      <c r="BF89" s="100">
        <v>10</v>
      </c>
      <c r="BG89" s="100">
        <v>19</v>
      </c>
      <c r="BH89" s="100">
        <v>14</v>
      </c>
      <c r="BI89" s="100">
        <v>15</v>
      </c>
      <c r="BJ89" s="100">
        <v>15</v>
      </c>
      <c r="BK89" s="100">
        <v>27</v>
      </c>
      <c r="BL89" s="100">
        <v>103</v>
      </c>
      <c r="BM89" s="100">
        <v>2</v>
      </c>
      <c r="BN89" s="100">
        <v>759</v>
      </c>
      <c r="BP89" s="123">
        <v>1982</v>
      </c>
    </row>
    <row r="90" spans="2:68">
      <c r="B90" s="123">
        <v>1983</v>
      </c>
      <c r="C90" s="100">
        <v>288</v>
      </c>
      <c r="D90" s="100">
        <v>0</v>
      </c>
      <c r="E90" s="100">
        <v>1</v>
      </c>
      <c r="F90" s="100">
        <v>0</v>
      </c>
      <c r="G90" s="100">
        <v>6</v>
      </c>
      <c r="H90" s="100">
        <v>4</v>
      </c>
      <c r="I90" s="100">
        <v>5</v>
      </c>
      <c r="J90" s="100">
        <v>3</v>
      </c>
      <c r="K90" s="100">
        <v>8</v>
      </c>
      <c r="L90" s="100">
        <v>4</v>
      </c>
      <c r="M90" s="100">
        <v>6</v>
      </c>
      <c r="N90" s="100">
        <v>9</v>
      </c>
      <c r="O90" s="100">
        <v>7</v>
      </c>
      <c r="P90" s="100">
        <v>6</v>
      </c>
      <c r="Q90" s="100">
        <v>15</v>
      </c>
      <c r="R90" s="100">
        <v>12</v>
      </c>
      <c r="S90" s="100">
        <v>4</v>
      </c>
      <c r="T90" s="100">
        <v>34</v>
      </c>
      <c r="U90" s="100">
        <v>1</v>
      </c>
      <c r="V90" s="100">
        <v>413</v>
      </c>
      <c r="W90" s="128"/>
      <c r="X90" s="123">
        <v>1983</v>
      </c>
      <c r="Y90" s="100">
        <v>178</v>
      </c>
      <c r="Z90" s="100">
        <v>1</v>
      </c>
      <c r="AA90" s="100">
        <v>0</v>
      </c>
      <c r="AB90" s="100">
        <v>2</v>
      </c>
      <c r="AC90" s="100">
        <v>1</v>
      </c>
      <c r="AD90" s="100">
        <v>1</v>
      </c>
      <c r="AE90" s="100">
        <v>0</v>
      </c>
      <c r="AF90" s="100">
        <v>2</v>
      </c>
      <c r="AG90" s="100">
        <v>1</v>
      </c>
      <c r="AH90" s="100">
        <v>2</v>
      </c>
      <c r="AI90" s="100">
        <v>1</v>
      </c>
      <c r="AJ90" s="100">
        <v>3</v>
      </c>
      <c r="AK90" s="100">
        <v>2</v>
      </c>
      <c r="AL90" s="100">
        <v>7</v>
      </c>
      <c r="AM90" s="100">
        <v>6</v>
      </c>
      <c r="AN90" s="100">
        <v>2</v>
      </c>
      <c r="AO90" s="100">
        <v>17</v>
      </c>
      <c r="AP90" s="100">
        <v>70</v>
      </c>
      <c r="AQ90" s="100">
        <v>1</v>
      </c>
      <c r="AR90" s="100">
        <v>297</v>
      </c>
      <c r="AS90" s="128"/>
      <c r="AT90" s="123">
        <v>1983</v>
      </c>
      <c r="AU90" s="100">
        <v>466</v>
      </c>
      <c r="AV90" s="100">
        <v>1</v>
      </c>
      <c r="AW90" s="100">
        <v>1</v>
      </c>
      <c r="AX90" s="100">
        <v>2</v>
      </c>
      <c r="AY90" s="100">
        <v>7</v>
      </c>
      <c r="AZ90" s="100">
        <v>5</v>
      </c>
      <c r="BA90" s="100">
        <v>5</v>
      </c>
      <c r="BB90" s="100">
        <v>5</v>
      </c>
      <c r="BC90" s="100">
        <v>9</v>
      </c>
      <c r="BD90" s="100">
        <v>6</v>
      </c>
      <c r="BE90" s="100">
        <v>7</v>
      </c>
      <c r="BF90" s="100">
        <v>12</v>
      </c>
      <c r="BG90" s="100">
        <v>9</v>
      </c>
      <c r="BH90" s="100">
        <v>13</v>
      </c>
      <c r="BI90" s="100">
        <v>21</v>
      </c>
      <c r="BJ90" s="100">
        <v>14</v>
      </c>
      <c r="BK90" s="100">
        <v>21</v>
      </c>
      <c r="BL90" s="100">
        <v>104</v>
      </c>
      <c r="BM90" s="100">
        <v>2</v>
      </c>
      <c r="BN90" s="100">
        <v>710</v>
      </c>
      <c r="BP90" s="123">
        <v>1983</v>
      </c>
    </row>
    <row r="91" spans="2:68">
      <c r="B91" s="123">
        <v>1984</v>
      </c>
      <c r="C91" s="100">
        <v>333</v>
      </c>
      <c r="D91" s="100">
        <v>1</v>
      </c>
      <c r="E91" s="100">
        <v>2</v>
      </c>
      <c r="F91" s="100">
        <v>4</v>
      </c>
      <c r="G91" s="100">
        <v>11</v>
      </c>
      <c r="H91" s="100">
        <v>8</v>
      </c>
      <c r="I91" s="100">
        <v>5</v>
      </c>
      <c r="J91" s="100">
        <v>5</v>
      </c>
      <c r="K91" s="100">
        <v>3</v>
      </c>
      <c r="L91" s="100">
        <v>6</v>
      </c>
      <c r="M91" s="100">
        <v>4</v>
      </c>
      <c r="N91" s="100">
        <v>5</v>
      </c>
      <c r="O91" s="100">
        <v>8</v>
      </c>
      <c r="P91" s="100">
        <v>3</v>
      </c>
      <c r="Q91" s="100">
        <v>4</v>
      </c>
      <c r="R91" s="100">
        <v>10</v>
      </c>
      <c r="S91" s="100">
        <v>11</v>
      </c>
      <c r="T91" s="100">
        <v>26</v>
      </c>
      <c r="U91" s="100">
        <v>2</v>
      </c>
      <c r="V91" s="100">
        <v>451</v>
      </c>
      <c r="W91" s="128"/>
      <c r="X91" s="123">
        <v>1984</v>
      </c>
      <c r="Y91" s="100">
        <v>199</v>
      </c>
      <c r="Z91" s="100">
        <v>1</v>
      </c>
      <c r="AA91" s="100">
        <v>0</v>
      </c>
      <c r="AB91" s="100">
        <v>3</v>
      </c>
      <c r="AC91" s="100">
        <v>0</v>
      </c>
      <c r="AD91" s="100">
        <v>0</v>
      </c>
      <c r="AE91" s="100">
        <v>5</v>
      </c>
      <c r="AF91" s="100">
        <v>5</v>
      </c>
      <c r="AG91" s="100">
        <v>3</v>
      </c>
      <c r="AH91" s="100">
        <v>0</v>
      </c>
      <c r="AI91" s="100">
        <v>3</v>
      </c>
      <c r="AJ91" s="100">
        <v>3</v>
      </c>
      <c r="AK91" s="100">
        <v>4</v>
      </c>
      <c r="AL91" s="100">
        <v>3</v>
      </c>
      <c r="AM91" s="100">
        <v>6</v>
      </c>
      <c r="AN91" s="100">
        <v>8</v>
      </c>
      <c r="AO91" s="100">
        <v>7</v>
      </c>
      <c r="AP91" s="100">
        <v>76</v>
      </c>
      <c r="AQ91" s="100">
        <v>0</v>
      </c>
      <c r="AR91" s="100">
        <v>326</v>
      </c>
      <c r="AS91" s="128"/>
      <c r="AT91" s="123">
        <v>1984</v>
      </c>
      <c r="AU91" s="100">
        <v>532</v>
      </c>
      <c r="AV91" s="100">
        <v>2</v>
      </c>
      <c r="AW91" s="100">
        <v>2</v>
      </c>
      <c r="AX91" s="100">
        <v>7</v>
      </c>
      <c r="AY91" s="100">
        <v>11</v>
      </c>
      <c r="AZ91" s="100">
        <v>8</v>
      </c>
      <c r="BA91" s="100">
        <v>10</v>
      </c>
      <c r="BB91" s="100">
        <v>10</v>
      </c>
      <c r="BC91" s="100">
        <v>6</v>
      </c>
      <c r="BD91" s="100">
        <v>6</v>
      </c>
      <c r="BE91" s="100">
        <v>7</v>
      </c>
      <c r="BF91" s="100">
        <v>8</v>
      </c>
      <c r="BG91" s="100">
        <v>12</v>
      </c>
      <c r="BH91" s="100">
        <v>6</v>
      </c>
      <c r="BI91" s="100">
        <v>10</v>
      </c>
      <c r="BJ91" s="100">
        <v>18</v>
      </c>
      <c r="BK91" s="100">
        <v>18</v>
      </c>
      <c r="BL91" s="100">
        <v>102</v>
      </c>
      <c r="BM91" s="100">
        <v>2</v>
      </c>
      <c r="BN91" s="100">
        <v>777</v>
      </c>
      <c r="BP91" s="123">
        <v>1984</v>
      </c>
    </row>
    <row r="92" spans="2:68">
      <c r="B92" s="123">
        <v>1985</v>
      </c>
      <c r="C92" s="100">
        <v>344</v>
      </c>
      <c r="D92" s="100">
        <v>1</v>
      </c>
      <c r="E92" s="100">
        <v>1</v>
      </c>
      <c r="F92" s="100">
        <v>4</v>
      </c>
      <c r="G92" s="100">
        <v>6</v>
      </c>
      <c r="H92" s="100">
        <v>6</v>
      </c>
      <c r="I92" s="100">
        <v>4</v>
      </c>
      <c r="J92" s="100">
        <v>5</v>
      </c>
      <c r="K92" s="100">
        <v>7</v>
      </c>
      <c r="L92" s="100">
        <v>5</v>
      </c>
      <c r="M92" s="100">
        <v>5</v>
      </c>
      <c r="N92" s="100">
        <v>9</v>
      </c>
      <c r="O92" s="100">
        <v>7</v>
      </c>
      <c r="P92" s="100">
        <v>9</v>
      </c>
      <c r="Q92" s="100">
        <v>10</v>
      </c>
      <c r="R92" s="100">
        <v>16</v>
      </c>
      <c r="S92" s="100">
        <v>12</v>
      </c>
      <c r="T92" s="100">
        <v>28</v>
      </c>
      <c r="U92" s="100">
        <v>1</v>
      </c>
      <c r="V92" s="100">
        <v>480</v>
      </c>
      <c r="W92" s="128"/>
      <c r="X92" s="123">
        <v>1985</v>
      </c>
      <c r="Y92" s="100">
        <v>211</v>
      </c>
      <c r="Z92" s="100">
        <v>2</v>
      </c>
      <c r="AA92" s="100">
        <v>0</v>
      </c>
      <c r="AB92" s="100">
        <v>2</v>
      </c>
      <c r="AC92" s="100">
        <v>2</v>
      </c>
      <c r="AD92" s="100">
        <v>1</v>
      </c>
      <c r="AE92" s="100">
        <v>1</v>
      </c>
      <c r="AF92" s="100">
        <v>5</v>
      </c>
      <c r="AG92" s="100">
        <v>1</v>
      </c>
      <c r="AH92" s="100">
        <v>4</v>
      </c>
      <c r="AI92" s="100">
        <v>3</v>
      </c>
      <c r="AJ92" s="100">
        <v>2</v>
      </c>
      <c r="AK92" s="100">
        <v>5</v>
      </c>
      <c r="AL92" s="100">
        <v>4</v>
      </c>
      <c r="AM92" s="100">
        <v>1</v>
      </c>
      <c r="AN92" s="100">
        <v>6</v>
      </c>
      <c r="AO92" s="100">
        <v>19</v>
      </c>
      <c r="AP92" s="100">
        <v>71</v>
      </c>
      <c r="AQ92" s="100">
        <v>0</v>
      </c>
      <c r="AR92" s="100">
        <v>340</v>
      </c>
      <c r="AS92" s="128"/>
      <c r="AT92" s="123">
        <v>1985</v>
      </c>
      <c r="AU92" s="100">
        <v>555</v>
      </c>
      <c r="AV92" s="100">
        <v>3</v>
      </c>
      <c r="AW92" s="100">
        <v>1</v>
      </c>
      <c r="AX92" s="100">
        <v>6</v>
      </c>
      <c r="AY92" s="100">
        <v>8</v>
      </c>
      <c r="AZ92" s="100">
        <v>7</v>
      </c>
      <c r="BA92" s="100">
        <v>5</v>
      </c>
      <c r="BB92" s="100">
        <v>10</v>
      </c>
      <c r="BC92" s="100">
        <v>8</v>
      </c>
      <c r="BD92" s="100">
        <v>9</v>
      </c>
      <c r="BE92" s="100">
        <v>8</v>
      </c>
      <c r="BF92" s="100">
        <v>11</v>
      </c>
      <c r="BG92" s="100">
        <v>12</v>
      </c>
      <c r="BH92" s="100">
        <v>13</v>
      </c>
      <c r="BI92" s="100">
        <v>11</v>
      </c>
      <c r="BJ92" s="100">
        <v>22</v>
      </c>
      <c r="BK92" s="100">
        <v>31</v>
      </c>
      <c r="BL92" s="100">
        <v>99</v>
      </c>
      <c r="BM92" s="100">
        <v>1</v>
      </c>
      <c r="BN92" s="100">
        <v>820</v>
      </c>
      <c r="BP92" s="123">
        <v>1985</v>
      </c>
    </row>
    <row r="93" spans="2:68">
      <c r="B93" s="123">
        <v>1986</v>
      </c>
      <c r="C93" s="100">
        <v>332</v>
      </c>
      <c r="D93" s="100">
        <v>1</v>
      </c>
      <c r="E93" s="100">
        <v>1</v>
      </c>
      <c r="F93" s="100">
        <v>3</v>
      </c>
      <c r="G93" s="100">
        <v>6</v>
      </c>
      <c r="H93" s="100">
        <v>8</v>
      </c>
      <c r="I93" s="100">
        <v>4</v>
      </c>
      <c r="J93" s="100">
        <v>12</v>
      </c>
      <c r="K93" s="100">
        <v>5</v>
      </c>
      <c r="L93" s="100">
        <v>7</v>
      </c>
      <c r="M93" s="100">
        <v>4</v>
      </c>
      <c r="N93" s="100">
        <v>8</v>
      </c>
      <c r="O93" s="100">
        <v>8</v>
      </c>
      <c r="P93" s="100">
        <v>4</v>
      </c>
      <c r="Q93" s="100">
        <v>3</v>
      </c>
      <c r="R93" s="100">
        <v>11</v>
      </c>
      <c r="S93" s="100">
        <v>10</v>
      </c>
      <c r="T93" s="100">
        <v>18</v>
      </c>
      <c r="U93" s="100">
        <v>5</v>
      </c>
      <c r="V93" s="100">
        <v>450</v>
      </c>
      <c r="W93" s="128"/>
      <c r="X93" s="123">
        <v>1986</v>
      </c>
      <c r="Y93" s="100">
        <v>212</v>
      </c>
      <c r="Z93" s="100">
        <v>1</v>
      </c>
      <c r="AA93" s="100">
        <v>0</v>
      </c>
      <c r="AB93" s="100">
        <v>2</v>
      </c>
      <c r="AC93" s="100">
        <v>2</v>
      </c>
      <c r="AD93" s="100">
        <v>2</v>
      </c>
      <c r="AE93" s="100">
        <v>1</v>
      </c>
      <c r="AF93" s="100">
        <v>1</v>
      </c>
      <c r="AG93" s="100">
        <v>1</v>
      </c>
      <c r="AH93" s="100">
        <v>2</v>
      </c>
      <c r="AI93" s="100">
        <v>1</v>
      </c>
      <c r="AJ93" s="100">
        <v>2</v>
      </c>
      <c r="AK93" s="100">
        <v>5</v>
      </c>
      <c r="AL93" s="100">
        <v>7</v>
      </c>
      <c r="AM93" s="100">
        <v>6</v>
      </c>
      <c r="AN93" s="100">
        <v>11</v>
      </c>
      <c r="AO93" s="100">
        <v>12</v>
      </c>
      <c r="AP93" s="100">
        <v>74</v>
      </c>
      <c r="AQ93" s="100">
        <v>1</v>
      </c>
      <c r="AR93" s="100">
        <v>343</v>
      </c>
      <c r="AS93" s="128"/>
      <c r="AT93" s="123">
        <v>1986</v>
      </c>
      <c r="AU93" s="100">
        <v>544</v>
      </c>
      <c r="AV93" s="100">
        <v>2</v>
      </c>
      <c r="AW93" s="100">
        <v>1</v>
      </c>
      <c r="AX93" s="100">
        <v>5</v>
      </c>
      <c r="AY93" s="100">
        <v>8</v>
      </c>
      <c r="AZ93" s="100">
        <v>10</v>
      </c>
      <c r="BA93" s="100">
        <v>5</v>
      </c>
      <c r="BB93" s="100">
        <v>13</v>
      </c>
      <c r="BC93" s="100">
        <v>6</v>
      </c>
      <c r="BD93" s="100">
        <v>9</v>
      </c>
      <c r="BE93" s="100">
        <v>5</v>
      </c>
      <c r="BF93" s="100">
        <v>10</v>
      </c>
      <c r="BG93" s="100">
        <v>13</v>
      </c>
      <c r="BH93" s="100">
        <v>11</v>
      </c>
      <c r="BI93" s="100">
        <v>9</v>
      </c>
      <c r="BJ93" s="100">
        <v>22</v>
      </c>
      <c r="BK93" s="100">
        <v>22</v>
      </c>
      <c r="BL93" s="100">
        <v>92</v>
      </c>
      <c r="BM93" s="100">
        <v>6</v>
      </c>
      <c r="BN93" s="100">
        <v>793</v>
      </c>
      <c r="BP93" s="123">
        <v>1986</v>
      </c>
    </row>
    <row r="94" spans="2:68">
      <c r="B94" s="123">
        <v>1987</v>
      </c>
      <c r="C94" s="100">
        <v>349</v>
      </c>
      <c r="D94" s="100">
        <v>1</v>
      </c>
      <c r="E94" s="100">
        <v>0</v>
      </c>
      <c r="F94" s="100">
        <v>5</v>
      </c>
      <c r="G94" s="100">
        <v>11</v>
      </c>
      <c r="H94" s="100">
        <v>6</v>
      </c>
      <c r="I94" s="100">
        <v>6</v>
      </c>
      <c r="J94" s="100">
        <v>12</v>
      </c>
      <c r="K94" s="100">
        <v>6</v>
      </c>
      <c r="L94" s="100">
        <v>5</v>
      </c>
      <c r="M94" s="100">
        <v>11</v>
      </c>
      <c r="N94" s="100">
        <v>10</v>
      </c>
      <c r="O94" s="100">
        <v>6</v>
      </c>
      <c r="P94" s="100">
        <v>10</v>
      </c>
      <c r="Q94" s="100">
        <v>9</v>
      </c>
      <c r="R94" s="100">
        <v>6</v>
      </c>
      <c r="S94" s="100">
        <v>10</v>
      </c>
      <c r="T94" s="100">
        <v>21</v>
      </c>
      <c r="U94" s="100">
        <v>1</v>
      </c>
      <c r="V94" s="100">
        <v>485</v>
      </c>
      <c r="W94" s="128"/>
      <c r="X94" s="123">
        <v>1987</v>
      </c>
      <c r="Y94" s="100">
        <v>191</v>
      </c>
      <c r="Z94" s="100">
        <v>1</v>
      </c>
      <c r="AA94" s="100">
        <v>0</v>
      </c>
      <c r="AB94" s="100">
        <v>1</v>
      </c>
      <c r="AC94" s="100">
        <v>2</v>
      </c>
      <c r="AD94" s="100">
        <v>4</v>
      </c>
      <c r="AE94" s="100">
        <v>5</v>
      </c>
      <c r="AF94" s="100">
        <v>1</v>
      </c>
      <c r="AG94" s="100">
        <v>4</v>
      </c>
      <c r="AH94" s="100">
        <v>2</v>
      </c>
      <c r="AI94" s="100">
        <v>2</v>
      </c>
      <c r="AJ94" s="100">
        <v>2</v>
      </c>
      <c r="AK94" s="100">
        <v>8</v>
      </c>
      <c r="AL94" s="100">
        <v>6</v>
      </c>
      <c r="AM94" s="100">
        <v>2</v>
      </c>
      <c r="AN94" s="100">
        <v>7</v>
      </c>
      <c r="AO94" s="100">
        <v>14</v>
      </c>
      <c r="AP94" s="100">
        <v>68</v>
      </c>
      <c r="AQ94" s="100">
        <v>1</v>
      </c>
      <c r="AR94" s="100">
        <v>321</v>
      </c>
      <c r="AS94" s="128"/>
      <c r="AT94" s="123">
        <v>1987</v>
      </c>
      <c r="AU94" s="100">
        <v>540</v>
      </c>
      <c r="AV94" s="100">
        <v>2</v>
      </c>
      <c r="AW94" s="100">
        <v>0</v>
      </c>
      <c r="AX94" s="100">
        <v>6</v>
      </c>
      <c r="AY94" s="100">
        <v>13</v>
      </c>
      <c r="AZ94" s="100">
        <v>10</v>
      </c>
      <c r="BA94" s="100">
        <v>11</v>
      </c>
      <c r="BB94" s="100">
        <v>13</v>
      </c>
      <c r="BC94" s="100">
        <v>10</v>
      </c>
      <c r="BD94" s="100">
        <v>7</v>
      </c>
      <c r="BE94" s="100">
        <v>13</v>
      </c>
      <c r="BF94" s="100">
        <v>12</v>
      </c>
      <c r="BG94" s="100">
        <v>14</v>
      </c>
      <c r="BH94" s="100">
        <v>16</v>
      </c>
      <c r="BI94" s="100">
        <v>11</v>
      </c>
      <c r="BJ94" s="100">
        <v>13</v>
      </c>
      <c r="BK94" s="100">
        <v>24</v>
      </c>
      <c r="BL94" s="100">
        <v>89</v>
      </c>
      <c r="BM94" s="100">
        <v>2</v>
      </c>
      <c r="BN94" s="100">
        <v>806</v>
      </c>
      <c r="BP94" s="123">
        <v>1987</v>
      </c>
    </row>
    <row r="95" spans="2:68">
      <c r="B95" s="123">
        <v>1988</v>
      </c>
      <c r="C95" s="100">
        <v>309</v>
      </c>
      <c r="D95" s="100">
        <v>2</v>
      </c>
      <c r="E95" s="100">
        <v>2</v>
      </c>
      <c r="F95" s="100">
        <v>7</v>
      </c>
      <c r="G95" s="100">
        <v>12</v>
      </c>
      <c r="H95" s="100">
        <v>17</v>
      </c>
      <c r="I95" s="100">
        <v>9</v>
      </c>
      <c r="J95" s="100">
        <v>9</v>
      </c>
      <c r="K95" s="100">
        <v>8</v>
      </c>
      <c r="L95" s="100">
        <v>8</v>
      </c>
      <c r="M95" s="100">
        <v>6</v>
      </c>
      <c r="N95" s="100">
        <v>11</v>
      </c>
      <c r="O95" s="100">
        <v>9</v>
      </c>
      <c r="P95" s="100">
        <v>4</v>
      </c>
      <c r="Q95" s="100">
        <v>5</v>
      </c>
      <c r="R95" s="100">
        <v>9</v>
      </c>
      <c r="S95" s="100">
        <v>8</v>
      </c>
      <c r="T95" s="100">
        <v>20</v>
      </c>
      <c r="U95" s="100">
        <v>1</v>
      </c>
      <c r="V95" s="100">
        <v>456</v>
      </c>
      <c r="W95" s="128"/>
      <c r="X95" s="123">
        <v>1988</v>
      </c>
      <c r="Y95" s="100">
        <v>175</v>
      </c>
      <c r="Z95" s="100">
        <v>2</v>
      </c>
      <c r="AA95" s="100">
        <v>0</v>
      </c>
      <c r="AB95" s="100">
        <v>6</v>
      </c>
      <c r="AC95" s="100">
        <v>9</v>
      </c>
      <c r="AD95" s="100">
        <v>2</v>
      </c>
      <c r="AE95" s="100">
        <v>6</v>
      </c>
      <c r="AF95" s="100">
        <v>6</v>
      </c>
      <c r="AG95" s="100">
        <v>2</v>
      </c>
      <c r="AH95" s="100">
        <v>2</v>
      </c>
      <c r="AI95" s="100">
        <v>1</v>
      </c>
      <c r="AJ95" s="100">
        <v>5</v>
      </c>
      <c r="AK95" s="100">
        <v>6</v>
      </c>
      <c r="AL95" s="100">
        <v>5</v>
      </c>
      <c r="AM95" s="100">
        <v>4</v>
      </c>
      <c r="AN95" s="100">
        <v>4</v>
      </c>
      <c r="AO95" s="100">
        <v>15</v>
      </c>
      <c r="AP95" s="100">
        <v>76</v>
      </c>
      <c r="AQ95" s="100">
        <v>0</v>
      </c>
      <c r="AR95" s="100">
        <v>326</v>
      </c>
      <c r="AS95" s="128"/>
      <c r="AT95" s="123">
        <v>1988</v>
      </c>
      <c r="AU95" s="100">
        <v>484</v>
      </c>
      <c r="AV95" s="100">
        <v>4</v>
      </c>
      <c r="AW95" s="100">
        <v>2</v>
      </c>
      <c r="AX95" s="100">
        <v>13</v>
      </c>
      <c r="AY95" s="100">
        <v>21</v>
      </c>
      <c r="AZ95" s="100">
        <v>19</v>
      </c>
      <c r="BA95" s="100">
        <v>15</v>
      </c>
      <c r="BB95" s="100">
        <v>15</v>
      </c>
      <c r="BC95" s="100">
        <v>10</v>
      </c>
      <c r="BD95" s="100">
        <v>10</v>
      </c>
      <c r="BE95" s="100">
        <v>7</v>
      </c>
      <c r="BF95" s="100">
        <v>16</v>
      </c>
      <c r="BG95" s="100">
        <v>15</v>
      </c>
      <c r="BH95" s="100">
        <v>9</v>
      </c>
      <c r="BI95" s="100">
        <v>9</v>
      </c>
      <c r="BJ95" s="100">
        <v>13</v>
      </c>
      <c r="BK95" s="100">
        <v>23</v>
      </c>
      <c r="BL95" s="100">
        <v>96</v>
      </c>
      <c r="BM95" s="100">
        <v>1</v>
      </c>
      <c r="BN95" s="100">
        <v>782</v>
      </c>
      <c r="BP95" s="123">
        <v>1988</v>
      </c>
    </row>
    <row r="96" spans="2:68">
      <c r="B96" s="123">
        <v>1989</v>
      </c>
      <c r="C96" s="100">
        <v>315</v>
      </c>
      <c r="D96" s="100">
        <v>3</v>
      </c>
      <c r="E96" s="100">
        <v>1</v>
      </c>
      <c r="F96" s="100">
        <v>3</v>
      </c>
      <c r="G96" s="100">
        <v>6</v>
      </c>
      <c r="H96" s="100">
        <v>7</v>
      </c>
      <c r="I96" s="100">
        <v>7</v>
      </c>
      <c r="J96" s="100">
        <v>13</v>
      </c>
      <c r="K96" s="100">
        <v>10</v>
      </c>
      <c r="L96" s="100">
        <v>10</v>
      </c>
      <c r="M96" s="100">
        <v>6</v>
      </c>
      <c r="N96" s="100">
        <v>16</v>
      </c>
      <c r="O96" s="100">
        <v>13</v>
      </c>
      <c r="P96" s="100">
        <v>12</v>
      </c>
      <c r="Q96" s="100">
        <v>9</v>
      </c>
      <c r="R96" s="100">
        <v>4</v>
      </c>
      <c r="S96" s="100">
        <v>8</v>
      </c>
      <c r="T96" s="100">
        <v>29</v>
      </c>
      <c r="U96" s="100">
        <v>1</v>
      </c>
      <c r="V96" s="100">
        <v>473</v>
      </c>
      <c r="W96" s="128"/>
      <c r="X96" s="123">
        <v>1989</v>
      </c>
      <c r="Y96" s="100">
        <v>180</v>
      </c>
      <c r="Z96" s="100">
        <v>0</v>
      </c>
      <c r="AA96" s="100">
        <v>1</v>
      </c>
      <c r="AB96" s="100">
        <v>1</v>
      </c>
      <c r="AC96" s="100">
        <v>4</v>
      </c>
      <c r="AD96" s="100">
        <v>3</v>
      </c>
      <c r="AE96" s="100">
        <v>4</v>
      </c>
      <c r="AF96" s="100">
        <v>4</v>
      </c>
      <c r="AG96" s="100">
        <v>6</v>
      </c>
      <c r="AH96" s="100">
        <v>3</v>
      </c>
      <c r="AI96" s="100">
        <v>6</v>
      </c>
      <c r="AJ96" s="100">
        <v>4</v>
      </c>
      <c r="AK96" s="100">
        <v>3</v>
      </c>
      <c r="AL96" s="100">
        <v>11</v>
      </c>
      <c r="AM96" s="100">
        <v>3</v>
      </c>
      <c r="AN96" s="100">
        <v>11</v>
      </c>
      <c r="AO96" s="100">
        <v>20</v>
      </c>
      <c r="AP96" s="100">
        <v>77</v>
      </c>
      <c r="AQ96" s="100">
        <v>0</v>
      </c>
      <c r="AR96" s="100">
        <v>341</v>
      </c>
      <c r="AS96" s="128"/>
      <c r="AT96" s="123">
        <v>1989</v>
      </c>
      <c r="AU96" s="100">
        <v>495</v>
      </c>
      <c r="AV96" s="100">
        <v>3</v>
      </c>
      <c r="AW96" s="100">
        <v>2</v>
      </c>
      <c r="AX96" s="100">
        <v>4</v>
      </c>
      <c r="AY96" s="100">
        <v>10</v>
      </c>
      <c r="AZ96" s="100">
        <v>10</v>
      </c>
      <c r="BA96" s="100">
        <v>11</v>
      </c>
      <c r="BB96" s="100">
        <v>17</v>
      </c>
      <c r="BC96" s="100">
        <v>16</v>
      </c>
      <c r="BD96" s="100">
        <v>13</v>
      </c>
      <c r="BE96" s="100">
        <v>12</v>
      </c>
      <c r="BF96" s="100">
        <v>20</v>
      </c>
      <c r="BG96" s="100">
        <v>16</v>
      </c>
      <c r="BH96" s="100">
        <v>23</v>
      </c>
      <c r="BI96" s="100">
        <v>12</v>
      </c>
      <c r="BJ96" s="100">
        <v>15</v>
      </c>
      <c r="BK96" s="100">
        <v>28</v>
      </c>
      <c r="BL96" s="100">
        <v>106</v>
      </c>
      <c r="BM96" s="100">
        <v>1</v>
      </c>
      <c r="BN96" s="100">
        <v>814</v>
      </c>
      <c r="BP96" s="123">
        <v>1989</v>
      </c>
    </row>
    <row r="97" spans="2:68">
      <c r="B97" s="123">
        <v>1990</v>
      </c>
      <c r="C97" s="100">
        <v>303</v>
      </c>
      <c r="D97" s="100">
        <v>0</v>
      </c>
      <c r="E97" s="100">
        <v>0</v>
      </c>
      <c r="F97" s="100">
        <v>4</v>
      </c>
      <c r="G97" s="100">
        <v>9</v>
      </c>
      <c r="H97" s="100">
        <v>7</v>
      </c>
      <c r="I97" s="100">
        <v>5</v>
      </c>
      <c r="J97" s="100">
        <v>7</v>
      </c>
      <c r="K97" s="100">
        <v>8</v>
      </c>
      <c r="L97" s="100">
        <v>8</v>
      </c>
      <c r="M97" s="100">
        <v>8</v>
      </c>
      <c r="N97" s="100">
        <v>6</v>
      </c>
      <c r="O97" s="100">
        <v>12</v>
      </c>
      <c r="P97" s="100">
        <v>9</v>
      </c>
      <c r="Q97" s="100">
        <v>8</v>
      </c>
      <c r="R97" s="100">
        <v>13</v>
      </c>
      <c r="S97" s="100">
        <v>14</v>
      </c>
      <c r="T97" s="100">
        <v>26</v>
      </c>
      <c r="U97" s="100">
        <v>2</v>
      </c>
      <c r="V97" s="100">
        <v>449</v>
      </c>
      <c r="W97" s="128"/>
      <c r="X97" s="123">
        <v>1990</v>
      </c>
      <c r="Y97" s="100">
        <v>214</v>
      </c>
      <c r="Z97" s="100">
        <v>0</v>
      </c>
      <c r="AA97" s="100">
        <v>1</v>
      </c>
      <c r="AB97" s="100">
        <v>3</v>
      </c>
      <c r="AC97" s="100">
        <v>2</v>
      </c>
      <c r="AD97" s="100">
        <v>3</v>
      </c>
      <c r="AE97" s="100">
        <v>2</v>
      </c>
      <c r="AF97" s="100">
        <v>5</v>
      </c>
      <c r="AG97" s="100">
        <v>2</v>
      </c>
      <c r="AH97" s="100">
        <v>5</v>
      </c>
      <c r="AI97" s="100">
        <v>4</v>
      </c>
      <c r="AJ97" s="100">
        <v>3</v>
      </c>
      <c r="AK97" s="100">
        <v>4</v>
      </c>
      <c r="AL97" s="100">
        <v>7</v>
      </c>
      <c r="AM97" s="100">
        <v>6</v>
      </c>
      <c r="AN97" s="100">
        <v>5</v>
      </c>
      <c r="AO97" s="100">
        <v>16</v>
      </c>
      <c r="AP97" s="100">
        <v>80</v>
      </c>
      <c r="AQ97" s="100">
        <v>0</v>
      </c>
      <c r="AR97" s="100">
        <v>362</v>
      </c>
      <c r="AS97" s="128"/>
      <c r="AT97" s="123">
        <v>1990</v>
      </c>
      <c r="AU97" s="100">
        <v>517</v>
      </c>
      <c r="AV97" s="100">
        <v>0</v>
      </c>
      <c r="AW97" s="100">
        <v>1</v>
      </c>
      <c r="AX97" s="100">
        <v>7</v>
      </c>
      <c r="AY97" s="100">
        <v>11</v>
      </c>
      <c r="AZ97" s="100">
        <v>10</v>
      </c>
      <c r="BA97" s="100">
        <v>7</v>
      </c>
      <c r="BB97" s="100">
        <v>12</v>
      </c>
      <c r="BC97" s="100">
        <v>10</v>
      </c>
      <c r="BD97" s="100">
        <v>13</v>
      </c>
      <c r="BE97" s="100">
        <v>12</v>
      </c>
      <c r="BF97" s="100">
        <v>9</v>
      </c>
      <c r="BG97" s="100">
        <v>16</v>
      </c>
      <c r="BH97" s="100">
        <v>16</v>
      </c>
      <c r="BI97" s="100">
        <v>14</v>
      </c>
      <c r="BJ97" s="100">
        <v>18</v>
      </c>
      <c r="BK97" s="100">
        <v>30</v>
      </c>
      <c r="BL97" s="100">
        <v>106</v>
      </c>
      <c r="BM97" s="100">
        <v>2</v>
      </c>
      <c r="BN97" s="100">
        <v>811</v>
      </c>
      <c r="BP97" s="123">
        <v>1990</v>
      </c>
    </row>
    <row r="98" spans="2:68">
      <c r="B98" s="123">
        <v>1991</v>
      </c>
      <c r="C98" s="100">
        <v>243</v>
      </c>
      <c r="D98" s="100">
        <v>1</v>
      </c>
      <c r="E98" s="100">
        <v>1</v>
      </c>
      <c r="F98" s="100">
        <v>5</v>
      </c>
      <c r="G98" s="100">
        <v>3</v>
      </c>
      <c r="H98" s="100">
        <v>10</v>
      </c>
      <c r="I98" s="100">
        <v>8</v>
      </c>
      <c r="J98" s="100">
        <v>5</v>
      </c>
      <c r="K98" s="100">
        <v>7</v>
      </c>
      <c r="L98" s="100">
        <v>9</v>
      </c>
      <c r="M98" s="100">
        <v>8</v>
      </c>
      <c r="N98" s="100">
        <v>7</v>
      </c>
      <c r="O98" s="100">
        <v>8</v>
      </c>
      <c r="P98" s="100">
        <v>10</v>
      </c>
      <c r="Q98" s="100">
        <v>9</v>
      </c>
      <c r="R98" s="100">
        <v>10</v>
      </c>
      <c r="S98" s="100">
        <v>17</v>
      </c>
      <c r="T98" s="100">
        <v>26</v>
      </c>
      <c r="U98" s="100">
        <v>1</v>
      </c>
      <c r="V98" s="100">
        <v>388</v>
      </c>
      <c r="W98" s="128"/>
      <c r="X98" s="123">
        <v>1991</v>
      </c>
      <c r="Y98" s="100">
        <v>138</v>
      </c>
      <c r="Z98" s="100">
        <v>0</v>
      </c>
      <c r="AA98" s="100">
        <v>0</v>
      </c>
      <c r="AB98" s="100">
        <v>4</v>
      </c>
      <c r="AC98" s="100">
        <v>1</v>
      </c>
      <c r="AD98" s="100">
        <v>5</v>
      </c>
      <c r="AE98" s="100">
        <v>4</v>
      </c>
      <c r="AF98" s="100">
        <v>5</v>
      </c>
      <c r="AG98" s="100">
        <v>1</v>
      </c>
      <c r="AH98" s="100">
        <v>2</v>
      </c>
      <c r="AI98" s="100">
        <v>2</v>
      </c>
      <c r="AJ98" s="100">
        <v>5</v>
      </c>
      <c r="AK98" s="100">
        <v>3</v>
      </c>
      <c r="AL98" s="100">
        <v>7</v>
      </c>
      <c r="AM98" s="100">
        <v>6</v>
      </c>
      <c r="AN98" s="100">
        <v>12</v>
      </c>
      <c r="AO98" s="100">
        <v>17</v>
      </c>
      <c r="AP98" s="100">
        <v>60</v>
      </c>
      <c r="AQ98" s="100">
        <v>0</v>
      </c>
      <c r="AR98" s="100">
        <v>272</v>
      </c>
      <c r="AS98" s="128"/>
      <c r="AT98" s="123">
        <v>1991</v>
      </c>
      <c r="AU98" s="100">
        <v>381</v>
      </c>
      <c r="AV98" s="100">
        <v>1</v>
      </c>
      <c r="AW98" s="100">
        <v>1</v>
      </c>
      <c r="AX98" s="100">
        <v>9</v>
      </c>
      <c r="AY98" s="100">
        <v>4</v>
      </c>
      <c r="AZ98" s="100">
        <v>15</v>
      </c>
      <c r="BA98" s="100">
        <v>12</v>
      </c>
      <c r="BB98" s="100">
        <v>10</v>
      </c>
      <c r="BC98" s="100">
        <v>8</v>
      </c>
      <c r="BD98" s="100">
        <v>11</v>
      </c>
      <c r="BE98" s="100">
        <v>10</v>
      </c>
      <c r="BF98" s="100">
        <v>12</v>
      </c>
      <c r="BG98" s="100">
        <v>11</v>
      </c>
      <c r="BH98" s="100">
        <v>17</v>
      </c>
      <c r="BI98" s="100">
        <v>15</v>
      </c>
      <c r="BJ98" s="100">
        <v>22</v>
      </c>
      <c r="BK98" s="100">
        <v>34</v>
      </c>
      <c r="BL98" s="100">
        <v>86</v>
      </c>
      <c r="BM98" s="100">
        <v>1</v>
      </c>
      <c r="BN98" s="100">
        <v>660</v>
      </c>
      <c r="BP98" s="123">
        <v>1991</v>
      </c>
    </row>
    <row r="99" spans="2:68">
      <c r="B99" s="123">
        <v>1992</v>
      </c>
      <c r="C99" s="100">
        <v>192</v>
      </c>
      <c r="D99" s="100">
        <v>1</v>
      </c>
      <c r="E99" s="100">
        <v>0</v>
      </c>
      <c r="F99" s="100">
        <v>11</v>
      </c>
      <c r="G99" s="100">
        <v>11</v>
      </c>
      <c r="H99" s="100">
        <v>17</v>
      </c>
      <c r="I99" s="100">
        <v>10</v>
      </c>
      <c r="J99" s="100">
        <v>6</v>
      </c>
      <c r="K99" s="100">
        <v>5</v>
      </c>
      <c r="L99" s="100">
        <v>6</v>
      </c>
      <c r="M99" s="100">
        <v>12</v>
      </c>
      <c r="N99" s="100">
        <v>10</v>
      </c>
      <c r="O99" s="100">
        <v>13</v>
      </c>
      <c r="P99" s="100">
        <v>11</v>
      </c>
      <c r="Q99" s="100">
        <v>11</v>
      </c>
      <c r="R99" s="100">
        <v>16</v>
      </c>
      <c r="S99" s="100">
        <v>10</v>
      </c>
      <c r="T99" s="100">
        <v>36</v>
      </c>
      <c r="U99" s="100">
        <v>0</v>
      </c>
      <c r="V99" s="100">
        <v>378</v>
      </c>
      <c r="W99" s="128"/>
      <c r="X99" s="123">
        <v>1992</v>
      </c>
      <c r="Y99" s="100">
        <v>126</v>
      </c>
      <c r="Z99" s="100">
        <v>0</v>
      </c>
      <c r="AA99" s="100">
        <v>2</v>
      </c>
      <c r="AB99" s="100">
        <v>3</v>
      </c>
      <c r="AC99" s="100">
        <v>6</v>
      </c>
      <c r="AD99" s="100">
        <v>3</v>
      </c>
      <c r="AE99" s="100">
        <v>3</v>
      </c>
      <c r="AF99" s="100">
        <v>9</v>
      </c>
      <c r="AG99" s="100">
        <v>7</v>
      </c>
      <c r="AH99" s="100">
        <v>3</v>
      </c>
      <c r="AI99" s="100">
        <v>6</v>
      </c>
      <c r="AJ99" s="100">
        <v>6</v>
      </c>
      <c r="AK99" s="100">
        <v>5</v>
      </c>
      <c r="AL99" s="100">
        <v>8</v>
      </c>
      <c r="AM99" s="100">
        <v>8</v>
      </c>
      <c r="AN99" s="100">
        <v>16</v>
      </c>
      <c r="AO99" s="100">
        <v>21</v>
      </c>
      <c r="AP99" s="100">
        <v>102</v>
      </c>
      <c r="AQ99" s="100">
        <v>0</v>
      </c>
      <c r="AR99" s="100">
        <v>334</v>
      </c>
      <c r="AS99" s="128"/>
      <c r="AT99" s="123">
        <v>1992</v>
      </c>
      <c r="AU99" s="100">
        <v>318</v>
      </c>
      <c r="AV99" s="100">
        <v>1</v>
      </c>
      <c r="AW99" s="100">
        <v>2</v>
      </c>
      <c r="AX99" s="100">
        <v>14</v>
      </c>
      <c r="AY99" s="100">
        <v>17</v>
      </c>
      <c r="AZ99" s="100">
        <v>20</v>
      </c>
      <c r="BA99" s="100">
        <v>13</v>
      </c>
      <c r="BB99" s="100">
        <v>15</v>
      </c>
      <c r="BC99" s="100">
        <v>12</v>
      </c>
      <c r="BD99" s="100">
        <v>9</v>
      </c>
      <c r="BE99" s="100">
        <v>18</v>
      </c>
      <c r="BF99" s="100">
        <v>16</v>
      </c>
      <c r="BG99" s="100">
        <v>18</v>
      </c>
      <c r="BH99" s="100">
        <v>19</v>
      </c>
      <c r="BI99" s="100">
        <v>19</v>
      </c>
      <c r="BJ99" s="100">
        <v>32</v>
      </c>
      <c r="BK99" s="100">
        <v>31</v>
      </c>
      <c r="BL99" s="100">
        <v>138</v>
      </c>
      <c r="BM99" s="100">
        <v>0</v>
      </c>
      <c r="BN99" s="100">
        <v>712</v>
      </c>
      <c r="BP99" s="123">
        <v>1992</v>
      </c>
    </row>
    <row r="100" spans="2:68">
      <c r="B100" s="123">
        <v>1993</v>
      </c>
      <c r="C100" s="100">
        <v>162</v>
      </c>
      <c r="D100" s="100">
        <v>0</v>
      </c>
      <c r="E100" s="100">
        <v>1</v>
      </c>
      <c r="F100" s="100">
        <v>7</v>
      </c>
      <c r="G100" s="100">
        <v>14</v>
      </c>
      <c r="H100" s="100">
        <v>7</v>
      </c>
      <c r="I100" s="100">
        <v>9</v>
      </c>
      <c r="J100" s="100">
        <v>7</v>
      </c>
      <c r="K100" s="100">
        <v>6</v>
      </c>
      <c r="L100" s="100">
        <v>12</v>
      </c>
      <c r="M100" s="100">
        <v>11</v>
      </c>
      <c r="N100" s="100">
        <v>8</v>
      </c>
      <c r="O100" s="100">
        <v>10</v>
      </c>
      <c r="P100" s="100">
        <v>13</v>
      </c>
      <c r="Q100" s="100">
        <v>5</v>
      </c>
      <c r="R100" s="100">
        <v>8</v>
      </c>
      <c r="S100" s="100">
        <v>12</v>
      </c>
      <c r="T100" s="100">
        <v>23</v>
      </c>
      <c r="U100" s="100">
        <v>0</v>
      </c>
      <c r="V100" s="100">
        <v>315</v>
      </c>
      <c r="W100" s="128"/>
      <c r="X100" s="123">
        <v>1993</v>
      </c>
      <c r="Y100" s="100">
        <v>111</v>
      </c>
      <c r="Z100" s="100">
        <v>0</v>
      </c>
      <c r="AA100" s="100">
        <v>0</v>
      </c>
      <c r="AB100" s="100">
        <v>2</v>
      </c>
      <c r="AC100" s="100">
        <v>3</v>
      </c>
      <c r="AD100" s="100">
        <v>2</v>
      </c>
      <c r="AE100" s="100">
        <v>3</v>
      </c>
      <c r="AF100" s="100">
        <v>5</v>
      </c>
      <c r="AG100" s="100">
        <v>7</v>
      </c>
      <c r="AH100" s="100">
        <v>1</v>
      </c>
      <c r="AI100" s="100">
        <v>3</v>
      </c>
      <c r="AJ100" s="100">
        <v>5</v>
      </c>
      <c r="AK100" s="100">
        <v>4</v>
      </c>
      <c r="AL100" s="100">
        <v>7</v>
      </c>
      <c r="AM100" s="100">
        <v>4</v>
      </c>
      <c r="AN100" s="100">
        <v>8</v>
      </c>
      <c r="AO100" s="100">
        <v>9</v>
      </c>
      <c r="AP100" s="100">
        <v>82</v>
      </c>
      <c r="AQ100" s="100">
        <v>0</v>
      </c>
      <c r="AR100" s="100">
        <v>256</v>
      </c>
      <c r="AS100" s="128"/>
      <c r="AT100" s="123">
        <v>1993</v>
      </c>
      <c r="AU100" s="100">
        <v>273</v>
      </c>
      <c r="AV100" s="100">
        <v>0</v>
      </c>
      <c r="AW100" s="100">
        <v>1</v>
      </c>
      <c r="AX100" s="100">
        <v>9</v>
      </c>
      <c r="AY100" s="100">
        <v>17</v>
      </c>
      <c r="AZ100" s="100">
        <v>9</v>
      </c>
      <c r="BA100" s="100">
        <v>12</v>
      </c>
      <c r="BB100" s="100">
        <v>12</v>
      </c>
      <c r="BC100" s="100">
        <v>13</v>
      </c>
      <c r="BD100" s="100">
        <v>13</v>
      </c>
      <c r="BE100" s="100">
        <v>14</v>
      </c>
      <c r="BF100" s="100">
        <v>13</v>
      </c>
      <c r="BG100" s="100">
        <v>14</v>
      </c>
      <c r="BH100" s="100">
        <v>20</v>
      </c>
      <c r="BI100" s="100">
        <v>9</v>
      </c>
      <c r="BJ100" s="100">
        <v>16</v>
      </c>
      <c r="BK100" s="100">
        <v>21</v>
      </c>
      <c r="BL100" s="100">
        <v>105</v>
      </c>
      <c r="BM100" s="100">
        <v>0</v>
      </c>
      <c r="BN100" s="100">
        <v>571</v>
      </c>
      <c r="BP100" s="123">
        <v>1993</v>
      </c>
    </row>
    <row r="101" spans="2:68">
      <c r="B101" s="123">
        <v>1994</v>
      </c>
      <c r="C101" s="100">
        <v>130</v>
      </c>
      <c r="D101" s="100">
        <v>1</v>
      </c>
      <c r="E101" s="100">
        <v>1</v>
      </c>
      <c r="F101" s="100">
        <v>3</v>
      </c>
      <c r="G101" s="100">
        <v>7</v>
      </c>
      <c r="H101" s="100">
        <v>9</v>
      </c>
      <c r="I101" s="100">
        <v>12</v>
      </c>
      <c r="J101" s="100">
        <v>3</v>
      </c>
      <c r="K101" s="100">
        <v>10</v>
      </c>
      <c r="L101" s="100">
        <v>5</v>
      </c>
      <c r="M101" s="100">
        <v>8</v>
      </c>
      <c r="N101" s="100">
        <v>10</v>
      </c>
      <c r="O101" s="100">
        <v>7</v>
      </c>
      <c r="P101" s="100">
        <v>7</v>
      </c>
      <c r="Q101" s="100">
        <v>11</v>
      </c>
      <c r="R101" s="100">
        <v>9</v>
      </c>
      <c r="S101" s="100">
        <v>16</v>
      </c>
      <c r="T101" s="100">
        <v>29</v>
      </c>
      <c r="U101" s="100">
        <v>0</v>
      </c>
      <c r="V101" s="100">
        <v>278</v>
      </c>
      <c r="W101" s="128"/>
      <c r="X101" s="123">
        <v>1994</v>
      </c>
      <c r="Y101" s="100">
        <v>102</v>
      </c>
      <c r="Z101" s="100">
        <v>1</v>
      </c>
      <c r="AA101" s="100">
        <v>0</v>
      </c>
      <c r="AB101" s="100">
        <v>1</v>
      </c>
      <c r="AC101" s="100">
        <v>2</v>
      </c>
      <c r="AD101" s="100">
        <v>1</v>
      </c>
      <c r="AE101" s="100">
        <v>1</v>
      </c>
      <c r="AF101" s="100">
        <v>2</v>
      </c>
      <c r="AG101" s="100">
        <v>8</v>
      </c>
      <c r="AH101" s="100">
        <v>3</v>
      </c>
      <c r="AI101" s="100">
        <v>3</v>
      </c>
      <c r="AJ101" s="100">
        <v>3</v>
      </c>
      <c r="AK101" s="100">
        <v>2</v>
      </c>
      <c r="AL101" s="100">
        <v>3</v>
      </c>
      <c r="AM101" s="100">
        <v>7</v>
      </c>
      <c r="AN101" s="100">
        <v>13</v>
      </c>
      <c r="AO101" s="100">
        <v>28</v>
      </c>
      <c r="AP101" s="100">
        <v>88</v>
      </c>
      <c r="AQ101" s="100">
        <v>1</v>
      </c>
      <c r="AR101" s="100">
        <v>269</v>
      </c>
      <c r="AS101" s="128"/>
      <c r="AT101" s="123">
        <v>1994</v>
      </c>
      <c r="AU101" s="100">
        <v>232</v>
      </c>
      <c r="AV101" s="100">
        <v>2</v>
      </c>
      <c r="AW101" s="100">
        <v>1</v>
      </c>
      <c r="AX101" s="100">
        <v>4</v>
      </c>
      <c r="AY101" s="100">
        <v>9</v>
      </c>
      <c r="AZ101" s="100">
        <v>10</v>
      </c>
      <c r="BA101" s="100">
        <v>13</v>
      </c>
      <c r="BB101" s="100">
        <v>5</v>
      </c>
      <c r="BC101" s="100">
        <v>18</v>
      </c>
      <c r="BD101" s="100">
        <v>8</v>
      </c>
      <c r="BE101" s="100">
        <v>11</v>
      </c>
      <c r="BF101" s="100">
        <v>13</v>
      </c>
      <c r="BG101" s="100">
        <v>9</v>
      </c>
      <c r="BH101" s="100">
        <v>10</v>
      </c>
      <c r="BI101" s="100">
        <v>18</v>
      </c>
      <c r="BJ101" s="100">
        <v>22</v>
      </c>
      <c r="BK101" s="100">
        <v>44</v>
      </c>
      <c r="BL101" s="100">
        <v>117</v>
      </c>
      <c r="BM101" s="100">
        <v>1</v>
      </c>
      <c r="BN101" s="100">
        <v>547</v>
      </c>
      <c r="BP101" s="123">
        <v>1994</v>
      </c>
    </row>
    <row r="102" spans="2:68">
      <c r="B102" s="123">
        <v>1995</v>
      </c>
      <c r="C102" s="100">
        <v>127</v>
      </c>
      <c r="D102" s="100">
        <v>0</v>
      </c>
      <c r="E102" s="100">
        <v>1</v>
      </c>
      <c r="F102" s="100">
        <v>3</v>
      </c>
      <c r="G102" s="100">
        <v>5</v>
      </c>
      <c r="H102" s="100">
        <v>12</v>
      </c>
      <c r="I102" s="100">
        <v>6</v>
      </c>
      <c r="J102" s="100">
        <v>13</v>
      </c>
      <c r="K102" s="100">
        <v>10</v>
      </c>
      <c r="L102" s="100">
        <v>7</v>
      </c>
      <c r="M102" s="100">
        <v>5</v>
      </c>
      <c r="N102" s="100">
        <v>6</v>
      </c>
      <c r="O102" s="100">
        <v>12</v>
      </c>
      <c r="P102" s="100">
        <v>8</v>
      </c>
      <c r="Q102" s="100">
        <v>7</v>
      </c>
      <c r="R102" s="100">
        <v>13</v>
      </c>
      <c r="S102" s="100">
        <v>10</v>
      </c>
      <c r="T102" s="100">
        <v>33</v>
      </c>
      <c r="U102" s="100">
        <v>0</v>
      </c>
      <c r="V102" s="100">
        <v>278</v>
      </c>
      <c r="W102" s="128"/>
      <c r="X102" s="123">
        <v>1995</v>
      </c>
      <c r="Y102" s="100">
        <v>87</v>
      </c>
      <c r="Z102" s="100">
        <v>0</v>
      </c>
      <c r="AA102" s="100">
        <v>0</v>
      </c>
      <c r="AB102" s="100">
        <v>1</v>
      </c>
      <c r="AC102" s="100">
        <v>3</v>
      </c>
      <c r="AD102" s="100">
        <v>3</v>
      </c>
      <c r="AE102" s="100">
        <v>5</v>
      </c>
      <c r="AF102" s="100">
        <v>5</v>
      </c>
      <c r="AG102" s="100">
        <v>3</v>
      </c>
      <c r="AH102" s="100">
        <v>5</v>
      </c>
      <c r="AI102" s="100">
        <v>1</v>
      </c>
      <c r="AJ102" s="100">
        <v>2</v>
      </c>
      <c r="AK102" s="100">
        <v>3</v>
      </c>
      <c r="AL102" s="100">
        <v>8</v>
      </c>
      <c r="AM102" s="100">
        <v>7</v>
      </c>
      <c r="AN102" s="100">
        <v>15</v>
      </c>
      <c r="AO102" s="100">
        <v>20</v>
      </c>
      <c r="AP102" s="100">
        <v>87</v>
      </c>
      <c r="AQ102" s="100">
        <v>0</v>
      </c>
      <c r="AR102" s="100">
        <v>255</v>
      </c>
      <c r="AS102" s="128"/>
      <c r="AT102" s="123">
        <v>1995</v>
      </c>
      <c r="AU102" s="100">
        <v>214</v>
      </c>
      <c r="AV102" s="100">
        <v>0</v>
      </c>
      <c r="AW102" s="100">
        <v>1</v>
      </c>
      <c r="AX102" s="100">
        <v>4</v>
      </c>
      <c r="AY102" s="100">
        <v>8</v>
      </c>
      <c r="AZ102" s="100">
        <v>15</v>
      </c>
      <c r="BA102" s="100">
        <v>11</v>
      </c>
      <c r="BB102" s="100">
        <v>18</v>
      </c>
      <c r="BC102" s="100">
        <v>13</v>
      </c>
      <c r="BD102" s="100">
        <v>12</v>
      </c>
      <c r="BE102" s="100">
        <v>6</v>
      </c>
      <c r="BF102" s="100">
        <v>8</v>
      </c>
      <c r="BG102" s="100">
        <v>15</v>
      </c>
      <c r="BH102" s="100">
        <v>16</v>
      </c>
      <c r="BI102" s="100">
        <v>14</v>
      </c>
      <c r="BJ102" s="100">
        <v>28</v>
      </c>
      <c r="BK102" s="100">
        <v>30</v>
      </c>
      <c r="BL102" s="100">
        <v>120</v>
      </c>
      <c r="BM102" s="100">
        <v>0</v>
      </c>
      <c r="BN102" s="100">
        <v>533</v>
      </c>
      <c r="BP102" s="123">
        <v>1995</v>
      </c>
    </row>
    <row r="103" spans="2:68">
      <c r="B103" s="123">
        <v>1996</v>
      </c>
      <c r="C103" s="100">
        <v>126</v>
      </c>
      <c r="D103" s="100">
        <v>1</v>
      </c>
      <c r="E103" s="100">
        <v>0</v>
      </c>
      <c r="F103" s="100">
        <v>4</v>
      </c>
      <c r="G103" s="100">
        <v>7</v>
      </c>
      <c r="H103" s="100">
        <v>8</v>
      </c>
      <c r="I103" s="100">
        <v>15</v>
      </c>
      <c r="J103" s="100">
        <v>13</v>
      </c>
      <c r="K103" s="100">
        <v>11</v>
      </c>
      <c r="L103" s="100">
        <v>8</v>
      </c>
      <c r="M103" s="100">
        <v>4</v>
      </c>
      <c r="N103" s="100">
        <v>10</v>
      </c>
      <c r="O103" s="100">
        <v>9</v>
      </c>
      <c r="P103" s="100">
        <v>6</v>
      </c>
      <c r="Q103" s="100">
        <v>8</v>
      </c>
      <c r="R103" s="100">
        <v>10</v>
      </c>
      <c r="S103" s="100">
        <v>14</v>
      </c>
      <c r="T103" s="100">
        <v>25</v>
      </c>
      <c r="U103" s="100">
        <v>6</v>
      </c>
      <c r="V103" s="100">
        <v>285</v>
      </c>
      <c r="W103" s="128"/>
      <c r="X103" s="123">
        <v>1996</v>
      </c>
      <c r="Y103" s="100">
        <v>97</v>
      </c>
      <c r="Z103" s="100">
        <v>0</v>
      </c>
      <c r="AA103" s="100">
        <v>2</v>
      </c>
      <c r="AB103" s="100">
        <v>2</v>
      </c>
      <c r="AC103" s="100">
        <v>7</v>
      </c>
      <c r="AD103" s="100">
        <v>4</v>
      </c>
      <c r="AE103" s="100">
        <v>4</v>
      </c>
      <c r="AF103" s="100">
        <v>1</v>
      </c>
      <c r="AG103" s="100">
        <v>3</v>
      </c>
      <c r="AH103" s="100">
        <v>5</v>
      </c>
      <c r="AI103" s="100">
        <v>2</v>
      </c>
      <c r="AJ103" s="100">
        <v>3</v>
      </c>
      <c r="AK103" s="100">
        <v>1</v>
      </c>
      <c r="AL103" s="100">
        <v>4</v>
      </c>
      <c r="AM103" s="100">
        <v>4</v>
      </c>
      <c r="AN103" s="100">
        <v>18</v>
      </c>
      <c r="AO103" s="100">
        <v>11</v>
      </c>
      <c r="AP103" s="100">
        <v>93</v>
      </c>
      <c r="AQ103" s="100">
        <v>1</v>
      </c>
      <c r="AR103" s="100">
        <v>262</v>
      </c>
      <c r="AS103" s="128"/>
      <c r="AT103" s="123">
        <v>1996</v>
      </c>
      <c r="AU103" s="100">
        <v>223</v>
      </c>
      <c r="AV103" s="100">
        <v>1</v>
      </c>
      <c r="AW103" s="100">
        <v>2</v>
      </c>
      <c r="AX103" s="100">
        <v>6</v>
      </c>
      <c r="AY103" s="100">
        <v>14</v>
      </c>
      <c r="AZ103" s="100">
        <v>12</v>
      </c>
      <c r="BA103" s="100">
        <v>19</v>
      </c>
      <c r="BB103" s="100">
        <v>14</v>
      </c>
      <c r="BC103" s="100">
        <v>14</v>
      </c>
      <c r="BD103" s="100">
        <v>13</v>
      </c>
      <c r="BE103" s="100">
        <v>6</v>
      </c>
      <c r="BF103" s="100">
        <v>13</v>
      </c>
      <c r="BG103" s="100">
        <v>10</v>
      </c>
      <c r="BH103" s="100">
        <v>10</v>
      </c>
      <c r="BI103" s="100">
        <v>12</v>
      </c>
      <c r="BJ103" s="100">
        <v>28</v>
      </c>
      <c r="BK103" s="100">
        <v>25</v>
      </c>
      <c r="BL103" s="100">
        <v>118</v>
      </c>
      <c r="BM103" s="100">
        <v>7</v>
      </c>
      <c r="BN103" s="100">
        <v>547</v>
      </c>
      <c r="BP103" s="123">
        <v>1996</v>
      </c>
    </row>
    <row r="104" spans="2:68">
      <c r="B104" s="124">
        <v>1997</v>
      </c>
      <c r="C104" s="100">
        <v>99</v>
      </c>
      <c r="D104" s="100">
        <v>0</v>
      </c>
      <c r="E104" s="100">
        <v>2</v>
      </c>
      <c r="F104" s="100">
        <v>2</v>
      </c>
      <c r="G104" s="100">
        <v>10</v>
      </c>
      <c r="H104" s="100">
        <v>12</v>
      </c>
      <c r="I104" s="100">
        <v>11</v>
      </c>
      <c r="J104" s="100">
        <v>10</v>
      </c>
      <c r="K104" s="100">
        <v>8</v>
      </c>
      <c r="L104" s="100">
        <v>8</v>
      </c>
      <c r="M104" s="100">
        <v>7</v>
      </c>
      <c r="N104" s="100">
        <v>9</v>
      </c>
      <c r="O104" s="100">
        <v>7</v>
      </c>
      <c r="P104" s="100">
        <v>5</v>
      </c>
      <c r="Q104" s="100">
        <v>7</v>
      </c>
      <c r="R104" s="100">
        <v>11</v>
      </c>
      <c r="S104" s="100">
        <v>11</v>
      </c>
      <c r="T104" s="100">
        <v>25</v>
      </c>
      <c r="U104" s="100">
        <v>1</v>
      </c>
      <c r="V104" s="100">
        <v>245</v>
      </c>
      <c r="W104" s="128"/>
      <c r="X104" s="124">
        <v>1997</v>
      </c>
      <c r="Y104" s="100">
        <v>62</v>
      </c>
      <c r="Z104" s="100">
        <v>0</v>
      </c>
      <c r="AA104" s="100">
        <v>1</v>
      </c>
      <c r="AB104" s="100">
        <v>1</v>
      </c>
      <c r="AC104" s="100">
        <v>3</v>
      </c>
      <c r="AD104" s="100">
        <v>2</v>
      </c>
      <c r="AE104" s="100">
        <v>2</v>
      </c>
      <c r="AF104" s="100">
        <v>4</v>
      </c>
      <c r="AG104" s="100">
        <v>3</v>
      </c>
      <c r="AH104" s="100">
        <v>5</v>
      </c>
      <c r="AI104" s="100">
        <v>2</v>
      </c>
      <c r="AJ104" s="100">
        <v>3</v>
      </c>
      <c r="AK104" s="100">
        <v>6</v>
      </c>
      <c r="AL104" s="100">
        <v>4</v>
      </c>
      <c r="AM104" s="100">
        <v>2</v>
      </c>
      <c r="AN104" s="100">
        <v>8</v>
      </c>
      <c r="AO104" s="100">
        <v>18</v>
      </c>
      <c r="AP104" s="100">
        <v>103</v>
      </c>
      <c r="AQ104" s="100">
        <v>0</v>
      </c>
      <c r="AR104" s="100">
        <v>229</v>
      </c>
      <c r="AS104" s="128"/>
      <c r="AT104" s="124">
        <v>1997</v>
      </c>
      <c r="AU104" s="100">
        <v>161</v>
      </c>
      <c r="AV104" s="100">
        <v>0</v>
      </c>
      <c r="AW104" s="100">
        <v>3</v>
      </c>
      <c r="AX104" s="100">
        <v>3</v>
      </c>
      <c r="AY104" s="100">
        <v>13</v>
      </c>
      <c r="AZ104" s="100">
        <v>14</v>
      </c>
      <c r="BA104" s="100">
        <v>13</v>
      </c>
      <c r="BB104" s="100">
        <v>14</v>
      </c>
      <c r="BC104" s="100">
        <v>11</v>
      </c>
      <c r="BD104" s="100">
        <v>13</v>
      </c>
      <c r="BE104" s="100">
        <v>9</v>
      </c>
      <c r="BF104" s="100">
        <v>12</v>
      </c>
      <c r="BG104" s="100">
        <v>13</v>
      </c>
      <c r="BH104" s="100">
        <v>9</v>
      </c>
      <c r="BI104" s="100">
        <v>9</v>
      </c>
      <c r="BJ104" s="100">
        <v>19</v>
      </c>
      <c r="BK104" s="100">
        <v>29</v>
      </c>
      <c r="BL104" s="100">
        <v>128</v>
      </c>
      <c r="BM104" s="100">
        <v>1</v>
      </c>
      <c r="BN104" s="100">
        <v>474</v>
      </c>
      <c r="BP104" s="124">
        <v>1997</v>
      </c>
    </row>
    <row r="105" spans="2:68">
      <c r="B105" s="124">
        <v>1998</v>
      </c>
      <c r="C105" s="100">
        <v>103</v>
      </c>
      <c r="D105" s="100">
        <v>3</v>
      </c>
      <c r="E105" s="100">
        <v>3</v>
      </c>
      <c r="F105" s="100">
        <v>8</v>
      </c>
      <c r="G105" s="100">
        <v>12</v>
      </c>
      <c r="H105" s="100">
        <v>16</v>
      </c>
      <c r="I105" s="100">
        <v>12</v>
      </c>
      <c r="J105" s="100">
        <v>16</v>
      </c>
      <c r="K105" s="100">
        <v>17</v>
      </c>
      <c r="L105" s="100">
        <v>18</v>
      </c>
      <c r="M105" s="100">
        <v>12</v>
      </c>
      <c r="N105" s="100">
        <v>14</v>
      </c>
      <c r="O105" s="100">
        <v>12</v>
      </c>
      <c r="P105" s="100">
        <v>15</v>
      </c>
      <c r="Q105" s="100">
        <v>15</v>
      </c>
      <c r="R105" s="100">
        <v>20</v>
      </c>
      <c r="S105" s="100">
        <v>16</v>
      </c>
      <c r="T105" s="100">
        <v>37</v>
      </c>
      <c r="U105" s="100">
        <v>2</v>
      </c>
      <c r="V105" s="100">
        <v>351</v>
      </c>
      <c r="W105" s="128"/>
      <c r="X105" s="124">
        <v>1998</v>
      </c>
      <c r="Y105" s="100">
        <v>72</v>
      </c>
      <c r="Z105" s="100">
        <v>0</v>
      </c>
      <c r="AA105" s="100">
        <v>1</v>
      </c>
      <c r="AB105" s="100">
        <v>2</v>
      </c>
      <c r="AC105" s="100">
        <v>2</v>
      </c>
      <c r="AD105" s="100">
        <v>4</v>
      </c>
      <c r="AE105" s="100">
        <v>6</v>
      </c>
      <c r="AF105" s="100">
        <v>4</v>
      </c>
      <c r="AG105" s="100">
        <v>10</v>
      </c>
      <c r="AH105" s="100">
        <v>7</v>
      </c>
      <c r="AI105" s="100">
        <v>7</v>
      </c>
      <c r="AJ105" s="100">
        <v>3</v>
      </c>
      <c r="AK105" s="100">
        <v>3</v>
      </c>
      <c r="AL105" s="100">
        <v>5</v>
      </c>
      <c r="AM105" s="100">
        <v>10</v>
      </c>
      <c r="AN105" s="100">
        <v>17</v>
      </c>
      <c r="AO105" s="100">
        <v>24</v>
      </c>
      <c r="AP105" s="100">
        <v>107</v>
      </c>
      <c r="AQ105" s="100">
        <v>0</v>
      </c>
      <c r="AR105" s="100">
        <v>284</v>
      </c>
      <c r="AS105" s="128"/>
      <c r="AT105" s="124">
        <v>1998</v>
      </c>
      <c r="AU105" s="100">
        <v>175</v>
      </c>
      <c r="AV105" s="100">
        <v>3</v>
      </c>
      <c r="AW105" s="100">
        <v>4</v>
      </c>
      <c r="AX105" s="100">
        <v>10</v>
      </c>
      <c r="AY105" s="100">
        <v>14</v>
      </c>
      <c r="AZ105" s="100">
        <v>20</v>
      </c>
      <c r="BA105" s="100">
        <v>18</v>
      </c>
      <c r="BB105" s="100">
        <v>20</v>
      </c>
      <c r="BC105" s="100">
        <v>27</v>
      </c>
      <c r="BD105" s="100">
        <v>25</v>
      </c>
      <c r="BE105" s="100">
        <v>19</v>
      </c>
      <c r="BF105" s="100">
        <v>17</v>
      </c>
      <c r="BG105" s="100">
        <v>15</v>
      </c>
      <c r="BH105" s="100">
        <v>20</v>
      </c>
      <c r="BI105" s="100">
        <v>25</v>
      </c>
      <c r="BJ105" s="100">
        <v>37</v>
      </c>
      <c r="BK105" s="100">
        <v>40</v>
      </c>
      <c r="BL105" s="100">
        <v>144</v>
      </c>
      <c r="BM105" s="100">
        <v>2</v>
      </c>
      <c r="BN105" s="100">
        <v>635</v>
      </c>
      <c r="BP105" s="124">
        <v>1998</v>
      </c>
    </row>
    <row r="106" spans="2:68">
      <c r="B106" s="124">
        <v>1999</v>
      </c>
      <c r="C106" s="100">
        <v>107</v>
      </c>
      <c r="D106" s="100">
        <v>0</v>
      </c>
      <c r="E106" s="100">
        <v>1</v>
      </c>
      <c r="F106" s="100">
        <v>5</v>
      </c>
      <c r="G106" s="100">
        <v>10</v>
      </c>
      <c r="H106" s="100">
        <v>18</v>
      </c>
      <c r="I106" s="100">
        <v>10</v>
      </c>
      <c r="J106" s="100">
        <v>19</v>
      </c>
      <c r="K106" s="100">
        <v>19</v>
      </c>
      <c r="L106" s="100">
        <v>12</v>
      </c>
      <c r="M106" s="100">
        <v>4</v>
      </c>
      <c r="N106" s="100">
        <v>6</v>
      </c>
      <c r="O106" s="100">
        <v>9</v>
      </c>
      <c r="P106" s="100">
        <v>13</v>
      </c>
      <c r="Q106" s="100">
        <v>24</v>
      </c>
      <c r="R106" s="100">
        <v>15</v>
      </c>
      <c r="S106" s="100">
        <v>19</v>
      </c>
      <c r="T106" s="100">
        <v>33</v>
      </c>
      <c r="U106" s="100">
        <v>0</v>
      </c>
      <c r="V106" s="100">
        <v>324</v>
      </c>
      <c r="W106" s="128"/>
      <c r="X106" s="124">
        <v>1999</v>
      </c>
      <c r="Y106" s="100">
        <v>73</v>
      </c>
      <c r="Z106" s="100">
        <v>2</v>
      </c>
      <c r="AA106" s="100">
        <v>3</v>
      </c>
      <c r="AB106" s="100">
        <v>1</v>
      </c>
      <c r="AC106" s="100">
        <v>7</v>
      </c>
      <c r="AD106" s="100">
        <v>3</v>
      </c>
      <c r="AE106" s="100">
        <v>5</v>
      </c>
      <c r="AF106" s="100">
        <v>7</v>
      </c>
      <c r="AG106" s="100">
        <v>9</v>
      </c>
      <c r="AH106" s="100">
        <v>7</v>
      </c>
      <c r="AI106" s="100">
        <v>8</v>
      </c>
      <c r="AJ106" s="100">
        <v>5</v>
      </c>
      <c r="AK106" s="100">
        <v>6</v>
      </c>
      <c r="AL106" s="100">
        <v>4</v>
      </c>
      <c r="AM106" s="100">
        <v>9</v>
      </c>
      <c r="AN106" s="100">
        <v>14</v>
      </c>
      <c r="AO106" s="100">
        <v>24</v>
      </c>
      <c r="AP106" s="100">
        <v>89</v>
      </c>
      <c r="AQ106" s="100">
        <v>0</v>
      </c>
      <c r="AR106" s="100">
        <v>276</v>
      </c>
      <c r="AS106" s="128"/>
      <c r="AT106" s="124">
        <v>1999</v>
      </c>
      <c r="AU106" s="100">
        <v>180</v>
      </c>
      <c r="AV106" s="100">
        <v>2</v>
      </c>
      <c r="AW106" s="100">
        <v>4</v>
      </c>
      <c r="AX106" s="100">
        <v>6</v>
      </c>
      <c r="AY106" s="100">
        <v>17</v>
      </c>
      <c r="AZ106" s="100">
        <v>21</v>
      </c>
      <c r="BA106" s="100">
        <v>15</v>
      </c>
      <c r="BB106" s="100">
        <v>26</v>
      </c>
      <c r="BC106" s="100">
        <v>28</v>
      </c>
      <c r="BD106" s="100">
        <v>19</v>
      </c>
      <c r="BE106" s="100">
        <v>12</v>
      </c>
      <c r="BF106" s="100">
        <v>11</v>
      </c>
      <c r="BG106" s="100">
        <v>15</v>
      </c>
      <c r="BH106" s="100">
        <v>17</v>
      </c>
      <c r="BI106" s="100">
        <v>33</v>
      </c>
      <c r="BJ106" s="100">
        <v>29</v>
      </c>
      <c r="BK106" s="100">
        <v>43</v>
      </c>
      <c r="BL106" s="100">
        <v>122</v>
      </c>
      <c r="BM106" s="100">
        <v>0</v>
      </c>
      <c r="BN106" s="100">
        <v>600</v>
      </c>
      <c r="BP106" s="124">
        <v>1999</v>
      </c>
    </row>
    <row r="107" spans="2:68" s="92" customFormat="1">
      <c r="B107" s="125">
        <v>2000</v>
      </c>
      <c r="C107" s="100">
        <v>100</v>
      </c>
      <c r="D107" s="100">
        <v>1</v>
      </c>
      <c r="E107" s="100">
        <v>1</v>
      </c>
      <c r="F107" s="100">
        <v>9</v>
      </c>
      <c r="G107" s="100">
        <v>13</v>
      </c>
      <c r="H107" s="100">
        <v>14</v>
      </c>
      <c r="I107" s="100">
        <v>15</v>
      </c>
      <c r="J107" s="100">
        <v>25</v>
      </c>
      <c r="K107" s="100">
        <v>16</v>
      </c>
      <c r="L107" s="100">
        <v>18</v>
      </c>
      <c r="M107" s="100">
        <v>17</v>
      </c>
      <c r="N107" s="100">
        <v>21</v>
      </c>
      <c r="O107" s="100">
        <v>16</v>
      </c>
      <c r="P107" s="100">
        <v>11</v>
      </c>
      <c r="Q107" s="100">
        <v>13</v>
      </c>
      <c r="R107" s="100">
        <v>14</v>
      </c>
      <c r="S107" s="100">
        <v>21</v>
      </c>
      <c r="T107" s="100">
        <v>35</v>
      </c>
      <c r="U107" s="100">
        <v>4</v>
      </c>
      <c r="V107" s="100">
        <v>364</v>
      </c>
      <c r="W107" s="126"/>
      <c r="X107" s="125">
        <v>2000</v>
      </c>
      <c r="Y107" s="100">
        <v>65</v>
      </c>
      <c r="Z107" s="100">
        <v>1</v>
      </c>
      <c r="AA107" s="100">
        <v>2</v>
      </c>
      <c r="AB107" s="100">
        <v>3</v>
      </c>
      <c r="AC107" s="100">
        <v>6</v>
      </c>
      <c r="AD107" s="100">
        <v>7</v>
      </c>
      <c r="AE107" s="100">
        <v>4</v>
      </c>
      <c r="AF107" s="100">
        <v>4</v>
      </c>
      <c r="AG107" s="100">
        <v>4</v>
      </c>
      <c r="AH107" s="100">
        <v>5</v>
      </c>
      <c r="AI107" s="100">
        <v>2</v>
      </c>
      <c r="AJ107" s="100">
        <v>5</v>
      </c>
      <c r="AK107" s="100">
        <v>8</v>
      </c>
      <c r="AL107" s="100">
        <v>8</v>
      </c>
      <c r="AM107" s="100">
        <v>14</v>
      </c>
      <c r="AN107" s="100">
        <v>12</v>
      </c>
      <c r="AO107" s="100">
        <v>26</v>
      </c>
      <c r="AP107" s="100">
        <v>142</v>
      </c>
      <c r="AQ107" s="100">
        <v>0</v>
      </c>
      <c r="AR107" s="100">
        <v>318</v>
      </c>
      <c r="AS107" s="126"/>
      <c r="AT107" s="125">
        <v>2000</v>
      </c>
      <c r="AU107" s="100">
        <v>165</v>
      </c>
      <c r="AV107" s="100">
        <v>2</v>
      </c>
      <c r="AW107" s="100">
        <v>3</v>
      </c>
      <c r="AX107" s="100">
        <v>12</v>
      </c>
      <c r="AY107" s="100">
        <v>19</v>
      </c>
      <c r="AZ107" s="100">
        <v>21</v>
      </c>
      <c r="BA107" s="100">
        <v>19</v>
      </c>
      <c r="BB107" s="100">
        <v>29</v>
      </c>
      <c r="BC107" s="100">
        <v>20</v>
      </c>
      <c r="BD107" s="100">
        <v>23</v>
      </c>
      <c r="BE107" s="100">
        <v>19</v>
      </c>
      <c r="BF107" s="100">
        <v>26</v>
      </c>
      <c r="BG107" s="100">
        <v>24</v>
      </c>
      <c r="BH107" s="100">
        <v>19</v>
      </c>
      <c r="BI107" s="100">
        <v>27</v>
      </c>
      <c r="BJ107" s="100">
        <v>26</v>
      </c>
      <c r="BK107" s="100">
        <v>47</v>
      </c>
      <c r="BL107" s="100">
        <v>177</v>
      </c>
      <c r="BM107" s="100">
        <v>4</v>
      </c>
      <c r="BN107" s="100">
        <v>682</v>
      </c>
      <c r="BP107" s="125">
        <v>2000</v>
      </c>
    </row>
    <row r="108" spans="2:68">
      <c r="B108" s="124">
        <v>2001</v>
      </c>
      <c r="C108" s="100">
        <v>77</v>
      </c>
      <c r="D108" s="100">
        <v>0</v>
      </c>
      <c r="E108" s="100">
        <v>1</v>
      </c>
      <c r="F108" s="100">
        <v>4</v>
      </c>
      <c r="G108" s="100">
        <v>3</v>
      </c>
      <c r="H108" s="100">
        <v>5</v>
      </c>
      <c r="I108" s="100">
        <v>11</v>
      </c>
      <c r="J108" s="100">
        <v>10</v>
      </c>
      <c r="K108" s="100">
        <v>10</v>
      </c>
      <c r="L108" s="100">
        <v>13</v>
      </c>
      <c r="M108" s="100">
        <v>9</v>
      </c>
      <c r="N108" s="100">
        <v>12</v>
      </c>
      <c r="O108" s="100">
        <v>11</v>
      </c>
      <c r="P108" s="100">
        <v>11</v>
      </c>
      <c r="Q108" s="100">
        <v>16</v>
      </c>
      <c r="R108" s="100">
        <v>19</v>
      </c>
      <c r="S108" s="100">
        <v>23</v>
      </c>
      <c r="T108" s="100">
        <v>35</v>
      </c>
      <c r="U108" s="100">
        <v>2</v>
      </c>
      <c r="V108" s="100">
        <v>272</v>
      </c>
      <c r="W108" s="128"/>
      <c r="X108" s="124">
        <v>2001</v>
      </c>
      <c r="Y108" s="100">
        <v>51</v>
      </c>
      <c r="Z108" s="100">
        <v>1</v>
      </c>
      <c r="AA108" s="100">
        <v>0</v>
      </c>
      <c r="AB108" s="100">
        <v>4</v>
      </c>
      <c r="AC108" s="100">
        <v>3</v>
      </c>
      <c r="AD108" s="100">
        <v>3</v>
      </c>
      <c r="AE108" s="100">
        <v>5</v>
      </c>
      <c r="AF108" s="100">
        <v>7</v>
      </c>
      <c r="AG108" s="100">
        <v>6</v>
      </c>
      <c r="AH108" s="100">
        <v>5</v>
      </c>
      <c r="AI108" s="100">
        <v>5</v>
      </c>
      <c r="AJ108" s="100">
        <v>5</v>
      </c>
      <c r="AK108" s="100">
        <v>6</v>
      </c>
      <c r="AL108" s="100">
        <v>5</v>
      </c>
      <c r="AM108" s="100">
        <v>8</v>
      </c>
      <c r="AN108" s="100">
        <v>16</v>
      </c>
      <c r="AO108" s="100">
        <v>22</v>
      </c>
      <c r="AP108" s="100">
        <v>111</v>
      </c>
      <c r="AQ108" s="100">
        <v>0</v>
      </c>
      <c r="AR108" s="100">
        <v>263</v>
      </c>
      <c r="AS108" s="128"/>
      <c r="AT108" s="124">
        <v>2001</v>
      </c>
      <c r="AU108" s="100">
        <v>128</v>
      </c>
      <c r="AV108" s="100">
        <v>1</v>
      </c>
      <c r="AW108" s="100">
        <v>1</v>
      </c>
      <c r="AX108" s="100">
        <v>8</v>
      </c>
      <c r="AY108" s="100">
        <v>6</v>
      </c>
      <c r="AZ108" s="100">
        <v>8</v>
      </c>
      <c r="BA108" s="100">
        <v>16</v>
      </c>
      <c r="BB108" s="100">
        <v>17</v>
      </c>
      <c r="BC108" s="100">
        <v>16</v>
      </c>
      <c r="BD108" s="100">
        <v>18</v>
      </c>
      <c r="BE108" s="100">
        <v>14</v>
      </c>
      <c r="BF108" s="100">
        <v>17</v>
      </c>
      <c r="BG108" s="100">
        <v>17</v>
      </c>
      <c r="BH108" s="100">
        <v>16</v>
      </c>
      <c r="BI108" s="100">
        <v>24</v>
      </c>
      <c r="BJ108" s="100">
        <v>35</v>
      </c>
      <c r="BK108" s="100">
        <v>45</v>
      </c>
      <c r="BL108" s="100">
        <v>146</v>
      </c>
      <c r="BM108" s="100">
        <v>2</v>
      </c>
      <c r="BN108" s="100">
        <v>535</v>
      </c>
      <c r="BP108" s="124">
        <v>2001</v>
      </c>
    </row>
    <row r="109" spans="2:68">
      <c r="B109" s="125">
        <v>2002</v>
      </c>
      <c r="C109" s="100">
        <v>107</v>
      </c>
      <c r="D109" s="100">
        <v>4</v>
      </c>
      <c r="E109" s="100">
        <v>1</v>
      </c>
      <c r="F109" s="100">
        <v>3</v>
      </c>
      <c r="G109" s="100">
        <v>8</v>
      </c>
      <c r="H109" s="100">
        <v>8</v>
      </c>
      <c r="I109" s="100">
        <v>18</v>
      </c>
      <c r="J109" s="100">
        <v>14</v>
      </c>
      <c r="K109" s="100">
        <v>13</v>
      </c>
      <c r="L109" s="100">
        <v>25</v>
      </c>
      <c r="M109" s="100">
        <v>20</v>
      </c>
      <c r="N109" s="100">
        <v>15</v>
      </c>
      <c r="O109" s="100">
        <v>9</v>
      </c>
      <c r="P109" s="100">
        <v>9</v>
      </c>
      <c r="Q109" s="100">
        <v>20</v>
      </c>
      <c r="R109" s="100">
        <v>21</v>
      </c>
      <c r="S109" s="100">
        <v>23</v>
      </c>
      <c r="T109" s="100">
        <v>55</v>
      </c>
      <c r="U109" s="100">
        <v>2</v>
      </c>
      <c r="V109" s="100">
        <v>375</v>
      </c>
      <c r="W109" s="128"/>
      <c r="X109" s="125">
        <v>2002</v>
      </c>
      <c r="Y109" s="100">
        <v>71</v>
      </c>
      <c r="Z109" s="100">
        <v>2</v>
      </c>
      <c r="AA109" s="100">
        <v>2</v>
      </c>
      <c r="AB109" s="100">
        <v>2</v>
      </c>
      <c r="AC109" s="100">
        <v>7</v>
      </c>
      <c r="AD109" s="100">
        <v>4</v>
      </c>
      <c r="AE109" s="100">
        <v>4</v>
      </c>
      <c r="AF109" s="100">
        <v>10</v>
      </c>
      <c r="AG109" s="100">
        <v>11</v>
      </c>
      <c r="AH109" s="100">
        <v>12</v>
      </c>
      <c r="AI109" s="100">
        <v>10</v>
      </c>
      <c r="AJ109" s="100">
        <v>11</v>
      </c>
      <c r="AK109" s="100">
        <v>12</v>
      </c>
      <c r="AL109" s="100">
        <v>5</v>
      </c>
      <c r="AM109" s="100">
        <v>9</v>
      </c>
      <c r="AN109" s="100">
        <v>15</v>
      </c>
      <c r="AO109" s="100">
        <v>28</v>
      </c>
      <c r="AP109" s="100">
        <v>149</v>
      </c>
      <c r="AQ109" s="100">
        <v>1</v>
      </c>
      <c r="AR109" s="100">
        <v>365</v>
      </c>
      <c r="AS109" s="128"/>
      <c r="AT109" s="125">
        <v>2002</v>
      </c>
      <c r="AU109" s="100">
        <v>178</v>
      </c>
      <c r="AV109" s="100">
        <v>6</v>
      </c>
      <c r="AW109" s="100">
        <v>3</v>
      </c>
      <c r="AX109" s="100">
        <v>5</v>
      </c>
      <c r="AY109" s="100">
        <v>15</v>
      </c>
      <c r="AZ109" s="100">
        <v>12</v>
      </c>
      <c r="BA109" s="100">
        <v>22</v>
      </c>
      <c r="BB109" s="100">
        <v>24</v>
      </c>
      <c r="BC109" s="100">
        <v>24</v>
      </c>
      <c r="BD109" s="100">
        <v>37</v>
      </c>
      <c r="BE109" s="100">
        <v>30</v>
      </c>
      <c r="BF109" s="100">
        <v>26</v>
      </c>
      <c r="BG109" s="100">
        <v>21</v>
      </c>
      <c r="BH109" s="100">
        <v>14</v>
      </c>
      <c r="BI109" s="100">
        <v>29</v>
      </c>
      <c r="BJ109" s="100">
        <v>36</v>
      </c>
      <c r="BK109" s="100">
        <v>51</v>
      </c>
      <c r="BL109" s="100">
        <v>204</v>
      </c>
      <c r="BM109" s="100">
        <v>3</v>
      </c>
      <c r="BN109" s="100">
        <v>740</v>
      </c>
      <c r="BP109" s="125">
        <v>2002</v>
      </c>
    </row>
    <row r="110" spans="2:68">
      <c r="B110" s="124">
        <v>2003</v>
      </c>
      <c r="C110" s="100">
        <v>87</v>
      </c>
      <c r="D110" s="100">
        <v>0</v>
      </c>
      <c r="E110" s="100">
        <v>2</v>
      </c>
      <c r="F110" s="100">
        <v>11</v>
      </c>
      <c r="G110" s="100">
        <v>21</v>
      </c>
      <c r="H110" s="100">
        <v>19</v>
      </c>
      <c r="I110" s="100">
        <v>29</v>
      </c>
      <c r="J110" s="100">
        <v>34</v>
      </c>
      <c r="K110" s="100">
        <v>32</v>
      </c>
      <c r="L110" s="100">
        <v>31</v>
      </c>
      <c r="M110" s="100">
        <v>26</v>
      </c>
      <c r="N110" s="100">
        <v>32</v>
      </c>
      <c r="O110" s="100">
        <v>30</v>
      </c>
      <c r="P110" s="100">
        <v>22</v>
      </c>
      <c r="Q110" s="100">
        <v>25</v>
      </c>
      <c r="R110" s="100">
        <v>23</v>
      </c>
      <c r="S110" s="100">
        <v>17</v>
      </c>
      <c r="T110" s="100">
        <v>41</v>
      </c>
      <c r="U110" s="100">
        <v>6</v>
      </c>
      <c r="V110" s="100">
        <v>488</v>
      </c>
      <c r="W110" s="128"/>
      <c r="X110" s="124">
        <v>2003</v>
      </c>
      <c r="Y110" s="100">
        <v>52</v>
      </c>
      <c r="Z110" s="100">
        <v>2</v>
      </c>
      <c r="AA110" s="100">
        <v>3</v>
      </c>
      <c r="AB110" s="100">
        <v>5</v>
      </c>
      <c r="AC110" s="100">
        <v>7</v>
      </c>
      <c r="AD110" s="100">
        <v>18</v>
      </c>
      <c r="AE110" s="100">
        <v>10</v>
      </c>
      <c r="AF110" s="100">
        <v>11</v>
      </c>
      <c r="AG110" s="100">
        <v>12</v>
      </c>
      <c r="AH110" s="100">
        <v>9</v>
      </c>
      <c r="AI110" s="100">
        <v>10</v>
      </c>
      <c r="AJ110" s="100">
        <v>12</v>
      </c>
      <c r="AK110" s="100">
        <v>9</v>
      </c>
      <c r="AL110" s="100">
        <v>10</v>
      </c>
      <c r="AM110" s="100">
        <v>16</v>
      </c>
      <c r="AN110" s="100">
        <v>21</v>
      </c>
      <c r="AO110" s="100">
        <v>22</v>
      </c>
      <c r="AP110" s="100">
        <v>180</v>
      </c>
      <c r="AQ110" s="100">
        <v>0</v>
      </c>
      <c r="AR110" s="100">
        <v>409</v>
      </c>
      <c r="AS110" s="128"/>
      <c r="AT110" s="124">
        <v>2003</v>
      </c>
      <c r="AU110" s="100">
        <v>139</v>
      </c>
      <c r="AV110" s="100">
        <v>2</v>
      </c>
      <c r="AW110" s="100">
        <v>5</v>
      </c>
      <c r="AX110" s="100">
        <v>16</v>
      </c>
      <c r="AY110" s="100">
        <v>28</v>
      </c>
      <c r="AZ110" s="100">
        <v>37</v>
      </c>
      <c r="BA110" s="100">
        <v>39</v>
      </c>
      <c r="BB110" s="100">
        <v>45</v>
      </c>
      <c r="BC110" s="100">
        <v>44</v>
      </c>
      <c r="BD110" s="100">
        <v>40</v>
      </c>
      <c r="BE110" s="100">
        <v>36</v>
      </c>
      <c r="BF110" s="100">
        <v>44</v>
      </c>
      <c r="BG110" s="100">
        <v>39</v>
      </c>
      <c r="BH110" s="100">
        <v>32</v>
      </c>
      <c r="BI110" s="100">
        <v>41</v>
      </c>
      <c r="BJ110" s="100">
        <v>44</v>
      </c>
      <c r="BK110" s="100">
        <v>39</v>
      </c>
      <c r="BL110" s="100">
        <v>221</v>
      </c>
      <c r="BM110" s="100">
        <v>6</v>
      </c>
      <c r="BN110" s="100">
        <v>897</v>
      </c>
      <c r="BP110" s="124">
        <v>2003</v>
      </c>
    </row>
    <row r="111" spans="2:68">
      <c r="B111" s="125">
        <v>2004</v>
      </c>
      <c r="C111" s="100">
        <v>99</v>
      </c>
      <c r="D111" s="100">
        <v>2</v>
      </c>
      <c r="E111" s="100">
        <v>1</v>
      </c>
      <c r="F111" s="100">
        <v>11</v>
      </c>
      <c r="G111" s="100">
        <v>30</v>
      </c>
      <c r="H111" s="100">
        <v>28</v>
      </c>
      <c r="I111" s="100">
        <v>38</v>
      </c>
      <c r="J111" s="100">
        <v>30</v>
      </c>
      <c r="K111" s="100">
        <v>28</v>
      </c>
      <c r="L111" s="100">
        <v>34</v>
      </c>
      <c r="M111" s="100">
        <v>35</v>
      </c>
      <c r="N111" s="100">
        <v>30</v>
      </c>
      <c r="O111" s="100">
        <v>26</v>
      </c>
      <c r="P111" s="100">
        <v>27</v>
      </c>
      <c r="Q111" s="100">
        <v>28</v>
      </c>
      <c r="R111" s="100">
        <v>24</v>
      </c>
      <c r="S111" s="100">
        <v>27</v>
      </c>
      <c r="T111" s="100">
        <v>73</v>
      </c>
      <c r="U111" s="100">
        <v>2</v>
      </c>
      <c r="V111" s="100">
        <v>573</v>
      </c>
      <c r="W111" s="128"/>
      <c r="X111" s="125">
        <v>2004</v>
      </c>
      <c r="Y111" s="100">
        <v>56</v>
      </c>
      <c r="Z111" s="100">
        <v>0</v>
      </c>
      <c r="AA111" s="100">
        <v>3</v>
      </c>
      <c r="AB111" s="100">
        <v>3</v>
      </c>
      <c r="AC111" s="100">
        <v>10</v>
      </c>
      <c r="AD111" s="100">
        <v>10</v>
      </c>
      <c r="AE111" s="100">
        <v>13</v>
      </c>
      <c r="AF111" s="100">
        <v>19</v>
      </c>
      <c r="AG111" s="100">
        <v>12</v>
      </c>
      <c r="AH111" s="100">
        <v>20</v>
      </c>
      <c r="AI111" s="100">
        <v>12</v>
      </c>
      <c r="AJ111" s="100">
        <v>21</v>
      </c>
      <c r="AK111" s="100">
        <v>9</v>
      </c>
      <c r="AL111" s="100">
        <v>17</v>
      </c>
      <c r="AM111" s="100">
        <v>17</v>
      </c>
      <c r="AN111" s="100">
        <v>25</v>
      </c>
      <c r="AO111" s="100">
        <v>35</v>
      </c>
      <c r="AP111" s="100">
        <v>146</v>
      </c>
      <c r="AQ111" s="100">
        <v>0</v>
      </c>
      <c r="AR111" s="100">
        <v>428</v>
      </c>
      <c r="AS111" s="128"/>
      <c r="AT111" s="125">
        <v>2004</v>
      </c>
      <c r="AU111" s="100">
        <v>155</v>
      </c>
      <c r="AV111" s="100">
        <v>2</v>
      </c>
      <c r="AW111" s="100">
        <v>4</v>
      </c>
      <c r="AX111" s="100">
        <v>14</v>
      </c>
      <c r="AY111" s="100">
        <v>40</v>
      </c>
      <c r="AZ111" s="100">
        <v>38</v>
      </c>
      <c r="BA111" s="100">
        <v>51</v>
      </c>
      <c r="BB111" s="100">
        <v>49</v>
      </c>
      <c r="BC111" s="100">
        <v>40</v>
      </c>
      <c r="BD111" s="100">
        <v>54</v>
      </c>
      <c r="BE111" s="100">
        <v>47</v>
      </c>
      <c r="BF111" s="100">
        <v>51</v>
      </c>
      <c r="BG111" s="100">
        <v>35</v>
      </c>
      <c r="BH111" s="100">
        <v>44</v>
      </c>
      <c r="BI111" s="100">
        <v>45</v>
      </c>
      <c r="BJ111" s="100">
        <v>49</v>
      </c>
      <c r="BK111" s="100">
        <v>62</v>
      </c>
      <c r="BL111" s="100">
        <v>219</v>
      </c>
      <c r="BM111" s="100">
        <v>2</v>
      </c>
      <c r="BN111" s="100">
        <v>1001</v>
      </c>
      <c r="BP111" s="125">
        <v>2004</v>
      </c>
    </row>
    <row r="112" spans="2:68">
      <c r="B112" s="124">
        <v>2005</v>
      </c>
      <c r="C112" s="100">
        <v>88</v>
      </c>
      <c r="D112" s="100">
        <v>3</v>
      </c>
      <c r="E112" s="100">
        <v>5</v>
      </c>
      <c r="F112" s="100">
        <v>13</v>
      </c>
      <c r="G112" s="100">
        <v>22</v>
      </c>
      <c r="H112" s="100">
        <v>24</v>
      </c>
      <c r="I112" s="100">
        <v>39</v>
      </c>
      <c r="J112" s="100">
        <v>33</v>
      </c>
      <c r="K112" s="100">
        <v>43</v>
      </c>
      <c r="L112" s="100">
        <v>30</v>
      </c>
      <c r="M112" s="100">
        <v>34</v>
      </c>
      <c r="N112" s="100">
        <v>35</v>
      </c>
      <c r="O112" s="100">
        <v>33</v>
      </c>
      <c r="P112" s="100">
        <v>29</v>
      </c>
      <c r="Q112" s="100">
        <v>20</v>
      </c>
      <c r="R112" s="100">
        <v>29</v>
      </c>
      <c r="S112" s="100">
        <v>20</v>
      </c>
      <c r="T112" s="100">
        <v>61</v>
      </c>
      <c r="U112" s="100">
        <v>7</v>
      </c>
      <c r="V112" s="100">
        <v>568</v>
      </c>
      <c r="W112" s="128"/>
      <c r="X112" s="124">
        <v>2005</v>
      </c>
      <c r="Y112" s="100">
        <v>73</v>
      </c>
      <c r="Z112" s="100">
        <v>3</v>
      </c>
      <c r="AA112" s="100">
        <v>3</v>
      </c>
      <c r="AB112" s="100">
        <v>8</v>
      </c>
      <c r="AC112" s="100">
        <v>5</v>
      </c>
      <c r="AD112" s="100">
        <v>7</v>
      </c>
      <c r="AE112" s="100">
        <v>18</v>
      </c>
      <c r="AF112" s="100">
        <v>15</v>
      </c>
      <c r="AG112" s="100">
        <v>9</v>
      </c>
      <c r="AH112" s="100">
        <v>25</v>
      </c>
      <c r="AI112" s="100">
        <v>20</v>
      </c>
      <c r="AJ112" s="100">
        <v>19</v>
      </c>
      <c r="AK112" s="100">
        <v>9</v>
      </c>
      <c r="AL112" s="100">
        <v>18</v>
      </c>
      <c r="AM112" s="100">
        <v>18</v>
      </c>
      <c r="AN112" s="100">
        <v>26</v>
      </c>
      <c r="AO112" s="100">
        <v>28</v>
      </c>
      <c r="AP112" s="100">
        <v>171</v>
      </c>
      <c r="AQ112" s="100">
        <v>2</v>
      </c>
      <c r="AR112" s="100">
        <v>477</v>
      </c>
      <c r="AS112" s="128"/>
      <c r="AT112" s="124">
        <v>2005</v>
      </c>
      <c r="AU112" s="100">
        <v>161</v>
      </c>
      <c r="AV112" s="100">
        <v>6</v>
      </c>
      <c r="AW112" s="100">
        <v>8</v>
      </c>
      <c r="AX112" s="100">
        <v>21</v>
      </c>
      <c r="AY112" s="100">
        <v>27</v>
      </c>
      <c r="AZ112" s="100">
        <v>31</v>
      </c>
      <c r="BA112" s="100">
        <v>57</v>
      </c>
      <c r="BB112" s="100">
        <v>48</v>
      </c>
      <c r="BC112" s="100">
        <v>52</v>
      </c>
      <c r="BD112" s="100">
        <v>55</v>
      </c>
      <c r="BE112" s="100">
        <v>54</v>
      </c>
      <c r="BF112" s="100">
        <v>54</v>
      </c>
      <c r="BG112" s="100">
        <v>42</v>
      </c>
      <c r="BH112" s="100">
        <v>47</v>
      </c>
      <c r="BI112" s="100">
        <v>38</v>
      </c>
      <c r="BJ112" s="100">
        <v>55</v>
      </c>
      <c r="BK112" s="100">
        <v>48</v>
      </c>
      <c r="BL112" s="100">
        <v>232</v>
      </c>
      <c r="BM112" s="100">
        <v>9</v>
      </c>
      <c r="BN112" s="100">
        <v>1045</v>
      </c>
      <c r="BP112" s="124">
        <v>2005</v>
      </c>
    </row>
    <row r="113" spans="2:68">
      <c r="B113" s="124">
        <v>2006</v>
      </c>
      <c r="C113" s="100">
        <v>68</v>
      </c>
      <c r="D113" s="100">
        <v>1</v>
      </c>
      <c r="E113" s="100">
        <v>3</v>
      </c>
      <c r="F113" s="100">
        <v>7</v>
      </c>
      <c r="G113" s="100">
        <v>9</v>
      </c>
      <c r="H113" s="100">
        <v>11</v>
      </c>
      <c r="I113" s="100">
        <v>16</v>
      </c>
      <c r="J113" s="100">
        <v>15</v>
      </c>
      <c r="K113" s="100">
        <v>17</v>
      </c>
      <c r="L113" s="100">
        <v>31</v>
      </c>
      <c r="M113" s="100">
        <v>27</v>
      </c>
      <c r="N113" s="100">
        <v>27</v>
      </c>
      <c r="O113" s="100">
        <v>35</v>
      </c>
      <c r="P113" s="100">
        <v>26</v>
      </c>
      <c r="Q113" s="100">
        <v>26</v>
      </c>
      <c r="R113" s="100">
        <v>37</v>
      </c>
      <c r="S113" s="100">
        <v>32</v>
      </c>
      <c r="T113" s="100">
        <v>81</v>
      </c>
      <c r="U113" s="100">
        <v>2</v>
      </c>
      <c r="V113" s="100">
        <v>471</v>
      </c>
      <c r="X113" s="124">
        <v>2006</v>
      </c>
      <c r="Y113" s="100">
        <v>50</v>
      </c>
      <c r="Z113" s="100">
        <v>2</v>
      </c>
      <c r="AA113" s="100">
        <v>0</v>
      </c>
      <c r="AB113" s="100">
        <v>7</v>
      </c>
      <c r="AC113" s="100">
        <v>2</v>
      </c>
      <c r="AD113" s="100">
        <v>6</v>
      </c>
      <c r="AE113" s="100">
        <v>6</v>
      </c>
      <c r="AF113" s="100">
        <v>7</v>
      </c>
      <c r="AG113" s="100">
        <v>15</v>
      </c>
      <c r="AH113" s="100">
        <v>10</v>
      </c>
      <c r="AI113" s="100">
        <v>13</v>
      </c>
      <c r="AJ113" s="100">
        <v>8</v>
      </c>
      <c r="AK113" s="100">
        <v>10</v>
      </c>
      <c r="AL113" s="100">
        <v>18</v>
      </c>
      <c r="AM113" s="100">
        <v>11</v>
      </c>
      <c r="AN113" s="100">
        <v>28</v>
      </c>
      <c r="AO113" s="100">
        <v>50</v>
      </c>
      <c r="AP113" s="100">
        <v>201</v>
      </c>
      <c r="AQ113" s="100">
        <v>0</v>
      </c>
      <c r="AR113" s="100">
        <v>444</v>
      </c>
      <c r="AT113" s="124">
        <v>2006</v>
      </c>
      <c r="AU113" s="100">
        <v>118</v>
      </c>
      <c r="AV113" s="100">
        <v>3</v>
      </c>
      <c r="AW113" s="100">
        <v>3</v>
      </c>
      <c r="AX113" s="100">
        <v>14</v>
      </c>
      <c r="AY113" s="100">
        <v>11</v>
      </c>
      <c r="AZ113" s="100">
        <v>17</v>
      </c>
      <c r="BA113" s="100">
        <v>22</v>
      </c>
      <c r="BB113" s="100">
        <v>22</v>
      </c>
      <c r="BC113" s="100">
        <v>32</v>
      </c>
      <c r="BD113" s="100">
        <v>41</v>
      </c>
      <c r="BE113" s="100">
        <v>40</v>
      </c>
      <c r="BF113" s="100">
        <v>35</v>
      </c>
      <c r="BG113" s="100">
        <v>45</v>
      </c>
      <c r="BH113" s="100">
        <v>44</v>
      </c>
      <c r="BI113" s="100">
        <v>37</v>
      </c>
      <c r="BJ113" s="100">
        <v>65</v>
      </c>
      <c r="BK113" s="100">
        <v>82</v>
      </c>
      <c r="BL113" s="100">
        <v>282</v>
      </c>
      <c r="BM113" s="100">
        <v>2</v>
      </c>
      <c r="BN113" s="100">
        <v>915</v>
      </c>
      <c r="BP113" s="124">
        <v>2006</v>
      </c>
    </row>
    <row r="114" spans="2:68">
      <c r="B114" s="124">
        <v>2007</v>
      </c>
      <c r="C114" s="100">
        <v>66</v>
      </c>
      <c r="D114" s="100">
        <v>0</v>
      </c>
      <c r="E114" s="100">
        <v>4</v>
      </c>
      <c r="F114" s="100">
        <v>2</v>
      </c>
      <c r="G114" s="100">
        <v>11</v>
      </c>
      <c r="H114" s="100">
        <v>8</v>
      </c>
      <c r="I114" s="100">
        <v>11</v>
      </c>
      <c r="J114" s="100">
        <v>22</v>
      </c>
      <c r="K114" s="100">
        <v>19</v>
      </c>
      <c r="L114" s="100">
        <v>23</v>
      </c>
      <c r="M114" s="100">
        <v>22</v>
      </c>
      <c r="N114" s="100">
        <v>25</v>
      </c>
      <c r="O114" s="100">
        <v>29</v>
      </c>
      <c r="P114" s="100">
        <v>37</v>
      </c>
      <c r="Q114" s="100">
        <v>35</v>
      </c>
      <c r="R114" s="100">
        <v>47</v>
      </c>
      <c r="S114" s="100">
        <v>47</v>
      </c>
      <c r="T114" s="100">
        <v>112</v>
      </c>
      <c r="U114" s="100">
        <v>1</v>
      </c>
      <c r="V114" s="100">
        <v>521</v>
      </c>
      <c r="X114" s="124">
        <v>2007</v>
      </c>
      <c r="Y114" s="100">
        <v>57</v>
      </c>
      <c r="Z114" s="100">
        <v>0</v>
      </c>
      <c r="AA114" s="100">
        <v>0</v>
      </c>
      <c r="AB114" s="100">
        <v>4</v>
      </c>
      <c r="AC114" s="100">
        <v>9</v>
      </c>
      <c r="AD114" s="100">
        <v>1</v>
      </c>
      <c r="AE114" s="100">
        <v>7</v>
      </c>
      <c r="AF114" s="100">
        <v>11</v>
      </c>
      <c r="AG114" s="100">
        <v>5</v>
      </c>
      <c r="AH114" s="100">
        <v>5</v>
      </c>
      <c r="AI114" s="100">
        <v>18</v>
      </c>
      <c r="AJ114" s="100">
        <v>12</v>
      </c>
      <c r="AK114" s="100">
        <v>7</v>
      </c>
      <c r="AL114" s="100">
        <v>20</v>
      </c>
      <c r="AM114" s="100">
        <v>21</v>
      </c>
      <c r="AN114" s="100">
        <v>30</v>
      </c>
      <c r="AO114" s="100">
        <v>64</v>
      </c>
      <c r="AP114" s="100">
        <v>224</v>
      </c>
      <c r="AQ114" s="100">
        <v>0</v>
      </c>
      <c r="AR114" s="100">
        <v>495</v>
      </c>
      <c r="AT114" s="124">
        <v>2007</v>
      </c>
      <c r="AU114" s="100">
        <v>123</v>
      </c>
      <c r="AV114" s="100">
        <v>0</v>
      </c>
      <c r="AW114" s="100">
        <v>4</v>
      </c>
      <c r="AX114" s="100">
        <v>6</v>
      </c>
      <c r="AY114" s="100">
        <v>20</v>
      </c>
      <c r="AZ114" s="100">
        <v>9</v>
      </c>
      <c r="BA114" s="100">
        <v>18</v>
      </c>
      <c r="BB114" s="100">
        <v>33</v>
      </c>
      <c r="BC114" s="100">
        <v>24</v>
      </c>
      <c r="BD114" s="100">
        <v>28</v>
      </c>
      <c r="BE114" s="100">
        <v>40</v>
      </c>
      <c r="BF114" s="100">
        <v>37</v>
      </c>
      <c r="BG114" s="100">
        <v>36</v>
      </c>
      <c r="BH114" s="100">
        <v>57</v>
      </c>
      <c r="BI114" s="100">
        <v>56</v>
      </c>
      <c r="BJ114" s="100">
        <v>77</v>
      </c>
      <c r="BK114" s="100">
        <v>111</v>
      </c>
      <c r="BL114" s="100">
        <v>336</v>
      </c>
      <c r="BM114" s="100">
        <v>1</v>
      </c>
      <c r="BN114" s="100">
        <v>1016</v>
      </c>
      <c r="BP114" s="124">
        <v>2007</v>
      </c>
    </row>
    <row r="115" spans="2:68">
      <c r="B115" s="124">
        <v>2008</v>
      </c>
      <c r="C115" s="100">
        <v>75</v>
      </c>
      <c r="D115" s="100">
        <v>1</v>
      </c>
      <c r="E115" s="100">
        <v>0</v>
      </c>
      <c r="F115" s="100">
        <v>2</v>
      </c>
      <c r="G115" s="100">
        <v>13</v>
      </c>
      <c r="H115" s="100">
        <v>8</v>
      </c>
      <c r="I115" s="100">
        <v>10</v>
      </c>
      <c r="J115" s="100">
        <v>15</v>
      </c>
      <c r="K115" s="100">
        <v>24</v>
      </c>
      <c r="L115" s="100">
        <v>17</v>
      </c>
      <c r="M115" s="100">
        <v>13</v>
      </c>
      <c r="N115" s="100">
        <v>27</v>
      </c>
      <c r="O115" s="100">
        <v>27</v>
      </c>
      <c r="P115" s="100">
        <v>19</v>
      </c>
      <c r="Q115" s="100">
        <v>25</v>
      </c>
      <c r="R115" s="100">
        <v>29</v>
      </c>
      <c r="S115" s="100">
        <v>25</v>
      </c>
      <c r="T115" s="100">
        <v>73</v>
      </c>
      <c r="U115" s="100">
        <v>2</v>
      </c>
      <c r="V115" s="100">
        <v>405</v>
      </c>
      <c r="X115" s="124">
        <v>2008</v>
      </c>
      <c r="Y115" s="100">
        <v>58</v>
      </c>
      <c r="Z115" s="100">
        <v>0</v>
      </c>
      <c r="AA115" s="100">
        <v>3</v>
      </c>
      <c r="AB115" s="100">
        <v>6</v>
      </c>
      <c r="AC115" s="100">
        <v>4</v>
      </c>
      <c r="AD115" s="100">
        <v>4</v>
      </c>
      <c r="AE115" s="100">
        <v>8</v>
      </c>
      <c r="AF115" s="100">
        <v>11</v>
      </c>
      <c r="AG115" s="100">
        <v>5</v>
      </c>
      <c r="AH115" s="100">
        <v>9</v>
      </c>
      <c r="AI115" s="100">
        <v>12</v>
      </c>
      <c r="AJ115" s="100">
        <v>13</v>
      </c>
      <c r="AK115" s="100">
        <v>14</v>
      </c>
      <c r="AL115" s="100">
        <v>4</v>
      </c>
      <c r="AM115" s="100">
        <v>16</v>
      </c>
      <c r="AN115" s="100">
        <v>26</v>
      </c>
      <c r="AO115" s="100">
        <v>47</v>
      </c>
      <c r="AP115" s="100">
        <v>208</v>
      </c>
      <c r="AQ115" s="100">
        <v>0</v>
      </c>
      <c r="AR115" s="100">
        <v>448</v>
      </c>
      <c r="AT115" s="124">
        <v>2008</v>
      </c>
      <c r="AU115" s="100">
        <v>133</v>
      </c>
      <c r="AV115" s="100">
        <v>1</v>
      </c>
      <c r="AW115" s="100">
        <v>3</v>
      </c>
      <c r="AX115" s="100">
        <v>8</v>
      </c>
      <c r="AY115" s="100">
        <v>17</v>
      </c>
      <c r="AZ115" s="100">
        <v>12</v>
      </c>
      <c r="BA115" s="100">
        <v>18</v>
      </c>
      <c r="BB115" s="100">
        <v>26</v>
      </c>
      <c r="BC115" s="100">
        <v>29</v>
      </c>
      <c r="BD115" s="100">
        <v>26</v>
      </c>
      <c r="BE115" s="100">
        <v>25</v>
      </c>
      <c r="BF115" s="100">
        <v>40</v>
      </c>
      <c r="BG115" s="100">
        <v>41</v>
      </c>
      <c r="BH115" s="100">
        <v>23</v>
      </c>
      <c r="BI115" s="100">
        <v>41</v>
      </c>
      <c r="BJ115" s="100">
        <v>55</v>
      </c>
      <c r="BK115" s="100">
        <v>72</v>
      </c>
      <c r="BL115" s="100">
        <v>281</v>
      </c>
      <c r="BM115" s="100">
        <v>2</v>
      </c>
      <c r="BN115" s="100">
        <v>853</v>
      </c>
      <c r="BP115" s="124">
        <v>2008</v>
      </c>
    </row>
    <row r="116" spans="2:68">
      <c r="B116" s="124">
        <v>2009</v>
      </c>
      <c r="C116" s="100">
        <v>73</v>
      </c>
      <c r="D116" s="100">
        <v>1</v>
      </c>
      <c r="E116" s="100">
        <v>1</v>
      </c>
      <c r="F116" s="100">
        <v>2</v>
      </c>
      <c r="G116" s="100">
        <v>6</v>
      </c>
      <c r="H116" s="100">
        <v>11</v>
      </c>
      <c r="I116" s="100">
        <v>5</v>
      </c>
      <c r="J116" s="100">
        <v>13</v>
      </c>
      <c r="K116" s="100">
        <v>14</v>
      </c>
      <c r="L116" s="100">
        <v>11</v>
      </c>
      <c r="M116" s="100">
        <v>23</v>
      </c>
      <c r="N116" s="100">
        <v>15</v>
      </c>
      <c r="O116" s="100">
        <v>22</v>
      </c>
      <c r="P116" s="100">
        <v>17</v>
      </c>
      <c r="Q116" s="100">
        <v>10</v>
      </c>
      <c r="R116" s="100">
        <v>22</v>
      </c>
      <c r="S116" s="100">
        <v>13</v>
      </c>
      <c r="T116" s="100">
        <v>69</v>
      </c>
      <c r="U116" s="100">
        <v>1</v>
      </c>
      <c r="V116" s="100">
        <v>329</v>
      </c>
      <c r="X116" s="124">
        <v>2009</v>
      </c>
      <c r="Y116" s="100">
        <v>53</v>
      </c>
      <c r="Z116" s="100">
        <v>0</v>
      </c>
      <c r="AA116" s="100">
        <v>0</v>
      </c>
      <c r="AB116" s="100">
        <v>0</v>
      </c>
      <c r="AC116" s="100">
        <v>0</v>
      </c>
      <c r="AD116" s="100">
        <v>5</v>
      </c>
      <c r="AE116" s="100">
        <v>2</v>
      </c>
      <c r="AF116" s="100">
        <v>8</v>
      </c>
      <c r="AG116" s="100">
        <v>1</v>
      </c>
      <c r="AH116" s="100">
        <v>9</v>
      </c>
      <c r="AI116" s="100">
        <v>10</v>
      </c>
      <c r="AJ116" s="100">
        <v>13</v>
      </c>
      <c r="AK116" s="100">
        <v>8</v>
      </c>
      <c r="AL116" s="100">
        <v>11</v>
      </c>
      <c r="AM116" s="100">
        <v>14</v>
      </c>
      <c r="AN116" s="100">
        <v>33</v>
      </c>
      <c r="AO116" s="100">
        <v>32</v>
      </c>
      <c r="AP116" s="100">
        <v>205</v>
      </c>
      <c r="AQ116" s="100">
        <v>0</v>
      </c>
      <c r="AR116" s="100">
        <v>404</v>
      </c>
      <c r="AT116" s="124">
        <v>2009</v>
      </c>
      <c r="AU116" s="100">
        <v>126</v>
      </c>
      <c r="AV116" s="100">
        <v>1</v>
      </c>
      <c r="AW116" s="100">
        <v>1</v>
      </c>
      <c r="AX116" s="100">
        <v>2</v>
      </c>
      <c r="AY116" s="100">
        <v>6</v>
      </c>
      <c r="AZ116" s="100">
        <v>16</v>
      </c>
      <c r="BA116" s="100">
        <v>7</v>
      </c>
      <c r="BB116" s="100">
        <v>21</v>
      </c>
      <c r="BC116" s="100">
        <v>15</v>
      </c>
      <c r="BD116" s="100">
        <v>20</v>
      </c>
      <c r="BE116" s="100">
        <v>33</v>
      </c>
      <c r="BF116" s="100">
        <v>28</v>
      </c>
      <c r="BG116" s="100">
        <v>30</v>
      </c>
      <c r="BH116" s="100">
        <v>28</v>
      </c>
      <c r="BI116" s="100">
        <v>24</v>
      </c>
      <c r="BJ116" s="100">
        <v>55</v>
      </c>
      <c r="BK116" s="100">
        <v>45</v>
      </c>
      <c r="BL116" s="100">
        <v>274</v>
      </c>
      <c r="BM116" s="100">
        <v>1</v>
      </c>
      <c r="BN116" s="100">
        <v>733</v>
      </c>
      <c r="BP116" s="124">
        <v>2009</v>
      </c>
    </row>
    <row r="117" spans="2:68">
      <c r="B117" s="124">
        <v>2010</v>
      </c>
      <c r="C117" s="100">
        <v>101</v>
      </c>
      <c r="D117" s="100">
        <v>0</v>
      </c>
      <c r="E117" s="100">
        <v>0</v>
      </c>
      <c r="F117" s="100">
        <v>3</v>
      </c>
      <c r="G117" s="100">
        <v>5</v>
      </c>
      <c r="H117" s="100">
        <v>6</v>
      </c>
      <c r="I117" s="100">
        <v>5</v>
      </c>
      <c r="J117" s="100">
        <v>11</v>
      </c>
      <c r="K117" s="100">
        <v>6</v>
      </c>
      <c r="L117" s="100">
        <v>13</v>
      </c>
      <c r="M117" s="100">
        <v>14</v>
      </c>
      <c r="N117" s="100">
        <v>19</v>
      </c>
      <c r="O117" s="100">
        <v>20</v>
      </c>
      <c r="P117" s="100">
        <v>28</v>
      </c>
      <c r="Q117" s="100">
        <v>27</v>
      </c>
      <c r="R117" s="100">
        <v>27</v>
      </c>
      <c r="S117" s="100">
        <v>25</v>
      </c>
      <c r="T117" s="100">
        <v>80</v>
      </c>
      <c r="U117" s="100">
        <v>3</v>
      </c>
      <c r="V117" s="100">
        <v>393</v>
      </c>
      <c r="X117" s="124">
        <v>2010</v>
      </c>
      <c r="Y117" s="100">
        <v>34</v>
      </c>
      <c r="Z117" s="100">
        <v>1</v>
      </c>
      <c r="AA117" s="100">
        <v>0</v>
      </c>
      <c r="AB117" s="100">
        <v>1</v>
      </c>
      <c r="AC117" s="100">
        <v>1</v>
      </c>
      <c r="AD117" s="100">
        <v>2</v>
      </c>
      <c r="AE117" s="100">
        <v>2</v>
      </c>
      <c r="AF117" s="100">
        <v>7</v>
      </c>
      <c r="AG117" s="100">
        <v>9</v>
      </c>
      <c r="AH117" s="100">
        <v>8</v>
      </c>
      <c r="AI117" s="100">
        <v>7</v>
      </c>
      <c r="AJ117" s="100">
        <v>12</v>
      </c>
      <c r="AK117" s="100">
        <v>7</v>
      </c>
      <c r="AL117" s="100">
        <v>16</v>
      </c>
      <c r="AM117" s="100">
        <v>14</v>
      </c>
      <c r="AN117" s="100">
        <v>27</v>
      </c>
      <c r="AO117" s="100">
        <v>43</v>
      </c>
      <c r="AP117" s="100">
        <v>226</v>
      </c>
      <c r="AQ117" s="100">
        <v>2</v>
      </c>
      <c r="AR117" s="100">
        <v>419</v>
      </c>
      <c r="AT117" s="124">
        <v>2010</v>
      </c>
      <c r="AU117" s="100">
        <v>135</v>
      </c>
      <c r="AV117" s="100">
        <v>1</v>
      </c>
      <c r="AW117" s="100">
        <v>0</v>
      </c>
      <c r="AX117" s="100">
        <v>4</v>
      </c>
      <c r="AY117" s="100">
        <v>6</v>
      </c>
      <c r="AZ117" s="100">
        <v>8</v>
      </c>
      <c r="BA117" s="100">
        <v>7</v>
      </c>
      <c r="BB117" s="100">
        <v>18</v>
      </c>
      <c r="BC117" s="100">
        <v>15</v>
      </c>
      <c r="BD117" s="100">
        <v>21</v>
      </c>
      <c r="BE117" s="100">
        <v>21</v>
      </c>
      <c r="BF117" s="100">
        <v>31</v>
      </c>
      <c r="BG117" s="100">
        <v>27</v>
      </c>
      <c r="BH117" s="100">
        <v>44</v>
      </c>
      <c r="BI117" s="100">
        <v>41</v>
      </c>
      <c r="BJ117" s="100">
        <v>54</v>
      </c>
      <c r="BK117" s="100">
        <v>68</v>
      </c>
      <c r="BL117" s="100">
        <v>306</v>
      </c>
      <c r="BM117" s="100">
        <v>5</v>
      </c>
      <c r="BN117" s="100">
        <v>812</v>
      </c>
      <c r="BP117" s="124">
        <v>2010</v>
      </c>
    </row>
    <row r="118" spans="2:68">
      <c r="B118" s="124">
        <v>2011</v>
      </c>
      <c r="C118" s="100">
        <v>77</v>
      </c>
      <c r="D118" s="100">
        <v>1</v>
      </c>
      <c r="E118" s="100">
        <v>2</v>
      </c>
      <c r="F118" s="100">
        <v>5</v>
      </c>
      <c r="G118" s="100">
        <v>10</v>
      </c>
      <c r="H118" s="100">
        <v>9</v>
      </c>
      <c r="I118" s="100">
        <v>11</v>
      </c>
      <c r="J118" s="100">
        <v>8</v>
      </c>
      <c r="K118" s="100">
        <v>20</v>
      </c>
      <c r="L118" s="100">
        <v>17</v>
      </c>
      <c r="M118" s="100">
        <v>19</v>
      </c>
      <c r="N118" s="100">
        <v>27</v>
      </c>
      <c r="O118" s="100">
        <v>37</v>
      </c>
      <c r="P118" s="100">
        <v>25</v>
      </c>
      <c r="Q118" s="100">
        <v>33</v>
      </c>
      <c r="R118" s="100">
        <v>38</v>
      </c>
      <c r="S118" s="100">
        <v>51</v>
      </c>
      <c r="T118" s="100">
        <v>101</v>
      </c>
      <c r="U118" s="100">
        <v>1</v>
      </c>
      <c r="V118" s="100">
        <v>492</v>
      </c>
      <c r="X118" s="124">
        <v>2011</v>
      </c>
      <c r="Y118" s="100">
        <v>53</v>
      </c>
      <c r="Z118" s="100">
        <v>0</v>
      </c>
      <c r="AA118" s="100">
        <v>0</v>
      </c>
      <c r="AB118" s="100">
        <v>2</v>
      </c>
      <c r="AC118" s="100">
        <v>1</v>
      </c>
      <c r="AD118" s="100">
        <v>6</v>
      </c>
      <c r="AE118" s="100">
        <v>9</v>
      </c>
      <c r="AF118" s="100">
        <v>5</v>
      </c>
      <c r="AG118" s="100">
        <v>4</v>
      </c>
      <c r="AH118" s="100">
        <v>9</v>
      </c>
      <c r="AI118" s="100">
        <v>13</v>
      </c>
      <c r="AJ118" s="100">
        <v>17</v>
      </c>
      <c r="AK118" s="100">
        <v>17</v>
      </c>
      <c r="AL118" s="100">
        <v>13</v>
      </c>
      <c r="AM118" s="100">
        <v>21</v>
      </c>
      <c r="AN118" s="100">
        <v>33</v>
      </c>
      <c r="AO118" s="100">
        <v>45</v>
      </c>
      <c r="AP118" s="100">
        <v>269</v>
      </c>
      <c r="AQ118" s="100">
        <v>0</v>
      </c>
      <c r="AR118" s="100">
        <v>517</v>
      </c>
      <c r="AT118" s="124">
        <v>2011</v>
      </c>
      <c r="AU118" s="100">
        <v>130</v>
      </c>
      <c r="AV118" s="100">
        <v>1</v>
      </c>
      <c r="AW118" s="100">
        <v>2</v>
      </c>
      <c r="AX118" s="100">
        <v>7</v>
      </c>
      <c r="AY118" s="100">
        <v>11</v>
      </c>
      <c r="AZ118" s="100">
        <v>15</v>
      </c>
      <c r="BA118" s="100">
        <v>20</v>
      </c>
      <c r="BB118" s="100">
        <v>13</v>
      </c>
      <c r="BC118" s="100">
        <v>24</v>
      </c>
      <c r="BD118" s="100">
        <v>26</v>
      </c>
      <c r="BE118" s="100">
        <v>32</v>
      </c>
      <c r="BF118" s="100">
        <v>44</v>
      </c>
      <c r="BG118" s="100">
        <v>54</v>
      </c>
      <c r="BH118" s="100">
        <v>38</v>
      </c>
      <c r="BI118" s="100">
        <v>54</v>
      </c>
      <c r="BJ118" s="100">
        <v>71</v>
      </c>
      <c r="BK118" s="100">
        <v>96</v>
      </c>
      <c r="BL118" s="100">
        <v>370</v>
      </c>
      <c r="BM118" s="100">
        <v>1</v>
      </c>
      <c r="BN118" s="100">
        <v>1009</v>
      </c>
      <c r="BP118" s="124">
        <v>2011</v>
      </c>
    </row>
    <row r="119" spans="2:68">
      <c r="B119" s="124">
        <v>2012</v>
      </c>
      <c r="C119" s="100">
        <v>72</v>
      </c>
      <c r="D119" s="100">
        <v>0</v>
      </c>
      <c r="E119" s="100">
        <v>0</v>
      </c>
      <c r="F119" s="100">
        <v>4</v>
      </c>
      <c r="G119" s="100">
        <v>5</v>
      </c>
      <c r="H119" s="100">
        <v>15</v>
      </c>
      <c r="I119" s="100">
        <v>21</v>
      </c>
      <c r="J119" s="100">
        <v>26</v>
      </c>
      <c r="K119" s="100">
        <v>21</v>
      </c>
      <c r="L119" s="100">
        <v>27</v>
      </c>
      <c r="M119" s="100">
        <v>32</v>
      </c>
      <c r="N119" s="100">
        <v>35</v>
      </c>
      <c r="O119" s="100">
        <v>23</v>
      </c>
      <c r="P119" s="100">
        <v>41</v>
      </c>
      <c r="Q119" s="100">
        <v>48</v>
      </c>
      <c r="R119" s="100">
        <v>55</v>
      </c>
      <c r="S119" s="100">
        <v>87</v>
      </c>
      <c r="T119" s="100">
        <v>148</v>
      </c>
      <c r="U119" s="100">
        <v>1</v>
      </c>
      <c r="V119" s="100">
        <v>661</v>
      </c>
      <c r="X119" s="124">
        <v>2012</v>
      </c>
      <c r="Y119" s="100">
        <v>58</v>
      </c>
      <c r="Z119" s="100">
        <v>0</v>
      </c>
      <c r="AA119" s="100">
        <v>1</v>
      </c>
      <c r="AB119" s="100">
        <v>3</v>
      </c>
      <c r="AC119" s="100">
        <v>5</v>
      </c>
      <c r="AD119" s="100">
        <v>5</v>
      </c>
      <c r="AE119" s="100">
        <v>11</v>
      </c>
      <c r="AF119" s="100">
        <v>9</v>
      </c>
      <c r="AG119" s="100">
        <v>19</v>
      </c>
      <c r="AH119" s="100">
        <v>9</v>
      </c>
      <c r="AI119" s="100">
        <v>20</v>
      </c>
      <c r="AJ119" s="100">
        <v>20</v>
      </c>
      <c r="AK119" s="100">
        <v>28</v>
      </c>
      <c r="AL119" s="100">
        <v>25</v>
      </c>
      <c r="AM119" s="100">
        <v>36</v>
      </c>
      <c r="AN119" s="100">
        <v>46</v>
      </c>
      <c r="AO119" s="100">
        <v>89</v>
      </c>
      <c r="AP119" s="100">
        <v>292</v>
      </c>
      <c r="AQ119" s="100">
        <v>0</v>
      </c>
      <c r="AR119" s="100">
        <v>676</v>
      </c>
      <c r="AT119" s="124">
        <v>2012</v>
      </c>
      <c r="AU119" s="100">
        <v>130</v>
      </c>
      <c r="AV119" s="100">
        <v>0</v>
      </c>
      <c r="AW119" s="100">
        <v>1</v>
      </c>
      <c r="AX119" s="100">
        <v>7</v>
      </c>
      <c r="AY119" s="100">
        <v>10</v>
      </c>
      <c r="AZ119" s="100">
        <v>20</v>
      </c>
      <c r="BA119" s="100">
        <v>32</v>
      </c>
      <c r="BB119" s="100">
        <v>35</v>
      </c>
      <c r="BC119" s="100">
        <v>40</v>
      </c>
      <c r="BD119" s="100">
        <v>36</v>
      </c>
      <c r="BE119" s="100">
        <v>52</v>
      </c>
      <c r="BF119" s="100">
        <v>55</v>
      </c>
      <c r="BG119" s="100">
        <v>51</v>
      </c>
      <c r="BH119" s="100">
        <v>66</v>
      </c>
      <c r="BI119" s="100">
        <v>84</v>
      </c>
      <c r="BJ119" s="100">
        <v>101</v>
      </c>
      <c r="BK119" s="100">
        <v>176</v>
      </c>
      <c r="BL119" s="100">
        <v>440</v>
      </c>
      <c r="BM119" s="100">
        <v>1</v>
      </c>
      <c r="BN119" s="100">
        <v>1337</v>
      </c>
      <c r="BP119" s="124">
        <v>2012</v>
      </c>
    </row>
    <row r="120" spans="2:68">
      <c r="B120" s="124">
        <v>2013</v>
      </c>
      <c r="C120" s="100">
        <v>81</v>
      </c>
      <c r="D120" s="100">
        <v>1</v>
      </c>
      <c r="E120" s="100">
        <v>1</v>
      </c>
      <c r="F120" s="100">
        <v>5</v>
      </c>
      <c r="G120" s="100">
        <v>10</v>
      </c>
      <c r="H120" s="100">
        <v>9</v>
      </c>
      <c r="I120" s="100">
        <v>13</v>
      </c>
      <c r="J120" s="100">
        <v>15</v>
      </c>
      <c r="K120" s="100">
        <v>27</v>
      </c>
      <c r="L120" s="100">
        <v>34</v>
      </c>
      <c r="M120" s="100">
        <v>31</v>
      </c>
      <c r="N120" s="100">
        <v>25</v>
      </c>
      <c r="O120" s="100">
        <v>44</v>
      </c>
      <c r="P120" s="100">
        <v>53</v>
      </c>
      <c r="Q120" s="100">
        <v>53</v>
      </c>
      <c r="R120" s="100">
        <v>63</v>
      </c>
      <c r="S120" s="100">
        <v>86</v>
      </c>
      <c r="T120" s="100">
        <v>146</v>
      </c>
      <c r="U120" s="100">
        <v>2</v>
      </c>
      <c r="V120" s="100">
        <v>699</v>
      </c>
      <c r="X120" s="124">
        <v>2013</v>
      </c>
      <c r="Y120" s="100">
        <v>49</v>
      </c>
      <c r="Z120" s="100">
        <v>1</v>
      </c>
      <c r="AA120" s="100">
        <v>1</v>
      </c>
      <c r="AB120" s="100">
        <v>2</v>
      </c>
      <c r="AC120" s="100">
        <v>3</v>
      </c>
      <c r="AD120" s="100">
        <v>3</v>
      </c>
      <c r="AE120" s="100">
        <v>9</v>
      </c>
      <c r="AF120" s="100">
        <v>11</v>
      </c>
      <c r="AG120" s="100">
        <v>18</v>
      </c>
      <c r="AH120" s="100">
        <v>17</v>
      </c>
      <c r="AI120" s="100">
        <v>18</v>
      </c>
      <c r="AJ120" s="100">
        <v>21</v>
      </c>
      <c r="AK120" s="100">
        <v>25</v>
      </c>
      <c r="AL120" s="100">
        <v>20</v>
      </c>
      <c r="AM120" s="100">
        <v>32</v>
      </c>
      <c r="AN120" s="100">
        <v>40</v>
      </c>
      <c r="AO120" s="100">
        <v>76</v>
      </c>
      <c r="AP120" s="100">
        <v>371</v>
      </c>
      <c r="AQ120" s="100">
        <v>1</v>
      </c>
      <c r="AR120" s="100">
        <v>718</v>
      </c>
      <c r="AT120" s="124">
        <v>2013</v>
      </c>
      <c r="AU120" s="100">
        <v>130</v>
      </c>
      <c r="AV120" s="100">
        <v>2</v>
      </c>
      <c r="AW120" s="100">
        <v>2</v>
      </c>
      <c r="AX120" s="100">
        <v>7</v>
      </c>
      <c r="AY120" s="100">
        <v>13</v>
      </c>
      <c r="AZ120" s="100">
        <v>12</v>
      </c>
      <c r="BA120" s="100">
        <v>22</v>
      </c>
      <c r="BB120" s="100">
        <v>26</v>
      </c>
      <c r="BC120" s="100">
        <v>45</v>
      </c>
      <c r="BD120" s="100">
        <v>51</v>
      </c>
      <c r="BE120" s="100">
        <v>49</v>
      </c>
      <c r="BF120" s="100">
        <v>46</v>
      </c>
      <c r="BG120" s="100">
        <v>69</v>
      </c>
      <c r="BH120" s="100">
        <v>73</v>
      </c>
      <c r="BI120" s="100">
        <v>85</v>
      </c>
      <c r="BJ120" s="100">
        <v>103</v>
      </c>
      <c r="BK120" s="100">
        <v>162</v>
      </c>
      <c r="BL120" s="100">
        <v>517</v>
      </c>
      <c r="BM120" s="100">
        <v>3</v>
      </c>
      <c r="BN120" s="100">
        <v>1417</v>
      </c>
      <c r="BP120" s="124">
        <v>2013</v>
      </c>
    </row>
    <row r="121" spans="2:68">
      <c r="B121" s="124">
        <v>2014</v>
      </c>
      <c r="C121" s="100">
        <v>78</v>
      </c>
      <c r="D121" s="100">
        <v>2</v>
      </c>
      <c r="E121" s="100">
        <v>3</v>
      </c>
      <c r="F121" s="100">
        <v>5</v>
      </c>
      <c r="G121" s="100">
        <v>12</v>
      </c>
      <c r="H121" s="100">
        <v>11</v>
      </c>
      <c r="I121" s="100">
        <v>21</v>
      </c>
      <c r="J121" s="100">
        <v>28</v>
      </c>
      <c r="K121" s="100">
        <v>39</v>
      </c>
      <c r="L121" s="100">
        <v>44</v>
      </c>
      <c r="M121" s="100">
        <v>42</v>
      </c>
      <c r="N121" s="100">
        <v>44</v>
      </c>
      <c r="O121" s="100">
        <v>48</v>
      </c>
      <c r="P121" s="100">
        <v>67</v>
      </c>
      <c r="Q121" s="100">
        <v>61</v>
      </c>
      <c r="R121" s="100">
        <v>78</v>
      </c>
      <c r="S121" s="100">
        <v>64</v>
      </c>
      <c r="T121" s="100">
        <v>193</v>
      </c>
      <c r="U121" s="100">
        <v>10</v>
      </c>
      <c r="V121" s="100">
        <v>850</v>
      </c>
      <c r="X121" s="124">
        <v>2014</v>
      </c>
      <c r="Y121" s="100">
        <v>49</v>
      </c>
      <c r="Z121" s="100">
        <v>2</v>
      </c>
      <c r="AA121" s="100">
        <v>2</v>
      </c>
      <c r="AB121" s="100">
        <v>3</v>
      </c>
      <c r="AC121" s="100">
        <v>9</v>
      </c>
      <c r="AD121" s="100">
        <v>10</v>
      </c>
      <c r="AE121" s="100">
        <v>13</v>
      </c>
      <c r="AF121" s="100">
        <v>19</v>
      </c>
      <c r="AG121" s="100">
        <v>17</v>
      </c>
      <c r="AH121" s="100">
        <v>18</v>
      </c>
      <c r="AI121" s="100">
        <v>36</v>
      </c>
      <c r="AJ121" s="100">
        <v>25</v>
      </c>
      <c r="AK121" s="100">
        <v>30</v>
      </c>
      <c r="AL121" s="100">
        <v>43</v>
      </c>
      <c r="AM121" s="100">
        <v>46</v>
      </c>
      <c r="AN121" s="100">
        <v>68</v>
      </c>
      <c r="AO121" s="100">
        <v>82</v>
      </c>
      <c r="AP121" s="100">
        <v>410</v>
      </c>
      <c r="AQ121" s="100">
        <v>10</v>
      </c>
      <c r="AR121" s="100">
        <v>892</v>
      </c>
      <c r="AT121" s="124">
        <v>2014</v>
      </c>
      <c r="AU121" s="100">
        <v>127</v>
      </c>
      <c r="AV121" s="100">
        <v>4</v>
      </c>
      <c r="AW121" s="100">
        <v>5</v>
      </c>
      <c r="AX121" s="100">
        <v>8</v>
      </c>
      <c r="AY121" s="100">
        <v>21</v>
      </c>
      <c r="AZ121" s="100">
        <v>21</v>
      </c>
      <c r="BA121" s="100">
        <v>34</v>
      </c>
      <c r="BB121" s="100">
        <v>47</v>
      </c>
      <c r="BC121" s="100">
        <v>56</v>
      </c>
      <c r="BD121" s="100">
        <v>62</v>
      </c>
      <c r="BE121" s="100">
        <v>78</v>
      </c>
      <c r="BF121" s="100">
        <v>69</v>
      </c>
      <c r="BG121" s="100">
        <v>78</v>
      </c>
      <c r="BH121" s="100">
        <v>110</v>
      </c>
      <c r="BI121" s="100">
        <v>107</v>
      </c>
      <c r="BJ121" s="100">
        <v>146</v>
      </c>
      <c r="BK121" s="100">
        <v>146</v>
      </c>
      <c r="BL121" s="100">
        <v>603</v>
      </c>
      <c r="BM121" s="100">
        <v>20</v>
      </c>
      <c r="BN121" s="100">
        <v>1742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5.7898062000000001</v>
      </c>
      <c r="D75" s="100">
        <v>0.16075539999999999</v>
      </c>
      <c r="E75" s="100">
        <v>0.1733343</v>
      </c>
      <c r="F75" s="100">
        <v>0.18380489999999999</v>
      </c>
      <c r="G75" s="100">
        <v>0.78793199999999997</v>
      </c>
      <c r="H75" s="100">
        <v>1.4560492</v>
      </c>
      <c r="I75" s="100">
        <v>1.8768366000000001</v>
      </c>
      <c r="J75" s="100">
        <v>0.51834550000000001</v>
      </c>
      <c r="K75" s="100">
        <v>2.2278661</v>
      </c>
      <c r="L75" s="100">
        <v>2.7037696000000002</v>
      </c>
      <c r="M75" s="100">
        <v>3.1233309999999999</v>
      </c>
      <c r="N75" s="100">
        <v>2.4271170999999998</v>
      </c>
      <c r="O75" s="100">
        <v>5.2513883000000003</v>
      </c>
      <c r="P75" s="100">
        <v>5.9213642999999996</v>
      </c>
      <c r="Q75" s="100">
        <v>23.32291</v>
      </c>
      <c r="R75" s="100">
        <v>36.557540000000003</v>
      </c>
      <c r="S75" s="100">
        <v>78.060203999999999</v>
      </c>
      <c r="T75" s="100">
        <v>356.17917</v>
      </c>
      <c r="U75" s="100">
        <v>4.4512583000000001</v>
      </c>
      <c r="V75" s="100">
        <v>9.8218881000000007</v>
      </c>
      <c r="W75" s="128"/>
      <c r="X75" s="122">
        <v>1968</v>
      </c>
      <c r="Y75" s="100">
        <v>3.9462378999999999</v>
      </c>
      <c r="Z75" s="100">
        <v>0</v>
      </c>
      <c r="AA75" s="100">
        <v>0</v>
      </c>
      <c r="AB75" s="100">
        <v>0.1915742</v>
      </c>
      <c r="AC75" s="100">
        <v>0.61961710000000003</v>
      </c>
      <c r="AD75" s="100">
        <v>0.51943600000000001</v>
      </c>
      <c r="AE75" s="100">
        <v>0.28441169999999999</v>
      </c>
      <c r="AF75" s="100">
        <v>2.5138752000000002</v>
      </c>
      <c r="AG75" s="100">
        <v>2.6373186</v>
      </c>
      <c r="AH75" s="100">
        <v>2.7898982999999999</v>
      </c>
      <c r="AI75" s="100">
        <v>0.93889069999999997</v>
      </c>
      <c r="AJ75" s="100">
        <v>2.1110779000000002</v>
      </c>
      <c r="AK75" s="100">
        <v>3.4404015000000001</v>
      </c>
      <c r="AL75" s="100">
        <v>10.647683000000001</v>
      </c>
      <c r="AM75" s="100">
        <v>21.548009</v>
      </c>
      <c r="AN75" s="100">
        <v>25.572493999999999</v>
      </c>
      <c r="AO75" s="100">
        <v>79.369579000000002</v>
      </c>
      <c r="AP75" s="100">
        <v>424.78057000000001</v>
      </c>
      <c r="AQ75" s="100">
        <v>6.4706473999999998</v>
      </c>
      <c r="AR75" s="100">
        <v>10.202487</v>
      </c>
      <c r="AS75" s="128"/>
      <c r="AT75" s="122">
        <v>1968</v>
      </c>
      <c r="AU75" s="100">
        <v>4.8919746999999996</v>
      </c>
      <c r="AV75" s="100">
        <v>8.2333799999999999E-2</v>
      </c>
      <c r="AW75" s="100">
        <v>8.8721900000000006E-2</v>
      </c>
      <c r="AX75" s="100">
        <v>0.1876092</v>
      </c>
      <c r="AY75" s="100">
        <v>0.70576749999999999</v>
      </c>
      <c r="AZ75" s="100">
        <v>1.0036293999999999</v>
      </c>
      <c r="BA75" s="100">
        <v>1.1041015999999999</v>
      </c>
      <c r="BB75" s="100">
        <v>1.4787808</v>
      </c>
      <c r="BC75" s="100">
        <v>2.4261089999999998</v>
      </c>
      <c r="BD75" s="100">
        <v>2.7461587999999999</v>
      </c>
      <c r="BE75" s="100">
        <v>2.0322121000000002</v>
      </c>
      <c r="BF75" s="100">
        <v>2.2702545999999999</v>
      </c>
      <c r="BG75" s="100">
        <v>4.3379995999999998</v>
      </c>
      <c r="BH75" s="100">
        <v>8.4674929999999993</v>
      </c>
      <c r="BI75" s="100">
        <v>22.286605999999999</v>
      </c>
      <c r="BJ75" s="100">
        <v>29.917577000000001</v>
      </c>
      <c r="BK75" s="100">
        <v>78.888390999999999</v>
      </c>
      <c r="BL75" s="100">
        <v>402.71485000000001</v>
      </c>
      <c r="BM75" s="100">
        <v>5.4544084000000002</v>
      </c>
      <c r="BN75" s="100">
        <v>10.154444</v>
      </c>
      <c r="BO75" s="128"/>
      <c r="BP75" s="122">
        <v>1968</v>
      </c>
    </row>
    <row r="76" spans="1:68">
      <c r="A76" s="128"/>
      <c r="B76" s="122">
        <v>1969</v>
      </c>
      <c r="C76" s="100">
        <v>6.0518441000000003</v>
      </c>
      <c r="D76" s="100">
        <v>0.15888150000000001</v>
      </c>
      <c r="E76" s="100">
        <v>0.33748040000000001</v>
      </c>
      <c r="F76" s="100">
        <v>1.0833394999999999</v>
      </c>
      <c r="G76" s="100">
        <v>3.0176949999999998</v>
      </c>
      <c r="H76" s="100">
        <v>3.4489022</v>
      </c>
      <c r="I76" s="100">
        <v>3.3679629000000002</v>
      </c>
      <c r="J76" s="100">
        <v>3.6698306000000001</v>
      </c>
      <c r="K76" s="100">
        <v>2.9364910000000002</v>
      </c>
      <c r="L76" s="100">
        <v>5.2081705999999999</v>
      </c>
      <c r="M76" s="100">
        <v>4.1172073999999999</v>
      </c>
      <c r="N76" s="100">
        <v>7.4659535999999997</v>
      </c>
      <c r="O76" s="100">
        <v>11.088649</v>
      </c>
      <c r="P76" s="100">
        <v>13.190417999999999</v>
      </c>
      <c r="Q76" s="100">
        <v>21.495576</v>
      </c>
      <c r="R76" s="100">
        <v>33.543193000000002</v>
      </c>
      <c r="S76" s="100">
        <v>78.169414000000003</v>
      </c>
      <c r="T76" s="100">
        <v>280.43812000000003</v>
      </c>
      <c r="U76" s="100">
        <v>5.8020893999999998</v>
      </c>
      <c r="V76" s="100">
        <v>10.448846</v>
      </c>
      <c r="W76" s="128"/>
      <c r="X76" s="122">
        <v>1969</v>
      </c>
      <c r="Y76" s="100">
        <v>3.3524541000000001</v>
      </c>
      <c r="Z76" s="100">
        <v>0.16728109999999999</v>
      </c>
      <c r="AA76" s="100">
        <v>0</v>
      </c>
      <c r="AB76" s="100">
        <v>0.56326180000000003</v>
      </c>
      <c r="AC76" s="100">
        <v>0.79215290000000005</v>
      </c>
      <c r="AD76" s="100">
        <v>0.98668960000000006</v>
      </c>
      <c r="AE76" s="100">
        <v>1.3679554</v>
      </c>
      <c r="AF76" s="100">
        <v>2.5349685000000002</v>
      </c>
      <c r="AG76" s="100">
        <v>0.78668919999999998</v>
      </c>
      <c r="AH76" s="100">
        <v>1.6225468999999999</v>
      </c>
      <c r="AI76" s="100">
        <v>4.4310527999999998</v>
      </c>
      <c r="AJ76" s="100">
        <v>3.4039771999999999</v>
      </c>
      <c r="AK76" s="100">
        <v>4.5569221999999998</v>
      </c>
      <c r="AL76" s="100">
        <v>8.5109791999999995</v>
      </c>
      <c r="AM76" s="100">
        <v>16.060189000000001</v>
      </c>
      <c r="AN76" s="100">
        <v>19.679390000000001</v>
      </c>
      <c r="AO76" s="100">
        <v>71.102360000000004</v>
      </c>
      <c r="AP76" s="100">
        <v>317.16372000000001</v>
      </c>
      <c r="AQ76" s="100">
        <v>5.5475105999999998</v>
      </c>
      <c r="AR76" s="100">
        <v>8.4313629999999993</v>
      </c>
      <c r="AS76" s="128"/>
      <c r="AT76" s="122">
        <v>1969</v>
      </c>
      <c r="AU76" s="100">
        <v>4.7348118000000001</v>
      </c>
      <c r="AV76" s="100">
        <v>0.16297320000000001</v>
      </c>
      <c r="AW76" s="100">
        <v>0.17274809999999999</v>
      </c>
      <c r="AX76" s="100">
        <v>0.82838219999999996</v>
      </c>
      <c r="AY76" s="100">
        <v>1.9320702999999999</v>
      </c>
      <c r="AZ76" s="100">
        <v>2.2610515000000002</v>
      </c>
      <c r="BA76" s="100">
        <v>2.3952127999999999</v>
      </c>
      <c r="BB76" s="100">
        <v>3.1227809999999998</v>
      </c>
      <c r="BC76" s="100">
        <v>1.8987438000000001</v>
      </c>
      <c r="BD76" s="100">
        <v>3.4491862000000002</v>
      </c>
      <c r="BE76" s="100">
        <v>4.2741807999999999</v>
      </c>
      <c r="BF76" s="100">
        <v>5.4380613000000002</v>
      </c>
      <c r="BG76" s="100">
        <v>7.7753144000000001</v>
      </c>
      <c r="BH76" s="100">
        <v>10.692014</v>
      </c>
      <c r="BI76" s="100">
        <v>18.332530999999999</v>
      </c>
      <c r="BJ76" s="100">
        <v>25.066803</v>
      </c>
      <c r="BK76" s="100">
        <v>73.688772999999998</v>
      </c>
      <c r="BL76" s="100">
        <v>305.51265999999998</v>
      </c>
      <c r="BM76" s="100">
        <v>5.6756031</v>
      </c>
      <c r="BN76" s="100">
        <v>9.4688773000000008</v>
      </c>
      <c r="BO76" s="128"/>
      <c r="BP76" s="122">
        <v>1969</v>
      </c>
    </row>
    <row r="77" spans="1:68">
      <c r="A77" s="128"/>
      <c r="B77" s="122">
        <v>1970</v>
      </c>
      <c r="C77" s="100">
        <v>9.3798905000000001</v>
      </c>
      <c r="D77" s="100">
        <v>0.47591099999999997</v>
      </c>
      <c r="E77" s="100">
        <v>0.82005930000000005</v>
      </c>
      <c r="F77" s="100">
        <v>2.1374601000000002</v>
      </c>
      <c r="G77" s="100">
        <v>2.1762746000000002</v>
      </c>
      <c r="H77" s="100">
        <v>3.2717016999999999</v>
      </c>
      <c r="I77" s="100">
        <v>1.0005227999999999</v>
      </c>
      <c r="J77" s="100">
        <v>3.1736040999999999</v>
      </c>
      <c r="K77" s="100">
        <v>3.4267531999999998</v>
      </c>
      <c r="L77" s="100">
        <v>5.0917792999999998</v>
      </c>
      <c r="M77" s="100">
        <v>5.0284262999999996</v>
      </c>
      <c r="N77" s="100">
        <v>6.6693566000000004</v>
      </c>
      <c r="O77" s="100">
        <v>6.2785675000000003</v>
      </c>
      <c r="P77" s="100">
        <v>11.217427000000001</v>
      </c>
      <c r="Q77" s="100">
        <v>16.77965</v>
      </c>
      <c r="R77" s="100">
        <v>40.443047</v>
      </c>
      <c r="S77" s="100">
        <v>98.579978999999994</v>
      </c>
      <c r="T77" s="100">
        <v>370.92732000000001</v>
      </c>
      <c r="U77" s="100">
        <v>6.2301563</v>
      </c>
      <c r="V77" s="100">
        <v>11.900224</v>
      </c>
      <c r="W77" s="128"/>
      <c r="X77" s="122">
        <v>1970</v>
      </c>
      <c r="Y77" s="100">
        <v>6.2084380000000001</v>
      </c>
      <c r="Z77" s="100">
        <v>0.167069</v>
      </c>
      <c r="AA77" s="100">
        <v>0.17257739999999999</v>
      </c>
      <c r="AB77" s="100">
        <v>0.9243152</v>
      </c>
      <c r="AC77" s="100">
        <v>0.57225479999999995</v>
      </c>
      <c r="AD77" s="100">
        <v>2.3296066999999998</v>
      </c>
      <c r="AE77" s="100">
        <v>0.52961190000000002</v>
      </c>
      <c r="AF77" s="100">
        <v>2.5342547</v>
      </c>
      <c r="AG77" s="100">
        <v>1.5832596999999999</v>
      </c>
      <c r="AH77" s="100">
        <v>1.8502219</v>
      </c>
      <c r="AI77" s="100">
        <v>3.1500726000000001</v>
      </c>
      <c r="AJ77" s="100">
        <v>4.0008267999999996</v>
      </c>
      <c r="AK77" s="100">
        <v>4.4255442</v>
      </c>
      <c r="AL77" s="100">
        <v>5.4454637000000004</v>
      </c>
      <c r="AM77" s="100">
        <v>16.457293</v>
      </c>
      <c r="AN77" s="100">
        <v>26.069458999999998</v>
      </c>
      <c r="AO77" s="100">
        <v>61.338239999999999</v>
      </c>
      <c r="AP77" s="100">
        <v>330.64348000000001</v>
      </c>
      <c r="AQ77" s="100">
        <v>6.0173389000000004</v>
      </c>
      <c r="AR77" s="100">
        <v>8.7870358</v>
      </c>
      <c r="AS77" s="128"/>
      <c r="AT77" s="122">
        <v>1970</v>
      </c>
      <c r="AU77" s="100">
        <v>7.8313218000000004</v>
      </c>
      <c r="AV77" s="100">
        <v>0.32548769999999999</v>
      </c>
      <c r="AW77" s="100">
        <v>0.50455700000000003</v>
      </c>
      <c r="AX77" s="100">
        <v>1.5421529</v>
      </c>
      <c r="AY77" s="100">
        <v>1.3945147</v>
      </c>
      <c r="AZ77" s="100">
        <v>2.8161589</v>
      </c>
      <c r="BA77" s="100">
        <v>0.77177759999999995</v>
      </c>
      <c r="BB77" s="100">
        <v>2.8639500999999998</v>
      </c>
      <c r="BC77" s="100">
        <v>2.5396342000000001</v>
      </c>
      <c r="BD77" s="100">
        <v>3.5013869</v>
      </c>
      <c r="BE77" s="100">
        <v>4.0903399</v>
      </c>
      <c r="BF77" s="100">
        <v>5.3349605000000002</v>
      </c>
      <c r="BG77" s="100">
        <v>5.3337162999999999</v>
      </c>
      <c r="BH77" s="100">
        <v>8.1515237000000003</v>
      </c>
      <c r="BI77" s="100">
        <v>16.592939999999999</v>
      </c>
      <c r="BJ77" s="100">
        <v>31.594784000000001</v>
      </c>
      <c r="BK77" s="100">
        <v>74.830568</v>
      </c>
      <c r="BL77" s="100">
        <v>343.35986000000003</v>
      </c>
      <c r="BM77" s="100">
        <v>6.1243993000000003</v>
      </c>
      <c r="BN77" s="100">
        <v>10.115278999999999</v>
      </c>
      <c r="BO77" s="128"/>
      <c r="BP77" s="122">
        <v>1970</v>
      </c>
    </row>
    <row r="78" spans="1:68">
      <c r="A78" s="128"/>
      <c r="B78" s="122">
        <v>1971</v>
      </c>
      <c r="C78" s="100">
        <v>8.1384665999999992</v>
      </c>
      <c r="D78" s="100">
        <v>0.62607699999999999</v>
      </c>
      <c r="E78" s="100">
        <v>0</v>
      </c>
      <c r="F78" s="100">
        <v>1.0384736999999999</v>
      </c>
      <c r="G78" s="100">
        <v>1.5475962999999999</v>
      </c>
      <c r="H78" s="100">
        <v>1.8089215999999999</v>
      </c>
      <c r="I78" s="100">
        <v>2.8180789000000002</v>
      </c>
      <c r="J78" s="100">
        <v>2.0580896000000002</v>
      </c>
      <c r="K78" s="100">
        <v>2.4039847999999999</v>
      </c>
      <c r="L78" s="100">
        <v>3.9256674999999999</v>
      </c>
      <c r="M78" s="100">
        <v>6.7792214</v>
      </c>
      <c r="N78" s="100">
        <v>3.9142901000000001</v>
      </c>
      <c r="O78" s="100">
        <v>5.2173214999999997</v>
      </c>
      <c r="P78" s="100">
        <v>3.1640396000000002</v>
      </c>
      <c r="Q78" s="100">
        <v>14.955330999999999</v>
      </c>
      <c r="R78" s="100">
        <v>25.698682999999999</v>
      </c>
      <c r="S78" s="100">
        <v>84.438256999999993</v>
      </c>
      <c r="T78" s="100">
        <v>242.19973999999999</v>
      </c>
      <c r="U78" s="100">
        <v>4.7198998000000003</v>
      </c>
      <c r="V78" s="100">
        <v>8.6312168000000007</v>
      </c>
      <c r="W78" s="128"/>
      <c r="X78" s="122">
        <v>1971</v>
      </c>
      <c r="Y78" s="100">
        <v>6.2211046000000003</v>
      </c>
      <c r="Z78" s="100">
        <v>0.49379709999999999</v>
      </c>
      <c r="AA78" s="100">
        <v>0.32770660000000001</v>
      </c>
      <c r="AB78" s="100">
        <v>0.53712899999999997</v>
      </c>
      <c r="AC78" s="100">
        <v>1.4309734000000001</v>
      </c>
      <c r="AD78" s="100">
        <v>0.64535560000000003</v>
      </c>
      <c r="AE78" s="100">
        <v>1.0046541</v>
      </c>
      <c r="AF78" s="100">
        <v>1.0924484999999999</v>
      </c>
      <c r="AG78" s="100">
        <v>1.8066846999999999</v>
      </c>
      <c r="AH78" s="100">
        <v>3.0747944</v>
      </c>
      <c r="AI78" s="100">
        <v>0.8869494</v>
      </c>
      <c r="AJ78" s="100">
        <v>2.2585964000000001</v>
      </c>
      <c r="AK78" s="100">
        <v>2.2468292000000001</v>
      </c>
      <c r="AL78" s="100">
        <v>4.7755492000000004</v>
      </c>
      <c r="AM78" s="100">
        <v>9.3055175999999999</v>
      </c>
      <c r="AN78" s="100">
        <v>15.909380000000001</v>
      </c>
      <c r="AO78" s="100">
        <v>73.011399999999995</v>
      </c>
      <c r="AP78" s="100">
        <v>287.75096000000002</v>
      </c>
      <c r="AQ78" s="100">
        <v>5.1697644</v>
      </c>
      <c r="AR78" s="100">
        <v>7.5052459999999996</v>
      </c>
      <c r="AS78" s="128"/>
      <c r="AT78" s="122">
        <v>1971</v>
      </c>
      <c r="AU78" s="100">
        <v>7.2013539</v>
      </c>
      <c r="AV78" s="100">
        <v>0.56160120000000002</v>
      </c>
      <c r="AW78" s="100">
        <v>0.15986239999999999</v>
      </c>
      <c r="AX78" s="100">
        <v>0.7920471</v>
      </c>
      <c r="AY78" s="100">
        <v>1.4904345000000001</v>
      </c>
      <c r="AZ78" s="100">
        <v>1.2468906</v>
      </c>
      <c r="BA78" s="100">
        <v>1.9418206</v>
      </c>
      <c r="BB78" s="100">
        <v>1.5896988000000001</v>
      </c>
      <c r="BC78" s="100">
        <v>2.1159384999999999</v>
      </c>
      <c r="BD78" s="100">
        <v>3.509458</v>
      </c>
      <c r="BE78" s="100">
        <v>3.8375816999999999</v>
      </c>
      <c r="BF78" s="100">
        <v>3.081934</v>
      </c>
      <c r="BG78" s="100">
        <v>3.6806511999999998</v>
      </c>
      <c r="BH78" s="100">
        <v>4.0097135000000002</v>
      </c>
      <c r="BI78" s="100">
        <v>11.706234</v>
      </c>
      <c r="BJ78" s="100">
        <v>19.652446000000001</v>
      </c>
      <c r="BK78" s="100">
        <v>77.119345999999993</v>
      </c>
      <c r="BL78" s="100">
        <v>273.41998999999998</v>
      </c>
      <c r="BM78" s="100">
        <v>4.9436511999999997</v>
      </c>
      <c r="BN78" s="100">
        <v>8.1187781999999995</v>
      </c>
      <c r="BO78" s="128"/>
      <c r="BP78" s="122">
        <v>1971</v>
      </c>
    </row>
    <row r="79" spans="1:68">
      <c r="A79" s="128"/>
      <c r="B79" s="122">
        <v>1972</v>
      </c>
      <c r="C79" s="100">
        <v>14.200186</v>
      </c>
      <c r="D79" s="100">
        <v>0.63161719999999999</v>
      </c>
      <c r="E79" s="100">
        <v>0.15302779999999999</v>
      </c>
      <c r="F79" s="100">
        <v>1.5197054999999999</v>
      </c>
      <c r="G79" s="100">
        <v>2.2616247999999999</v>
      </c>
      <c r="H79" s="100">
        <v>0.56248659999999995</v>
      </c>
      <c r="I79" s="100">
        <v>1.1350119000000001</v>
      </c>
      <c r="J79" s="100">
        <v>1.5259138000000001</v>
      </c>
      <c r="K79" s="100">
        <v>3.390323</v>
      </c>
      <c r="L79" s="100">
        <v>3.6782105</v>
      </c>
      <c r="M79" s="100">
        <v>4.2542812000000003</v>
      </c>
      <c r="N79" s="100">
        <v>3.5620607999999998</v>
      </c>
      <c r="O79" s="100">
        <v>4.6749907000000004</v>
      </c>
      <c r="P79" s="100">
        <v>13.336615999999999</v>
      </c>
      <c r="Q79" s="100">
        <v>14.407583000000001</v>
      </c>
      <c r="R79" s="100">
        <v>30.905532000000001</v>
      </c>
      <c r="S79" s="100">
        <v>67.559959000000006</v>
      </c>
      <c r="T79" s="100">
        <v>254.15896000000001</v>
      </c>
      <c r="U79" s="100">
        <v>5.3252334000000001</v>
      </c>
      <c r="V79" s="100">
        <v>9.0684719999999999</v>
      </c>
      <c r="W79" s="128"/>
      <c r="X79" s="122">
        <v>1972</v>
      </c>
      <c r="Y79" s="100">
        <v>6.6921073</v>
      </c>
      <c r="Z79" s="100">
        <v>0.16637250000000001</v>
      </c>
      <c r="AA79" s="100">
        <v>0.1606756</v>
      </c>
      <c r="AB79" s="100">
        <v>0.52486730000000004</v>
      </c>
      <c r="AC79" s="100">
        <v>0.90302260000000001</v>
      </c>
      <c r="AD79" s="100">
        <v>0.79873959999999999</v>
      </c>
      <c r="AE79" s="100">
        <v>1.2170721</v>
      </c>
      <c r="AF79" s="100">
        <v>1.0766175</v>
      </c>
      <c r="AG79" s="100">
        <v>1.825898</v>
      </c>
      <c r="AH79" s="100">
        <v>2.5685612999999998</v>
      </c>
      <c r="AI79" s="100">
        <v>1.7168414000000001</v>
      </c>
      <c r="AJ79" s="100">
        <v>2.2227796999999998</v>
      </c>
      <c r="AK79" s="100">
        <v>1.8235863000000001</v>
      </c>
      <c r="AL79" s="100">
        <v>5.0688908000000001</v>
      </c>
      <c r="AM79" s="100">
        <v>10.879709999999999</v>
      </c>
      <c r="AN79" s="100">
        <v>21.938587999999999</v>
      </c>
      <c r="AO79" s="100">
        <v>38.577365999999998</v>
      </c>
      <c r="AP79" s="100">
        <v>274.17747000000003</v>
      </c>
      <c r="AQ79" s="100">
        <v>4.8500335000000003</v>
      </c>
      <c r="AR79" s="100">
        <v>6.9459567</v>
      </c>
      <c r="AS79" s="128"/>
      <c r="AT79" s="122">
        <v>1972</v>
      </c>
      <c r="AU79" s="100">
        <v>10.526102</v>
      </c>
      <c r="AV79" s="100">
        <v>0.40506950000000003</v>
      </c>
      <c r="AW79" s="100">
        <v>0.1567585</v>
      </c>
      <c r="AX79" s="100">
        <v>1.0311112</v>
      </c>
      <c r="AY79" s="100">
        <v>1.595032</v>
      </c>
      <c r="AZ79" s="100">
        <v>0.6768942</v>
      </c>
      <c r="BA79" s="100">
        <v>1.1746106000000001</v>
      </c>
      <c r="BB79" s="100">
        <v>1.3076323000000001</v>
      </c>
      <c r="BC79" s="100">
        <v>2.6371540000000002</v>
      </c>
      <c r="BD79" s="100">
        <v>3.1362513000000001</v>
      </c>
      <c r="BE79" s="100">
        <v>2.9911759999999998</v>
      </c>
      <c r="BF79" s="100">
        <v>2.8858594000000002</v>
      </c>
      <c r="BG79" s="100">
        <v>3.2022906</v>
      </c>
      <c r="BH79" s="100">
        <v>8.9814109000000002</v>
      </c>
      <c r="BI79" s="100">
        <v>12.397557000000001</v>
      </c>
      <c r="BJ79" s="100">
        <v>25.330638</v>
      </c>
      <c r="BK79" s="100">
        <v>48.892701000000002</v>
      </c>
      <c r="BL79" s="100">
        <v>267.96974</v>
      </c>
      <c r="BM79" s="100">
        <v>5.0888236999999998</v>
      </c>
      <c r="BN79" s="100">
        <v>7.9515194999999999</v>
      </c>
      <c r="BO79" s="128"/>
      <c r="BP79" s="122">
        <v>1972</v>
      </c>
    </row>
    <row r="80" spans="1:68">
      <c r="A80" s="128"/>
      <c r="B80" s="122">
        <v>1973</v>
      </c>
      <c r="C80" s="100">
        <v>27.032088000000002</v>
      </c>
      <c r="D80" s="100">
        <v>0.15914320000000001</v>
      </c>
      <c r="E80" s="100">
        <v>0.45308599999999999</v>
      </c>
      <c r="F80" s="100">
        <v>1.8243967999999999</v>
      </c>
      <c r="G80" s="100">
        <v>1.7273902000000001</v>
      </c>
      <c r="H80" s="100">
        <v>2.5032990000000002</v>
      </c>
      <c r="I80" s="100">
        <v>3.0981676999999999</v>
      </c>
      <c r="J80" s="100">
        <v>2.7492371000000002</v>
      </c>
      <c r="K80" s="100">
        <v>2.7250858999999998</v>
      </c>
      <c r="L80" s="100">
        <v>6.0623844</v>
      </c>
      <c r="M80" s="100">
        <v>3.0005046000000002</v>
      </c>
      <c r="N80" s="100">
        <v>5.8521169999999998</v>
      </c>
      <c r="O80" s="100">
        <v>8.3209779000000008</v>
      </c>
      <c r="P80" s="100">
        <v>6.4817862000000002</v>
      </c>
      <c r="Q80" s="100">
        <v>18.251905000000001</v>
      </c>
      <c r="R80" s="100">
        <v>34.741880999999999</v>
      </c>
      <c r="S80" s="100">
        <v>91.712335999999993</v>
      </c>
      <c r="T80" s="100">
        <v>266.52452</v>
      </c>
      <c r="U80" s="100">
        <v>7.3567916999999996</v>
      </c>
      <c r="V80" s="100">
        <v>11.145671999999999</v>
      </c>
      <c r="W80" s="128"/>
      <c r="X80" s="122">
        <v>1973</v>
      </c>
      <c r="Y80" s="100">
        <v>19.219287000000001</v>
      </c>
      <c r="Z80" s="100">
        <v>0.33526</v>
      </c>
      <c r="AA80" s="100">
        <v>0.15904270000000001</v>
      </c>
      <c r="AB80" s="100">
        <v>1.7195514999999999</v>
      </c>
      <c r="AC80" s="100">
        <v>0.35754960000000002</v>
      </c>
      <c r="AD80" s="100">
        <v>1.1354325000000001</v>
      </c>
      <c r="AE80" s="100">
        <v>0.94954360000000004</v>
      </c>
      <c r="AF80" s="100">
        <v>1.3193900000000001</v>
      </c>
      <c r="AG80" s="100">
        <v>2.3950821000000002</v>
      </c>
      <c r="AH80" s="100">
        <v>0.7690671</v>
      </c>
      <c r="AI80" s="100">
        <v>1.9356694000000001</v>
      </c>
      <c r="AJ80" s="100">
        <v>2.5288605999999998</v>
      </c>
      <c r="AK80" s="100">
        <v>4.6102233000000004</v>
      </c>
      <c r="AL80" s="100">
        <v>7.9811291000000004</v>
      </c>
      <c r="AM80" s="100">
        <v>10.63794</v>
      </c>
      <c r="AN80" s="100">
        <v>14.017054</v>
      </c>
      <c r="AO80" s="100">
        <v>64.978039999999993</v>
      </c>
      <c r="AP80" s="100">
        <v>270.94911000000002</v>
      </c>
      <c r="AQ80" s="100">
        <v>6.5459728000000004</v>
      </c>
      <c r="AR80" s="100">
        <v>8.2078523000000008</v>
      </c>
      <c r="AS80" s="128"/>
      <c r="AT80" s="122">
        <v>1973</v>
      </c>
      <c r="AU80" s="100">
        <v>23.208207000000002</v>
      </c>
      <c r="AV80" s="100">
        <v>0.24491460000000001</v>
      </c>
      <c r="AW80" s="100">
        <v>0.30986419999999998</v>
      </c>
      <c r="AX80" s="100">
        <v>1.7729208999999999</v>
      </c>
      <c r="AY80" s="100">
        <v>1.0542305000000001</v>
      </c>
      <c r="AZ80" s="100">
        <v>1.8387507999999999</v>
      </c>
      <c r="BA80" s="100">
        <v>2.0615369000000001</v>
      </c>
      <c r="BB80" s="100">
        <v>2.0537201999999999</v>
      </c>
      <c r="BC80" s="100">
        <v>2.5659876000000001</v>
      </c>
      <c r="BD80" s="100">
        <v>3.4892618</v>
      </c>
      <c r="BE80" s="100">
        <v>2.4717228000000002</v>
      </c>
      <c r="BF80" s="100">
        <v>4.1671408000000003</v>
      </c>
      <c r="BG80" s="100">
        <v>6.4058685000000004</v>
      </c>
      <c r="BH80" s="100">
        <v>7.2753899000000004</v>
      </c>
      <c r="BI80" s="100">
        <v>13.94267</v>
      </c>
      <c r="BJ80" s="100">
        <v>21.830777999999999</v>
      </c>
      <c r="BK80" s="100">
        <v>74.329082</v>
      </c>
      <c r="BL80" s="100">
        <v>269.58604000000003</v>
      </c>
      <c r="BM80" s="100">
        <v>6.9532182000000002</v>
      </c>
      <c r="BN80" s="100">
        <v>9.5511824000000001</v>
      </c>
      <c r="BO80" s="128"/>
      <c r="BP80" s="122">
        <v>1973</v>
      </c>
    </row>
    <row r="81" spans="1:68">
      <c r="A81" s="128"/>
      <c r="B81" s="122">
        <v>1974</v>
      </c>
      <c r="C81" s="100">
        <v>32.811126999999999</v>
      </c>
      <c r="D81" s="100">
        <v>0.47530549999999999</v>
      </c>
      <c r="E81" s="100">
        <v>0.29970669999999999</v>
      </c>
      <c r="F81" s="100">
        <v>2.1042714999999999</v>
      </c>
      <c r="G81" s="100">
        <v>1.5333634</v>
      </c>
      <c r="H81" s="100">
        <v>1.7328589999999999</v>
      </c>
      <c r="I81" s="100">
        <v>1.0631625</v>
      </c>
      <c r="J81" s="100">
        <v>1.7004653999999999</v>
      </c>
      <c r="K81" s="100">
        <v>3.0280931</v>
      </c>
      <c r="L81" s="100">
        <v>4.8272798999999997</v>
      </c>
      <c r="M81" s="100">
        <v>5.4975693000000003</v>
      </c>
      <c r="N81" s="100">
        <v>3.9402784999999998</v>
      </c>
      <c r="O81" s="100">
        <v>6.5965720000000001</v>
      </c>
      <c r="P81" s="100">
        <v>8.249784</v>
      </c>
      <c r="Q81" s="100">
        <v>16.071103999999998</v>
      </c>
      <c r="R81" s="100">
        <v>32.958536000000002</v>
      </c>
      <c r="S81" s="100">
        <v>80.578373999999997</v>
      </c>
      <c r="T81" s="100">
        <v>291.80792000000002</v>
      </c>
      <c r="U81" s="100">
        <v>7.5910770000000003</v>
      </c>
      <c r="V81" s="100">
        <v>11.285506</v>
      </c>
      <c r="W81" s="128"/>
      <c r="X81" s="122">
        <v>1974</v>
      </c>
      <c r="Y81" s="100">
        <v>19.75151</v>
      </c>
      <c r="Z81" s="100">
        <v>0.16659969999999999</v>
      </c>
      <c r="AA81" s="100">
        <v>0.1584025</v>
      </c>
      <c r="AB81" s="100">
        <v>0.33620230000000001</v>
      </c>
      <c r="AC81" s="100">
        <v>0.35103489999999998</v>
      </c>
      <c r="AD81" s="100">
        <v>0.73019619999999996</v>
      </c>
      <c r="AE81" s="100">
        <v>0.45440399999999997</v>
      </c>
      <c r="AF81" s="100">
        <v>1.2818376</v>
      </c>
      <c r="AG81" s="100">
        <v>1.6215033000000001</v>
      </c>
      <c r="AH81" s="100">
        <v>4.3652423999999996</v>
      </c>
      <c r="AI81" s="100">
        <v>3.2061130000000002</v>
      </c>
      <c r="AJ81" s="100">
        <v>1.9070442999999999</v>
      </c>
      <c r="AK81" s="100">
        <v>4.1041637</v>
      </c>
      <c r="AL81" s="100">
        <v>4.2944443000000003</v>
      </c>
      <c r="AM81" s="100">
        <v>13.028537999999999</v>
      </c>
      <c r="AN81" s="100">
        <v>15.455353000000001</v>
      </c>
      <c r="AO81" s="100">
        <v>40.985045999999997</v>
      </c>
      <c r="AP81" s="100">
        <v>238.54693</v>
      </c>
      <c r="AQ81" s="100">
        <v>6.0296479999999999</v>
      </c>
      <c r="AR81" s="100">
        <v>7.4257033000000003</v>
      </c>
      <c r="AS81" s="128"/>
      <c r="AT81" s="122">
        <v>1974</v>
      </c>
      <c r="AU81" s="100">
        <v>26.425101000000002</v>
      </c>
      <c r="AV81" s="100">
        <v>0.3248298</v>
      </c>
      <c r="AW81" s="100">
        <v>0.2310141</v>
      </c>
      <c r="AX81" s="100">
        <v>1.236939</v>
      </c>
      <c r="AY81" s="100">
        <v>0.95099029999999996</v>
      </c>
      <c r="AZ81" s="100">
        <v>1.2445782999999999</v>
      </c>
      <c r="BA81" s="100">
        <v>0.76886580000000004</v>
      </c>
      <c r="BB81" s="100">
        <v>1.4967874999999999</v>
      </c>
      <c r="BC81" s="100">
        <v>2.3489005000000001</v>
      </c>
      <c r="BD81" s="100">
        <v>4.6034100000000002</v>
      </c>
      <c r="BE81" s="100">
        <v>4.3635093999999999</v>
      </c>
      <c r="BF81" s="100">
        <v>2.9071175999999999</v>
      </c>
      <c r="BG81" s="100">
        <v>5.3073392000000004</v>
      </c>
      <c r="BH81" s="100">
        <v>6.1513926000000003</v>
      </c>
      <c r="BI81" s="100">
        <v>14.358817999999999</v>
      </c>
      <c r="BJ81" s="100">
        <v>22.084382000000002</v>
      </c>
      <c r="BK81" s="100">
        <v>54.584313999999999</v>
      </c>
      <c r="BL81" s="100">
        <v>254.76209</v>
      </c>
      <c r="BM81" s="100">
        <v>6.8135919999999999</v>
      </c>
      <c r="BN81" s="100">
        <v>9.0548670999999992</v>
      </c>
      <c r="BO81" s="128"/>
      <c r="BP81" s="122">
        <v>1974</v>
      </c>
    </row>
    <row r="82" spans="1:68">
      <c r="A82" s="128"/>
      <c r="B82" s="122">
        <v>1975</v>
      </c>
      <c r="C82" s="100">
        <v>32.388367000000002</v>
      </c>
      <c r="D82" s="100">
        <v>0.15631249999999999</v>
      </c>
      <c r="E82" s="100">
        <v>0.1505811</v>
      </c>
      <c r="F82" s="100">
        <v>0.63546329999999995</v>
      </c>
      <c r="G82" s="100">
        <v>1.5295118999999999</v>
      </c>
      <c r="H82" s="100">
        <v>1.5208276999999999</v>
      </c>
      <c r="I82" s="100">
        <v>0.61621380000000003</v>
      </c>
      <c r="J82" s="100">
        <v>1.8824061000000001</v>
      </c>
      <c r="K82" s="100">
        <v>0.51466009999999995</v>
      </c>
      <c r="L82" s="100">
        <v>3.1266234000000002</v>
      </c>
      <c r="M82" s="100">
        <v>3.0975336000000002</v>
      </c>
      <c r="N82" s="100">
        <v>5.1651724999999997</v>
      </c>
      <c r="O82" s="100">
        <v>5.7341503999999999</v>
      </c>
      <c r="P82" s="100">
        <v>3.7812543999999999</v>
      </c>
      <c r="Q82" s="100">
        <v>7.5660654999999997</v>
      </c>
      <c r="R82" s="100">
        <v>13.132759999999999</v>
      </c>
      <c r="S82" s="100">
        <v>56.749823999999997</v>
      </c>
      <c r="T82" s="100">
        <v>238.23455999999999</v>
      </c>
      <c r="U82" s="100">
        <v>6.0265331</v>
      </c>
      <c r="V82" s="100">
        <v>8.5387661000000001</v>
      </c>
      <c r="W82" s="128"/>
      <c r="X82" s="122">
        <v>1975</v>
      </c>
      <c r="Y82" s="100">
        <v>23.800395999999999</v>
      </c>
      <c r="Z82" s="100">
        <v>0.164358</v>
      </c>
      <c r="AA82" s="100">
        <v>0.1595502</v>
      </c>
      <c r="AB82" s="100">
        <v>0.49648490000000001</v>
      </c>
      <c r="AC82" s="100">
        <v>0.34696379999999999</v>
      </c>
      <c r="AD82" s="100">
        <v>0</v>
      </c>
      <c r="AE82" s="100">
        <v>0.87508779999999997</v>
      </c>
      <c r="AF82" s="100">
        <v>0.74536009999999997</v>
      </c>
      <c r="AG82" s="100">
        <v>1.0966475</v>
      </c>
      <c r="AH82" s="100">
        <v>0.77260450000000003</v>
      </c>
      <c r="AI82" s="100">
        <v>1.8478531</v>
      </c>
      <c r="AJ82" s="100">
        <v>1.8752519999999999</v>
      </c>
      <c r="AK82" s="100">
        <v>0.66691560000000005</v>
      </c>
      <c r="AL82" s="100">
        <v>4.5874620000000004</v>
      </c>
      <c r="AM82" s="100">
        <v>4.3307853999999999</v>
      </c>
      <c r="AN82" s="100">
        <v>11.769033</v>
      </c>
      <c r="AO82" s="100">
        <v>41.630529000000003</v>
      </c>
      <c r="AP82" s="100">
        <v>175.18770000000001</v>
      </c>
      <c r="AQ82" s="100">
        <v>5.1127890000000003</v>
      </c>
      <c r="AR82" s="100">
        <v>5.8829636000000001</v>
      </c>
      <c r="AS82" s="128"/>
      <c r="AT82" s="122">
        <v>1975</v>
      </c>
      <c r="AU82" s="100">
        <v>28.189999</v>
      </c>
      <c r="AV82" s="100">
        <v>0.1602343</v>
      </c>
      <c r="AW82" s="100">
        <v>0.15493589999999999</v>
      </c>
      <c r="AX82" s="100">
        <v>0.56739430000000002</v>
      </c>
      <c r="AY82" s="100">
        <v>0.944326</v>
      </c>
      <c r="AZ82" s="100">
        <v>0.77618189999999998</v>
      </c>
      <c r="BA82" s="100">
        <v>0.7415718</v>
      </c>
      <c r="BB82" s="100">
        <v>1.3293405</v>
      </c>
      <c r="BC82" s="100">
        <v>0.79643830000000004</v>
      </c>
      <c r="BD82" s="100">
        <v>1.9898492999999999</v>
      </c>
      <c r="BE82" s="100">
        <v>2.4796958999999998</v>
      </c>
      <c r="BF82" s="100">
        <v>3.4935939999999999</v>
      </c>
      <c r="BG82" s="100">
        <v>3.1092485999999999</v>
      </c>
      <c r="BH82" s="100">
        <v>4.2095561000000004</v>
      </c>
      <c r="BI82" s="100">
        <v>5.7556571999999999</v>
      </c>
      <c r="BJ82" s="100">
        <v>12.288926</v>
      </c>
      <c r="BK82" s="100">
        <v>46.733268000000002</v>
      </c>
      <c r="BL82" s="100">
        <v>194.07508000000001</v>
      </c>
      <c r="BM82" s="100">
        <v>5.5711529000000004</v>
      </c>
      <c r="BN82" s="100">
        <v>6.9928315000000003</v>
      </c>
      <c r="BO82" s="128"/>
      <c r="BP82" s="122">
        <v>1975</v>
      </c>
    </row>
    <row r="83" spans="1:68">
      <c r="A83" s="128"/>
      <c r="B83" s="122">
        <v>1976</v>
      </c>
      <c r="C83" s="100">
        <v>33.212187999999998</v>
      </c>
      <c r="D83" s="100">
        <v>0</v>
      </c>
      <c r="E83" s="100">
        <v>0.45991949999999998</v>
      </c>
      <c r="F83" s="100">
        <v>1.2428169</v>
      </c>
      <c r="G83" s="100">
        <v>1.1808685999999999</v>
      </c>
      <c r="H83" s="100">
        <v>0.8339588</v>
      </c>
      <c r="I83" s="100">
        <v>0.79555759999999998</v>
      </c>
      <c r="J83" s="100">
        <v>2.0755644000000002</v>
      </c>
      <c r="K83" s="100">
        <v>2.0739143000000002</v>
      </c>
      <c r="L83" s="100">
        <v>3.1606177</v>
      </c>
      <c r="M83" s="100">
        <v>4.0660736999999996</v>
      </c>
      <c r="N83" s="100">
        <v>2.1748856999999999</v>
      </c>
      <c r="O83" s="100">
        <v>6.0467879</v>
      </c>
      <c r="P83" s="100">
        <v>8.7073283999999997</v>
      </c>
      <c r="Q83" s="100">
        <v>8.6910015000000005</v>
      </c>
      <c r="R83" s="100">
        <v>18.023700999999999</v>
      </c>
      <c r="S83" s="100">
        <v>43.196544000000003</v>
      </c>
      <c r="T83" s="100">
        <v>140.4889</v>
      </c>
      <c r="U83" s="100">
        <v>5.8589022999999996</v>
      </c>
      <c r="V83" s="100">
        <v>7.4204863999999997</v>
      </c>
      <c r="W83" s="128"/>
      <c r="X83" s="122">
        <v>1976</v>
      </c>
      <c r="Y83" s="100">
        <v>21.631689999999999</v>
      </c>
      <c r="Z83" s="100">
        <v>0.31995240000000003</v>
      </c>
      <c r="AA83" s="100">
        <v>0</v>
      </c>
      <c r="AB83" s="100">
        <v>0.64821629999999997</v>
      </c>
      <c r="AC83" s="100">
        <v>1.03346</v>
      </c>
      <c r="AD83" s="100">
        <v>0.51392919999999997</v>
      </c>
      <c r="AE83" s="100">
        <v>1.2695860000000001</v>
      </c>
      <c r="AF83" s="100">
        <v>2.1972817</v>
      </c>
      <c r="AG83" s="100">
        <v>1.6501922</v>
      </c>
      <c r="AH83" s="100">
        <v>1.8220008999999999</v>
      </c>
      <c r="AI83" s="100">
        <v>2.3502130999999999</v>
      </c>
      <c r="AJ83" s="100">
        <v>0.30458829999999998</v>
      </c>
      <c r="AK83" s="100">
        <v>1.9701781</v>
      </c>
      <c r="AL83" s="100">
        <v>2.8233776000000002</v>
      </c>
      <c r="AM83" s="100">
        <v>7.4126628999999999</v>
      </c>
      <c r="AN83" s="100">
        <v>14.131779</v>
      </c>
      <c r="AO83" s="100">
        <v>35.809004000000002</v>
      </c>
      <c r="AP83" s="100">
        <v>201.05216999999999</v>
      </c>
      <c r="AQ83" s="100">
        <v>5.4706087999999999</v>
      </c>
      <c r="AR83" s="100">
        <v>6.4544854999999997</v>
      </c>
      <c r="AS83" s="128"/>
      <c r="AT83" s="122">
        <v>1976</v>
      </c>
      <c r="AU83" s="100">
        <v>27.546852000000001</v>
      </c>
      <c r="AV83" s="100">
        <v>0.15611720000000001</v>
      </c>
      <c r="AW83" s="100">
        <v>0.23657159999999999</v>
      </c>
      <c r="AX83" s="100">
        <v>0.95179400000000003</v>
      </c>
      <c r="AY83" s="100">
        <v>1.1079313</v>
      </c>
      <c r="AZ83" s="100">
        <v>0.67608219999999997</v>
      </c>
      <c r="BA83" s="100">
        <v>1.0252341</v>
      </c>
      <c r="BB83" s="100">
        <v>2.1346894000000001</v>
      </c>
      <c r="BC83" s="100">
        <v>1.8683158</v>
      </c>
      <c r="BD83" s="100">
        <v>2.5141262000000002</v>
      </c>
      <c r="BE83" s="100">
        <v>3.2198072</v>
      </c>
      <c r="BF83" s="100">
        <v>1.2304512000000001</v>
      </c>
      <c r="BG83" s="100">
        <v>3.9270456999999999</v>
      </c>
      <c r="BH83" s="100">
        <v>5.5777593000000003</v>
      </c>
      <c r="BI83" s="100">
        <v>7.9776389999999999</v>
      </c>
      <c r="BJ83" s="100">
        <v>15.631988</v>
      </c>
      <c r="BK83" s="100">
        <v>38.245792999999999</v>
      </c>
      <c r="BL83" s="100">
        <v>183.21729999999999</v>
      </c>
      <c r="BM83" s="100">
        <v>5.6651841999999997</v>
      </c>
      <c r="BN83" s="100">
        <v>7.0725347999999997</v>
      </c>
      <c r="BO83" s="128"/>
      <c r="BP83" s="122">
        <v>1976</v>
      </c>
    </row>
    <row r="84" spans="1:68">
      <c r="A84" s="128"/>
      <c r="B84" s="122">
        <v>1977</v>
      </c>
      <c r="C84" s="100">
        <v>37.682864000000002</v>
      </c>
      <c r="D84" s="100">
        <v>0.14870820000000001</v>
      </c>
      <c r="E84" s="100">
        <v>0.46594410000000003</v>
      </c>
      <c r="F84" s="100">
        <v>1.3661574999999999</v>
      </c>
      <c r="G84" s="100">
        <v>1.6622644</v>
      </c>
      <c r="H84" s="100">
        <v>1.5203652999999999</v>
      </c>
      <c r="I84" s="100">
        <v>1.8538532999999999</v>
      </c>
      <c r="J84" s="100">
        <v>2.2641339</v>
      </c>
      <c r="K84" s="100">
        <v>3.0680885999999998</v>
      </c>
      <c r="L84" s="100">
        <v>5.2163155999999997</v>
      </c>
      <c r="M84" s="100">
        <v>3.0326848000000002</v>
      </c>
      <c r="N84" s="100">
        <v>2.4124506999999999</v>
      </c>
      <c r="O84" s="100">
        <v>2.4718387000000002</v>
      </c>
      <c r="P84" s="100">
        <v>6.6870248999999999</v>
      </c>
      <c r="Q84" s="100">
        <v>13.563351000000001</v>
      </c>
      <c r="R84" s="100">
        <v>9.8028537</v>
      </c>
      <c r="S84" s="100">
        <v>52.339340999999997</v>
      </c>
      <c r="T84" s="100">
        <v>172.44082</v>
      </c>
      <c r="U84" s="100">
        <v>6.4042095000000003</v>
      </c>
      <c r="V84" s="100">
        <v>8.3842558999999994</v>
      </c>
      <c r="W84" s="128"/>
      <c r="X84" s="122">
        <v>1977</v>
      </c>
      <c r="Y84" s="100">
        <v>23.831527000000001</v>
      </c>
      <c r="Z84" s="100">
        <v>0.15537190000000001</v>
      </c>
      <c r="AA84" s="100">
        <v>0</v>
      </c>
      <c r="AB84" s="100">
        <v>0.63417670000000004</v>
      </c>
      <c r="AC84" s="100">
        <v>0.5105305</v>
      </c>
      <c r="AD84" s="100">
        <v>1.2070943000000001</v>
      </c>
      <c r="AE84" s="100">
        <v>0.78297349999999999</v>
      </c>
      <c r="AF84" s="100">
        <v>1.1942723</v>
      </c>
      <c r="AG84" s="100">
        <v>2.4310067000000002</v>
      </c>
      <c r="AH84" s="100">
        <v>1.8557253</v>
      </c>
      <c r="AI84" s="100">
        <v>1.8329742</v>
      </c>
      <c r="AJ84" s="100">
        <v>1.7643323</v>
      </c>
      <c r="AK84" s="100">
        <v>1.9595803999999999</v>
      </c>
      <c r="AL84" s="100">
        <v>5.0520360000000002</v>
      </c>
      <c r="AM84" s="100">
        <v>5.1633157000000001</v>
      </c>
      <c r="AN84" s="100">
        <v>22.970103999999999</v>
      </c>
      <c r="AO84" s="100">
        <v>45.485810999999998</v>
      </c>
      <c r="AP84" s="100">
        <v>198.81352999999999</v>
      </c>
      <c r="AQ84" s="100">
        <v>5.9258991999999999</v>
      </c>
      <c r="AR84" s="100">
        <v>6.9660326000000001</v>
      </c>
      <c r="AS84" s="128"/>
      <c r="AT84" s="122">
        <v>1977</v>
      </c>
      <c r="AU84" s="100">
        <v>30.914413</v>
      </c>
      <c r="AV84" s="100">
        <v>0.15196699999999999</v>
      </c>
      <c r="AW84" s="100">
        <v>0.2392436</v>
      </c>
      <c r="AX84" s="100">
        <v>1.0081263</v>
      </c>
      <c r="AY84" s="100">
        <v>1.0931599000000001</v>
      </c>
      <c r="AZ84" s="100">
        <v>1.3653415</v>
      </c>
      <c r="BA84" s="100">
        <v>1.3329652000000001</v>
      </c>
      <c r="BB84" s="100">
        <v>1.7435069000000001</v>
      </c>
      <c r="BC84" s="100">
        <v>2.7582946000000002</v>
      </c>
      <c r="BD84" s="100">
        <v>3.5906918999999999</v>
      </c>
      <c r="BE84" s="100">
        <v>2.4434722</v>
      </c>
      <c r="BF84" s="100">
        <v>2.0843104000000001</v>
      </c>
      <c r="BG84" s="100">
        <v>2.2057152000000002</v>
      </c>
      <c r="BH84" s="100">
        <v>5.8135069000000001</v>
      </c>
      <c r="BI84" s="100">
        <v>8.8951889000000008</v>
      </c>
      <c r="BJ84" s="100">
        <v>17.836288</v>
      </c>
      <c r="BK84" s="100">
        <v>47.731985000000002</v>
      </c>
      <c r="BL84" s="100">
        <v>191.15673000000001</v>
      </c>
      <c r="BM84" s="100">
        <v>6.1653437000000002</v>
      </c>
      <c r="BN84" s="100">
        <v>7.7707544000000004</v>
      </c>
      <c r="BO84" s="128"/>
      <c r="BP84" s="122">
        <v>1977</v>
      </c>
    </row>
    <row r="85" spans="1:68">
      <c r="A85" s="128"/>
      <c r="B85" s="122">
        <v>1978</v>
      </c>
      <c r="C85" s="100">
        <v>45.935696999999998</v>
      </c>
      <c r="D85" s="100">
        <v>0.29437180000000002</v>
      </c>
      <c r="E85" s="100">
        <v>0.15653520000000001</v>
      </c>
      <c r="F85" s="100">
        <v>0.74950609999999995</v>
      </c>
      <c r="G85" s="100">
        <v>2.7738255000000001</v>
      </c>
      <c r="H85" s="100">
        <v>1.0060226999999999</v>
      </c>
      <c r="I85" s="100">
        <v>1.9434663000000001</v>
      </c>
      <c r="J85" s="100">
        <v>1.9948754</v>
      </c>
      <c r="K85" s="100">
        <v>2.0166322000000001</v>
      </c>
      <c r="L85" s="100">
        <v>1.7768256</v>
      </c>
      <c r="M85" s="100">
        <v>4.0202822999999999</v>
      </c>
      <c r="N85" s="100">
        <v>2.9048319</v>
      </c>
      <c r="O85" s="100">
        <v>3.5331944000000002</v>
      </c>
      <c r="P85" s="100">
        <v>3.9048264000000001</v>
      </c>
      <c r="Q85" s="100">
        <v>7.4926478000000003</v>
      </c>
      <c r="R85" s="100">
        <v>14.661528000000001</v>
      </c>
      <c r="S85" s="100">
        <v>51.346162</v>
      </c>
      <c r="T85" s="100">
        <v>221.64475999999999</v>
      </c>
      <c r="U85" s="100">
        <v>6.8650589999999996</v>
      </c>
      <c r="V85" s="100">
        <v>9.2021613999999996</v>
      </c>
      <c r="W85" s="128"/>
      <c r="X85" s="122">
        <v>1978</v>
      </c>
      <c r="Y85" s="100">
        <v>31.685343</v>
      </c>
      <c r="Z85" s="100">
        <v>0.1532191</v>
      </c>
      <c r="AA85" s="100">
        <v>0</v>
      </c>
      <c r="AB85" s="100">
        <v>0.93944640000000001</v>
      </c>
      <c r="AC85" s="100">
        <v>0.50230810000000004</v>
      </c>
      <c r="AD85" s="100">
        <v>1.1958329999999999</v>
      </c>
      <c r="AE85" s="100">
        <v>1.2915700999999999</v>
      </c>
      <c r="AF85" s="100">
        <v>0.70220769999999999</v>
      </c>
      <c r="AG85" s="100">
        <v>1.0585595000000001</v>
      </c>
      <c r="AH85" s="100">
        <v>1.3495277000000001</v>
      </c>
      <c r="AI85" s="100">
        <v>2.0919352999999998</v>
      </c>
      <c r="AJ85" s="100">
        <v>1.1361764000000001</v>
      </c>
      <c r="AK85" s="100">
        <v>1.9571194999999999</v>
      </c>
      <c r="AL85" s="100">
        <v>4.8964955999999997</v>
      </c>
      <c r="AM85" s="100">
        <v>5.9662310999999999</v>
      </c>
      <c r="AN85" s="100">
        <v>10.273902</v>
      </c>
      <c r="AO85" s="100">
        <v>26.195153999999999</v>
      </c>
      <c r="AP85" s="100">
        <v>137.46333999999999</v>
      </c>
      <c r="AQ85" s="100">
        <v>5.4054339999999996</v>
      </c>
      <c r="AR85" s="100">
        <v>5.8648885000000002</v>
      </c>
      <c r="AS85" s="128"/>
      <c r="AT85" s="122">
        <v>1978</v>
      </c>
      <c r="AU85" s="100">
        <v>38.984279000000001</v>
      </c>
      <c r="AV85" s="100">
        <v>0.22521289999999999</v>
      </c>
      <c r="AW85" s="100">
        <v>8.0229599999999998E-2</v>
      </c>
      <c r="AX85" s="100">
        <v>0.84240839999999995</v>
      </c>
      <c r="AY85" s="100">
        <v>1.6527354999999999</v>
      </c>
      <c r="AZ85" s="100">
        <v>1.1000411000000001</v>
      </c>
      <c r="BA85" s="100">
        <v>1.6245854</v>
      </c>
      <c r="BB85" s="100">
        <v>1.3661513000000001</v>
      </c>
      <c r="BC85" s="100">
        <v>1.5492406999999999</v>
      </c>
      <c r="BD85" s="100">
        <v>1.5697334000000001</v>
      </c>
      <c r="BE85" s="100">
        <v>3.0753341999999999</v>
      </c>
      <c r="BF85" s="100">
        <v>2.0105930000000001</v>
      </c>
      <c r="BG85" s="100">
        <v>2.7136903999999999</v>
      </c>
      <c r="BH85" s="100">
        <v>4.4356627</v>
      </c>
      <c r="BI85" s="100">
        <v>6.6428814999999997</v>
      </c>
      <c r="BJ85" s="100">
        <v>12.008829</v>
      </c>
      <c r="BK85" s="100">
        <v>34.453941999999998</v>
      </c>
      <c r="BL85" s="100">
        <v>161.50153</v>
      </c>
      <c r="BM85" s="100">
        <v>6.1354157999999996</v>
      </c>
      <c r="BN85" s="100">
        <v>7.2147623000000003</v>
      </c>
      <c r="BO85" s="128"/>
      <c r="BP85" s="122">
        <v>1978</v>
      </c>
    </row>
    <row r="86" spans="1:68">
      <c r="A86" s="128"/>
      <c r="B86" s="123">
        <v>1979</v>
      </c>
      <c r="C86" s="100">
        <v>41.406167000000003</v>
      </c>
      <c r="D86" s="100">
        <v>0.1479743</v>
      </c>
      <c r="E86" s="100">
        <v>0.15596389999999999</v>
      </c>
      <c r="F86" s="100">
        <v>1.3422658999999999</v>
      </c>
      <c r="G86" s="100">
        <v>1.2712699000000001</v>
      </c>
      <c r="H86" s="100">
        <v>1.3292679999999999</v>
      </c>
      <c r="I86" s="100">
        <v>0.85789490000000002</v>
      </c>
      <c r="J86" s="100">
        <v>1.0721560999999999</v>
      </c>
      <c r="K86" s="100">
        <v>1.2361458999999999</v>
      </c>
      <c r="L86" s="100">
        <v>2.8479332999999998</v>
      </c>
      <c r="M86" s="100">
        <v>2.7630276999999999</v>
      </c>
      <c r="N86" s="100">
        <v>1.9556623</v>
      </c>
      <c r="O86" s="100">
        <v>2.5091135000000002</v>
      </c>
      <c r="P86" s="100">
        <v>4.1890782</v>
      </c>
      <c r="Q86" s="100">
        <v>5.4542479999999998</v>
      </c>
      <c r="R86" s="100">
        <v>12.031884</v>
      </c>
      <c r="S86" s="100">
        <v>30.590395000000001</v>
      </c>
      <c r="T86" s="100">
        <v>146.90371999999999</v>
      </c>
      <c r="U86" s="100">
        <v>5.6246676000000004</v>
      </c>
      <c r="V86" s="100">
        <v>7.0408609000000002</v>
      </c>
      <c r="W86" s="128"/>
      <c r="X86" s="123">
        <v>1979</v>
      </c>
      <c r="Y86" s="100">
        <v>28.334810000000001</v>
      </c>
      <c r="Z86" s="100">
        <v>0.15438289999999999</v>
      </c>
      <c r="AA86" s="100">
        <v>0</v>
      </c>
      <c r="AB86" s="100">
        <v>0.93305199999999999</v>
      </c>
      <c r="AC86" s="100">
        <v>0.65497539999999999</v>
      </c>
      <c r="AD86" s="100">
        <v>0.84536279999999997</v>
      </c>
      <c r="AE86" s="100">
        <v>0.3561298</v>
      </c>
      <c r="AF86" s="100">
        <v>1.5771556</v>
      </c>
      <c r="AG86" s="100">
        <v>1.5524173999999999</v>
      </c>
      <c r="AH86" s="100">
        <v>1.0961907</v>
      </c>
      <c r="AI86" s="100">
        <v>0.78737259999999998</v>
      </c>
      <c r="AJ86" s="100">
        <v>0.54960759999999997</v>
      </c>
      <c r="AK86" s="100">
        <v>2.3023134999999999</v>
      </c>
      <c r="AL86" s="100">
        <v>4.7234081000000003</v>
      </c>
      <c r="AM86" s="100">
        <v>2.8881839999999999</v>
      </c>
      <c r="AN86" s="100">
        <v>6.6670221999999999</v>
      </c>
      <c r="AO86" s="100">
        <v>20.465758000000001</v>
      </c>
      <c r="AP86" s="100">
        <v>126.18111</v>
      </c>
      <c r="AQ86" s="100">
        <v>4.7232381999999999</v>
      </c>
      <c r="AR86" s="100">
        <v>5.0859030000000001</v>
      </c>
      <c r="AS86" s="128"/>
      <c r="AT86" s="123">
        <v>1979</v>
      </c>
      <c r="AU86" s="100">
        <v>35.024062000000001</v>
      </c>
      <c r="AV86" s="100">
        <v>0.15111069999999999</v>
      </c>
      <c r="AW86" s="100">
        <v>7.9819299999999996E-2</v>
      </c>
      <c r="AX86" s="100">
        <v>1.1419357999999999</v>
      </c>
      <c r="AY86" s="100">
        <v>0.96774039999999995</v>
      </c>
      <c r="AZ86" s="100">
        <v>1.0894185999999999</v>
      </c>
      <c r="BA86" s="100">
        <v>0.61166620000000005</v>
      </c>
      <c r="BB86" s="100">
        <v>1.3184104000000001</v>
      </c>
      <c r="BC86" s="100">
        <v>1.3906852000000001</v>
      </c>
      <c r="BD86" s="100">
        <v>1.9969513000000001</v>
      </c>
      <c r="BE86" s="100">
        <v>1.7968805999999999</v>
      </c>
      <c r="BF86" s="100">
        <v>1.2468292000000001</v>
      </c>
      <c r="BG86" s="100">
        <v>2.4012692000000002</v>
      </c>
      <c r="BH86" s="100">
        <v>4.4752219000000002</v>
      </c>
      <c r="BI86" s="100">
        <v>4.0241233000000003</v>
      </c>
      <c r="BJ86" s="100">
        <v>8.8096201000000001</v>
      </c>
      <c r="BK86" s="100">
        <v>23.808837</v>
      </c>
      <c r="BL86" s="100">
        <v>131.99019999999999</v>
      </c>
      <c r="BM86" s="100">
        <v>5.1736981000000002</v>
      </c>
      <c r="BN86" s="100">
        <v>5.9666760999999999</v>
      </c>
      <c r="BO86" s="128"/>
      <c r="BP86" s="123">
        <v>1979</v>
      </c>
    </row>
    <row r="87" spans="1:68">
      <c r="A87" s="128"/>
      <c r="B87" s="123">
        <v>1980</v>
      </c>
      <c r="C87" s="100">
        <v>43.283622999999999</v>
      </c>
      <c r="D87" s="100">
        <v>0.44961329999999999</v>
      </c>
      <c r="E87" s="100">
        <v>0</v>
      </c>
      <c r="F87" s="100">
        <v>0.75015940000000003</v>
      </c>
      <c r="G87" s="100">
        <v>1.5526888999999999</v>
      </c>
      <c r="H87" s="100">
        <v>1.6378594</v>
      </c>
      <c r="I87" s="100">
        <v>1.0002751000000001</v>
      </c>
      <c r="J87" s="100">
        <v>1.8544236000000001</v>
      </c>
      <c r="K87" s="100">
        <v>0.72348259999999998</v>
      </c>
      <c r="L87" s="100">
        <v>1.8415819</v>
      </c>
      <c r="M87" s="100">
        <v>3.7830449000000002</v>
      </c>
      <c r="N87" s="100">
        <v>2.1866167999999999</v>
      </c>
      <c r="O87" s="100">
        <v>3.1882332999999998</v>
      </c>
      <c r="P87" s="100">
        <v>1.2206087999999999</v>
      </c>
      <c r="Q87" s="100">
        <v>2.9392746000000001</v>
      </c>
      <c r="R87" s="100">
        <v>6.8379408000000002</v>
      </c>
      <c r="S87" s="100">
        <v>18.290824000000001</v>
      </c>
      <c r="T87" s="100">
        <v>106.27771</v>
      </c>
      <c r="U87" s="100">
        <v>5.3147561999999997</v>
      </c>
      <c r="V87" s="100">
        <v>6.1553130999999999</v>
      </c>
      <c r="W87" s="128"/>
      <c r="X87" s="123">
        <v>1980</v>
      </c>
      <c r="Y87" s="100">
        <v>28.426939999999998</v>
      </c>
      <c r="Z87" s="100">
        <v>0.1564101</v>
      </c>
      <c r="AA87" s="100">
        <v>0.16083510000000001</v>
      </c>
      <c r="AB87" s="100">
        <v>0.77999229999999997</v>
      </c>
      <c r="AC87" s="100">
        <v>0.15997339999999999</v>
      </c>
      <c r="AD87" s="100">
        <v>0.50053720000000002</v>
      </c>
      <c r="AE87" s="100">
        <v>0.68888309999999997</v>
      </c>
      <c r="AF87" s="100">
        <v>1.0747949999999999</v>
      </c>
      <c r="AG87" s="100">
        <v>0.50610489999999997</v>
      </c>
      <c r="AH87" s="100">
        <v>0.2766864</v>
      </c>
      <c r="AI87" s="100">
        <v>0.26452930000000002</v>
      </c>
      <c r="AJ87" s="100">
        <v>1.0782194</v>
      </c>
      <c r="AK87" s="100">
        <v>1.6211502</v>
      </c>
      <c r="AL87" s="100">
        <v>2.8285143000000001</v>
      </c>
      <c r="AM87" s="100">
        <v>3.2563441000000002</v>
      </c>
      <c r="AN87" s="100">
        <v>8.5714097000000002</v>
      </c>
      <c r="AO87" s="100">
        <v>22.528058000000001</v>
      </c>
      <c r="AP87" s="100">
        <v>113.43902</v>
      </c>
      <c r="AQ87" s="100">
        <v>4.3901998999999998</v>
      </c>
      <c r="AR87" s="100">
        <v>4.7049190999999997</v>
      </c>
      <c r="AS87" s="128"/>
      <c r="AT87" s="123">
        <v>1980</v>
      </c>
      <c r="AU87" s="100">
        <v>36.036386</v>
      </c>
      <c r="AV87" s="100">
        <v>0.30614160000000001</v>
      </c>
      <c r="AW87" s="100">
        <v>7.86028E-2</v>
      </c>
      <c r="AX87" s="100">
        <v>0.76478500000000005</v>
      </c>
      <c r="AY87" s="100">
        <v>0.86672320000000003</v>
      </c>
      <c r="AZ87" s="100">
        <v>1.0744610000000001</v>
      </c>
      <c r="BA87" s="100">
        <v>0.84710949999999996</v>
      </c>
      <c r="BB87" s="100">
        <v>1.472861</v>
      </c>
      <c r="BC87" s="100">
        <v>0.61740899999999999</v>
      </c>
      <c r="BD87" s="100">
        <v>1.0788534000000001</v>
      </c>
      <c r="BE87" s="100">
        <v>2.0657529000000001</v>
      </c>
      <c r="BF87" s="100">
        <v>1.6285672</v>
      </c>
      <c r="BG87" s="100">
        <v>2.3700253</v>
      </c>
      <c r="BH87" s="100">
        <v>2.0809174000000001</v>
      </c>
      <c r="BI87" s="100">
        <v>3.1162760999999999</v>
      </c>
      <c r="BJ87" s="100">
        <v>7.8728689000000003</v>
      </c>
      <c r="BK87" s="100">
        <v>21.108395000000002</v>
      </c>
      <c r="BL87" s="100">
        <v>111.459</v>
      </c>
      <c r="BM87" s="100">
        <v>4.8518729</v>
      </c>
      <c r="BN87" s="100">
        <v>5.4876176000000001</v>
      </c>
      <c r="BO87" s="128"/>
      <c r="BP87" s="123">
        <v>1980</v>
      </c>
    </row>
    <row r="88" spans="1:68">
      <c r="A88" s="128"/>
      <c r="B88" s="123">
        <v>1981</v>
      </c>
      <c r="C88" s="100">
        <v>46.980716999999999</v>
      </c>
      <c r="D88" s="100">
        <v>0.30811749999999999</v>
      </c>
      <c r="E88" s="100">
        <v>0.1487571</v>
      </c>
      <c r="F88" s="100">
        <v>0.75668259999999998</v>
      </c>
      <c r="G88" s="100">
        <v>1.0608648000000001</v>
      </c>
      <c r="H88" s="100">
        <v>1.1246605999999999</v>
      </c>
      <c r="I88" s="100">
        <v>1.1249444</v>
      </c>
      <c r="J88" s="100">
        <v>1.5867412000000001</v>
      </c>
      <c r="K88" s="100">
        <v>1.4045536000000001</v>
      </c>
      <c r="L88" s="100">
        <v>1.8551401000000001</v>
      </c>
      <c r="M88" s="100">
        <v>3.2865712999999999</v>
      </c>
      <c r="N88" s="100">
        <v>3.512213</v>
      </c>
      <c r="O88" s="100">
        <v>3.7690982000000002</v>
      </c>
      <c r="P88" s="100">
        <v>2.3986087999999999</v>
      </c>
      <c r="Q88" s="100">
        <v>4.5447056999999997</v>
      </c>
      <c r="R88" s="100">
        <v>7.5335951000000003</v>
      </c>
      <c r="S88" s="100">
        <v>30.736129999999999</v>
      </c>
      <c r="T88" s="100">
        <v>93.579037999999997</v>
      </c>
      <c r="U88" s="100">
        <v>5.7597291000000004</v>
      </c>
      <c r="V88" s="100">
        <v>6.5831162000000001</v>
      </c>
      <c r="W88" s="128"/>
      <c r="X88" s="123">
        <v>1981</v>
      </c>
      <c r="Y88" s="100">
        <v>31.631919</v>
      </c>
      <c r="Z88" s="100">
        <v>0.48351919999999998</v>
      </c>
      <c r="AA88" s="100">
        <v>0</v>
      </c>
      <c r="AB88" s="100">
        <v>0.3143339</v>
      </c>
      <c r="AC88" s="100">
        <v>0.46727010000000002</v>
      </c>
      <c r="AD88" s="100">
        <v>0.6583582</v>
      </c>
      <c r="AE88" s="100">
        <v>0.1653743</v>
      </c>
      <c r="AF88" s="100">
        <v>0</v>
      </c>
      <c r="AG88" s="100">
        <v>0</v>
      </c>
      <c r="AH88" s="100">
        <v>1.116277</v>
      </c>
      <c r="AI88" s="100">
        <v>0.79143140000000001</v>
      </c>
      <c r="AJ88" s="100">
        <v>2.1595007000000002</v>
      </c>
      <c r="AK88" s="100">
        <v>2.4899157999999999</v>
      </c>
      <c r="AL88" s="100">
        <v>1.7478178</v>
      </c>
      <c r="AM88" s="100">
        <v>5.3231365999999998</v>
      </c>
      <c r="AN88" s="100">
        <v>6.4758450999999999</v>
      </c>
      <c r="AO88" s="100">
        <v>14.696229000000001</v>
      </c>
      <c r="AP88" s="100">
        <v>96.250251000000006</v>
      </c>
      <c r="AQ88" s="100">
        <v>4.3745859999999999</v>
      </c>
      <c r="AR88" s="100">
        <v>4.5600202000000003</v>
      </c>
      <c r="AS88" s="128"/>
      <c r="AT88" s="123">
        <v>1981</v>
      </c>
      <c r="AU88" s="100">
        <v>39.486916000000001</v>
      </c>
      <c r="AV88" s="100">
        <v>0.3938391</v>
      </c>
      <c r="AW88" s="100">
        <v>7.5966599999999995E-2</v>
      </c>
      <c r="AX88" s="100">
        <v>0.53968830000000001</v>
      </c>
      <c r="AY88" s="100">
        <v>0.76812820000000004</v>
      </c>
      <c r="AZ88" s="100">
        <v>0.89432199999999995</v>
      </c>
      <c r="BA88" s="100">
        <v>0.65202760000000004</v>
      </c>
      <c r="BB88" s="100">
        <v>0.80883899999999997</v>
      </c>
      <c r="BC88" s="100">
        <v>0.71959269999999997</v>
      </c>
      <c r="BD88" s="100">
        <v>1.4952478</v>
      </c>
      <c r="BE88" s="100">
        <v>2.0655581999999999</v>
      </c>
      <c r="BF88" s="100">
        <v>2.8355655999999998</v>
      </c>
      <c r="BG88" s="100">
        <v>3.0987876999999999</v>
      </c>
      <c r="BH88" s="100">
        <v>2.0514120999999998</v>
      </c>
      <c r="BI88" s="100">
        <v>4.9818163999999996</v>
      </c>
      <c r="BJ88" s="100">
        <v>6.9068458000000001</v>
      </c>
      <c r="BK88" s="100">
        <v>20.113804999999999</v>
      </c>
      <c r="BL88" s="100">
        <v>95.526810999999995</v>
      </c>
      <c r="BM88" s="100">
        <v>5.0659172000000003</v>
      </c>
      <c r="BN88" s="100">
        <v>5.5507068000000004</v>
      </c>
      <c r="BO88" s="128"/>
      <c r="BP88" s="123">
        <v>1981</v>
      </c>
    </row>
    <row r="89" spans="1:68">
      <c r="A89" s="128"/>
      <c r="B89" s="123">
        <v>1982</v>
      </c>
      <c r="C89" s="100">
        <v>52.052526</v>
      </c>
      <c r="D89" s="100">
        <v>0</v>
      </c>
      <c r="E89" s="100">
        <v>0.1446008</v>
      </c>
      <c r="F89" s="100">
        <v>0.60780480000000003</v>
      </c>
      <c r="G89" s="100">
        <v>1.4793753000000001</v>
      </c>
      <c r="H89" s="100">
        <v>1.2634517999999999</v>
      </c>
      <c r="I89" s="100">
        <v>0.8036143</v>
      </c>
      <c r="J89" s="100">
        <v>0.54820150000000001</v>
      </c>
      <c r="K89" s="100">
        <v>0.45040380000000002</v>
      </c>
      <c r="L89" s="100">
        <v>1.8252600000000001</v>
      </c>
      <c r="M89" s="100">
        <v>2.5492385</v>
      </c>
      <c r="N89" s="100">
        <v>2.4056066999999999</v>
      </c>
      <c r="O89" s="100">
        <v>4.2699249000000004</v>
      </c>
      <c r="P89" s="100">
        <v>3.9600824000000001</v>
      </c>
      <c r="Q89" s="100">
        <v>3.8141734999999999</v>
      </c>
      <c r="R89" s="100">
        <v>6.3174615000000003</v>
      </c>
      <c r="S89" s="100">
        <v>27.333856000000001</v>
      </c>
      <c r="T89" s="100">
        <v>87.842585999999997</v>
      </c>
      <c r="U89" s="100">
        <v>5.8831955999999996</v>
      </c>
      <c r="V89" s="100">
        <v>6.5216794</v>
      </c>
      <c r="W89" s="128"/>
      <c r="X89" s="123">
        <v>1982</v>
      </c>
      <c r="Y89" s="100">
        <v>30.165163</v>
      </c>
      <c r="Z89" s="100">
        <v>0</v>
      </c>
      <c r="AA89" s="100">
        <v>0</v>
      </c>
      <c r="AB89" s="100">
        <v>0.3170135</v>
      </c>
      <c r="AC89" s="100">
        <v>0.15210509999999999</v>
      </c>
      <c r="AD89" s="100">
        <v>0.6446944</v>
      </c>
      <c r="AE89" s="100">
        <v>0.65964690000000004</v>
      </c>
      <c r="AF89" s="100">
        <v>0.38022889999999998</v>
      </c>
      <c r="AG89" s="100">
        <v>0.94841339999999996</v>
      </c>
      <c r="AH89" s="100">
        <v>1.9187808</v>
      </c>
      <c r="AI89" s="100">
        <v>0.53499819999999998</v>
      </c>
      <c r="AJ89" s="100">
        <v>0.26871899999999999</v>
      </c>
      <c r="AK89" s="100">
        <v>1.8088797999999999</v>
      </c>
      <c r="AL89" s="100">
        <v>1.3778043</v>
      </c>
      <c r="AM89" s="100">
        <v>3.4111937999999999</v>
      </c>
      <c r="AN89" s="100">
        <v>4.9678024000000001</v>
      </c>
      <c r="AO89" s="100">
        <v>11.431402</v>
      </c>
      <c r="AP89" s="100">
        <v>100.34607</v>
      </c>
      <c r="AQ89" s="100">
        <v>4.1166156999999997</v>
      </c>
      <c r="AR89" s="100">
        <v>4.3424711</v>
      </c>
      <c r="AS89" s="128"/>
      <c r="AT89" s="123">
        <v>1982</v>
      </c>
      <c r="AU89" s="100">
        <v>41.375466000000003</v>
      </c>
      <c r="AV89" s="100">
        <v>0</v>
      </c>
      <c r="AW89" s="100">
        <v>7.3831999999999995E-2</v>
      </c>
      <c r="AX89" s="100">
        <v>0.46547929999999998</v>
      </c>
      <c r="AY89" s="100">
        <v>0.82495810000000003</v>
      </c>
      <c r="AZ89" s="100">
        <v>0.95721639999999997</v>
      </c>
      <c r="BA89" s="100">
        <v>0.7325566</v>
      </c>
      <c r="BB89" s="100">
        <v>0.46587770000000001</v>
      </c>
      <c r="BC89" s="100">
        <v>0.69299829999999996</v>
      </c>
      <c r="BD89" s="100">
        <v>1.8708524</v>
      </c>
      <c r="BE89" s="100">
        <v>1.5663608</v>
      </c>
      <c r="BF89" s="100">
        <v>1.340012</v>
      </c>
      <c r="BG89" s="100">
        <v>2.9867075999999999</v>
      </c>
      <c r="BH89" s="100">
        <v>2.5790430999999998</v>
      </c>
      <c r="BI89" s="100">
        <v>3.5881047000000001</v>
      </c>
      <c r="BJ89" s="100">
        <v>5.5179314000000002</v>
      </c>
      <c r="BK89" s="100">
        <v>16.890729</v>
      </c>
      <c r="BL89" s="100">
        <v>96.995036999999996</v>
      </c>
      <c r="BM89" s="100">
        <v>4.9986015000000004</v>
      </c>
      <c r="BN89" s="100">
        <v>5.4399835000000003</v>
      </c>
      <c r="BO89" s="128"/>
      <c r="BP89" s="123">
        <v>1982</v>
      </c>
    </row>
    <row r="90" spans="1:68">
      <c r="A90" s="128"/>
      <c r="B90" s="123">
        <v>1983</v>
      </c>
      <c r="C90" s="100">
        <v>47.986564000000001</v>
      </c>
      <c r="D90" s="100">
        <v>0</v>
      </c>
      <c r="E90" s="100">
        <v>0.14279639999999999</v>
      </c>
      <c r="F90" s="100">
        <v>0</v>
      </c>
      <c r="G90" s="100">
        <v>0.87708909999999995</v>
      </c>
      <c r="H90" s="100">
        <v>0.62360660000000001</v>
      </c>
      <c r="I90" s="100">
        <v>0.79999739999999997</v>
      </c>
      <c r="J90" s="100">
        <v>0.51544970000000001</v>
      </c>
      <c r="K90" s="100">
        <v>1.7501373</v>
      </c>
      <c r="L90" s="100">
        <v>1.0175295</v>
      </c>
      <c r="M90" s="100">
        <v>1.5570261000000001</v>
      </c>
      <c r="N90" s="100">
        <v>2.3716664999999999</v>
      </c>
      <c r="O90" s="100">
        <v>2.1911702000000002</v>
      </c>
      <c r="P90" s="100">
        <v>2.3823704999999999</v>
      </c>
      <c r="Q90" s="100">
        <v>7.8738090999999999</v>
      </c>
      <c r="R90" s="100">
        <v>10.393660000000001</v>
      </c>
      <c r="S90" s="100">
        <v>6.9241289000000004</v>
      </c>
      <c r="T90" s="100">
        <v>117.16462</v>
      </c>
      <c r="U90" s="100">
        <v>5.3731643</v>
      </c>
      <c r="V90" s="100">
        <v>6.2479893999999998</v>
      </c>
      <c r="W90" s="128"/>
      <c r="X90" s="123">
        <v>1983</v>
      </c>
      <c r="Y90" s="100">
        <v>31.224399999999999</v>
      </c>
      <c r="Z90" s="100">
        <v>0.1695913</v>
      </c>
      <c r="AA90" s="100">
        <v>0</v>
      </c>
      <c r="AB90" s="100">
        <v>0.3193011</v>
      </c>
      <c r="AC90" s="100">
        <v>0.1505215</v>
      </c>
      <c r="AD90" s="100">
        <v>0.15898809999999999</v>
      </c>
      <c r="AE90" s="100">
        <v>0</v>
      </c>
      <c r="AF90" s="100">
        <v>0.35772350000000003</v>
      </c>
      <c r="AG90" s="100">
        <v>0.2307273</v>
      </c>
      <c r="AH90" s="100">
        <v>0.53481080000000003</v>
      </c>
      <c r="AI90" s="100">
        <v>0.27228590000000003</v>
      </c>
      <c r="AJ90" s="100">
        <v>0.80175320000000005</v>
      </c>
      <c r="AK90" s="100">
        <v>0.58214670000000002</v>
      </c>
      <c r="AL90" s="100">
        <v>2.4032849000000001</v>
      </c>
      <c r="AM90" s="100">
        <v>2.4754312999999999</v>
      </c>
      <c r="AN90" s="100">
        <v>1.1838101999999999</v>
      </c>
      <c r="AO90" s="100">
        <v>15.696847999999999</v>
      </c>
      <c r="AP90" s="100">
        <v>87.212199999999996</v>
      </c>
      <c r="AQ90" s="100">
        <v>3.8535765</v>
      </c>
      <c r="AR90" s="100">
        <v>3.9412685999999999</v>
      </c>
      <c r="AS90" s="128"/>
      <c r="AT90" s="123">
        <v>1983</v>
      </c>
      <c r="AU90" s="100">
        <v>39.821061999999998</v>
      </c>
      <c r="AV90" s="100">
        <v>8.2686800000000005E-2</v>
      </c>
      <c r="AW90" s="100">
        <v>7.29181E-2</v>
      </c>
      <c r="AX90" s="100">
        <v>0.15614249999999999</v>
      </c>
      <c r="AY90" s="100">
        <v>0.5191192</v>
      </c>
      <c r="AZ90" s="100">
        <v>0.39357429999999999</v>
      </c>
      <c r="BA90" s="100">
        <v>0.40355940000000001</v>
      </c>
      <c r="BB90" s="100">
        <v>0.43817099999999998</v>
      </c>
      <c r="BC90" s="100">
        <v>1.0106466000000001</v>
      </c>
      <c r="BD90" s="100">
        <v>0.7821941</v>
      </c>
      <c r="BE90" s="100">
        <v>0.93009540000000002</v>
      </c>
      <c r="BF90" s="100">
        <v>1.5922299</v>
      </c>
      <c r="BG90" s="100">
        <v>1.3574250999999999</v>
      </c>
      <c r="BH90" s="100">
        <v>2.3935867000000002</v>
      </c>
      <c r="BI90" s="100">
        <v>4.8511505000000001</v>
      </c>
      <c r="BJ90" s="100">
        <v>4.9226269</v>
      </c>
      <c r="BK90" s="100">
        <v>12.645194</v>
      </c>
      <c r="BL90" s="100">
        <v>95.165762000000001</v>
      </c>
      <c r="BM90" s="100">
        <v>4.6123447999999998</v>
      </c>
      <c r="BN90" s="100">
        <v>5.004505</v>
      </c>
      <c r="BO90" s="128"/>
      <c r="BP90" s="123">
        <v>1983</v>
      </c>
    </row>
    <row r="91" spans="1:68">
      <c r="A91" s="128"/>
      <c r="B91" s="123">
        <v>1984</v>
      </c>
      <c r="C91" s="100">
        <v>54.867922</v>
      </c>
      <c r="D91" s="100">
        <v>0.1645422</v>
      </c>
      <c r="E91" s="100">
        <v>0.28642630000000002</v>
      </c>
      <c r="F91" s="100">
        <v>0.60803580000000002</v>
      </c>
      <c r="G91" s="100">
        <v>1.6015585000000001</v>
      </c>
      <c r="H91" s="100">
        <v>1.2275738</v>
      </c>
      <c r="I91" s="100">
        <v>0.7976415</v>
      </c>
      <c r="J91" s="100">
        <v>0.82950520000000005</v>
      </c>
      <c r="K91" s="100">
        <v>0.63021110000000002</v>
      </c>
      <c r="L91" s="100">
        <v>1.4808927999999999</v>
      </c>
      <c r="M91" s="100">
        <v>1.0528449</v>
      </c>
      <c r="N91" s="100">
        <v>1.3071280000000001</v>
      </c>
      <c r="O91" s="100">
        <v>2.3846997999999999</v>
      </c>
      <c r="P91" s="100">
        <v>1.2029786</v>
      </c>
      <c r="Q91" s="100">
        <v>2.0104644999999999</v>
      </c>
      <c r="R91" s="100">
        <v>8.2960013000000004</v>
      </c>
      <c r="S91" s="100">
        <v>17.998854999999999</v>
      </c>
      <c r="T91" s="100">
        <v>86.101268000000005</v>
      </c>
      <c r="U91" s="100">
        <v>5.7982477000000001</v>
      </c>
      <c r="V91" s="100">
        <v>6.2223946999999997</v>
      </c>
      <c r="W91" s="128"/>
      <c r="X91" s="123">
        <v>1984</v>
      </c>
      <c r="Y91" s="100">
        <v>34.493457999999997</v>
      </c>
      <c r="Z91" s="100">
        <v>0.17281540000000001</v>
      </c>
      <c r="AA91" s="100">
        <v>0</v>
      </c>
      <c r="AB91" s="100">
        <v>0.47652860000000002</v>
      </c>
      <c r="AC91" s="100">
        <v>0</v>
      </c>
      <c r="AD91" s="100">
        <v>0</v>
      </c>
      <c r="AE91" s="100">
        <v>0.80656740000000005</v>
      </c>
      <c r="AF91" s="100">
        <v>0.86210909999999996</v>
      </c>
      <c r="AG91" s="100">
        <v>0.66345699999999996</v>
      </c>
      <c r="AH91" s="100">
        <v>0</v>
      </c>
      <c r="AI91" s="100">
        <v>0.82865149999999999</v>
      </c>
      <c r="AJ91" s="100">
        <v>0.80123069999999996</v>
      </c>
      <c r="AK91" s="100">
        <v>1.1219912999999999</v>
      </c>
      <c r="AL91" s="100">
        <v>1.0386948</v>
      </c>
      <c r="AM91" s="100">
        <v>2.3771697000000001</v>
      </c>
      <c r="AN91" s="100">
        <v>4.5397797999999998</v>
      </c>
      <c r="AO91" s="100">
        <v>6.1989143000000002</v>
      </c>
      <c r="AP91" s="100">
        <v>91.317616999999998</v>
      </c>
      <c r="AQ91" s="100">
        <v>4.1788555000000001</v>
      </c>
      <c r="AR91" s="100">
        <v>4.2353158999999998</v>
      </c>
      <c r="AS91" s="128"/>
      <c r="AT91" s="123">
        <v>1984</v>
      </c>
      <c r="AU91" s="100">
        <v>44.938771000000003</v>
      </c>
      <c r="AV91" s="100">
        <v>0.16857739999999999</v>
      </c>
      <c r="AW91" s="100">
        <v>0.1464587</v>
      </c>
      <c r="AX91" s="100">
        <v>0.54372779999999998</v>
      </c>
      <c r="AY91" s="100">
        <v>0.81365100000000001</v>
      </c>
      <c r="AZ91" s="100">
        <v>0.61976880000000001</v>
      </c>
      <c r="BA91" s="100">
        <v>0.8020796</v>
      </c>
      <c r="BB91" s="100">
        <v>0.84549289999999999</v>
      </c>
      <c r="BC91" s="100">
        <v>0.64640679999999995</v>
      </c>
      <c r="BD91" s="100">
        <v>0.75846930000000001</v>
      </c>
      <c r="BE91" s="100">
        <v>0.94345089999999998</v>
      </c>
      <c r="BF91" s="100">
        <v>1.0568841</v>
      </c>
      <c r="BG91" s="100">
        <v>1.7341517</v>
      </c>
      <c r="BH91" s="100">
        <v>1.1148168000000001</v>
      </c>
      <c r="BI91" s="100">
        <v>2.2155263999999999</v>
      </c>
      <c r="BJ91" s="100">
        <v>6.0655074999999998</v>
      </c>
      <c r="BK91" s="100">
        <v>10.342568999999999</v>
      </c>
      <c r="BL91" s="100">
        <v>89.928849999999997</v>
      </c>
      <c r="BM91" s="100">
        <v>4.9873580000000004</v>
      </c>
      <c r="BN91" s="100">
        <v>5.2261074000000001</v>
      </c>
      <c r="BO91" s="128"/>
      <c r="BP91" s="123">
        <v>1984</v>
      </c>
    </row>
    <row r="92" spans="1:68">
      <c r="A92" s="128"/>
      <c r="B92" s="123">
        <v>1985</v>
      </c>
      <c r="C92" s="100">
        <v>56.010277000000002</v>
      </c>
      <c r="D92" s="100">
        <v>0.16595750000000001</v>
      </c>
      <c r="E92" s="100">
        <v>0.1446839</v>
      </c>
      <c r="F92" s="100">
        <v>0.59972080000000005</v>
      </c>
      <c r="G92" s="100">
        <v>0.87393620000000005</v>
      </c>
      <c r="H92" s="100">
        <v>0.89947069999999996</v>
      </c>
      <c r="I92" s="100">
        <v>0.63750200000000001</v>
      </c>
      <c r="J92" s="100">
        <v>0.8004867</v>
      </c>
      <c r="K92" s="100">
        <v>1.4111936</v>
      </c>
      <c r="L92" s="100">
        <v>1.1900059000000001</v>
      </c>
      <c r="M92" s="100">
        <v>1.3333298</v>
      </c>
      <c r="N92" s="100">
        <v>2.3371341999999999</v>
      </c>
      <c r="O92" s="100">
        <v>2.0308339000000002</v>
      </c>
      <c r="P92" s="100">
        <v>3.544591</v>
      </c>
      <c r="Q92" s="100">
        <v>4.8746958999999999</v>
      </c>
      <c r="R92" s="100">
        <v>12.665241999999999</v>
      </c>
      <c r="S92" s="100">
        <v>18.922968000000001</v>
      </c>
      <c r="T92" s="100">
        <v>86.401086000000006</v>
      </c>
      <c r="U92" s="100">
        <v>6.0892625000000002</v>
      </c>
      <c r="V92" s="100">
        <v>6.6102613000000003</v>
      </c>
      <c r="W92" s="128"/>
      <c r="X92" s="123">
        <v>1985</v>
      </c>
      <c r="Y92" s="100">
        <v>36.044778000000001</v>
      </c>
      <c r="Z92" s="100">
        <v>0.34930410000000001</v>
      </c>
      <c r="AA92" s="100">
        <v>0</v>
      </c>
      <c r="AB92" s="100">
        <v>0.31361280000000002</v>
      </c>
      <c r="AC92" s="100">
        <v>0.30170370000000002</v>
      </c>
      <c r="AD92" s="100">
        <v>0.15326890000000001</v>
      </c>
      <c r="AE92" s="100">
        <v>0.15994729999999999</v>
      </c>
      <c r="AF92" s="100">
        <v>0.82916540000000005</v>
      </c>
      <c r="AG92" s="100">
        <v>0.2116478</v>
      </c>
      <c r="AH92" s="100">
        <v>1.0037843</v>
      </c>
      <c r="AI92" s="100">
        <v>0.83789049999999998</v>
      </c>
      <c r="AJ92" s="100">
        <v>0.53484949999999998</v>
      </c>
      <c r="AK92" s="100">
        <v>1.3741587</v>
      </c>
      <c r="AL92" s="100">
        <v>1.3678440000000001</v>
      </c>
      <c r="AM92" s="100">
        <v>0.38580540000000002</v>
      </c>
      <c r="AN92" s="100">
        <v>3.2612239999999999</v>
      </c>
      <c r="AO92" s="100">
        <v>16.463329999999999</v>
      </c>
      <c r="AP92" s="100">
        <v>79.945052000000004</v>
      </c>
      <c r="AQ92" s="100">
        <v>4.3007574999999996</v>
      </c>
      <c r="AR92" s="100">
        <v>4.2829810999999998</v>
      </c>
      <c r="AS92" s="128"/>
      <c r="AT92" s="123">
        <v>1985</v>
      </c>
      <c r="AU92" s="100">
        <v>46.267119000000001</v>
      </c>
      <c r="AV92" s="100">
        <v>0.25529069999999998</v>
      </c>
      <c r="AW92" s="100">
        <v>7.4027200000000001E-2</v>
      </c>
      <c r="AX92" s="100">
        <v>0.4598737</v>
      </c>
      <c r="AY92" s="100">
        <v>0.59283370000000002</v>
      </c>
      <c r="AZ92" s="100">
        <v>0.53050120000000001</v>
      </c>
      <c r="BA92" s="100">
        <v>0.39915220000000001</v>
      </c>
      <c r="BB92" s="100">
        <v>0.81457369999999996</v>
      </c>
      <c r="BC92" s="100">
        <v>0.82600510000000005</v>
      </c>
      <c r="BD92" s="100">
        <v>1.0993602</v>
      </c>
      <c r="BE92" s="100">
        <v>1.0913412</v>
      </c>
      <c r="BF92" s="100">
        <v>1.4492294999999999</v>
      </c>
      <c r="BG92" s="100">
        <v>1.6936116000000001</v>
      </c>
      <c r="BH92" s="100">
        <v>2.3794749999999998</v>
      </c>
      <c r="BI92" s="100">
        <v>2.3689589</v>
      </c>
      <c r="BJ92" s="100">
        <v>7.0896844999999997</v>
      </c>
      <c r="BK92" s="100">
        <v>17.335578000000002</v>
      </c>
      <c r="BL92" s="100">
        <v>81.671038999999993</v>
      </c>
      <c r="BM92" s="100">
        <v>5.1937154999999997</v>
      </c>
      <c r="BN92" s="100">
        <v>5.4039929999999998</v>
      </c>
      <c r="BO92" s="128"/>
      <c r="BP92" s="123">
        <v>1985</v>
      </c>
    </row>
    <row r="93" spans="1:68">
      <c r="A93" s="128"/>
      <c r="B93" s="123">
        <v>1986</v>
      </c>
      <c r="C93" s="100">
        <v>53.633161999999999</v>
      </c>
      <c r="D93" s="100">
        <v>0.16532259999999999</v>
      </c>
      <c r="E93" s="100">
        <v>0.1487648</v>
      </c>
      <c r="F93" s="100">
        <v>0.43569760000000002</v>
      </c>
      <c r="G93" s="100">
        <v>0.88180570000000003</v>
      </c>
      <c r="H93" s="100">
        <v>1.1734386000000001</v>
      </c>
      <c r="I93" s="100">
        <v>0.62923260000000003</v>
      </c>
      <c r="J93" s="100">
        <v>1.8698987</v>
      </c>
      <c r="K93" s="100">
        <v>0.96132220000000002</v>
      </c>
      <c r="L93" s="100">
        <v>1.6159527</v>
      </c>
      <c r="M93" s="100">
        <v>1.0610108</v>
      </c>
      <c r="N93" s="100">
        <v>2.0788183999999998</v>
      </c>
      <c r="O93" s="100">
        <v>2.2753193</v>
      </c>
      <c r="P93" s="100">
        <v>1.5034654999999999</v>
      </c>
      <c r="Q93" s="100">
        <v>1.4330480000000001</v>
      </c>
      <c r="R93" s="100">
        <v>8.2867516999999999</v>
      </c>
      <c r="S93" s="100">
        <v>15.073634999999999</v>
      </c>
      <c r="T93" s="100">
        <v>51.862737000000003</v>
      </c>
      <c r="U93" s="100">
        <v>5.6248684999999998</v>
      </c>
      <c r="V93" s="100">
        <v>5.6788258999999996</v>
      </c>
      <c r="W93" s="128"/>
      <c r="X93" s="123">
        <v>1986</v>
      </c>
      <c r="Y93" s="100">
        <v>35.964815999999999</v>
      </c>
      <c r="Z93" s="100">
        <v>0.17403109999999999</v>
      </c>
      <c r="AA93" s="100">
        <v>0</v>
      </c>
      <c r="AB93" s="100">
        <v>0.30364170000000001</v>
      </c>
      <c r="AC93" s="100">
        <v>0.30474469999999998</v>
      </c>
      <c r="AD93" s="100">
        <v>0.29998049999999998</v>
      </c>
      <c r="AE93" s="100">
        <v>0.1578502</v>
      </c>
      <c r="AF93" s="100">
        <v>0.16001380000000001</v>
      </c>
      <c r="AG93" s="100">
        <v>0.2023411</v>
      </c>
      <c r="AH93" s="100">
        <v>0.48888880000000001</v>
      </c>
      <c r="AI93" s="100">
        <v>0.27789199999999997</v>
      </c>
      <c r="AJ93" s="100">
        <v>0.53951689999999997</v>
      </c>
      <c r="AK93" s="100">
        <v>1.3593088</v>
      </c>
      <c r="AL93" s="100">
        <v>2.301882</v>
      </c>
      <c r="AM93" s="100">
        <v>2.2739935</v>
      </c>
      <c r="AN93" s="100">
        <v>5.7381324999999999</v>
      </c>
      <c r="AO93" s="100">
        <v>10.110882999999999</v>
      </c>
      <c r="AP93" s="100">
        <v>78.233198000000002</v>
      </c>
      <c r="AQ93" s="100">
        <v>4.2777877999999996</v>
      </c>
      <c r="AR93" s="100">
        <v>4.1791983999999998</v>
      </c>
      <c r="AS93" s="128"/>
      <c r="AT93" s="123">
        <v>1986</v>
      </c>
      <c r="AU93" s="100">
        <v>45.015039000000002</v>
      </c>
      <c r="AV93" s="100">
        <v>0.1695651</v>
      </c>
      <c r="AW93" s="100">
        <v>7.6245999999999994E-2</v>
      </c>
      <c r="AX93" s="100">
        <v>0.37113410000000002</v>
      </c>
      <c r="AY93" s="100">
        <v>0.59848480000000004</v>
      </c>
      <c r="AZ93" s="100">
        <v>0.74158279999999999</v>
      </c>
      <c r="BA93" s="100">
        <v>0.39394679999999999</v>
      </c>
      <c r="BB93" s="100">
        <v>1.0262952999999999</v>
      </c>
      <c r="BC93" s="100">
        <v>0.59152229999999995</v>
      </c>
      <c r="BD93" s="100">
        <v>1.0685384</v>
      </c>
      <c r="BE93" s="100">
        <v>0.67856320000000003</v>
      </c>
      <c r="BF93" s="100">
        <v>1.3235637</v>
      </c>
      <c r="BG93" s="100">
        <v>1.8069786000000001</v>
      </c>
      <c r="BH93" s="100">
        <v>1.9293134999999999</v>
      </c>
      <c r="BI93" s="100">
        <v>1.9019562999999999</v>
      </c>
      <c r="BJ93" s="100">
        <v>6.7808729999999997</v>
      </c>
      <c r="BK93" s="100">
        <v>11.890285</v>
      </c>
      <c r="BL93" s="100">
        <v>71.154560000000004</v>
      </c>
      <c r="BM93" s="100">
        <v>4.9505723000000001</v>
      </c>
      <c r="BN93" s="100">
        <v>5.0157315999999996</v>
      </c>
      <c r="BO93" s="128"/>
      <c r="BP93" s="123">
        <v>1986</v>
      </c>
    </row>
    <row r="94" spans="1:68">
      <c r="A94" s="128"/>
      <c r="B94" s="123">
        <v>1987</v>
      </c>
      <c r="C94" s="100">
        <v>55.915508000000003</v>
      </c>
      <c r="D94" s="100">
        <v>0.1629824</v>
      </c>
      <c r="E94" s="100">
        <v>0</v>
      </c>
      <c r="F94" s="100">
        <v>0.70645420000000003</v>
      </c>
      <c r="G94" s="100">
        <v>1.6309537000000001</v>
      </c>
      <c r="H94" s="100">
        <v>0.8620776</v>
      </c>
      <c r="I94" s="100">
        <v>0.92483409999999999</v>
      </c>
      <c r="J94" s="100">
        <v>1.8888921999999999</v>
      </c>
      <c r="K94" s="100">
        <v>1.0669929</v>
      </c>
      <c r="L94" s="100">
        <v>1.1194071999999999</v>
      </c>
      <c r="M94" s="100">
        <v>2.8598094999999999</v>
      </c>
      <c r="N94" s="100">
        <v>2.6290122</v>
      </c>
      <c r="O94" s="100">
        <v>1.6882576</v>
      </c>
      <c r="P94" s="100">
        <v>3.5854501999999999</v>
      </c>
      <c r="Q94" s="100">
        <v>4.2273168999999999</v>
      </c>
      <c r="R94" s="100">
        <v>4.3582479999999997</v>
      </c>
      <c r="S94" s="100">
        <v>14.211207</v>
      </c>
      <c r="T94" s="100">
        <v>57.924643000000003</v>
      </c>
      <c r="U94" s="100">
        <v>5.9741903000000001</v>
      </c>
      <c r="V94" s="100">
        <v>6.1151119999999999</v>
      </c>
      <c r="W94" s="128"/>
      <c r="X94" s="123">
        <v>1987</v>
      </c>
      <c r="Y94" s="100">
        <v>32.126325000000001</v>
      </c>
      <c r="Z94" s="100">
        <v>0.17165169999999999</v>
      </c>
      <c r="AA94" s="100">
        <v>0</v>
      </c>
      <c r="AB94" s="100">
        <v>0.1473824</v>
      </c>
      <c r="AC94" s="100">
        <v>0.30639549999999999</v>
      </c>
      <c r="AD94" s="100">
        <v>0.58615790000000001</v>
      </c>
      <c r="AE94" s="100">
        <v>0.77344780000000002</v>
      </c>
      <c r="AF94" s="100">
        <v>0.1601871</v>
      </c>
      <c r="AG94" s="100">
        <v>0.74644829999999995</v>
      </c>
      <c r="AH94" s="100">
        <v>0.47424270000000002</v>
      </c>
      <c r="AI94" s="100">
        <v>0.54338520000000001</v>
      </c>
      <c r="AJ94" s="100">
        <v>0.54464749999999995</v>
      </c>
      <c r="AK94" s="100">
        <v>2.1720478999999999</v>
      </c>
      <c r="AL94" s="100">
        <v>1.8978933</v>
      </c>
      <c r="AM94" s="100">
        <v>0.74849460000000001</v>
      </c>
      <c r="AN94" s="100">
        <v>3.5198520000000002</v>
      </c>
      <c r="AO94" s="100">
        <v>11.310298</v>
      </c>
      <c r="AP94" s="100">
        <v>69.963166000000001</v>
      </c>
      <c r="AQ94" s="100">
        <v>3.9407687</v>
      </c>
      <c r="AR94" s="100">
        <v>3.8585574999999999</v>
      </c>
      <c r="AS94" s="128"/>
      <c r="AT94" s="123">
        <v>1987</v>
      </c>
      <c r="AU94" s="100">
        <v>44.310091999999997</v>
      </c>
      <c r="AV94" s="100">
        <v>0.16720479999999999</v>
      </c>
      <c r="AW94" s="100">
        <v>0</v>
      </c>
      <c r="AX94" s="100">
        <v>0.43281710000000001</v>
      </c>
      <c r="AY94" s="100">
        <v>0.97950349999999997</v>
      </c>
      <c r="AZ94" s="100">
        <v>0.72547720000000004</v>
      </c>
      <c r="BA94" s="100">
        <v>0.84927589999999997</v>
      </c>
      <c r="BB94" s="100">
        <v>1.0321039999999999</v>
      </c>
      <c r="BC94" s="100">
        <v>0.9105818</v>
      </c>
      <c r="BD94" s="100">
        <v>0.80608939999999996</v>
      </c>
      <c r="BE94" s="100">
        <v>1.7271065000000001</v>
      </c>
      <c r="BF94" s="100">
        <v>1.6051772</v>
      </c>
      <c r="BG94" s="100">
        <v>1.9344711999999999</v>
      </c>
      <c r="BH94" s="100">
        <v>2.6888722999999999</v>
      </c>
      <c r="BI94" s="100">
        <v>2.2911701999999998</v>
      </c>
      <c r="BJ94" s="100">
        <v>3.8628165000000001</v>
      </c>
      <c r="BK94" s="100">
        <v>12.361703</v>
      </c>
      <c r="BL94" s="100">
        <v>66.692644000000001</v>
      </c>
      <c r="BM94" s="100">
        <v>4.9557688000000004</v>
      </c>
      <c r="BN94" s="100">
        <v>5.0319497999999996</v>
      </c>
      <c r="BO94" s="128"/>
      <c r="BP94" s="123">
        <v>1987</v>
      </c>
    </row>
    <row r="95" spans="1:68">
      <c r="A95" s="128"/>
      <c r="B95" s="123">
        <v>1988</v>
      </c>
      <c r="C95" s="100">
        <v>49.093752000000002</v>
      </c>
      <c r="D95" s="100">
        <v>0.31962970000000002</v>
      </c>
      <c r="E95" s="100">
        <v>0.31159930000000002</v>
      </c>
      <c r="F95" s="100">
        <v>0.97439569999999998</v>
      </c>
      <c r="G95" s="100">
        <v>1.7827086000000001</v>
      </c>
      <c r="H95" s="100">
        <v>2.3994727</v>
      </c>
      <c r="I95" s="100">
        <v>1.3560098</v>
      </c>
      <c r="J95" s="100">
        <v>1.4041109000000001</v>
      </c>
      <c r="K95" s="100">
        <v>1.3419531</v>
      </c>
      <c r="L95" s="100">
        <v>1.7354407000000001</v>
      </c>
      <c r="M95" s="100">
        <v>1.5232524000000001</v>
      </c>
      <c r="N95" s="100">
        <v>2.9309807000000001</v>
      </c>
      <c r="O95" s="100">
        <v>2.4921772999999998</v>
      </c>
      <c r="P95" s="100">
        <v>1.3685039000000001</v>
      </c>
      <c r="Q95" s="100">
        <v>2.3510493000000001</v>
      </c>
      <c r="R95" s="100">
        <v>6.285838</v>
      </c>
      <c r="S95" s="100">
        <v>10.842165</v>
      </c>
      <c r="T95" s="100">
        <v>52.791342</v>
      </c>
      <c r="U95" s="100">
        <v>5.5279796000000001</v>
      </c>
      <c r="V95" s="100">
        <v>5.6414719</v>
      </c>
      <c r="W95" s="128"/>
      <c r="X95" s="123">
        <v>1988</v>
      </c>
      <c r="Y95" s="100">
        <v>29.159717000000001</v>
      </c>
      <c r="Z95" s="100">
        <v>0.3374798</v>
      </c>
      <c r="AA95" s="100">
        <v>0</v>
      </c>
      <c r="AB95" s="100">
        <v>0.87047350000000001</v>
      </c>
      <c r="AC95" s="100">
        <v>1.3789172999999999</v>
      </c>
      <c r="AD95" s="100">
        <v>0.28730800000000001</v>
      </c>
      <c r="AE95" s="100">
        <v>0.90799439999999998</v>
      </c>
      <c r="AF95" s="100">
        <v>0.94566220000000001</v>
      </c>
      <c r="AG95" s="100">
        <v>0.35086800000000001</v>
      </c>
      <c r="AH95" s="100">
        <v>0.459505</v>
      </c>
      <c r="AI95" s="100">
        <v>0.26498349999999998</v>
      </c>
      <c r="AJ95" s="100">
        <v>1.3754061</v>
      </c>
      <c r="AK95" s="100">
        <v>1.6213367999999999</v>
      </c>
      <c r="AL95" s="100">
        <v>1.5182800999999999</v>
      </c>
      <c r="AM95" s="100">
        <v>1.4952209000000001</v>
      </c>
      <c r="AN95" s="100">
        <v>1.9430491999999999</v>
      </c>
      <c r="AO95" s="100">
        <v>11.622681</v>
      </c>
      <c r="AP95" s="100">
        <v>76.142386000000002</v>
      </c>
      <c r="AQ95" s="100">
        <v>3.9356680000000002</v>
      </c>
      <c r="AR95" s="100">
        <v>3.8741449000000001</v>
      </c>
      <c r="AS95" s="128"/>
      <c r="AT95" s="123">
        <v>1988</v>
      </c>
      <c r="AU95" s="100">
        <v>39.363962999999998</v>
      </c>
      <c r="AV95" s="100">
        <v>0.3283123</v>
      </c>
      <c r="AW95" s="100">
        <v>0.15985569999999999</v>
      </c>
      <c r="AX95" s="100">
        <v>0.92350929999999998</v>
      </c>
      <c r="AY95" s="100">
        <v>1.5839266000000001</v>
      </c>
      <c r="AZ95" s="100">
        <v>1.3526925000000001</v>
      </c>
      <c r="BA95" s="100">
        <v>1.1324951000000001</v>
      </c>
      <c r="BB95" s="100">
        <v>1.1760546000000001</v>
      </c>
      <c r="BC95" s="100">
        <v>0.85751449999999996</v>
      </c>
      <c r="BD95" s="100">
        <v>1.1157862999999999</v>
      </c>
      <c r="BE95" s="100">
        <v>0.90758689999999997</v>
      </c>
      <c r="BF95" s="100">
        <v>2.1655861000000001</v>
      </c>
      <c r="BG95" s="100">
        <v>2.0514363000000002</v>
      </c>
      <c r="BH95" s="100">
        <v>1.4478532</v>
      </c>
      <c r="BI95" s="100">
        <v>1.8742581</v>
      </c>
      <c r="BJ95" s="100">
        <v>3.7244907999999999</v>
      </c>
      <c r="BK95" s="100">
        <v>11.338763</v>
      </c>
      <c r="BL95" s="100">
        <v>69.717787999999999</v>
      </c>
      <c r="BM95" s="100">
        <v>4.7301732999999997</v>
      </c>
      <c r="BN95" s="100">
        <v>4.8399448999999999</v>
      </c>
      <c r="BO95" s="128"/>
      <c r="BP95" s="123">
        <v>1988</v>
      </c>
    </row>
    <row r="96" spans="1:68">
      <c r="A96" s="128"/>
      <c r="B96" s="123">
        <v>1989</v>
      </c>
      <c r="C96" s="100">
        <v>49.448065</v>
      </c>
      <c r="D96" s="100">
        <v>0.4709295</v>
      </c>
      <c r="E96" s="100">
        <v>0.1571613</v>
      </c>
      <c r="F96" s="100">
        <v>0.4154273</v>
      </c>
      <c r="G96" s="100">
        <v>0.88598940000000004</v>
      </c>
      <c r="H96" s="100">
        <v>0.97528219999999999</v>
      </c>
      <c r="I96" s="100">
        <v>1.0274852000000001</v>
      </c>
      <c r="J96" s="100">
        <v>2.0029705999999998</v>
      </c>
      <c r="K96" s="100">
        <v>1.6136736</v>
      </c>
      <c r="L96" s="100">
        <v>2.0734412999999998</v>
      </c>
      <c r="M96" s="100">
        <v>1.4780873999999999</v>
      </c>
      <c r="N96" s="100">
        <v>4.3107977000000002</v>
      </c>
      <c r="O96" s="100">
        <v>3.5643391000000002</v>
      </c>
      <c r="P96" s="100">
        <v>3.9092023</v>
      </c>
      <c r="Q96" s="100">
        <v>4.2412618000000002</v>
      </c>
      <c r="R96" s="100">
        <v>2.6702804000000002</v>
      </c>
      <c r="S96" s="100">
        <v>10.380713</v>
      </c>
      <c r="T96" s="100">
        <v>72.536268000000007</v>
      </c>
      <c r="U96" s="100">
        <v>5.6392844000000002</v>
      </c>
      <c r="V96" s="100">
        <v>5.9586322000000003</v>
      </c>
      <c r="W96" s="128"/>
      <c r="X96" s="123">
        <v>1989</v>
      </c>
      <c r="Y96" s="100">
        <v>29.662929999999999</v>
      </c>
      <c r="Z96" s="100">
        <v>0</v>
      </c>
      <c r="AA96" s="100">
        <v>0.1655964</v>
      </c>
      <c r="AB96" s="100">
        <v>0.1447128</v>
      </c>
      <c r="AC96" s="100">
        <v>0.60726869999999999</v>
      </c>
      <c r="AD96" s="100">
        <v>0.42470419999999998</v>
      </c>
      <c r="AE96" s="100">
        <v>0.59051220000000004</v>
      </c>
      <c r="AF96" s="100">
        <v>0.6194693</v>
      </c>
      <c r="AG96" s="100">
        <v>1.0068499</v>
      </c>
      <c r="AH96" s="100">
        <v>0.65801019999999999</v>
      </c>
      <c r="AI96" s="100">
        <v>1.5417149999999999</v>
      </c>
      <c r="AJ96" s="100">
        <v>1.1080578000000001</v>
      </c>
      <c r="AK96" s="100">
        <v>0.80949590000000005</v>
      </c>
      <c r="AL96" s="100">
        <v>3.2081756000000001</v>
      </c>
      <c r="AM96" s="100">
        <v>1.1286214999999999</v>
      </c>
      <c r="AN96" s="100">
        <v>5.1214957999999999</v>
      </c>
      <c r="AO96" s="100">
        <v>14.946678</v>
      </c>
      <c r="AP96" s="100">
        <v>74.606620000000007</v>
      </c>
      <c r="AQ96" s="100">
        <v>4.0466002000000003</v>
      </c>
      <c r="AR96" s="100">
        <v>4.0230630999999999</v>
      </c>
      <c r="AS96" s="128"/>
      <c r="AT96" s="123">
        <v>1989</v>
      </c>
      <c r="AU96" s="100">
        <v>39.795794999999998</v>
      </c>
      <c r="AV96" s="100">
        <v>0.2417598</v>
      </c>
      <c r="AW96" s="100">
        <v>0.16126860000000001</v>
      </c>
      <c r="AX96" s="100">
        <v>0.2830512</v>
      </c>
      <c r="AY96" s="100">
        <v>0.74856129999999999</v>
      </c>
      <c r="AZ96" s="100">
        <v>0.70219050000000005</v>
      </c>
      <c r="BA96" s="100">
        <v>0.80962540000000005</v>
      </c>
      <c r="BB96" s="100">
        <v>1.3129948</v>
      </c>
      <c r="BC96" s="100">
        <v>1.3161986000000001</v>
      </c>
      <c r="BD96" s="100">
        <v>1.3856173000000001</v>
      </c>
      <c r="BE96" s="100">
        <v>1.5092308000000001</v>
      </c>
      <c r="BF96" s="100">
        <v>2.7316695000000002</v>
      </c>
      <c r="BG96" s="100">
        <v>2.1759086000000001</v>
      </c>
      <c r="BH96" s="100">
        <v>3.5393219</v>
      </c>
      <c r="BI96" s="100">
        <v>2.5103971999999999</v>
      </c>
      <c r="BJ96" s="100">
        <v>4.1143459</v>
      </c>
      <c r="BK96" s="100">
        <v>13.278008</v>
      </c>
      <c r="BL96" s="100">
        <v>74.028549999999996</v>
      </c>
      <c r="BM96" s="100">
        <v>4.8410840000000004</v>
      </c>
      <c r="BN96" s="100">
        <v>5.0264340000000001</v>
      </c>
      <c r="BO96" s="128"/>
      <c r="BP96" s="123">
        <v>1989</v>
      </c>
    </row>
    <row r="97" spans="1:68">
      <c r="A97" s="128"/>
      <c r="B97" s="123">
        <v>1990</v>
      </c>
      <c r="C97" s="100">
        <v>46.959926000000003</v>
      </c>
      <c r="D97" s="100">
        <v>0</v>
      </c>
      <c r="E97" s="100">
        <v>0</v>
      </c>
      <c r="F97" s="100">
        <v>0.55754879999999996</v>
      </c>
      <c r="G97" s="100">
        <v>1.3071459000000001</v>
      </c>
      <c r="H97" s="100">
        <v>0.97788580000000003</v>
      </c>
      <c r="I97" s="100">
        <v>0.71515099999999998</v>
      </c>
      <c r="J97" s="100">
        <v>1.0665983999999999</v>
      </c>
      <c r="K97" s="100">
        <v>1.2491003000000001</v>
      </c>
      <c r="L97" s="100">
        <v>1.5889473000000001</v>
      </c>
      <c r="M97" s="100">
        <v>1.9035744000000001</v>
      </c>
      <c r="N97" s="100">
        <v>1.6351937000000001</v>
      </c>
      <c r="O97" s="100">
        <v>3.2625096999999998</v>
      </c>
      <c r="P97" s="100">
        <v>2.8681694000000002</v>
      </c>
      <c r="Q97" s="100">
        <v>3.6716110999999998</v>
      </c>
      <c r="R97" s="100">
        <v>8.4122249</v>
      </c>
      <c r="S97" s="100">
        <v>17.331880999999999</v>
      </c>
      <c r="T97" s="100">
        <v>62.551124000000002</v>
      </c>
      <c r="U97" s="100">
        <v>5.2753591000000002</v>
      </c>
      <c r="V97" s="100">
        <v>5.5883517999999999</v>
      </c>
      <c r="W97" s="128"/>
      <c r="X97" s="123">
        <v>1990</v>
      </c>
      <c r="Y97" s="100">
        <v>34.914777000000001</v>
      </c>
      <c r="Z97" s="100">
        <v>0</v>
      </c>
      <c r="AA97" s="100">
        <v>0.16651460000000001</v>
      </c>
      <c r="AB97" s="100">
        <v>0.4379709</v>
      </c>
      <c r="AC97" s="100">
        <v>0.29858010000000001</v>
      </c>
      <c r="AD97" s="100">
        <v>0.42446200000000001</v>
      </c>
      <c r="AE97" s="100">
        <v>0.28799809999999998</v>
      </c>
      <c r="AF97" s="100">
        <v>0.76164010000000004</v>
      </c>
      <c r="AG97" s="100">
        <v>0.32322970000000001</v>
      </c>
      <c r="AH97" s="100">
        <v>1.0446243</v>
      </c>
      <c r="AI97" s="100">
        <v>0.99780480000000005</v>
      </c>
      <c r="AJ97" s="100">
        <v>0.83533579999999996</v>
      </c>
      <c r="AK97" s="100">
        <v>1.0791765</v>
      </c>
      <c r="AL97" s="100">
        <v>2.008251</v>
      </c>
      <c r="AM97" s="100">
        <v>2.2169835999999998</v>
      </c>
      <c r="AN97" s="100">
        <v>2.2656111999999999</v>
      </c>
      <c r="AO97" s="100">
        <v>11.48394</v>
      </c>
      <c r="AP97" s="100">
        <v>75.75112</v>
      </c>
      <c r="AQ97" s="100">
        <v>4.2320080000000004</v>
      </c>
      <c r="AR97" s="100">
        <v>4.1675589000000004</v>
      </c>
      <c r="AS97" s="128"/>
      <c r="AT97" s="123">
        <v>1990</v>
      </c>
      <c r="AU97" s="100">
        <v>41.092013999999999</v>
      </c>
      <c r="AV97" s="100">
        <v>0</v>
      </c>
      <c r="AW97" s="100">
        <v>8.1001799999999999E-2</v>
      </c>
      <c r="AX97" s="100">
        <v>0.49914330000000001</v>
      </c>
      <c r="AY97" s="100">
        <v>0.80980010000000002</v>
      </c>
      <c r="AZ97" s="100">
        <v>0.70293479999999997</v>
      </c>
      <c r="BA97" s="100">
        <v>0.50229550000000001</v>
      </c>
      <c r="BB97" s="100">
        <v>0.91409770000000001</v>
      </c>
      <c r="BC97" s="100">
        <v>0.79414490000000004</v>
      </c>
      <c r="BD97" s="100">
        <v>1.3236684999999999</v>
      </c>
      <c r="BE97" s="100">
        <v>1.4613794</v>
      </c>
      <c r="BF97" s="100">
        <v>1.2395567000000001</v>
      </c>
      <c r="BG97" s="100">
        <v>2.1666477</v>
      </c>
      <c r="BH97" s="100">
        <v>2.4156376000000002</v>
      </c>
      <c r="BI97" s="100">
        <v>2.8657634999999999</v>
      </c>
      <c r="BJ97" s="100">
        <v>4.7970834</v>
      </c>
      <c r="BK97" s="100">
        <v>13.630106</v>
      </c>
      <c r="BL97" s="100">
        <v>72.023101999999994</v>
      </c>
      <c r="BM97" s="100">
        <v>4.7523815999999997</v>
      </c>
      <c r="BN97" s="100">
        <v>4.8987515000000004</v>
      </c>
      <c r="BO97" s="128"/>
      <c r="BP97" s="123">
        <v>1990</v>
      </c>
    </row>
    <row r="98" spans="1:68">
      <c r="A98" s="128"/>
      <c r="B98" s="123">
        <v>1991</v>
      </c>
      <c r="C98" s="100">
        <v>37.252684000000002</v>
      </c>
      <c r="D98" s="100">
        <v>0.153276</v>
      </c>
      <c r="E98" s="100">
        <v>0.15666340000000001</v>
      </c>
      <c r="F98" s="100">
        <v>0.71553999999999995</v>
      </c>
      <c r="G98" s="100">
        <v>0.42425370000000001</v>
      </c>
      <c r="H98" s="100">
        <v>1.4230256999999999</v>
      </c>
      <c r="I98" s="100">
        <v>1.1207872000000001</v>
      </c>
      <c r="J98" s="100">
        <v>0.75275360000000002</v>
      </c>
      <c r="K98" s="100">
        <v>1.0684772</v>
      </c>
      <c r="L98" s="100">
        <v>1.7094081999999999</v>
      </c>
      <c r="M98" s="100">
        <v>1.8443293999999999</v>
      </c>
      <c r="N98" s="100">
        <v>1.9057887</v>
      </c>
      <c r="O98" s="100">
        <v>2.1811500000000001</v>
      </c>
      <c r="P98" s="100">
        <v>3.1236139000000001</v>
      </c>
      <c r="Q98" s="100">
        <v>3.9388342999999999</v>
      </c>
      <c r="R98" s="100">
        <v>6.2895851</v>
      </c>
      <c r="S98" s="100">
        <v>20.139078000000001</v>
      </c>
      <c r="T98" s="100">
        <v>58.796923999999997</v>
      </c>
      <c r="U98" s="100">
        <v>4.5035587000000001</v>
      </c>
      <c r="V98" s="100">
        <v>4.8756716999999998</v>
      </c>
      <c r="W98" s="128"/>
      <c r="X98" s="123">
        <v>1991</v>
      </c>
      <c r="Y98" s="100">
        <v>22.279589000000001</v>
      </c>
      <c r="Z98" s="100">
        <v>0</v>
      </c>
      <c r="AA98" s="100">
        <v>0</v>
      </c>
      <c r="AB98" s="100">
        <v>0.60123159999999998</v>
      </c>
      <c r="AC98" s="100">
        <v>0.1450032</v>
      </c>
      <c r="AD98" s="100">
        <v>0.71742700000000004</v>
      </c>
      <c r="AE98" s="100">
        <v>0.56183640000000001</v>
      </c>
      <c r="AF98" s="100">
        <v>0.75283180000000005</v>
      </c>
      <c r="AG98" s="100">
        <v>0.15646199999999999</v>
      </c>
      <c r="AH98" s="100">
        <v>0.39789360000000001</v>
      </c>
      <c r="AI98" s="100">
        <v>0.48405989999999999</v>
      </c>
      <c r="AJ98" s="100">
        <v>1.3941246</v>
      </c>
      <c r="AK98" s="100">
        <v>0.8106158</v>
      </c>
      <c r="AL98" s="100">
        <v>1.9928939000000001</v>
      </c>
      <c r="AM98" s="100">
        <v>2.1256922</v>
      </c>
      <c r="AN98" s="100">
        <v>5.3214606</v>
      </c>
      <c r="AO98" s="100">
        <v>11.690678</v>
      </c>
      <c r="AP98" s="100">
        <v>54.532069</v>
      </c>
      <c r="AQ98" s="100">
        <v>3.1377518000000002</v>
      </c>
      <c r="AR98" s="100">
        <v>3.0807353000000002</v>
      </c>
      <c r="AS98" s="128"/>
      <c r="AT98" s="123">
        <v>1991</v>
      </c>
      <c r="AU98" s="100">
        <v>29.959826</v>
      </c>
      <c r="AV98" s="100">
        <v>7.8603500000000007E-2</v>
      </c>
      <c r="AW98" s="100">
        <v>8.054E-2</v>
      </c>
      <c r="AX98" s="100">
        <v>0.65978829999999999</v>
      </c>
      <c r="AY98" s="100">
        <v>0.28637620000000003</v>
      </c>
      <c r="AZ98" s="100">
        <v>1.0716865</v>
      </c>
      <c r="BA98" s="100">
        <v>0.84167110000000001</v>
      </c>
      <c r="BB98" s="100">
        <v>0.75279269999999998</v>
      </c>
      <c r="BC98" s="100">
        <v>0.61810860000000001</v>
      </c>
      <c r="BD98" s="100">
        <v>1.0688484</v>
      </c>
      <c r="BE98" s="100">
        <v>1.1807295</v>
      </c>
      <c r="BF98" s="100">
        <v>1.6530064</v>
      </c>
      <c r="BG98" s="100">
        <v>1.4928047</v>
      </c>
      <c r="BH98" s="100">
        <v>2.5320604000000002</v>
      </c>
      <c r="BI98" s="100">
        <v>2.9368287999999998</v>
      </c>
      <c r="BJ98" s="100">
        <v>5.7217909000000002</v>
      </c>
      <c r="BK98" s="100">
        <v>14.793672000000001</v>
      </c>
      <c r="BL98" s="100">
        <v>55.754731</v>
      </c>
      <c r="BM98" s="100">
        <v>3.8185525999999999</v>
      </c>
      <c r="BN98" s="100">
        <v>3.9564748999999999</v>
      </c>
      <c r="BO98" s="128"/>
      <c r="BP98" s="123">
        <v>1991</v>
      </c>
    </row>
    <row r="99" spans="1:68">
      <c r="A99" s="128"/>
      <c r="B99" s="123">
        <v>1992</v>
      </c>
      <c r="C99" s="100">
        <v>29.16094</v>
      </c>
      <c r="D99" s="100">
        <v>0.15250530000000001</v>
      </c>
      <c r="E99" s="100">
        <v>0</v>
      </c>
      <c r="F99" s="100">
        <v>1.6245394</v>
      </c>
      <c r="G99" s="100">
        <v>1.5196603</v>
      </c>
      <c r="H99" s="100">
        <v>2.4538177000000001</v>
      </c>
      <c r="I99" s="100">
        <v>1.3782762</v>
      </c>
      <c r="J99" s="100">
        <v>0.88869140000000002</v>
      </c>
      <c r="K99" s="100">
        <v>0.76579529999999996</v>
      </c>
      <c r="L99" s="100">
        <v>1.0688519000000001</v>
      </c>
      <c r="M99" s="100">
        <v>2.6922611000000001</v>
      </c>
      <c r="N99" s="100">
        <v>2.6752847000000002</v>
      </c>
      <c r="O99" s="100">
        <v>3.5874934000000001</v>
      </c>
      <c r="P99" s="100">
        <v>3.3879302999999998</v>
      </c>
      <c r="Q99" s="100">
        <v>4.6017017999999998</v>
      </c>
      <c r="R99" s="100">
        <v>9.8798975000000002</v>
      </c>
      <c r="S99" s="100">
        <v>11.323746</v>
      </c>
      <c r="T99" s="100">
        <v>76.109937000000002</v>
      </c>
      <c r="U99" s="100">
        <v>4.3407083999999996</v>
      </c>
      <c r="V99" s="100">
        <v>4.8739037999999999</v>
      </c>
      <c r="W99" s="128"/>
      <c r="X99" s="123">
        <v>1992</v>
      </c>
      <c r="Y99" s="100">
        <v>20.142821999999999</v>
      </c>
      <c r="Z99" s="100">
        <v>0</v>
      </c>
      <c r="AA99" s="100">
        <v>0.32887650000000002</v>
      </c>
      <c r="AB99" s="100">
        <v>0.46576469999999998</v>
      </c>
      <c r="AC99" s="100">
        <v>0.85117849999999995</v>
      </c>
      <c r="AD99" s="100">
        <v>0.43556790000000001</v>
      </c>
      <c r="AE99" s="100">
        <v>0.41409750000000001</v>
      </c>
      <c r="AF99" s="100">
        <v>1.3297086</v>
      </c>
      <c r="AG99" s="100">
        <v>1.0917116</v>
      </c>
      <c r="AH99" s="100">
        <v>0.55755239999999995</v>
      </c>
      <c r="AI99" s="100">
        <v>1.415702</v>
      </c>
      <c r="AJ99" s="100">
        <v>1.6392099</v>
      </c>
      <c r="AK99" s="100">
        <v>1.3701407999999999</v>
      </c>
      <c r="AL99" s="100">
        <v>2.2687376000000001</v>
      </c>
      <c r="AM99" s="100">
        <v>2.7369702999999999</v>
      </c>
      <c r="AN99" s="100">
        <v>6.9901657000000004</v>
      </c>
      <c r="AO99" s="100">
        <v>13.876499000000001</v>
      </c>
      <c r="AP99" s="100">
        <v>88.366774000000007</v>
      </c>
      <c r="AQ99" s="100">
        <v>3.8082733000000002</v>
      </c>
      <c r="AR99" s="100">
        <v>3.7683642000000002</v>
      </c>
      <c r="AS99" s="128"/>
      <c r="AT99" s="123">
        <v>1992</v>
      </c>
      <c r="AU99" s="100">
        <v>24.767358000000002</v>
      </c>
      <c r="AV99" s="100">
        <v>7.8201000000000007E-2</v>
      </c>
      <c r="AW99" s="100">
        <v>0.15995200000000001</v>
      </c>
      <c r="AX99" s="100">
        <v>1.0596291</v>
      </c>
      <c r="AY99" s="100">
        <v>1.1898504000000001</v>
      </c>
      <c r="AZ99" s="100">
        <v>1.4476452</v>
      </c>
      <c r="BA99" s="100">
        <v>0.89654489999999998</v>
      </c>
      <c r="BB99" s="100">
        <v>1.1094757</v>
      </c>
      <c r="BC99" s="100">
        <v>0.92727749999999998</v>
      </c>
      <c r="BD99" s="100">
        <v>0.81861640000000002</v>
      </c>
      <c r="BE99" s="100">
        <v>2.0700599999999998</v>
      </c>
      <c r="BF99" s="100">
        <v>2.1626824</v>
      </c>
      <c r="BG99" s="100">
        <v>2.4749208</v>
      </c>
      <c r="BH99" s="100">
        <v>2.8052519999999999</v>
      </c>
      <c r="BI99" s="100">
        <v>3.5758917000000001</v>
      </c>
      <c r="BJ99" s="100">
        <v>8.1875354999999992</v>
      </c>
      <c r="BK99" s="100">
        <v>12.935801</v>
      </c>
      <c r="BL99" s="100">
        <v>84.804090000000002</v>
      </c>
      <c r="BM99" s="100">
        <v>4.0735446</v>
      </c>
      <c r="BN99" s="100">
        <v>4.3618703999999999</v>
      </c>
      <c r="BO99" s="128"/>
      <c r="BP99" s="123">
        <v>1992</v>
      </c>
    </row>
    <row r="100" spans="1:68">
      <c r="A100" s="128"/>
      <c r="B100" s="123">
        <v>1993</v>
      </c>
      <c r="C100" s="100">
        <v>24.462319999999998</v>
      </c>
      <c r="D100" s="100">
        <v>0</v>
      </c>
      <c r="E100" s="100">
        <v>0.1541447</v>
      </c>
      <c r="F100" s="100">
        <v>1.0581594999999999</v>
      </c>
      <c r="G100" s="100">
        <v>1.9189333</v>
      </c>
      <c r="H100" s="100">
        <v>1.0241914000000001</v>
      </c>
      <c r="I100" s="100">
        <v>1.2330743</v>
      </c>
      <c r="J100" s="100">
        <v>1.0227786999999999</v>
      </c>
      <c r="K100" s="100">
        <v>0.91979540000000004</v>
      </c>
      <c r="L100" s="100">
        <v>2.0179225000000001</v>
      </c>
      <c r="M100" s="100">
        <v>2.4174495999999999</v>
      </c>
      <c r="N100" s="100">
        <v>2.0897659000000002</v>
      </c>
      <c r="O100" s="100">
        <v>2.7984239</v>
      </c>
      <c r="P100" s="100">
        <v>3.9481996000000001</v>
      </c>
      <c r="Q100" s="100">
        <v>1.9988166999999999</v>
      </c>
      <c r="R100" s="100">
        <v>4.9066209000000001</v>
      </c>
      <c r="S100" s="100">
        <v>12.894352</v>
      </c>
      <c r="T100" s="100">
        <v>45.752934000000003</v>
      </c>
      <c r="U100" s="100">
        <v>3.5868904000000001</v>
      </c>
      <c r="V100" s="100">
        <v>3.8556016</v>
      </c>
      <c r="W100" s="128"/>
      <c r="X100" s="123">
        <v>1993</v>
      </c>
      <c r="Y100" s="100">
        <v>17.649864999999998</v>
      </c>
      <c r="Z100" s="100">
        <v>0</v>
      </c>
      <c r="AA100" s="100">
        <v>0</v>
      </c>
      <c r="AB100" s="100">
        <v>0.31793470000000001</v>
      </c>
      <c r="AC100" s="100">
        <v>0.42258099999999998</v>
      </c>
      <c r="AD100" s="100">
        <v>0.29444369999999997</v>
      </c>
      <c r="AE100" s="100">
        <v>0.41120000000000001</v>
      </c>
      <c r="AF100" s="100">
        <v>0.72782639999999998</v>
      </c>
      <c r="AG100" s="100">
        <v>1.0833683000000001</v>
      </c>
      <c r="AH100" s="100">
        <v>0.1748509</v>
      </c>
      <c r="AI100" s="100">
        <v>0.69262950000000001</v>
      </c>
      <c r="AJ100" s="100">
        <v>1.3333191</v>
      </c>
      <c r="AK100" s="100">
        <v>1.1144947999999999</v>
      </c>
      <c r="AL100" s="100">
        <v>1.9736378000000001</v>
      </c>
      <c r="AM100" s="100">
        <v>1.3202322</v>
      </c>
      <c r="AN100" s="100">
        <v>3.4837288000000002</v>
      </c>
      <c r="AO100" s="100">
        <v>5.6948689000000003</v>
      </c>
      <c r="AP100" s="100">
        <v>67.473607000000001</v>
      </c>
      <c r="AQ100" s="100">
        <v>2.8917313</v>
      </c>
      <c r="AR100" s="100">
        <v>2.8070895999999999</v>
      </c>
      <c r="AS100" s="128"/>
      <c r="AT100" s="123">
        <v>1993</v>
      </c>
      <c r="AU100" s="100">
        <v>21.144055999999999</v>
      </c>
      <c r="AV100" s="100">
        <v>0</v>
      </c>
      <c r="AW100" s="100">
        <v>7.9175800000000005E-2</v>
      </c>
      <c r="AX100" s="100">
        <v>0.69735760000000002</v>
      </c>
      <c r="AY100" s="100">
        <v>1.1809696999999999</v>
      </c>
      <c r="AZ100" s="100">
        <v>0.66044720000000001</v>
      </c>
      <c r="BA100" s="100">
        <v>0.82222470000000003</v>
      </c>
      <c r="BB100" s="100">
        <v>0.87502650000000004</v>
      </c>
      <c r="BC100" s="100">
        <v>1.0011922</v>
      </c>
      <c r="BD100" s="100">
        <v>1.1143618</v>
      </c>
      <c r="BE100" s="100">
        <v>1.5762978999999999</v>
      </c>
      <c r="BF100" s="100">
        <v>1.7154423999999999</v>
      </c>
      <c r="BG100" s="100">
        <v>1.9546220999999999</v>
      </c>
      <c r="BH100" s="100">
        <v>2.9242374</v>
      </c>
      <c r="BI100" s="100">
        <v>1.6271186</v>
      </c>
      <c r="BJ100" s="100">
        <v>4.0745230000000001</v>
      </c>
      <c r="BK100" s="100">
        <v>8.3631685999999998</v>
      </c>
      <c r="BL100" s="100">
        <v>61.117933999999998</v>
      </c>
      <c r="BM100" s="100">
        <v>3.2379145</v>
      </c>
      <c r="BN100" s="100">
        <v>3.3816080999999998</v>
      </c>
      <c r="BO100" s="128"/>
      <c r="BP100" s="123">
        <v>1993</v>
      </c>
    </row>
    <row r="101" spans="1:68">
      <c r="A101" s="128"/>
      <c r="B101" s="123">
        <v>1994</v>
      </c>
      <c r="C101" s="100">
        <v>19.555399999999999</v>
      </c>
      <c r="D101" s="100">
        <v>0.15268880000000001</v>
      </c>
      <c r="E101" s="100">
        <v>0.15266270000000001</v>
      </c>
      <c r="F101" s="100">
        <v>0.4599647</v>
      </c>
      <c r="G101" s="100">
        <v>0.96176300000000003</v>
      </c>
      <c r="H101" s="100">
        <v>1.3226386000000001</v>
      </c>
      <c r="I101" s="100">
        <v>1.6369381000000001</v>
      </c>
      <c r="J101" s="100">
        <v>0.43247980000000003</v>
      </c>
      <c r="K101" s="100">
        <v>1.5212642000000001</v>
      </c>
      <c r="L101" s="100">
        <v>0.81298959999999998</v>
      </c>
      <c r="M101" s="100">
        <v>1.6898993</v>
      </c>
      <c r="N101" s="100">
        <v>2.5462462000000001</v>
      </c>
      <c r="O101" s="100">
        <v>1.9762120999999999</v>
      </c>
      <c r="P101" s="100">
        <v>2.1114419</v>
      </c>
      <c r="Q101" s="100">
        <v>4.1810786999999996</v>
      </c>
      <c r="R101" s="100">
        <v>5.5258117000000002</v>
      </c>
      <c r="S101" s="100">
        <v>16.277532000000001</v>
      </c>
      <c r="T101" s="100">
        <v>54.535881000000003</v>
      </c>
      <c r="U101" s="100">
        <v>3.1363959000000001</v>
      </c>
      <c r="V101" s="100">
        <v>3.5457987000000002</v>
      </c>
      <c r="W101" s="128"/>
      <c r="X101" s="123">
        <v>1994</v>
      </c>
      <c r="Y101" s="100">
        <v>16.162077</v>
      </c>
      <c r="Z101" s="100">
        <v>0.16033939999999999</v>
      </c>
      <c r="AA101" s="100">
        <v>0</v>
      </c>
      <c r="AB101" s="100">
        <v>0.16130829999999999</v>
      </c>
      <c r="AC101" s="100">
        <v>0.28291939999999999</v>
      </c>
      <c r="AD101" s="100">
        <v>0.14767749999999999</v>
      </c>
      <c r="AE101" s="100">
        <v>0.13646920000000001</v>
      </c>
      <c r="AF101" s="100">
        <v>0.28729280000000001</v>
      </c>
      <c r="AG101" s="100">
        <v>1.2204983</v>
      </c>
      <c r="AH101" s="100">
        <v>0.50471569999999999</v>
      </c>
      <c r="AI101" s="100">
        <v>0.66413409999999995</v>
      </c>
      <c r="AJ101" s="100">
        <v>0.78018129999999997</v>
      </c>
      <c r="AK101" s="100">
        <v>0.56199350000000003</v>
      </c>
      <c r="AL101" s="100">
        <v>0.84879320000000003</v>
      </c>
      <c r="AM101" s="100">
        <v>2.2123613999999998</v>
      </c>
      <c r="AN101" s="100">
        <v>5.7220827999999999</v>
      </c>
      <c r="AO101" s="100">
        <v>16.792712000000002</v>
      </c>
      <c r="AP101" s="100">
        <v>69.242813999999996</v>
      </c>
      <c r="AQ101" s="100">
        <v>3.0083459000000001</v>
      </c>
      <c r="AR101" s="100">
        <v>2.8764460999999999</v>
      </c>
      <c r="AS101" s="128"/>
      <c r="AT101" s="123">
        <v>1994</v>
      </c>
      <c r="AU101" s="100">
        <v>17.902823000000001</v>
      </c>
      <c r="AV101" s="100">
        <v>0.15642059999999999</v>
      </c>
      <c r="AW101" s="100">
        <v>7.8352599999999994E-2</v>
      </c>
      <c r="AX101" s="100">
        <v>0.31442710000000001</v>
      </c>
      <c r="AY101" s="100">
        <v>0.62728919999999999</v>
      </c>
      <c r="AZ101" s="100">
        <v>0.7365891</v>
      </c>
      <c r="BA101" s="100">
        <v>0.88686229999999999</v>
      </c>
      <c r="BB101" s="100">
        <v>0.35975669999999998</v>
      </c>
      <c r="BC101" s="100">
        <v>1.3710964000000001</v>
      </c>
      <c r="BD101" s="100">
        <v>0.66148070000000003</v>
      </c>
      <c r="BE101" s="100">
        <v>1.1890388000000001</v>
      </c>
      <c r="BF101" s="100">
        <v>1.6725399000000001</v>
      </c>
      <c r="BG101" s="100">
        <v>1.2674468000000001</v>
      </c>
      <c r="BH101" s="100">
        <v>1.459918</v>
      </c>
      <c r="BI101" s="100">
        <v>3.1061581</v>
      </c>
      <c r="BJ101" s="100">
        <v>5.6401289999999999</v>
      </c>
      <c r="BK101" s="100">
        <v>16.601644</v>
      </c>
      <c r="BL101" s="100">
        <v>64.904445999999993</v>
      </c>
      <c r="BM101" s="100">
        <v>3.0720900000000002</v>
      </c>
      <c r="BN101" s="100">
        <v>3.2553607000000002</v>
      </c>
      <c r="BO101" s="128"/>
      <c r="BP101" s="123">
        <v>1994</v>
      </c>
    </row>
    <row r="102" spans="1:68">
      <c r="A102" s="128"/>
      <c r="B102" s="123">
        <v>1995</v>
      </c>
      <c r="C102" s="100">
        <v>19.098662999999998</v>
      </c>
      <c r="D102" s="100">
        <v>0</v>
      </c>
      <c r="E102" s="100">
        <v>0.1511382</v>
      </c>
      <c r="F102" s="100">
        <v>0.46309159999999999</v>
      </c>
      <c r="G102" s="100">
        <v>0.69277310000000003</v>
      </c>
      <c r="H102" s="100">
        <v>1.7431928000000001</v>
      </c>
      <c r="I102" s="100">
        <v>0.82397659999999995</v>
      </c>
      <c r="J102" s="100">
        <v>1.8347173999999999</v>
      </c>
      <c r="K102" s="100">
        <v>1.5072293999999999</v>
      </c>
      <c r="L102" s="100">
        <v>1.1055797000000001</v>
      </c>
      <c r="M102" s="100">
        <v>1.0115212</v>
      </c>
      <c r="N102" s="100">
        <v>1.4809732</v>
      </c>
      <c r="O102" s="100">
        <v>3.4078903999999999</v>
      </c>
      <c r="P102" s="100">
        <v>2.3958767000000001</v>
      </c>
      <c r="Q102" s="100">
        <v>2.6021627999999999</v>
      </c>
      <c r="R102" s="100">
        <v>7.6972265999999996</v>
      </c>
      <c r="S102" s="100">
        <v>9.7815773999999998</v>
      </c>
      <c r="T102" s="100">
        <v>58.311098999999999</v>
      </c>
      <c r="U102" s="100">
        <v>3.1025296999999998</v>
      </c>
      <c r="V102" s="100">
        <v>3.5004396</v>
      </c>
      <c r="W102" s="128"/>
      <c r="X102" s="123">
        <v>1995</v>
      </c>
      <c r="Y102" s="100">
        <v>13.782548999999999</v>
      </c>
      <c r="Z102" s="100">
        <v>0</v>
      </c>
      <c r="AA102" s="100">
        <v>0</v>
      </c>
      <c r="AB102" s="100">
        <v>0.16248170000000001</v>
      </c>
      <c r="AC102" s="100">
        <v>0.42789110000000002</v>
      </c>
      <c r="AD102" s="100">
        <v>0.43840230000000002</v>
      </c>
      <c r="AE102" s="100">
        <v>0.68613740000000001</v>
      </c>
      <c r="AF102" s="100">
        <v>0.70414109999999996</v>
      </c>
      <c r="AG102" s="100">
        <v>0.45077869999999998</v>
      </c>
      <c r="AH102" s="100">
        <v>0.81364449999999999</v>
      </c>
      <c r="AI102" s="100">
        <v>0.2109202</v>
      </c>
      <c r="AJ102" s="100">
        <v>0.50765539999999998</v>
      </c>
      <c r="AK102" s="100">
        <v>0.84418340000000003</v>
      </c>
      <c r="AL102" s="100">
        <v>2.2674772999999999</v>
      </c>
      <c r="AM102" s="100">
        <v>2.1758185999999999</v>
      </c>
      <c r="AN102" s="100">
        <v>6.4508637999999996</v>
      </c>
      <c r="AO102" s="100">
        <v>11.642595999999999</v>
      </c>
      <c r="AP102" s="100">
        <v>65.020477999999997</v>
      </c>
      <c r="AQ102" s="100">
        <v>2.8194080000000001</v>
      </c>
      <c r="AR102" s="100">
        <v>2.6658609000000002</v>
      </c>
      <c r="AS102" s="128"/>
      <c r="AT102" s="123">
        <v>1995</v>
      </c>
      <c r="AU102" s="100">
        <v>16.509785000000001</v>
      </c>
      <c r="AV102" s="100">
        <v>0</v>
      </c>
      <c r="AW102" s="100">
        <v>7.7451099999999995E-2</v>
      </c>
      <c r="AX102" s="100">
        <v>0.31663760000000002</v>
      </c>
      <c r="AY102" s="100">
        <v>0.56225179999999997</v>
      </c>
      <c r="AZ102" s="100">
        <v>1.0927408999999999</v>
      </c>
      <c r="BA102" s="100">
        <v>0.75503140000000002</v>
      </c>
      <c r="BB102" s="100">
        <v>1.2688199</v>
      </c>
      <c r="BC102" s="100">
        <v>0.97819089999999997</v>
      </c>
      <c r="BD102" s="100">
        <v>0.96179199999999998</v>
      </c>
      <c r="BE102" s="100">
        <v>0.61956719999999998</v>
      </c>
      <c r="BF102" s="100">
        <v>1.0011175000000001</v>
      </c>
      <c r="BG102" s="100">
        <v>2.1201503000000002</v>
      </c>
      <c r="BH102" s="100">
        <v>2.3299093000000002</v>
      </c>
      <c r="BI102" s="100">
        <v>2.3699691000000001</v>
      </c>
      <c r="BJ102" s="100">
        <v>6.9752552999999997</v>
      </c>
      <c r="BK102" s="100">
        <v>10.948266</v>
      </c>
      <c r="BL102" s="100">
        <v>63.026203000000002</v>
      </c>
      <c r="BM102" s="100">
        <v>2.9603082000000001</v>
      </c>
      <c r="BN102" s="100">
        <v>3.1083660000000002</v>
      </c>
      <c r="BO102" s="128"/>
      <c r="BP102" s="123">
        <v>1995</v>
      </c>
    </row>
    <row r="103" spans="1:68">
      <c r="A103" s="128"/>
      <c r="B103" s="123">
        <v>1996</v>
      </c>
      <c r="C103" s="100">
        <v>19.011263</v>
      </c>
      <c r="D103" s="100">
        <v>0.15006269999999999</v>
      </c>
      <c r="E103" s="100">
        <v>0</v>
      </c>
      <c r="F103" s="100">
        <v>0.61393010000000003</v>
      </c>
      <c r="G103" s="100">
        <v>0.99320359999999996</v>
      </c>
      <c r="H103" s="100">
        <v>1.1326167</v>
      </c>
      <c r="I103" s="100">
        <v>2.0895584999999999</v>
      </c>
      <c r="J103" s="100">
        <v>1.7961582</v>
      </c>
      <c r="K103" s="100">
        <v>1.6333925</v>
      </c>
      <c r="L103" s="100">
        <v>1.2276943</v>
      </c>
      <c r="M103" s="100">
        <v>0.77672770000000002</v>
      </c>
      <c r="N103" s="100">
        <v>2.3935069000000002</v>
      </c>
      <c r="O103" s="100">
        <v>2.5561574</v>
      </c>
      <c r="P103" s="100">
        <v>1.7868417000000001</v>
      </c>
      <c r="Q103" s="100">
        <v>2.9117378999999999</v>
      </c>
      <c r="R103" s="100">
        <v>5.5956264999999998</v>
      </c>
      <c r="S103" s="100">
        <v>13.290803</v>
      </c>
      <c r="T103" s="100">
        <v>41.664583</v>
      </c>
      <c r="U103" s="100">
        <v>3.1438478999999999</v>
      </c>
      <c r="V103" s="100">
        <v>3.3521909999999999</v>
      </c>
      <c r="W103" s="128"/>
      <c r="X103" s="123">
        <v>1996</v>
      </c>
      <c r="Y103" s="100">
        <v>15.427754</v>
      </c>
      <c r="Z103" s="100">
        <v>0</v>
      </c>
      <c r="AA103" s="100">
        <v>0.31483119999999998</v>
      </c>
      <c r="AB103" s="100">
        <v>0.3225016</v>
      </c>
      <c r="AC103" s="100">
        <v>1.0234426999999999</v>
      </c>
      <c r="AD103" s="100">
        <v>0.56862360000000001</v>
      </c>
      <c r="AE103" s="100">
        <v>0.55485200000000001</v>
      </c>
      <c r="AF103" s="100">
        <v>0.13766100000000001</v>
      </c>
      <c r="AG103" s="100">
        <v>0.44362879999999999</v>
      </c>
      <c r="AH103" s="100">
        <v>0.78473720000000002</v>
      </c>
      <c r="AI103" s="100">
        <v>0.40406409999999998</v>
      </c>
      <c r="AJ103" s="100">
        <v>0.73975440000000003</v>
      </c>
      <c r="AK103" s="100">
        <v>0.2817655</v>
      </c>
      <c r="AL103" s="100">
        <v>1.1331477000000001</v>
      </c>
      <c r="AM103" s="100">
        <v>1.2292147</v>
      </c>
      <c r="AN103" s="100">
        <v>7.4195289999999998</v>
      </c>
      <c r="AO103" s="100">
        <v>6.2593890999999999</v>
      </c>
      <c r="AP103" s="100">
        <v>66.003321</v>
      </c>
      <c r="AQ103" s="100">
        <v>2.8604359000000001</v>
      </c>
      <c r="AR103" s="100">
        <v>2.6789974999999999</v>
      </c>
      <c r="AS103" s="128"/>
      <c r="AT103" s="123">
        <v>1996</v>
      </c>
      <c r="AU103" s="100">
        <v>17.266717</v>
      </c>
      <c r="AV103" s="100">
        <v>7.6895699999999997E-2</v>
      </c>
      <c r="AW103" s="100">
        <v>0.1535366</v>
      </c>
      <c r="AX103" s="100">
        <v>0.47181240000000002</v>
      </c>
      <c r="AY103" s="100">
        <v>1.0080965</v>
      </c>
      <c r="AZ103" s="100">
        <v>0.85119540000000005</v>
      </c>
      <c r="BA103" s="100">
        <v>1.3205743000000001</v>
      </c>
      <c r="BB103" s="100">
        <v>0.96539140000000001</v>
      </c>
      <c r="BC103" s="100">
        <v>1.0372783000000001</v>
      </c>
      <c r="BD103" s="100">
        <v>1.0087028</v>
      </c>
      <c r="BE103" s="100">
        <v>0.59408760000000005</v>
      </c>
      <c r="BF103" s="100">
        <v>1.5789403</v>
      </c>
      <c r="BG103" s="100">
        <v>1.4144352</v>
      </c>
      <c r="BH103" s="100">
        <v>1.4518276000000001</v>
      </c>
      <c r="BI103" s="100">
        <v>1.9994635000000001</v>
      </c>
      <c r="BJ103" s="100">
        <v>6.6458746</v>
      </c>
      <c r="BK103" s="100">
        <v>8.8945181000000009</v>
      </c>
      <c r="BL103" s="100">
        <v>58.734228000000002</v>
      </c>
      <c r="BM103" s="100">
        <v>3.0014101000000002</v>
      </c>
      <c r="BN103" s="100">
        <v>3.0724418</v>
      </c>
      <c r="BO103" s="128"/>
      <c r="BP103" s="123">
        <v>1996</v>
      </c>
    </row>
    <row r="104" spans="1:68">
      <c r="A104" s="128"/>
      <c r="B104" s="124">
        <v>1997</v>
      </c>
      <c r="C104" s="100">
        <v>14.934559</v>
      </c>
      <c r="D104" s="100">
        <v>0</v>
      </c>
      <c r="E104" s="100">
        <v>0.29943029999999998</v>
      </c>
      <c r="F104" s="100">
        <v>0.30741990000000002</v>
      </c>
      <c r="G104" s="100">
        <v>1.4619241999999999</v>
      </c>
      <c r="H104" s="100">
        <v>1.6627845000000001</v>
      </c>
      <c r="I104" s="100">
        <v>1.5551417999999999</v>
      </c>
      <c r="J104" s="100">
        <v>1.3618431</v>
      </c>
      <c r="K104" s="100">
        <v>1.1705987</v>
      </c>
      <c r="L104" s="100">
        <v>1.2357464</v>
      </c>
      <c r="M104" s="100">
        <v>1.2610204</v>
      </c>
      <c r="N104" s="100">
        <v>2.0817576</v>
      </c>
      <c r="O104" s="100">
        <v>1.9461094000000001</v>
      </c>
      <c r="P104" s="100">
        <v>1.4893407999999999</v>
      </c>
      <c r="Q104" s="100">
        <v>2.4956236999999999</v>
      </c>
      <c r="R104" s="100">
        <v>5.8191514</v>
      </c>
      <c r="S104" s="100">
        <v>10.169648</v>
      </c>
      <c r="T104" s="100">
        <v>39.310648</v>
      </c>
      <c r="U104" s="100">
        <v>2.6757892999999999</v>
      </c>
      <c r="V104" s="100">
        <v>2.9204119999999998</v>
      </c>
      <c r="W104" s="128"/>
      <c r="X104" s="124">
        <v>1997</v>
      </c>
      <c r="Y104" s="100">
        <v>9.8654480000000007</v>
      </c>
      <c r="Z104" s="100">
        <v>0</v>
      </c>
      <c r="AA104" s="100">
        <v>0.15696959999999999</v>
      </c>
      <c r="AB104" s="100">
        <v>0.16144269999999999</v>
      </c>
      <c r="AC104" s="100">
        <v>0.45088980000000001</v>
      </c>
      <c r="AD104" s="100">
        <v>0.27723019999999998</v>
      </c>
      <c r="AE104" s="100">
        <v>0.28066980000000002</v>
      </c>
      <c r="AF104" s="100">
        <v>0.54093670000000005</v>
      </c>
      <c r="AG104" s="100">
        <v>0.43563679999999999</v>
      </c>
      <c r="AH104" s="100">
        <v>0.78157730000000003</v>
      </c>
      <c r="AI104" s="100">
        <v>0.3741892</v>
      </c>
      <c r="AJ104" s="100">
        <v>0.7160417</v>
      </c>
      <c r="AK104" s="100">
        <v>1.6587003</v>
      </c>
      <c r="AL104" s="100">
        <v>1.1415004</v>
      </c>
      <c r="AM104" s="100">
        <v>0.61178730000000003</v>
      </c>
      <c r="AN104" s="100">
        <v>3.1357301</v>
      </c>
      <c r="AO104" s="100">
        <v>10.059969000000001</v>
      </c>
      <c r="AP104" s="100">
        <v>69.296339000000003</v>
      </c>
      <c r="AQ104" s="100">
        <v>2.4711715000000001</v>
      </c>
      <c r="AR104" s="100">
        <v>2.2693338000000001</v>
      </c>
      <c r="AS104" s="128"/>
      <c r="AT104" s="124">
        <v>1997</v>
      </c>
      <c r="AU104" s="100">
        <v>12.467592</v>
      </c>
      <c r="AV104" s="100">
        <v>0</v>
      </c>
      <c r="AW104" s="100">
        <v>0.2298849</v>
      </c>
      <c r="AX104" s="100">
        <v>0.23622209999999999</v>
      </c>
      <c r="AY104" s="100">
        <v>0.9634047</v>
      </c>
      <c r="AZ104" s="100">
        <v>0.97013170000000004</v>
      </c>
      <c r="BA104" s="100">
        <v>0.91554970000000002</v>
      </c>
      <c r="BB104" s="100">
        <v>0.94995309999999999</v>
      </c>
      <c r="BC104" s="100">
        <v>0.80171539999999997</v>
      </c>
      <c r="BD104" s="100">
        <v>1.0100115000000001</v>
      </c>
      <c r="BE104" s="100">
        <v>0.82599500000000003</v>
      </c>
      <c r="BF104" s="100">
        <v>1.4096138</v>
      </c>
      <c r="BG104" s="100">
        <v>1.8019991</v>
      </c>
      <c r="BH104" s="100">
        <v>1.3116952</v>
      </c>
      <c r="BI104" s="100">
        <v>1.4817205</v>
      </c>
      <c r="BJ104" s="100">
        <v>4.2777858999999996</v>
      </c>
      <c r="BK104" s="100">
        <v>10.101292000000001</v>
      </c>
      <c r="BL104" s="100">
        <v>60.311073</v>
      </c>
      <c r="BM104" s="100">
        <v>2.5728656999999999</v>
      </c>
      <c r="BN104" s="100">
        <v>2.6748690000000002</v>
      </c>
      <c r="BO104" s="128"/>
      <c r="BP104" s="124">
        <v>1997</v>
      </c>
    </row>
    <row r="105" spans="1:68">
      <c r="A105" s="128"/>
      <c r="B105" s="124">
        <v>1998</v>
      </c>
      <c r="C105" s="100">
        <v>15.609703</v>
      </c>
      <c r="D105" s="100">
        <v>0.44205539999999999</v>
      </c>
      <c r="E105" s="100">
        <v>0.44841370000000003</v>
      </c>
      <c r="F105" s="100">
        <v>1.2226191</v>
      </c>
      <c r="G105" s="100">
        <v>1.7996913999999999</v>
      </c>
      <c r="H105" s="100">
        <v>2.2015612</v>
      </c>
      <c r="I105" s="100">
        <v>1.7169544000000001</v>
      </c>
      <c r="J105" s="100">
        <v>2.1546151999999998</v>
      </c>
      <c r="K105" s="100">
        <v>2.4593305999999999</v>
      </c>
      <c r="L105" s="100">
        <v>2.7617867</v>
      </c>
      <c r="M105" s="100">
        <v>2.0377111999999999</v>
      </c>
      <c r="N105" s="100">
        <v>3.1352245000000001</v>
      </c>
      <c r="O105" s="100">
        <v>3.2440411</v>
      </c>
      <c r="P105" s="100">
        <v>4.4966993999999998</v>
      </c>
      <c r="Q105" s="100">
        <v>5.2317489999999998</v>
      </c>
      <c r="R105" s="100">
        <v>10.019588000000001</v>
      </c>
      <c r="S105" s="100">
        <v>14.524196</v>
      </c>
      <c r="T105" s="100">
        <v>54.532859999999999</v>
      </c>
      <c r="U105" s="100">
        <v>3.7974095999999999</v>
      </c>
      <c r="V105" s="100">
        <v>4.1616413999999997</v>
      </c>
      <c r="W105" s="128"/>
      <c r="X105" s="124">
        <v>1998</v>
      </c>
      <c r="Y105" s="100">
        <v>11.515578</v>
      </c>
      <c r="Z105" s="100">
        <v>0</v>
      </c>
      <c r="AA105" s="100">
        <v>0.15660209999999999</v>
      </c>
      <c r="AB105" s="100">
        <v>0.32083879999999998</v>
      </c>
      <c r="AC105" s="100">
        <v>0.30870819999999999</v>
      </c>
      <c r="AD105" s="100">
        <v>0.54881729999999995</v>
      </c>
      <c r="AE105" s="100">
        <v>0.85007750000000004</v>
      </c>
      <c r="AF105" s="100">
        <v>0.53421439999999998</v>
      </c>
      <c r="AG105" s="100">
        <v>1.4308403000000001</v>
      </c>
      <c r="AH105" s="100">
        <v>1.0763038</v>
      </c>
      <c r="AI105" s="100">
        <v>1.2290664</v>
      </c>
      <c r="AJ105" s="100">
        <v>0.69600720000000005</v>
      </c>
      <c r="AK105" s="100">
        <v>0.81001610000000002</v>
      </c>
      <c r="AL105" s="100">
        <v>1.4405652</v>
      </c>
      <c r="AM105" s="100">
        <v>3.0374549000000002</v>
      </c>
      <c r="AN105" s="100">
        <v>6.3596335000000002</v>
      </c>
      <c r="AO105" s="100">
        <v>13.255787</v>
      </c>
      <c r="AP105" s="100">
        <v>68.623615999999998</v>
      </c>
      <c r="AQ105" s="100">
        <v>3.0327491000000002</v>
      </c>
      <c r="AR105" s="100">
        <v>2.7804934000000001</v>
      </c>
      <c r="AS105" s="128"/>
      <c r="AT105" s="124">
        <v>1998</v>
      </c>
      <c r="AU105" s="100">
        <v>13.617766</v>
      </c>
      <c r="AV105" s="100">
        <v>0.2266119</v>
      </c>
      <c r="AW105" s="100">
        <v>0.30590719999999999</v>
      </c>
      <c r="AX105" s="100">
        <v>0.78265689999999999</v>
      </c>
      <c r="AY105" s="100">
        <v>1.0649287000000001</v>
      </c>
      <c r="AZ105" s="100">
        <v>1.3740067</v>
      </c>
      <c r="BA105" s="100">
        <v>1.281385</v>
      </c>
      <c r="BB105" s="100">
        <v>1.3410622999999999</v>
      </c>
      <c r="BC105" s="100">
        <v>1.9422573999999999</v>
      </c>
      <c r="BD105" s="100">
        <v>1.9199371000000001</v>
      </c>
      <c r="BE105" s="100">
        <v>1.6401452000000001</v>
      </c>
      <c r="BF105" s="100">
        <v>1.9371696</v>
      </c>
      <c r="BG105" s="100">
        <v>2.0262821999999998</v>
      </c>
      <c r="BH105" s="100">
        <v>2.9383073</v>
      </c>
      <c r="BI105" s="100">
        <v>4.0588763999999999</v>
      </c>
      <c r="BJ105" s="100">
        <v>7.9242697</v>
      </c>
      <c r="BK105" s="100">
        <v>13.735602999999999</v>
      </c>
      <c r="BL105" s="100">
        <v>64.351214999999996</v>
      </c>
      <c r="BM105" s="100">
        <v>3.4125869999999998</v>
      </c>
      <c r="BN105" s="100">
        <v>3.5023057999999998</v>
      </c>
      <c r="BO105" s="128"/>
      <c r="BP105" s="124">
        <v>1998</v>
      </c>
    </row>
    <row r="106" spans="1:68">
      <c r="A106" s="128"/>
      <c r="B106" s="124">
        <v>1999</v>
      </c>
      <c r="C106" s="100">
        <v>16.296741000000001</v>
      </c>
      <c r="D106" s="100">
        <v>0</v>
      </c>
      <c r="E106" s="100">
        <v>0.1485436</v>
      </c>
      <c r="F106" s="100">
        <v>0.75590360000000001</v>
      </c>
      <c r="G106" s="100">
        <v>1.5275688000000001</v>
      </c>
      <c r="H106" s="100">
        <v>2.4833478000000002</v>
      </c>
      <c r="I106" s="100">
        <v>1.4334657</v>
      </c>
      <c r="J106" s="100">
        <v>2.5436980999999999</v>
      </c>
      <c r="K106" s="100">
        <v>2.7059321000000001</v>
      </c>
      <c r="L106" s="100">
        <v>1.8220025</v>
      </c>
      <c r="M106" s="100">
        <v>0.65498500000000004</v>
      </c>
      <c r="N106" s="100">
        <v>1.2867446</v>
      </c>
      <c r="O106" s="100">
        <v>2.3521418000000001</v>
      </c>
      <c r="P106" s="100">
        <v>3.9179284000000001</v>
      </c>
      <c r="Q106" s="100">
        <v>8.1963293999999998</v>
      </c>
      <c r="R106" s="100">
        <v>7.111364</v>
      </c>
      <c r="S106" s="100">
        <v>16.972469</v>
      </c>
      <c r="T106" s="100">
        <v>45.597115000000002</v>
      </c>
      <c r="U106" s="100">
        <v>3.4689103000000001</v>
      </c>
      <c r="V106" s="100">
        <v>3.7789055999999999</v>
      </c>
      <c r="W106" s="128"/>
      <c r="X106" s="124">
        <v>1999</v>
      </c>
      <c r="Y106" s="100">
        <v>11.715427</v>
      </c>
      <c r="Z106" s="100">
        <v>0.30778460000000002</v>
      </c>
      <c r="AA106" s="100">
        <v>0.4667249</v>
      </c>
      <c r="AB106" s="100">
        <v>0.1583637</v>
      </c>
      <c r="AC106" s="100">
        <v>1.1006064</v>
      </c>
      <c r="AD106" s="100">
        <v>0.41235640000000001</v>
      </c>
      <c r="AE106" s="100">
        <v>0.70716159999999995</v>
      </c>
      <c r="AF106" s="100">
        <v>0.92841149999999995</v>
      </c>
      <c r="AG106" s="100">
        <v>1.2664943</v>
      </c>
      <c r="AH106" s="100">
        <v>1.0578508</v>
      </c>
      <c r="AI106" s="100">
        <v>1.3457840999999999</v>
      </c>
      <c r="AJ106" s="100">
        <v>1.1111975000000001</v>
      </c>
      <c r="AK106" s="100">
        <v>1.5709808000000001</v>
      </c>
      <c r="AL106" s="100">
        <v>1.162642</v>
      </c>
      <c r="AM106" s="100">
        <v>2.7161694000000001</v>
      </c>
      <c r="AN106" s="100">
        <v>5.0143446000000003</v>
      </c>
      <c r="AO106" s="100">
        <v>13.186958000000001</v>
      </c>
      <c r="AP106" s="100">
        <v>53.885508000000002</v>
      </c>
      <c r="AQ106" s="100">
        <v>2.9138036999999999</v>
      </c>
      <c r="AR106" s="100">
        <v>2.6771061</v>
      </c>
      <c r="AS106" s="128"/>
      <c r="AT106" s="124">
        <v>1999</v>
      </c>
      <c r="AU106" s="100">
        <v>14.065984</v>
      </c>
      <c r="AV106" s="100">
        <v>0.1498813</v>
      </c>
      <c r="AW106" s="100">
        <v>0.303956</v>
      </c>
      <c r="AX106" s="100">
        <v>0.4640666</v>
      </c>
      <c r="AY106" s="100">
        <v>1.3171678</v>
      </c>
      <c r="AZ106" s="100">
        <v>1.4459284999999999</v>
      </c>
      <c r="BA106" s="100">
        <v>1.0678726000000001</v>
      </c>
      <c r="BB106" s="100">
        <v>1.7322709000000001</v>
      </c>
      <c r="BC106" s="100">
        <v>1.9819024000000001</v>
      </c>
      <c r="BD106" s="100">
        <v>1.4390286999999999</v>
      </c>
      <c r="BE106" s="100">
        <v>0.99572669999999996</v>
      </c>
      <c r="BF106" s="100">
        <v>1.2005352</v>
      </c>
      <c r="BG106" s="100">
        <v>1.9619203999999999</v>
      </c>
      <c r="BH106" s="100">
        <v>2.5153436</v>
      </c>
      <c r="BI106" s="100">
        <v>5.2870805000000001</v>
      </c>
      <c r="BJ106" s="100">
        <v>5.9168096999999999</v>
      </c>
      <c r="BK106" s="100">
        <v>14.628636999999999</v>
      </c>
      <c r="BL106" s="100">
        <v>51.360202999999998</v>
      </c>
      <c r="BM106" s="100">
        <v>3.1894087999999998</v>
      </c>
      <c r="BN106" s="100">
        <v>3.2349975</v>
      </c>
      <c r="BO106" s="128"/>
      <c r="BP106" s="124">
        <v>1999</v>
      </c>
    </row>
    <row r="107" spans="1:68" s="92" customFormat="1">
      <c r="A107" s="126"/>
      <c r="B107" s="125">
        <v>2000</v>
      </c>
      <c r="C107" s="100">
        <v>15.308755</v>
      </c>
      <c r="D107" s="100">
        <v>0.14530770000000001</v>
      </c>
      <c r="E107" s="100">
        <v>0.14703050000000001</v>
      </c>
      <c r="F107" s="100">
        <v>1.3393774000000001</v>
      </c>
      <c r="G107" s="100">
        <v>2.0014318000000002</v>
      </c>
      <c r="H107" s="100">
        <v>1.9543819</v>
      </c>
      <c r="I107" s="100">
        <v>2.1300433999999999</v>
      </c>
      <c r="J107" s="100">
        <v>3.3599486000000001</v>
      </c>
      <c r="K107" s="100">
        <v>2.2354424000000002</v>
      </c>
      <c r="L107" s="100">
        <v>2.7139579</v>
      </c>
      <c r="M107" s="100">
        <v>2.6962814000000002</v>
      </c>
      <c r="N107" s="100">
        <v>4.3114509999999999</v>
      </c>
      <c r="O107" s="100">
        <v>4.0177281999999996</v>
      </c>
      <c r="P107" s="100">
        <v>3.334273</v>
      </c>
      <c r="Q107" s="100">
        <v>4.3670323</v>
      </c>
      <c r="R107" s="100">
        <v>6.4163965999999997</v>
      </c>
      <c r="S107" s="100">
        <v>17.764844</v>
      </c>
      <c r="T107" s="100">
        <v>45.432124000000002</v>
      </c>
      <c r="U107" s="100">
        <v>3.8545174000000002</v>
      </c>
      <c r="V107" s="100">
        <v>4.1103645999999996</v>
      </c>
      <c r="W107" s="126"/>
      <c r="X107" s="125">
        <v>2000</v>
      </c>
      <c r="Y107" s="100">
        <v>10.475305000000001</v>
      </c>
      <c r="Z107" s="100">
        <v>0.15309500000000001</v>
      </c>
      <c r="AA107" s="100">
        <v>0.3085948</v>
      </c>
      <c r="AB107" s="100">
        <v>0.46595930000000002</v>
      </c>
      <c r="AC107" s="100">
        <v>0.95190050000000004</v>
      </c>
      <c r="AD107" s="100">
        <v>0.97076609999999997</v>
      </c>
      <c r="AE107" s="100">
        <v>0.56022099999999997</v>
      </c>
      <c r="AF107" s="100">
        <v>0.53184350000000002</v>
      </c>
      <c r="AG107" s="100">
        <v>0.55192280000000005</v>
      </c>
      <c r="AH107" s="100">
        <v>0.74603819999999998</v>
      </c>
      <c r="AI107" s="100">
        <v>0.32297340000000002</v>
      </c>
      <c r="AJ107" s="100">
        <v>1.0627715</v>
      </c>
      <c r="AK107" s="100">
        <v>2.0288194000000002</v>
      </c>
      <c r="AL107" s="100">
        <v>2.3331301999999998</v>
      </c>
      <c r="AM107" s="100">
        <v>4.2228838</v>
      </c>
      <c r="AN107" s="100">
        <v>4.1968753999999997</v>
      </c>
      <c r="AO107" s="100">
        <v>13.770968</v>
      </c>
      <c r="AP107" s="100">
        <v>81.569817</v>
      </c>
      <c r="AQ107" s="100">
        <v>3.3175672</v>
      </c>
      <c r="AR107" s="100">
        <v>2.9128061000000001</v>
      </c>
      <c r="AS107" s="126"/>
      <c r="AT107" s="125">
        <v>2000</v>
      </c>
      <c r="AU107" s="100">
        <v>12.9541</v>
      </c>
      <c r="AV107" s="100">
        <v>0.1490997</v>
      </c>
      <c r="AW107" s="100">
        <v>0.2258645</v>
      </c>
      <c r="AX107" s="100">
        <v>0.91200170000000003</v>
      </c>
      <c r="AY107" s="100">
        <v>1.4845455000000001</v>
      </c>
      <c r="AZ107" s="100">
        <v>1.4609519</v>
      </c>
      <c r="BA107" s="100">
        <v>1.3397121999999999</v>
      </c>
      <c r="BB107" s="100">
        <v>1.9382953999999999</v>
      </c>
      <c r="BC107" s="100">
        <v>1.3884251000000001</v>
      </c>
      <c r="BD107" s="100">
        <v>1.7248555000000001</v>
      </c>
      <c r="BE107" s="100">
        <v>1.5203114</v>
      </c>
      <c r="BF107" s="100">
        <v>2.7152828000000002</v>
      </c>
      <c r="BG107" s="100">
        <v>3.0281886999999998</v>
      </c>
      <c r="BH107" s="100">
        <v>2.8240441999999999</v>
      </c>
      <c r="BI107" s="100">
        <v>4.2910814999999998</v>
      </c>
      <c r="BJ107" s="100">
        <v>5.1575226000000001</v>
      </c>
      <c r="BK107" s="100">
        <v>15.308748</v>
      </c>
      <c r="BL107" s="100">
        <v>70.483669000000006</v>
      </c>
      <c r="BM107" s="100">
        <v>3.5840407000000001</v>
      </c>
      <c r="BN107" s="100">
        <v>3.6003769999999999</v>
      </c>
      <c r="BO107" s="126"/>
      <c r="BP107" s="125">
        <v>2000</v>
      </c>
    </row>
    <row r="108" spans="1:68">
      <c r="A108" s="128"/>
      <c r="B108" s="124">
        <v>2001</v>
      </c>
      <c r="C108" s="100">
        <v>11.790773</v>
      </c>
      <c r="D108" s="100">
        <v>0</v>
      </c>
      <c r="E108" s="100">
        <v>0.14526520000000001</v>
      </c>
      <c r="F108" s="100">
        <v>0.58466370000000001</v>
      </c>
      <c r="G108" s="100">
        <v>0.45833439999999998</v>
      </c>
      <c r="H108" s="100">
        <v>0.72015189999999996</v>
      </c>
      <c r="I108" s="100">
        <v>1.5225945999999999</v>
      </c>
      <c r="J108" s="100">
        <v>1.3570785999999999</v>
      </c>
      <c r="K108" s="100">
        <v>1.3700094</v>
      </c>
      <c r="L108" s="100">
        <v>1.9376754</v>
      </c>
      <c r="M108" s="100">
        <v>1.3886103000000001</v>
      </c>
      <c r="N108" s="100">
        <v>2.3556200999999999</v>
      </c>
      <c r="O108" s="100">
        <v>2.6752079000000002</v>
      </c>
      <c r="P108" s="100">
        <v>3.3001220999999998</v>
      </c>
      <c r="Q108" s="100">
        <v>5.3067817000000002</v>
      </c>
      <c r="R108" s="100">
        <v>8.4137436000000001</v>
      </c>
      <c r="S108" s="100">
        <v>18.055785</v>
      </c>
      <c r="T108" s="100">
        <v>43.014982000000003</v>
      </c>
      <c r="U108" s="100">
        <v>2.8446449</v>
      </c>
      <c r="V108" s="100">
        <v>3.1110137</v>
      </c>
      <c r="W108" s="128"/>
      <c r="X108" s="124">
        <v>2001</v>
      </c>
      <c r="Y108" s="100">
        <v>8.2174300000000002</v>
      </c>
      <c r="Z108" s="100">
        <v>0.1530398</v>
      </c>
      <c r="AA108" s="100">
        <v>0</v>
      </c>
      <c r="AB108" s="100">
        <v>0.60991229999999996</v>
      </c>
      <c r="AC108" s="100">
        <v>0.47200609999999998</v>
      </c>
      <c r="AD108" s="100">
        <v>0.42887160000000002</v>
      </c>
      <c r="AE108" s="100">
        <v>0.68013330000000005</v>
      </c>
      <c r="AF108" s="100">
        <v>0.9381429</v>
      </c>
      <c r="AG108" s="100">
        <v>0.81054459999999995</v>
      </c>
      <c r="AH108" s="100">
        <v>0.73601059999999996</v>
      </c>
      <c r="AI108" s="100">
        <v>0.77657240000000005</v>
      </c>
      <c r="AJ108" s="100">
        <v>1.0151068000000001</v>
      </c>
      <c r="AK108" s="100">
        <v>1.4804397</v>
      </c>
      <c r="AL108" s="100">
        <v>1.4510544999999999</v>
      </c>
      <c r="AM108" s="100">
        <v>2.4055664999999999</v>
      </c>
      <c r="AN108" s="100">
        <v>5.5167278</v>
      </c>
      <c r="AO108" s="100">
        <v>10.976072</v>
      </c>
      <c r="AP108" s="100">
        <v>60.963889000000002</v>
      </c>
      <c r="AQ108" s="100">
        <v>2.7077461999999999</v>
      </c>
      <c r="AR108" s="100">
        <v>2.3601861999999998</v>
      </c>
      <c r="AS108" s="128"/>
      <c r="AT108" s="124">
        <v>2001</v>
      </c>
      <c r="AU108" s="100">
        <v>10.049581</v>
      </c>
      <c r="AV108" s="100">
        <v>7.44866E-2</v>
      </c>
      <c r="AW108" s="100">
        <v>7.4403399999999995E-2</v>
      </c>
      <c r="AX108" s="100">
        <v>0.59702120000000003</v>
      </c>
      <c r="AY108" s="100">
        <v>0.46506979999999998</v>
      </c>
      <c r="AZ108" s="100">
        <v>0.57396709999999995</v>
      </c>
      <c r="BA108" s="100">
        <v>1.0976941</v>
      </c>
      <c r="BB108" s="100">
        <v>1.1463003</v>
      </c>
      <c r="BC108" s="100">
        <v>1.0883132</v>
      </c>
      <c r="BD108" s="100">
        <v>1.3330914</v>
      </c>
      <c r="BE108" s="100">
        <v>1.0836039</v>
      </c>
      <c r="BF108" s="100">
        <v>1.6966422999999999</v>
      </c>
      <c r="BG108" s="100">
        <v>2.0821391999999999</v>
      </c>
      <c r="BH108" s="100">
        <v>2.3602371</v>
      </c>
      <c r="BI108" s="100">
        <v>3.7851127999999998</v>
      </c>
      <c r="BJ108" s="100">
        <v>6.7849443999999997</v>
      </c>
      <c r="BK108" s="100">
        <v>13.727086999999999</v>
      </c>
      <c r="BL108" s="100">
        <v>55.420167999999997</v>
      </c>
      <c r="BM108" s="100">
        <v>2.7756590999999999</v>
      </c>
      <c r="BN108" s="100">
        <v>2.7643293</v>
      </c>
      <c r="BO108" s="128"/>
      <c r="BP108" s="124">
        <v>2001</v>
      </c>
    </row>
    <row r="109" spans="1:68">
      <c r="A109" s="128"/>
      <c r="B109" s="125">
        <v>2002</v>
      </c>
      <c r="C109" s="100">
        <v>16.447292999999998</v>
      </c>
      <c r="D109" s="100">
        <v>0.58242139999999998</v>
      </c>
      <c r="E109" s="100">
        <v>0.14371719999999999</v>
      </c>
      <c r="F109" s="100">
        <v>0.43479139999999999</v>
      </c>
      <c r="G109" s="100">
        <v>1.1961883</v>
      </c>
      <c r="H109" s="100">
        <v>1.1728675</v>
      </c>
      <c r="I109" s="100">
        <v>2.4360073999999998</v>
      </c>
      <c r="J109" s="100">
        <v>1.9221634000000001</v>
      </c>
      <c r="K109" s="100">
        <v>1.7447182000000001</v>
      </c>
      <c r="L109" s="100">
        <v>3.6706460999999999</v>
      </c>
      <c r="M109" s="100">
        <v>3.1027764000000002</v>
      </c>
      <c r="N109" s="100">
        <v>2.7478365</v>
      </c>
      <c r="O109" s="100">
        <v>2.1273678999999999</v>
      </c>
      <c r="P109" s="100">
        <v>2.6361884</v>
      </c>
      <c r="Q109" s="100">
        <v>6.6352156999999998</v>
      </c>
      <c r="R109" s="100">
        <v>9.0789609999999996</v>
      </c>
      <c r="S109" s="100">
        <v>16.945156999999998</v>
      </c>
      <c r="T109" s="100">
        <v>64.993381999999997</v>
      </c>
      <c r="U109" s="100">
        <v>3.8757755</v>
      </c>
      <c r="V109" s="100">
        <v>4.2247693000000002</v>
      </c>
      <c r="W109" s="128"/>
      <c r="X109" s="125">
        <v>2002</v>
      </c>
      <c r="Y109" s="100">
        <v>11.479775</v>
      </c>
      <c r="Z109" s="100">
        <v>0.3073882</v>
      </c>
      <c r="AA109" s="100">
        <v>0.30196790000000001</v>
      </c>
      <c r="AB109" s="100">
        <v>0.302149</v>
      </c>
      <c r="AC109" s="100">
        <v>1.0820972</v>
      </c>
      <c r="AD109" s="100">
        <v>0.58675549999999999</v>
      </c>
      <c r="AE109" s="100">
        <v>0.53207340000000003</v>
      </c>
      <c r="AF109" s="100">
        <v>1.3554763999999999</v>
      </c>
      <c r="AG109" s="100">
        <v>1.4560683999999999</v>
      </c>
      <c r="AH109" s="100">
        <v>1.7400761</v>
      </c>
      <c r="AI109" s="100">
        <v>1.5534897999999999</v>
      </c>
      <c r="AJ109" s="100">
        <v>2.0675914</v>
      </c>
      <c r="AK109" s="100">
        <v>2.8830491</v>
      </c>
      <c r="AL109" s="100">
        <v>1.4202286</v>
      </c>
      <c r="AM109" s="100">
        <v>2.7295474</v>
      </c>
      <c r="AN109" s="100">
        <v>5.1360891999999998</v>
      </c>
      <c r="AO109" s="100">
        <v>13.369942</v>
      </c>
      <c r="AP109" s="100">
        <v>79.285684000000003</v>
      </c>
      <c r="AQ109" s="100">
        <v>3.7170076000000001</v>
      </c>
      <c r="AR109" s="100">
        <v>3.2353035999999999</v>
      </c>
      <c r="AS109" s="128"/>
      <c r="AT109" s="125">
        <v>2002</v>
      </c>
      <c r="AU109" s="100">
        <v>14.026329</v>
      </c>
      <c r="AV109" s="100">
        <v>0.4486213</v>
      </c>
      <c r="AW109" s="100">
        <v>0.22089149999999999</v>
      </c>
      <c r="AX109" s="100">
        <v>0.36984679999999998</v>
      </c>
      <c r="AY109" s="100">
        <v>1.1400923000000001</v>
      </c>
      <c r="AZ109" s="100">
        <v>0.8798918</v>
      </c>
      <c r="BA109" s="100">
        <v>1.4758266</v>
      </c>
      <c r="BB109" s="100">
        <v>1.6370028000000001</v>
      </c>
      <c r="BC109" s="100">
        <v>1.5993976000000001</v>
      </c>
      <c r="BD109" s="100">
        <v>2.6993428000000002</v>
      </c>
      <c r="BE109" s="100">
        <v>2.3286574</v>
      </c>
      <c r="BF109" s="100">
        <v>2.4120886000000001</v>
      </c>
      <c r="BG109" s="100">
        <v>2.5021328</v>
      </c>
      <c r="BH109" s="100">
        <v>2.0188678000000002</v>
      </c>
      <c r="BI109" s="100">
        <v>4.5948091</v>
      </c>
      <c r="BJ109" s="100">
        <v>6.8786961</v>
      </c>
      <c r="BK109" s="100">
        <v>14.775885000000001</v>
      </c>
      <c r="BL109" s="100">
        <v>74.848101999999997</v>
      </c>
      <c r="BM109" s="100">
        <v>3.7958042000000001</v>
      </c>
      <c r="BN109" s="100">
        <v>3.7545348999999999</v>
      </c>
      <c r="BO109" s="128"/>
      <c r="BP109" s="125">
        <v>2002</v>
      </c>
    </row>
    <row r="110" spans="1:68">
      <c r="A110" s="128"/>
      <c r="B110" s="124">
        <v>2003</v>
      </c>
      <c r="C110" s="100">
        <v>13.371943</v>
      </c>
      <c r="D110" s="100">
        <v>0</v>
      </c>
      <c r="E110" s="100">
        <v>0.284389</v>
      </c>
      <c r="F110" s="100">
        <v>1.5858186999999999</v>
      </c>
      <c r="G110" s="100">
        <v>3.0578813</v>
      </c>
      <c r="H110" s="100">
        <v>2.8094540000000001</v>
      </c>
      <c r="I110" s="100">
        <v>3.8784364</v>
      </c>
      <c r="J110" s="100">
        <v>4.7164773000000002</v>
      </c>
      <c r="K110" s="100">
        <v>4.2369852000000003</v>
      </c>
      <c r="L110" s="100">
        <v>4.4748606999999998</v>
      </c>
      <c r="M110" s="100">
        <v>4.0169888</v>
      </c>
      <c r="N110" s="100">
        <v>5.5353554000000003</v>
      </c>
      <c r="O110" s="100">
        <v>6.9145931999999997</v>
      </c>
      <c r="P110" s="100">
        <v>6.2732574000000003</v>
      </c>
      <c r="Q110" s="100">
        <v>8.3555033000000005</v>
      </c>
      <c r="R110" s="100">
        <v>9.6802975999999994</v>
      </c>
      <c r="S110" s="100">
        <v>11.808999999999999</v>
      </c>
      <c r="T110" s="100">
        <v>47.046944000000003</v>
      </c>
      <c r="U110" s="100">
        <v>4.9859020999999997</v>
      </c>
      <c r="V110" s="100">
        <v>5.1613740000000004</v>
      </c>
      <c r="W110" s="128"/>
      <c r="X110" s="124">
        <v>2003</v>
      </c>
      <c r="Y110" s="100">
        <v>8.4071654999999996</v>
      </c>
      <c r="Z110" s="100">
        <v>0.30908029999999997</v>
      </c>
      <c r="AA110" s="100">
        <v>0.44937830000000001</v>
      </c>
      <c r="AB110" s="100">
        <v>0.74994000000000005</v>
      </c>
      <c r="AC110" s="100">
        <v>1.0553899</v>
      </c>
      <c r="AD110" s="100">
        <v>2.6745040000000002</v>
      </c>
      <c r="AE110" s="100">
        <v>1.3136703000000001</v>
      </c>
      <c r="AF110" s="100">
        <v>1.5049218</v>
      </c>
      <c r="AG110" s="100">
        <v>1.5671484</v>
      </c>
      <c r="AH110" s="100">
        <v>1.2803788</v>
      </c>
      <c r="AI110" s="100">
        <v>1.5381609999999999</v>
      </c>
      <c r="AJ110" s="100">
        <v>2.1198416999999998</v>
      </c>
      <c r="AK110" s="100">
        <v>2.1066824</v>
      </c>
      <c r="AL110" s="100">
        <v>2.7704591000000001</v>
      </c>
      <c r="AM110" s="100">
        <v>4.9083519000000004</v>
      </c>
      <c r="AN110" s="100">
        <v>7.1241260000000004</v>
      </c>
      <c r="AO110" s="100">
        <v>10.05889</v>
      </c>
      <c r="AP110" s="100">
        <v>93.595956999999999</v>
      </c>
      <c r="AQ110" s="100">
        <v>4.1175297999999998</v>
      </c>
      <c r="AR110" s="100">
        <v>3.5506324</v>
      </c>
      <c r="AS110" s="128"/>
      <c r="AT110" s="124">
        <v>2003</v>
      </c>
      <c r="AU110" s="100">
        <v>10.952332999999999</v>
      </c>
      <c r="AV110" s="100">
        <v>0.15041189999999999</v>
      </c>
      <c r="AW110" s="100">
        <v>0.36473689999999998</v>
      </c>
      <c r="AX110" s="100">
        <v>1.1761523</v>
      </c>
      <c r="AY110" s="100">
        <v>2.0740555999999999</v>
      </c>
      <c r="AZ110" s="100">
        <v>2.7421422999999998</v>
      </c>
      <c r="BA110" s="100">
        <v>2.5845786999999998</v>
      </c>
      <c r="BB110" s="100">
        <v>3.0995748999999999</v>
      </c>
      <c r="BC110" s="100">
        <v>2.8928793000000002</v>
      </c>
      <c r="BD110" s="100">
        <v>2.8659946999999999</v>
      </c>
      <c r="BE110" s="100">
        <v>2.7748273999999999</v>
      </c>
      <c r="BF110" s="100">
        <v>3.8455420999999999</v>
      </c>
      <c r="BG110" s="100">
        <v>4.5292117000000003</v>
      </c>
      <c r="BH110" s="100">
        <v>4.4966176999999998</v>
      </c>
      <c r="BI110" s="100">
        <v>6.5581218000000003</v>
      </c>
      <c r="BJ110" s="100">
        <v>8.2649440999999992</v>
      </c>
      <c r="BK110" s="100">
        <v>10.753577999999999</v>
      </c>
      <c r="BL110" s="100">
        <v>79.080235999999999</v>
      </c>
      <c r="BM110" s="100">
        <v>4.5485115</v>
      </c>
      <c r="BN110" s="100">
        <v>4.4693836999999998</v>
      </c>
      <c r="BO110" s="128"/>
      <c r="BP110" s="124">
        <v>2003</v>
      </c>
    </row>
    <row r="111" spans="1:68">
      <c r="A111" s="128"/>
      <c r="B111" s="125">
        <v>2004</v>
      </c>
      <c r="C111" s="100">
        <v>15.195656</v>
      </c>
      <c r="D111" s="100">
        <v>0.29434139999999998</v>
      </c>
      <c r="E111" s="100">
        <v>0.14116580000000001</v>
      </c>
      <c r="F111" s="100">
        <v>1.5762495999999999</v>
      </c>
      <c r="G111" s="100">
        <v>4.2644469000000003</v>
      </c>
      <c r="H111" s="100">
        <v>4.1476012999999998</v>
      </c>
      <c r="I111" s="100">
        <v>5.0749082999999997</v>
      </c>
      <c r="J111" s="100">
        <v>4.1635960000000001</v>
      </c>
      <c r="K111" s="100">
        <v>3.6867670000000001</v>
      </c>
      <c r="L111" s="100">
        <v>4.8091543999999997</v>
      </c>
      <c r="M111" s="100">
        <v>5.3661887000000004</v>
      </c>
      <c r="N111" s="100">
        <v>5.0183419999999996</v>
      </c>
      <c r="O111" s="100">
        <v>5.7714933000000004</v>
      </c>
      <c r="P111" s="100">
        <v>7.4766561999999999</v>
      </c>
      <c r="Q111" s="100">
        <v>9.4041780999999993</v>
      </c>
      <c r="R111" s="100">
        <v>9.8758523</v>
      </c>
      <c r="S111" s="100">
        <v>17.743780000000001</v>
      </c>
      <c r="T111" s="100">
        <v>81.298096999999999</v>
      </c>
      <c r="U111" s="100">
        <v>5.7902468999999996</v>
      </c>
      <c r="V111" s="100">
        <v>6.1649985999999997</v>
      </c>
      <c r="W111" s="128"/>
      <c r="X111" s="125">
        <v>2004</v>
      </c>
      <c r="Y111" s="100">
        <v>9.0516167999999997</v>
      </c>
      <c r="Z111" s="100">
        <v>0</v>
      </c>
      <c r="AA111" s="100">
        <v>0.44699529999999998</v>
      </c>
      <c r="AB111" s="100">
        <v>0.4477411</v>
      </c>
      <c r="AC111" s="100">
        <v>1.4765923000000001</v>
      </c>
      <c r="AD111" s="100">
        <v>1.4955977</v>
      </c>
      <c r="AE111" s="100">
        <v>1.7098108999999999</v>
      </c>
      <c r="AF111" s="100">
        <v>2.5996842</v>
      </c>
      <c r="AG111" s="100">
        <v>1.5569069</v>
      </c>
      <c r="AH111" s="100">
        <v>2.7881092999999999</v>
      </c>
      <c r="AI111" s="100">
        <v>1.8243071</v>
      </c>
      <c r="AJ111" s="100">
        <v>3.5645964000000001</v>
      </c>
      <c r="AK111" s="100">
        <v>2.0232448000000001</v>
      </c>
      <c r="AL111" s="100">
        <v>4.5754273000000003</v>
      </c>
      <c r="AM111" s="100">
        <v>5.2633207999999998</v>
      </c>
      <c r="AN111" s="100">
        <v>8.4316747999999997</v>
      </c>
      <c r="AO111" s="100">
        <v>15.385223999999999</v>
      </c>
      <c r="AP111" s="100">
        <v>74.305926999999997</v>
      </c>
      <c r="AQ111" s="100">
        <v>4.2643196999999997</v>
      </c>
      <c r="AR111" s="100">
        <v>3.7399095</v>
      </c>
      <c r="AS111" s="128"/>
      <c r="AT111" s="125">
        <v>2004</v>
      </c>
      <c r="AU111" s="100">
        <v>12.203033</v>
      </c>
      <c r="AV111" s="100">
        <v>0.15099889999999999</v>
      </c>
      <c r="AW111" s="100">
        <v>0.28995280000000001</v>
      </c>
      <c r="AX111" s="100">
        <v>1.0234749000000001</v>
      </c>
      <c r="AY111" s="100">
        <v>2.8970265999999998</v>
      </c>
      <c r="AZ111" s="100">
        <v>2.8279743000000002</v>
      </c>
      <c r="BA111" s="100">
        <v>3.3794976999999999</v>
      </c>
      <c r="BB111" s="100">
        <v>3.3760762999999998</v>
      </c>
      <c r="BC111" s="100">
        <v>2.6139827000000002</v>
      </c>
      <c r="BD111" s="100">
        <v>3.7912908000000001</v>
      </c>
      <c r="BE111" s="100">
        <v>3.5877424000000002</v>
      </c>
      <c r="BF111" s="100">
        <v>4.2967848000000002</v>
      </c>
      <c r="BG111" s="100">
        <v>3.9092167999999998</v>
      </c>
      <c r="BH111" s="100">
        <v>6.0053993999999999</v>
      </c>
      <c r="BI111" s="100">
        <v>7.2495288000000002</v>
      </c>
      <c r="BJ111" s="100">
        <v>9.0821807999999997</v>
      </c>
      <c r="BK111" s="100">
        <v>16.33053</v>
      </c>
      <c r="BL111" s="100">
        <v>76.499066999999997</v>
      </c>
      <c r="BM111" s="100">
        <v>5.0218930999999998</v>
      </c>
      <c r="BN111" s="100">
        <v>4.9312915999999998</v>
      </c>
      <c r="BO111" s="128"/>
      <c r="BP111" s="125">
        <v>2004</v>
      </c>
    </row>
    <row r="112" spans="1:68">
      <c r="A112" s="128"/>
      <c r="B112" s="124">
        <v>2005</v>
      </c>
      <c r="C112" s="100">
        <v>13.413755</v>
      </c>
      <c r="D112" s="100">
        <v>0.44284299999999999</v>
      </c>
      <c r="E112" s="100">
        <v>0.70325660000000001</v>
      </c>
      <c r="F112" s="100">
        <v>1.8415371</v>
      </c>
      <c r="G112" s="100">
        <v>3.0561753</v>
      </c>
      <c r="H112" s="100">
        <v>3.5258495999999999</v>
      </c>
      <c r="I112" s="100">
        <v>5.2346674999999996</v>
      </c>
      <c r="J112" s="100">
        <v>4.5212291999999996</v>
      </c>
      <c r="K112" s="100">
        <v>5.6709677999999997</v>
      </c>
      <c r="L112" s="100">
        <v>4.1696432999999997</v>
      </c>
      <c r="M112" s="100">
        <v>5.1598961000000001</v>
      </c>
      <c r="N112" s="100">
        <v>5.6855101000000001</v>
      </c>
      <c r="O112" s="100">
        <v>7.0286341999999999</v>
      </c>
      <c r="P112" s="100">
        <v>7.7760289</v>
      </c>
      <c r="Q112" s="100">
        <v>6.7331225999999997</v>
      </c>
      <c r="R112" s="100">
        <v>11.730822</v>
      </c>
      <c r="S112" s="100">
        <v>12.634079</v>
      </c>
      <c r="T112" s="100">
        <v>63.20523</v>
      </c>
      <c r="U112" s="100">
        <v>5.6688703</v>
      </c>
      <c r="V112" s="100">
        <v>5.8474969999999997</v>
      </c>
      <c r="W112" s="128"/>
      <c r="X112" s="124">
        <v>2005</v>
      </c>
      <c r="Y112" s="100">
        <v>11.745851999999999</v>
      </c>
      <c r="Z112" s="100">
        <v>0.46612799999999999</v>
      </c>
      <c r="AA112" s="100">
        <v>0.4452142</v>
      </c>
      <c r="AB112" s="100">
        <v>1.1876485000000001</v>
      </c>
      <c r="AC112" s="100">
        <v>0.71963779999999999</v>
      </c>
      <c r="AD112" s="100">
        <v>1.0418744</v>
      </c>
      <c r="AE112" s="100">
        <v>2.3825753999999999</v>
      </c>
      <c r="AF112" s="100">
        <v>2.0311222</v>
      </c>
      <c r="AG112" s="100">
        <v>1.1697457</v>
      </c>
      <c r="AH112" s="100">
        <v>3.4171398000000002</v>
      </c>
      <c r="AI112" s="100">
        <v>3.0006241</v>
      </c>
      <c r="AJ112" s="100">
        <v>3.1104454000000001</v>
      </c>
      <c r="AK112" s="100">
        <v>1.9322509999999999</v>
      </c>
      <c r="AL112" s="100">
        <v>4.7129795000000003</v>
      </c>
      <c r="AM112" s="100">
        <v>5.5888992000000002</v>
      </c>
      <c r="AN112" s="100">
        <v>8.7655124000000004</v>
      </c>
      <c r="AO112" s="100">
        <v>11.987019999999999</v>
      </c>
      <c r="AP112" s="100">
        <v>83.138856000000004</v>
      </c>
      <c r="AQ112" s="100">
        <v>4.6961709999999997</v>
      </c>
      <c r="AR112" s="100">
        <v>4.0784874999999996</v>
      </c>
      <c r="AS112" s="128"/>
      <c r="AT112" s="124">
        <v>2005</v>
      </c>
      <c r="AU112" s="100">
        <v>12.602354999999999</v>
      </c>
      <c r="AV112" s="100">
        <v>0.45418730000000002</v>
      </c>
      <c r="AW112" s="100">
        <v>0.57769619999999999</v>
      </c>
      <c r="AX112" s="100">
        <v>1.5222553999999999</v>
      </c>
      <c r="AY112" s="100">
        <v>1.9086019999999999</v>
      </c>
      <c r="AZ112" s="100">
        <v>2.2919619</v>
      </c>
      <c r="BA112" s="100">
        <v>3.7986882</v>
      </c>
      <c r="BB112" s="100">
        <v>3.2688685</v>
      </c>
      <c r="BC112" s="100">
        <v>3.4039299999999999</v>
      </c>
      <c r="BD112" s="100">
        <v>3.7902490000000002</v>
      </c>
      <c r="BE112" s="100">
        <v>4.0740695999999996</v>
      </c>
      <c r="BF112" s="100">
        <v>4.4029695999999996</v>
      </c>
      <c r="BG112" s="100">
        <v>4.4906050000000004</v>
      </c>
      <c r="BH112" s="100">
        <v>6.2262788999999996</v>
      </c>
      <c r="BI112" s="100">
        <v>6.1378826999999996</v>
      </c>
      <c r="BJ112" s="100">
        <v>10.113473000000001</v>
      </c>
      <c r="BK112" s="100">
        <v>12.248398</v>
      </c>
      <c r="BL112" s="100">
        <v>76.772637000000003</v>
      </c>
      <c r="BM112" s="100">
        <v>5.1792043999999997</v>
      </c>
      <c r="BN112" s="100">
        <v>5.007835</v>
      </c>
      <c r="BO112" s="128"/>
      <c r="BP112" s="124">
        <v>2005</v>
      </c>
    </row>
    <row r="113" spans="2:68">
      <c r="B113" s="124">
        <v>2006</v>
      </c>
      <c r="C113" s="100">
        <v>10.233936</v>
      </c>
      <c r="D113" s="100">
        <v>0.14729690000000001</v>
      </c>
      <c r="E113" s="100">
        <v>0.42230620000000002</v>
      </c>
      <c r="F113" s="100">
        <v>0.9795471</v>
      </c>
      <c r="G113" s="100">
        <v>1.222132</v>
      </c>
      <c r="H113" s="100">
        <v>1.5799808</v>
      </c>
      <c r="I113" s="100">
        <v>2.1800801000000001</v>
      </c>
      <c r="J113" s="100">
        <v>2.0001280000000001</v>
      </c>
      <c r="K113" s="100">
        <v>2.2577411000000001</v>
      </c>
      <c r="L113" s="100">
        <v>4.2373345000000002</v>
      </c>
      <c r="M113" s="100">
        <v>4.0288766000000003</v>
      </c>
      <c r="N113" s="100">
        <v>4.2932512999999997</v>
      </c>
      <c r="O113" s="100">
        <v>7.1296600000000003</v>
      </c>
      <c r="P113" s="100">
        <v>6.8056592</v>
      </c>
      <c r="Q113" s="100">
        <v>8.6567691</v>
      </c>
      <c r="R113" s="100">
        <v>14.800295999999999</v>
      </c>
      <c r="S113" s="100">
        <v>19.463773</v>
      </c>
      <c r="T113" s="100">
        <v>78.438208000000003</v>
      </c>
      <c r="U113" s="100">
        <v>4.6360896</v>
      </c>
      <c r="V113" s="100">
        <v>4.8848883000000001</v>
      </c>
      <c r="X113" s="124">
        <v>2006</v>
      </c>
      <c r="Y113" s="100">
        <v>7.9354750999999997</v>
      </c>
      <c r="Z113" s="100">
        <v>0.30988199999999999</v>
      </c>
      <c r="AA113" s="100">
        <v>0</v>
      </c>
      <c r="AB113" s="100">
        <v>1.0323479</v>
      </c>
      <c r="AC113" s="100">
        <v>0.28089219999999998</v>
      </c>
      <c r="AD113" s="100">
        <v>0.87543059999999995</v>
      </c>
      <c r="AE113" s="100">
        <v>0.81056329999999999</v>
      </c>
      <c r="AF113" s="100">
        <v>0.92241680000000004</v>
      </c>
      <c r="AG113" s="100">
        <v>1.9646906</v>
      </c>
      <c r="AH113" s="100">
        <v>1.3402311</v>
      </c>
      <c r="AI113" s="100">
        <v>1.9183292999999999</v>
      </c>
      <c r="AJ113" s="100">
        <v>1.2716620000000001</v>
      </c>
      <c r="AK113" s="100">
        <v>2.0494827</v>
      </c>
      <c r="AL113" s="100">
        <v>4.6025682000000003</v>
      </c>
      <c r="AM113" s="100">
        <v>3.3972742</v>
      </c>
      <c r="AN113" s="100">
        <v>9.4375871999999994</v>
      </c>
      <c r="AO113" s="100">
        <v>21.094376</v>
      </c>
      <c r="AP113" s="100">
        <v>93.303500999999997</v>
      </c>
      <c r="AQ113" s="100">
        <v>4.3142223</v>
      </c>
      <c r="AR113" s="100">
        <v>3.5164361999999998</v>
      </c>
      <c r="AT113" s="124">
        <v>2006</v>
      </c>
      <c r="AU113" s="100">
        <v>9.115221</v>
      </c>
      <c r="AV113" s="100">
        <v>0.2265334</v>
      </c>
      <c r="AW113" s="100">
        <v>0.2168349</v>
      </c>
      <c r="AX113" s="100">
        <v>1.0052546</v>
      </c>
      <c r="AY113" s="100">
        <v>0.75944040000000002</v>
      </c>
      <c r="AZ113" s="100">
        <v>1.2304681</v>
      </c>
      <c r="BA113" s="100">
        <v>1.4923915000000001</v>
      </c>
      <c r="BB113" s="100">
        <v>1.4580853</v>
      </c>
      <c r="BC113" s="100">
        <v>2.1101999</v>
      </c>
      <c r="BD113" s="100">
        <v>2.7745220000000002</v>
      </c>
      <c r="BE113" s="100">
        <v>2.9677223000000001</v>
      </c>
      <c r="BF113" s="100">
        <v>2.7822117</v>
      </c>
      <c r="BG113" s="100">
        <v>4.5973018999999997</v>
      </c>
      <c r="BH113" s="100">
        <v>5.6912178000000004</v>
      </c>
      <c r="BI113" s="100">
        <v>5.9282330999999999</v>
      </c>
      <c r="BJ113" s="100">
        <v>11.889932</v>
      </c>
      <c r="BK113" s="100">
        <v>20.426566000000001</v>
      </c>
      <c r="BL113" s="100">
        <v>88.486688999999998</v>
      </c>
      <c r="BM113" s="100">
        <v>4.4741163000000004</v>
      </c>
      <c r="BN113" s="100">
        <v>4.2304116</v>
      </c>
      <c r="BP113" s="124">
        <v>2006</v>
      </c>
    </row>
    <row r="114" spans="2:68">
      <c r="B114" s="124">
        <v>2007</v>
      </c>
      <c r="C114" s="100">
        <v>9.6174722999999993</v>
      </c>
      <c r="D114" s="100">
        <v>0</v>
      </c>
      <c r="E114" s="100">
        <v>0.56345009999999995</v>
      </c>
      <c r="F114" s="100">
        <v>0.27412619999999999</v>
      </c>
      <c r="G114" s="100">
        <v>1.4519036999999999</v>
      </c>
      <c r="H114" s="100">
        <v>1.1072265999999999</v>
      </c>
      <c r="I114" s="100">
        <v>1.5146048999999999</v>
      </c>
      <c r="J114" s="100">
        <v>2.8480365000000001</v>
      </c>
      <c r="K114" s="100">
        <v>2.5440727000000001</v>
      </c>
      <c r="L114" s="100">
        <v>3.0761083</v>
      </c>
      <c r="M114" s="100">
        <v>3.226289</v>
      </c>
      <c r="N114" s="100">
        <v>3.9957294000000001</v>
      </c>
      <c r="O114" s="100">
        <v>5.4848203</v>
      </c>
      <c r="P114" s="100">
        <v>9.3171298999999994</v>
      </c>
      <c r="Q114" s="100">
        <v>11.352174</v>
      </c>
      <c r="R114" s="100">
        <v>18.699843999999999</v>
      </c>
      <c r="S114" s="100">
        <v>27.612462000000001</v>
      </c>
      <c r="T114" s="100">
        <v>100.97094</v>
      </c>
      <c r="U114" s="100">
        <v>5.0320486000000004</v>
      </c>
      <c r="V114" s="100">
        <v>5.3199586999999999</v>
      </c>
      <c r="X114" s="124">
        <v>2007</v>
      </c>
      <c r="Y114" s="100">
        <v>8.7661558999999993</v>
      </c>
      <c r="Z114" s="100">
        <v>0</v>
      </c>
      <c r="AA114" s="100">
        <v>0</v>
      </c>
      <c r="AB114" s="100">
        <v>0.57876229999999995</v>
      </c>
      <c r="AC114" s="100">
        <v>1.2404980999999999</v>
      </c>
      <c r="AD114" s="100">
        <v>0.14114489999999999</v>
      </c>
      <c r="AE114" s="100">
        <v>0.95782560000000005</v>
      </c>
      <c r="AF114" s="100">
        <v>1.4044531</v>
      </c>
      <c r="AG114" s="100">
        <v>0.66015489999999999</v>
      </c>
      <c r="AH114" s="100">
        <v>0.65603710000000004</v>
      </c>
      <c r="AI114" s="100">
        <v>2.6043173999999998</v>
      </c>
      <c r="AJ114" s="100">
        <v>1.9092319</v>
      </c>
      <c r="AK114" s="100">
        <v>1.3296938</v>
      </c>
      <c r="AL114" s="100">
        <v>4.9563838000000002</v>
      </c>
      <c r="AM114" s="100">
        <v>6.3265207999999999</v>
      </c>
      <c r="AN114" s="100">
        <v>10.122448</v>
      </c>
      <c r="AO114" s="100">
        <v>26.592870999999999</v>
      </c>
      <c r="AP114" s="100">
        <v>99.021718000000007</v>
      </c>
      <c r="AQ114" s="100">
        <v>4.7259944999999997</v>
      </c>
      <c r="AR114" s="100">
        <v>3.7774841000000001</v>
      </c>
      <c r="AT114" s="124">
        <v>2007</v>
      </c>
      <c r="AU114" s="100">
        <v>9.2032871000000007</v>
      </c>
      <c r="AV114" s="100">
        <v>0</v>
      </c>
      <c r="AW114" s="100">
        <v>0.28926439999999998</v>
      </c>
      <c r="AX114" s="100">
        <v>0.4223208</v>
      </c>
      <c r="AY114" s="100">
        <v>1.3484894999999999</v>
      </c>
      <c r="AZ114" s="100">
        <v>0.62892289999999995</v>
      </c>
      <c r="BA114" s="100">
        <v>1.235344</v>
      </c>
      <c r="BB114" s="100">
        <v>2.1212521</v>
      </c>
      <c r="BC114" s="100">
        <v>1.5954986</v>
      </c>
      <c r="BD114" s="100">
        <v>1.8544889</v>
      </c>
      <c r="BE114" s="100">
        <v>2.9132053999999998</v>
      </c>
      <c r="BF114" s="100">
        <v>2.9501042000000002</v>
      </c>
      <c r="BG114" s="100">
        <v>3.4117757000000002</v>
      </c>
      <c r="BH114" s="100">
        <v>7.1193223000000003</v>
      </c>
      <c r="BI114" s="100">
        <v>8.7466243000000006</v>
      </c>
      <c r="BJ114" s="100">
        <v>14.058534999999999</v>
      </c>
      <c r="BK114" s="100">
        <v>27.015253000000001</v>
      </c>
      <c r="BL114" s="100">
        <v>99.663043999999999</v>
      </c>
      <c r="BM114" s="100">
        <v>4.8781372999999997</v>
      </c>
      <c r="BN114" s="100">
        <v>4.5292422999999999</v>
      </c>
      <c r="BP114" s="124">
        <v>2007</v>
      </c>
    </row>
    <row r="115" spans="2:68">
      <c r="B115" s="124">
        <v>2008</v>
      </c>
      <c r="C115" s="100">
        <v>10.559632000000001</v>
      </c>
      <c r="D115" s="100">
        <v>0.14626919999999999</v>
      </c>
      <c r="E115" s="100">
        <v>0</v>
      </c>
      <c r="F115" s="100">
        <v>0.26890500000000001</v>
      </c>
      <c r="G115" s="100">
        <v>1.6604146</v>
      </c>
      <c r="H115" s="100">
        <v>1.0531207</v>
      </c>
      <c r="I115" s="100">
        <v>1.3736151000000001</v>
      </c>
      <c r="J115" s="100">
        <v>1.9017553</v>
      </c>
      <c r="K115" s="100">
        <v>3.2230425999999999</v>
      </c>
      <c r="L115" s="100">
        <v>2.2309594000000001</v>
      </c>
      <c r="M115" s="100">
        <v>1.8749414</v>
      </c>
      <c r="N115" s="100">
        <v>4.2769295999999999</v>
      </c>
      <c r="O115" s="100">
        <v>4.8220571999999997</v>
      </c>
      <c r="P115" s="100">
        <v>4.6239172999999996</v>
      </c>
      <c r="Q115" s="100">
        <v>7.8699754000000004</v>
      </c>
      <c r="R115" s="100">
        <v>11.529026999999999</v>
      </c>
      <c r="S115" s="100">
        <v>14.200108</v>
      </c>
      <c r="T115" s="100">
        <v>62.211314000000002</v>
      </c>
      <c r="U115" s="100">
        <v>3.8308577000000001</v>
      </c>
      <c r="V115" s="100">
        <v>3.939082</v>
      </c>
      <c r="X115" s="124">
        <v>2008</v>
      </c>
      <c r="Y115" s="100">
        <v>8.6201643000000008</v>
      </c>
      <c r="Z115" s="100">
        <v>0</v>
      </c>
      <c r="AA115" s="100">
        <v>0.44588850000000002</v>
      </c>
      <c r="AB115" s="100">
        <v>0.85244830000000005</v>
      </c>
      <c r="AC115" s="100">
        <v>0.53805020000000003</v>
      </c>
      <c r="AD115" s="100">
        <v>0.54027700000000001</v>
      </c>
      <c r="AE115" s="100">
        <v>1.0953831999999999</v>
      </c>
      <c r="AF115" s="100">
        <v>1.3736127</v>
      </c>
      <c r="AG115" s="100">
        <v>0.66245259999999995</v>
      </c>
      <c r="AH115" s="100">
        <v>1.1600644</v>
      </c>
      <c r="AI115" s="100">
        <v>1.7034324000000001</v>
      </c>
      <c r="AJ115" s="100">
        <v>2.0398524</v>
      </c>
      <c r="AK115" s="100">
        <v>2.5103642000000002</v>
      </c>
      <c r="AL115" s="100">
        <v>0.96095399999999997</v>
      </c>
      <c r="AM115" s="100">
        <v>4.7029223</v>
      </c>
      <c r="AN115" s="100">
        <v>8.8018335000000008</v>
      </c>
      <c r="AO115" s="100">
        <v>19.216066000000001</v>
      </c>
      <c r="AP115" s="100">
        <v>88.430109999999999</v>
      </c>
      <c r="AQ115" s="100">
        <v>4.1958747000000001</v>
      </c>
      <c r="AR115" s="100">
        <v>3.3403706</v>
      </c>
      <c r="AT115" s="124">
        <v>2008</v>
      </c>
      <c r="AU115" s="100">
        <v>9.6161285000000003</v>
      </c>
      <c r="AV115" s="100">
        <v>7.4924199999999996E-2</v>
      </c>
      <c r="AW115" s="100">
        <v>0.21690090000000001</v>
      </c>
      <c r="AX115" s="100">
        <v>0.55263430000000002</v>
      </c>
      <c r="AY115" s="100">
        <v>1.1137594</v>
      </c>
      <c r="AZ115" s="100">
        <v>0.79999569999999998</v>
      </c>
      <c r="BA115" s="100">
        <v>1.2342766999999999</v>
      </c>
      <c r="BB115" s="100">
        <v>1.63568</v>
      </c>
      <c r="BC115" s="100">
        <v>1.9340953999999999</v>
      </c>
      <c r="BD115" s="100">
        <v>1.6907017</v>
      </c>
      <c r="BE115" s="100">
        <v>1.7885055999999999</v>
      </c>
      <c r="BF115" s="100">
        <v>3.1530946000000002</v>
      </c>
      <c r="BG115" s="100">
        <v>3.6685262999999999</v>
      </c>
      <c r="BH115" s="100">
        <v>2.7805987000000001</v>
      </c>
      <c r="BI115" s="100">
        <v>6.2321679999999997</v>
      </c>
      <c r="BJ115" s="100">
        <v>10.056094999999999</v>
      </c>
      <c r="BK115" s="100">
        <v>17.116693000000001</v>
      </c>
      <c r="BL115" s="100">
        <v>79.703649999999996</v>
      </c>
      <c r="BM115" s="100">
        <v>4.0142689999999996</v>
      </c>
      <c r="BN115" s="100">
        <v>3.7021288000000001</v>
      </c>
      <c r="BP115" s="124">
        <v>2008</v>
      </c>
    </row>
    <row r="116" spans="2:68">
      <c r="B116" s="124">
        <v>2009</v>
      </c>
      <c r="C116" s="100">
        <v>9.9731000000000005</v>
      </c>
      <c r="D116" s="100">
        <v>0.14493049999999999</v>
      </c>
      <c r="E116" s="100">
        <v>0.1405274</v>
      </c>
      <c r="F116" s="100">
        <v>0.26615490000000003</v>
      </c>
      <c r="G116" s="100">
        <v>0.73744319999999997</v>
      </c>
      <c r="H116" s="100">
        <v>1.3727453000000001</v>
      </c>
      <c r="I116" s="100">
        <v>0.67722320000000003</v>
      </c>
      <c r="J116" s="100">
        <v>1.6326099999999999</v>
      </c>
      <c r="K116" s="100">
        <v>1.8655473</v>
      </c>
      <c r="L116" s="100">
        <v>1.4277648000000001</v>
      </c>
      <c r="M116" s="100">
        <v>3.2434704000000001</v>
      </c>
      <c r="N116" s="100">
        <v>2.3465145000000001</v>
      </c>
      <c r="O116" s="100">
        <v>3.7963893</v>
      </c>
      <c r="P116" s="100">
        <v>3.9500069</v>
      </c>
      <c r="Q116" s="100">
        <v>3.0335939999999999</v>
      </c>
      <c r="R116" s="100">
        <v>8.7115256999999993</v>
      </c>
      <c r="S116" s="100">
        <v>7.1836698999999999</v>
      </c>
      <c r="T116" s="100">
        <v>55.642020000000002</v>
      </c>
      <c r="U116" s="100">
        <v>3.0460715</v>
      </c>
      <c r="V116" s="100">
        <v>3.1189526000000001</v>
      </c>
      <c r="X116" s="124">
        <v>2009</v>
      </c>
      <c r="Y116" s="100">
        <v>7.6400250999999999</v>
      </c>
      <c r="Z116" s="100">
        <v>0</v>
      </c>
      <c r="AA116" s="100">
        <v>0</v>
      </c>
      <c r="AB116" s="100">
        <v>0</v>
      </c>
      <c r="AC116" s="100">
        <v>0</v>
      </c>
      <c r="AD116" s="100">
        <v>0.64433399999999996</v>
      </c>
      <c r="AE116" s="100">
        <v>0.27097769999999999</v>
      </c>
      <c r="AF116" s="100">
        <v>0.99008799999999997</v>
      </c>
      <c r="AG116" s="100">
        <v>0.13130030000000001</v>
      </c>
      <c r="AH116" s="100">
        <v>1.1479664999999999</v>
      </c>
      <c r="AI116" s="100">
        <v>1.3870298999999999</v>
      </c>
      <c r="AJ116" s="100">
        <v>2.006402</v>
      </c>
      <c r="AK116" s="100">
        <v>1.3840304000000001</v>
      </c>
      <c r="AL116" s="100">
        <v>2.5259252000000001</v>
      </c>
      <c r="AM116" s="100">
        <v>3.9925169</v>
      </c>
      <c r="AN116" s="100">
        <v>11.185454999999999</v>
      </c>
      <c r="AO116" s="100">
        <v>12.921723</v>
      </c>
      <c r="AP116" s="100">
        <v>83.940021999999999</v>
      </c>
      <c r="AQ116" s="100">
        <v>3.7095338999999998</v>
      </c>
      <c r="AR116" s="100">
        <v>2.8799483000000001</v>
      </c>
      <c r="AT116" s="124">
        <v>2009</v>
      </c>
      <c r="AU116" s="100">
        <v>8.8378630999999999</v>
      </c>
      <c r="AV116" s="100">
        <v>7.4288699999999999E-2</v>
      </c>
      <c r="AW116" s="100">
        <v>7.2136699999999998E-2</v>
      </c>
      <c r="AX116" s="100">
        <v>0.13675789999999999</v>
      </c>
      <c r="AY116" s="100">
        <v>0.37941639999999999</v>
      </c>
      <c r="AZ116" s="100">
        <v>1.0143859</v>
      </c>
      <c r="BA116" s="100">
        <v>0.47413359999999999</v>
      </c>
      <c r="BB116" s="100">
        <v>1.3089983999999999</v>
      </c>
      <c r="BC116" s="100">
        <v>0.99202219999999997</v>
      </c>
      <c r="BD116" s="100">
        <v>1.2866453</v>
      </c>
      <c r="BE116" s="100">
        <v>2.3075600000000001</v>
      </c>
      <c r="BF116" s="100">
        <v>2.1753114999999998</v>
      </c>
      <c r="BG116" s="100">
        <v>2.5917479000000001</v>
      </c>
      <c r="BH116" s="100">
        <v>3.2337679000000001</v>
      </c>
      <c r="BI116" s="100">
        <v>3.5278657</v>
      </c>
      <c r="BJ116" s="100">
        <v>10.04447</v>
      </c>
      <c r="BK116" s="100">
        <v>10.499031</v>
      </c>
      <c r="BL116" s="100">
        <v>74.410218</v>
      </c>
      <c r="BM116" s="100">
        <v>3.3791799999999999</v>
      </c>
      <c r="BN116" s="100">
        <v>3.0755176999999998</v>
      </c>
      <c r="BP116" s="124">
        <v>2009</v>
      </c>
    </row>
    <row r="117" spans="2:68">
      <c r="B117" s="124">
        <v>2010</v>
      </c>
      <c r="C117" s="100">
        <v>13.533033</v>
      </c>
      <c r="D117" s="100">
        <v>0</v>
      </c>
      <c r="E117" s="100">
        <v>0</v>
      </c>
      <c r="F117" s="100">
        <v>0.40036250000000001</v>
      </c>
      <c r="G117" s="100">
        <v>0.60674600000000001</v>
      </c>
      <c r="H117" s="100">
        <v>0.72606789999999999</v>
      </c>
      <c r="I117" s="100">
        <v>0.66704379999999996</v>
      </c>
      <c r="J117" s="100">
        <v>1.3848549999999999</v>
      </c>
      <c r="K117" s="100">
        <v>0.78652010000000006</v>
      </c>
      <c r="L117" s="100">
        <v>1.6870693999999999</v>
      </c>
      <c r="M117" s="100">
        <v>1.9343589000000001</v>
      </c>
      <c r="N117" s="100">
        <v>2.9285871999999999</v>
      </c>
      <c r="O117" s="100">
        <v>3.3498705000000002</v>
      </c>
      <c r="P117" s="100">
        <v>6.2051099000000001</v>
      </c>
      <c r="Q117" s="100">
        <v>7.8481528000000003</v>
      </c>
      <c r="R117" s="100">
        <v>10.639849</v>
      </c>
      <c r="S117" s="100">
        <v>13.416983999999999</v>
      </c>
      <c r="T117" s="100">
        <v>60.797665000000002</v>
      </c>
      <c r="U117" s="100">
        <v>3.5832061999999998</v>
      </c>
      <c r="V117" s="100">
        <v>3.5932751000000001</v>
      </c>
      <c r="X117" s="124">
        <v>2010</v>
      </c>
      <c r="Y117" s="100">
        <v>4.8043635</v>
      </c>
      <c r="Z117" s="100">
        <v>0.1509954</v>
      </c>
      <c r="AA117" s="100">
        <v>0</v>
      </c>
      <c r="AB117" s="100">
        <v>0.14070099999999999</v>
      </c>
      <c r="AC117" s="100">
        <v>0.1280433</v>
      </c>
      <c r="AD117" s="100">
        <v>0.2497231</v>
      </c>
      <c r="AE117" s="100">
        <v>0.2671579</v>
      </c>
      <c r="AF117" s="100">
        <v>0.86822889999999997</v>
      </c>
      <c r="AG117" s="100">
        <v>1.1624182000000001</v>
      </c>
      <c r="AH117" s="100">
        <v>1.0200997999999999</v>
      </c>
      <c r="AI117" s="100">
        <v>0.95001690000000005</v>
      </c>
      <c r="AJ117" s="100">
        <v>1.8192127</v>
      </c>
      <c r="AK117" s="100">
        <v>1.1718502</v>
      </c>
      <c r="AL117" s="100">
        <v>3.4999147000000002</v>
      </c>
      <c r="AM117" s="100">
        <v>3.8795779000000001</v>
      </c>
      <c r="AN117" s="100">
        <v>9.1202351000000004</v>
      </c>
      <c r="AO117" s="100">
        <v>17.155190999999999</v>
      </c>
      <c r="AP117" s="100">
        <v>88.623975999999999</v>
      </c>
      <c r="AQ117" s="100">
        <v>3.7870848000000001</v>
      </c>
      <c r="AR117" s="100">
        <v>2.8161627</v>
      </c>
      <c r="AT117" s="124">
        <v>2010</v>
      </c>
      <c r="AU117" s="100">
        <v>9.2846551000000002</v>
      </c>
      <c r="AV117" s="100">
        <v>7.3519600000000004E-2</v>
      </c>
      <c r="AW117" s="100">
        <v>0</v>
      </c>
      <c r="AX117" s="100">
        <v>0.27396359999999997</v>
      </c>
      <c r="AY117" s="100">
        <v>0.37381920000000002</v>
      </c>
      <c r="AZ117" s="100">
        <v>0.49162519999999998</v>
      </c>
      <c r="BA117" s="100">
        <v>0.46722829999999999</v>
      </c>
      <c r="BB117" s="100">
        <v>1.1246162</v>
      </c>
      <c r="BC117" s="100">
        <v>0.97586240000000002</v>
      </c>
      <c r="BD117" s="100">
        <v>1.3506526000000001</v>
      </c>
      <c r="BE117" s="100">
        <v>1.4377819999999999</v>
      </c>
      <c r="BF117" s="100">
        <v>2.3693005999999999</v>
      </c>
      <c r="BG117" s="100">
        <v>2.2605795</v>
      </c>
      <c r="BH117" s="100">
        <v>4.8437079000000001</v>
      </c>
      <c r="BI117" s="100">
        <v>5.8164774000000001</v>
      </c>
      <c r="BJ117" s="100">
        <v>9.8216105000000002</v>
      </c>
      <c r="BK117" s="100">
        <v>15.561210000000001</v>
      </c>
      <c r="BL117" s="100">
        <v>79.152805999999998</v>
      </c>
      <c r="BM117" s="100">
        <v>3.6855901000000002</v>
      </c>
      <c r="BN117" s="100">
        <v>3.2743332000000001</v>
      </c>
      <c r="BP117" s="124">
        <v>2010</v>
      </c>
    </row>
    <row r="118" spans="2:68">
      <c r="B118" s="124">
        <v>2011</v>
      </c>
      <c r="C118" s="100">
        <v>10.28687</v>
      </c>
      <c r="D118" s="100">
        <v>0.14040900000000001</v>
      </c>
      <c r="E118" s="100">
        <v>0.28107929999999998</v>
      </c>
      <c r="F118" s="100">
        <v>0.66970350000000001</v>
      </c>
      <c r="G118" s="100">
        <v>1.2143733000000001</v>
      </c>
      <c r="H118" s="100">
        <v>1.0700476999999999</v>
      </c>
      <c r="I118" s="100">
        <v>1.4300368000000001</v>
      </c>
      <c r="J118" s="100">
        <v>1.0227511</v>
      </c>
      <c r="K118" s="100">
        <v>2.5421100999999999</v>
      </c>
      <c r="L118" s="100">
        <v>2.2247028000000002</v>
      </c>
      <c r="M118" s="100">
        <v>2.5688624</v>
      </c>
      <c r="N118" s="100">
        <v>4.0781248000000003</v>
      </c>
      <c r="O118" s="100">
        <v>6.0536846999999998</v>
      </c>
      <c r="P118" s="100">
        <v>5.2714479000000001</v>
      </c>
      <c r="Q118" s="100">
        <v>9.2360395999999998</v>
      </c>
      <c r="R118" s="100">
        <v>14.705256</v>
      </c>
      <c r="S118" s="100">
        <v>26.761538999999999</v>
      </c>
      <c r="T118" s="100">
        <v>72.625297000000003</v>
      </c>
      <c r="U118" s="100">
        <v>4.4251632000000001</v>
      </c>
      <c r="V118" s="100">
        <v>4.4206713999999998</v>
      </c>
      <c r="X118" s="124">
        <v>2011</v>
      </c>
      <c r="Y118" s="100">
        <v>7.4691334999999999</v>
      </c>
      <c r="Z118" s="100">
        <v>0</v>
      </c>
      <c r="AA118" s="100">
        <v>0</v>
      </c>
      <c r="AB118" s="100">
        <v>0.28294150000000001</v>
      </c>
      <c r="AC118" s="100">
        <v>0.1268725</v>
      </c>
      <c r="AD118" s="100">
        <v>0.73431679999999999</v>
      </c>
      <c r="AE118" s="100">
        <v>1.1734794</v>
      </c>
      <c r="AF118" s="100">
        <v>0.63154759999999999</v>
      </c>
      <c r="AG118" s="100">
        <v>0.49969019999999997</v>
      </c>
      <c r="AH118" s="100">
        <v>1.1572735000000001</v>
      </c>
      <c r="AI118" s="100">
        <v>1.7231415000000001</v>
      </c>
      <c r="AJ118" s="100">
        <v>2.5225396</v>
      </c>
      <c r="AK118" s="100">
        <v>2.7651178999999999</v>
      </c>
      <c r="AL118" s="100">
        <v>2.7082937999999999</v>
      </c>
      <c r="AM118" s="100">
        <v>5.6699291000000001</v>
      </c>
      <c r="AN118" s="100">
        <v>11.002567000000001</v>
      </c>
      <c r="AO118" s="100">
        <v>17.754280999999999</v>
      </c>
      <c r="AP118" s="100">
        <v>101.6871</v>
      </c>
      <c r="AQ118" s="100">
        <v>4.6071080999999996</v>
      </c>
      <c r="AR118" s="100">
        <v>3.4618845999999999</v>
      </c>
      <c r="AT118" s="124">
        <v>2011</v>
      </c>
      <c r="AU118" s="100">
        <v>8.9156265999999995</v>
      </c>
      <c r="AV118" s="100">
        <v>7.2065100000000007E-2</v>
      </c>
      <c r="AW118" s="100">
        <v>0.14410619999999999</v>
      </c>
      <c r="AX118" s="100">
        <v>0.48160969999999997</v>
      </c>
      <c r="AY118" s="100">
        <v>0.68252480000000004</v>
      </c>
      <c r="AZ118" s="100">
        <v>0.90461170000000002</v>
      </c>
      <c r="BA118" s="100">
        <v>1.3019468999999999</v>
      </c>
      <c r="BB118" s="100">
        <v>0.82596840000000005</v>
      </c>
      <c r="BC118" s="100">
        <v>1.5120549000000001</v>
      </c>
      <c r="BD118" s="100">
        <v>1.6863002</v>
      </c>
      <c r="BE118" s="100">
        <v>2.1418105999999999</v>
      </c>
      <c r="BF118" s="100">
        <v>3.2934304000000001</v>
      </c>
      <c r="BG118" s="100">
        <v>4.4045677000000003</v>
      </c>
      <c r="BH118" s="100">
        <v>3.9821431999999999</v>
      </c>
      <c r="BI118" s="100">
        <v>7.4209360999999996</v>
      </c>
      <c r="BJ118" s="100">
        <v>12.716243</v>
      </c>
      <c r="BK118" s="100">
        <v>21.620062999999998</v>
      </c>
      <c r="BL118" s="100">
        <v>91.673336000000006</v>
      </c>
      <c r="BM118" s="100">
        <v>4.5165573999999999</v>
      </c>
      <c r="BN118" s="100">
        <v>3.9894246999999998</v>
      </c>
      <c r="BP118" s="124">
        <v>2011</v>
      </c>
    </row>
    <row r="119" spans="2:68">
      <c r="B119" s="124">
        <v>2012</v>
      </c>
      <c r="C119" s="100">
        <v>9.4172426999999992</v>
      </c>
      <c r="D119" s="100">
        <v>0</v>
      </c>
      <c r="E119" s="100">
        <v>0</v>
      </c>
      <c r="F119" s="100">
        <v>0.53288139999999995</v>
      </c>
      <c r="G119" s="100">
        <v>0.60311009999999998</v>
      </c>
      <c r="H119" s="100">
        <v>1.7459279000000001</v>
      </c>
      <c r="I119" s="100">
        <v>2.6299443</v>
      </c>
      <c r="J119" s="100">
        <v>3.3554621999999998</v>
      </c>
      <c r="K119" s="100">
        <v>2.5917127</v>
      </c>
      <c r="L119" s="100">
        <v>3.5554853</v>
      </c>
      <c r="M119" s="100">
        <v>4.2439587000000003</v>
      </c>
      <c r="N119" s="100">
        <v>5.1797522000000003</v>
      </c>
      <c r="O119" s="100">
        <v>3.7817626999999998</v>
      </c>
      <c r="P119" s="100">
        <v>8.0703578</v>
      </c>
      <c r="Q119" s="100">
        <v>12.935983</v>
      </c>
      <c r="R119" s="100">
        <v>20.580981999999999</v>
      </c>
      <c r="S119" s="100">
        <v>45.144150000000003</v>
      </c>
      <c r="T119" s="100">
        <v>100.75635</v>
      </c>
      <c r="U119" s="100">
        <v>5.8429270999999998</v>
      </c>
      <c r="V119" s="100">
        <v>5.8465853000000001</v>
      </c>
      <c r="X119" s="124">
        <v>2012</v>
      </c>
      <c r="Y119" s="100">
        <v>8.0023178999999995</v>
      </c>
      <c r="Z119" s="100">
        <v>0</v>
      </c>
      <c r="AA119" s="100">
        <v>0.14743609999999999</v>
      </c>
      <c r="AB119" s="100">
        <v>0.42310789999999998</v>
      </c>
      <c r="AC119" s="100">
        <v>0.62901390000000001</v>
      </c>
      <c r="AD119" s="100">
        <v>0.59707270000000001</v>
      </c>
      <c r="AE119" s="100">
        <v>1.3877359</v>
      </c>
      <c r="AF119" s="100">
        <v>1.1516403</v>
      </c>
      <c r="AG119" s="100">
        <v>2.3023243</v>
      </c>
      <c r="AH119" s="100">
        <v>1.1638356999999999</v>
      </c>
      <c r="AI119" s="100">
        <v>2.5984251</v>
      </c>
      <c r="AJ119" s="100">
        <v>2.8968965999999998</v>
      </c>
      <c r="AK119" s="100">
        <v>4.5467240999999996</v>
      </c>
      <c r="AL119" s="100">
        <v>4.848814</v>
      </c>
      <c r="AM119" s="100">
        <v>9.3660485999999992</v>
      </c>
      <c r="AN119" s="100">
        <v>15.048958000000001</v>
      </c>
      <c r="AO119" s="100">
        <v>35.167439999999999</v>
      </c>
      <c r="AP119" s="100">
        <v>106.81180999999999</v>
      </c>
      <c r="AQ119" s="100">
        <v>5.9218088</v>
      </c>
      <c r="AR119" s="100">
        <v>4.5595216000000001</v>
      </c>
      <c r="AT119" s="124">
        <v>2012</v>
      </c>
      <c r="AU119" s="100">
        <v>8.7286693</v>
      </c>
      <c r="AV119" s="100">
        <v>0</v>
      </c>
      <c r="AW119" s="100">
        <v>7.1859599999999996E-2</v>
      </c>
      <c r="AX119" s="100">
        <v>0.47955880000000001</v>
      </c>
      <c r="AY119" s="100">
        <v>0.6157897</v>
      </c>
      <c r="AZ119" s="100">
        <v>1.1788552999999999</v>
      </c>
      <c r="BA119" s="100">
        <v>2.0111189999999999</v>
      </c>
      <c r="BB119" s="100">
        <v>2.2488514999999998</v>
      </c>
      <c r="BC119" s="100">
        <v>2.4456934000000001</v>
      </c>
      <c r="BD119" s="100">
        <v>2.3488039000000001</v>
      </c>
      <c r="BE119" s="100">
        <v>3.4127228999999999</v>
      </c>
      <c r="BF119" s="100">
        <v>4.0260537000000003</v>
      </c>
      <c r="BG119" s="100">
        <v>4.1666325999999998</v>
      </c>
      <c r="BH119" s="100">
        <v>6.4476925999999999</v>
      </c>
      <c r="BI119" s="100">
        <v>11.119567999999999</v>
      </c>
      <c r="BJ119" s="100">
        <v>17.629418999999999</v>
      </c>
      <c r="BK119" s="100">
        <v>39.480384000000001</v>
      </c>
      <c r="BL119" s="100">
        <v>104.69535</v>
      </c>
      <c r="BM119" s="100">
        <v>5.8825459999999996</v>
      </c>
      <c r="BN119" s="100">
        <v>5.1971927999999998</v>
      </c>
      <c r="BP119" s="124">
        <v>2012</v>
      </c>
    </row>
    <row r="120" spans="2:68">
      <c r="B120" s="124">
        <v>2013</v>
      </c>
      <c r="C120" s="100">
        <v>10.392943000000001</v>
      </c>
      <c r="D120" s="100">
        <v>0.133746</v>
      </c>
      <c r="E120" s="100">
        <v>0.13954469999999999</v>
      </c>
      <c r="F120" s="100">
        <v>0.66239380000000003</v>
      </c>
      <c r="G120" s="100">
        <v>1.1951700999999999</v>
      </c>
      <c r="H120" s="100">
        <v>1.0331680999999999</v>
      </c>
      <c r="I120" s="100">
        <v>1.5638270000000001</v>
      </c>
      <c r="J120" s="100">
        <v>1.9395682000000001</v>
      </c>
      <c r="K120" s="100">
        <v>3.2823316</v>
      </c>
      <c r="L120" s="100">
        <v>4.4840625000000003</v>
      </c>
      <c r="M120" s="100">
        <v>4.0542273</v>
      </c>
      <c r="N120" s="100">
        <v>3.6342596999999999</v>
      </c>
      <c r="O120" s="100">
        <v>7.1634054000000003</v>
      </c>
      <c r="P120" s="100">
        <v>9.8815518999999998</v>
      </c>
      <c r="Q120" s="100">
        <v>13.824332</v>
      </c>
      <c r="R120" s="100">
        <v>22.699103999999998</v>
      </c>
      <c r="S120" s="100">
        <v>44.217075000000001</v>
      </c>
      <c r="T120" s="100">
        <v>94.050348999999997</v>
      </c>
      <c r="U120" s="100">
        <v>6.0753092999999998</v>
      </c>
      <c r="V120" s="100">
        <v>5.9477304000000002</v>
      </c>
      <c r="X120" s="124">
        <v>2013</v>
      </c>
      <c r="Y120" s="100">
        <v>6.6413842000000001</v>
      </c>
      <c r="Z120" s="100">
        <v>0.14137849999999999</v>
      </c>
      <c r="AA120" s="100">
        <v>0.1466142</v>
      </c>
      <c r="AB120" s="100">
        <v>0.28096749999999998</v>
      </c>
      <c r="AC120" s="100">
        <v>0.37455379999999999</v>
      </c>
      <c r="AD120" s="100">
        <v>0.35148679999999999</v>
      </c>
      <c r="AE120" s="100">
        <v>1.0933861</v>
      </c>
      <c r="AF120" s="100">
        <v>1.4125019000000001</v>
      </c>
      <c r="AG120" s="100">
        <v>2.1455391000000001</v>
      </c>
      <c r="AH120" s="100">
        <v>2.2026945000000002</v>
      </c>
      <c r="AI120" s="100">
        <v>2.3018344000000002</v>
      </c>
      <c r="AJ120" s="100">
        <v>2.9750268000000002</v>
      </c>
      <c r="AK120" s="100">
        <v>3.9886084999999998</v>
      </c>
      <c r="AL120" s="100">
        <v>3.6708766000000002</v>
      </c>
      <c r="AM120" s="100">
        <v>8.0278164000000007</v>
      </c>
      <c r="AN120" s="100">
        <v>12.793818</v>
      </c>
      <c r="AO120" s="100">
        <v>30.061744999999998</v>
      </c>
      <c r="AP120" s="100">
        <v>131.50758999999999</v>
      </c>
      <c r="AQ120" s="100">
        <v>6.1833833</v>
      </c>
      <c r="AR120" s="100">
        <v>4.5586127999999997</v>
      </c>
      <c r="AT120" s="124">
        <v>2013</v>
      </c>
      <c r="AU120" s="100">
        <v>8.5685680000000009</v>
      </c>
      <c r="AV120" s="100">
        <v>0.13745640000000001</v>
      </c>
      <c r="AW120" s="100">
        <v>0.14299220000000001</v>
      </c>
      <c r="AX120" s="100">
        <v>0.47727360000000002</v>
      </c>
      <c r="AY120" s="100">
        <v>0.79381849999999998</v>
      </c>
      <c r="AZ120" s="100">
        <v>0.69580379999999997</v>
      </c>
      <c r="BA120" s="100">
        <v>1.3297671</v>
      </c>
      <c r="BB120" s="100">
        <v>1.6751195999999999</v>
      </c>
      <c r="BC120" s="100">
        <v>2.7083373000000002</v>
      </c>
      <c r="BD120" s="100">
        <v>3.3332831999999999</v>
      </c>
      <c r="BE120" s="100">
        <v>3.1682011000000001</v>
      </c>
      <c r="BF120" s="100">
        <v>3.3003916000000002</v>
      </c>
      <c r="BG120" s="100">
        <v>5.5599515999999998</v>
      </c>
      <c r="BH120" s="100">
        <v>6.7518697000000003</v>
      </c>
      <c r="BI120" s="100">
        <v>10.869621</v>
      </c>
      <c r="BJ120" s="100">
        <v>17.451858999999999</v>
      </c>
      <c r="BK120" s="100">
        <v>36.216656</v>
      </c>
      <c r="BL120" s="100">
        <v>118.21223000000001</v>
      </c>
      <c r="BM120" s="100">
        <v>6.1295944999999996</v>
      </c>
      <c r="BN120" s="100">
        <v>5.3030717999999997</v>
      </c>
      <c r="BP120" s="124">
        <v>2013</v>
      </c>
    </row>
    <row r="121" spans="2:68">
      <c r="B121" s="124">
        <v>2014</v>
      </c>
      <c r="C121" s="100">
        <v>9.9057556000000009</v>
      </c>
      <c r="D121" s="100">
        <v>0.26175949999999998</v>
      </c>
      <c r="E121" s="100">
        <v>0.41568860000000002</v>
      </c>
      <c r="F121" s="100">
        <v>0.65883270000000005</v>
      </c>
      <c r="G121" s="100">
        <v>1.4184112</v>
      </c>
      <c r="H121" s="100">
        <v>1.2554369000000001</v>
      </c>
      <c r="I121" s="100">
        <v>2.4567754000000002</v>
      </c>
      <c r="J121" s="100">
        <v>3.6107135000000001</v>
      </c>
      <c r="K121" s="100">
        <v>4.7388873</v>
      </c>
      <c r="L121" s="100">
        <v>5.7686156000000004</v>
      </c>
      <c r="M121" s="100">
        <v>5.4606089000000004</v>
      </c>
      <c r="N121" s="100">
        <v>6.2676723000000001</v>
      </c>
      <c r="O121" s="100">
        <v>7.7114751999999998</v>
      </c>
      <c r="P121" s="100">
        <v>12.099629</v>
      </c>
      <c r="Q121" s="100">
        <v>15.215233</v>
      </c>
      <c r="R121" s="100">
        <v>26.940678999999999</v>
      </c>
      <c r="S121" s="100">
        <v>32.515864000000001</v>
      </c>
      <c r="T121" s="100">
        <v>117.99012999999999</v>
      </c>
      <c r="U121" s="100">
        <v>7.2845958</v>
      </c>
      <c r="V121" s="100">
        <v>6.9909672</v>
      </c>
      <c r="X121" s="124">
        <v>2014</v>
      </c>
      <c r="Y121" s="100">
        <v>6.5711304999999998</v>
      </c>
      <c r="Z121" s="100">
        <v>0.27658880000000002</v>
      </c>
      <c r="AA121" s="100">
        <v>0.29168850000000002</v>
      </c>
      <c r="AB121" s="100">
        <v>0.41909920000000001</v>
      </c>
      <c r="AC121" s="100">
        <v>1.1178262999999999</v>
      </c>
      <c r="AD121" s="100">
        <v>1.1533146999999999</v>
      </c>
      <c r="AE121" s="100">
        <v>1.5298851</v>
      </c>
      <c r="AF121" s="100">
        <v>2.4297949000000001</v>
      </c>
      <c r="AG121" s="100">
        <v>2.0226152000000002</v>
      </c>
      <c r="AH121" s="100">
        <v>2.3117942999999999</v>
      </c>
      <c r="AI121" s="100">
        <v>4.5661868999999999</v>
      </c>
      <c r="AJ121" s="100">
        <v>3.4613526000000001</v>
      </c>
      <c r="AK121" s="100">
        <v>4.6856111</v>
      </c>
      <c r="AL121" s="100">
        <v>7.6196552000000004</v>
      </c>
      <c r="AM121" s="100">
        <v>11.010184000000001</v>
      </c>
      <c r="AN121" s="100">
        <v>21.093316000000002</v>
      </c>
      <c r="AO121" s="100">
        <v>32.414910999999996</v>
      </c>
      <c r="AP121" s="100">
        <v>141.10293999999999</v>
      </c>
      <c r="AQ121" s="100">
        <v>7.5642991000000004</v>
      </c>
      <c r="AR121" s="100">
        <v>5.6370893999999998</v>
      </c>
      <c r="AT121" s="124">
        <v>2014</v>
      </c>
      <c r="AU121" s="100">
        <v>8.2838314999999998</v>
      </c>
      <c r="AV121" s="100">
        <v>0.26896989999999998</v>
      </c>
      <c r="AW121" s="100">
        <v>0.35527589999999998</v>
      </c>
      <c r="AX121" s="100">
        <v>0.54246890000000003</v>
      </c>
      <c r="AY121" s="100">
        <v>1.2718400999999999</v>
      </c>
      <c r="AZ121" s="100">
        <v>1.2046429999999999</v>
      </c>
      <c r="BA121" s="100">
        <v>1.9947010999999999</v>
      </c>
      <c r="BB121" s="100">
        <v>3.0177941000000001</v>
      </c>
      <c r="BC121" s="100">
        <v>3.3664488000000001</v>
      </c>
      <c r="BD121" s="100">
        <v>4.0224112999999999</v>
      </c>
      <c r="BE121" s="100">
        <v>5.0078680999999996</v>
      </c>
      <c r="BF121" s="100">
        <v>4.8445666000000003</v>
      </c>
      <c r="BG121" s="100">
        <v>6.1772049999999998</v>
      </c>
      <c r="BH121" s="100">
        <v>9.8384174000000009</v>
      </c>
      <c r="BI121" s="100">
        <v>13.069357</v>
      </c>
      <c r="BJ121" s="100">
        <v>23.860029999999998</v>
      </c>
      <c r="BK121" s="100">
        <v>32.459086999999997</v>
      </c>
      <c r="BL121" s="100">
        <v>132.77815000000001</v>
      </c>
      <c r="BM121" s="100">
        <v>7.4251852999999999</v>
      </c>
      <c r="BN121" s="100">
        <v>6.3505788000000001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symptoms, signs and abnormal clinical and laboratory findings, not elsewhere classified (ICD-10 R00–R99),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[GRIM_output.xls]GRIM1800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symptoms, signs and abnormal clinical and laboratory findings, not elsewhere classified.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0.76</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symptoms, signs and abnormal clinical and laboratory findings, not elsewhere classified (ICD-10 R00–R99),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9.9057556000000009</v>
      </c>
      <c r="D32" s="157">
        <f ca="1">INDIRECT("Rates!D"&amp;$E$8)</f>
        <v>0.26175949999999998</v>
      </c>
      <c r="E32" s="157">
        <f ca="1">INDIRECT("Rates!E"&amp;$E$8)</f>
        <v>0.41568860000000002</v>
      </c>
      <c r="F32" s="157">
        <f ca="1">INDIRECT("Rates!F"&amp;$E$8)</f>
        <v>0.65883270000000005</v>
      </c>
      <c r="G32" s="157">
        <f ca="1">INDIRECT("Rates!G"&amp;$E$8)</f>
        <v>1.4184112</v>
      </c>
      <c r="H32" s="157">
        <f ca="1">INDIRECT("Rates!H"&amp;$E$8)</f>
        <v>1.2554369000000001</v>
      </c>
      <c r="I32" s="157">
        <f ca="1">INDIRECT("Rates!I"&amp;$E$8)</f>
        <v>2.4567754000000002</v>
      </c>
      <c r="J32" s="157">
        <f ca="1">INDIRECT("Rates!J"&amp;$E$8)</f>
        <v>3.6107135000000001</v>
      </c>
      <c r="K32" s="157">
        <f ca="1">INDIRECT("Rates!K"&amp;$E$8)</f>
        <v>4.7388873</v>
      </c>
      <c r="L32" s="157">
        <f ca="1">INDIRECT("Rates!L"&amp;$E$8)</f>
        <v>5.7686156000000004</v>
      </c>
      <c r="M32" s="157">
        <f ca="1">INDIRECT("Rates!M"&amp;$E$8)</f>
        <v>5.4606089000000004</v>
      </c>
      <c r="N32" s="157">
        <f ca="1">INDIRECT("Rates!N"&amp;$E$8)</f>
        <v>6.2676723000000001</v>
      </c>
      <c r="O32" s="157">
        <f ca="1">INDIRECT("Rates!O"&amp;$E$8)</f>
        <v>7.7114751999999998</v>
      </c>
      <c r="P32" s="157">
        <f ca="1">INDIRECT("Rates!P"&amp;$E$8)</f>
        <v>12.099629</v>
      </c>
      <c r="Q32" s="157">
        <f ca="1">INDIRECT("Rates!Q"&amp;$E$8)</f>
        <v>15.215233</v>
      </c>
      <c r="R32" s="157">
        <f ca="1">INDIRECT("Rates!R"&amp;$E$8)</f>
        <v>26.940678999999999</v>
      </c>
      <c r="S32" s="157">
        <f ca="1">INDIRECT("Rates!S"&amp;$E$8)</f>
        <v>32.515864000000001</v>
      </c>
      <c r="T32" s="157">
        <f ca="1">INDIRECT("Rates!T"&amp;$E$8)</f>
        <v>117.99012999999999</v>
      </c>
    </row>
    <row r="33" spans="1:21">
      <c r="B33" s="145" t="s">
        <v>198</v>
      </c>
      <c r="C33" s="157">
        <f ca="1">INDIRECT("Rates!Y"&amp;$E$8)</f>
        <v>6.5711304999999998</v>
      </c>
      <c r="D33" s="157">
        <f ca="1">INDIRECT("Rates!Z"&amp;$E$8)</f>
        <v>0.27658880000000002</v>
      </c>
      <c r="E33" s="157">
        <f ca="1">INDIRECT("Rates!AA"&amp;$E$8)</f>
        <v>0.29168850000000002</v>
      </c>
      <c r="F33" s="157">
        <f ca="1">INDIRECT("Rates!AB"&amp;$E$8)</f>
        <v>0.41909920000000001</v>
      </c>
      <c r="G33" s="157">
        <f ca="1">INDIRECT("Rates!AC"&amp;$E$8)</f>
        <v>1.1178262999999999</v>
      </c>
      <c r="H33" s="157">
        <f ca="1">INDIRECT("Rates!AD"&amp;$E$8)</f>
        <v>1.1533146999999999</v>
      </c>
      <c r="I33" s="157">
        <f ca="1">INDIRECT("Rates!AE"&amp;$E$8)</f>
        <v>1.5298851</v>
      </c>
      <c r="J33" s="157">
        <f ca="1">INDIRECT("Rates!AF"&amp;$E$8)</f>
        <v>2.4297949000000001</v>
      </c>
      <c r="K33" s="157">
        <f ca="1">INDIRECT("Rates!AG"&amp;$E$8)</f>
        <v>2.0226152000000002</v>
      </c>
      <c r="L33" s="157">
        <f ca="1">INDIRECT("Rates!AH"&amp;$E$8)</f>
        <v>2.3117942999999999</v>
      </c>
      <c r="M33" s="157">
        <f ca="1">INDIRECT("Rates!AI"&amp;$E$8)</f>
        <v>4.5661868999999999</v>
      </c>
      <c r="N33" s="157">
        <f ca="1">INDIRECT("Rates!AJ"&amp;$E$8)</f>
        <v>3.4613526000000001</v>
      </c>
      <c r="O33" s="157">
        <f ca="1">INDIRECT("Rates!AK"&amp;$E$8)</f>
        <v>4.6856111</v>
      </c>
      <c r="P33" s="157">
        <f ca="1">INDIRECT("Rates!AL"&amp;$E$8)</f>
        <v>7.6196552000000004</v>
      </c>
      <c r="Q33" s="157">
        <f ca="1">INDIRECT("Rates!AM"&amp;$E$8)</f>
        <v>11.010184000000001</v>
      </c>
      <c r="R33" s="157">
        <f ca="1">INDIRECT("Rates!AN"&amp;$E$8)</f>
        <v>21.093316000000002</v>
      </c>
      <c r="S33" s="157">
        <f ca="1">INDIRECT("Rates!AO"&amp;$E$8)</f>
        <v>32.414910999999996</v>
      </c>
      <c r="T33" s="157">
        <f ca="1">INDIRECT("Rates!AP"&amp;$E$8)</f>
        <v>141.10293999999999</v>
      </c>
    </row>
    <row r="35" spans="1:21">
      <c r="A35" s="87">
        <v>2</v>
      </c>
      <c r="B35" s="137" t="str">
        <f>"Number of deaths due to " &amp;Admin!B6&amp;" (ICD-10 "&amp;UPPER(Admin!C6)&amp;"), by sex and age group, " &amp;Admin!D8</f>
        <v>Number of deaths due to All symptoms, signs and abnormal clinical and laboratory findings, not elsewhere classified (ICD-10 R00–R99),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78</v>
      </c>
      <c r="D38" s="157">
        <f ca="1">INDIRECT("Deaths!D"&amp;$E$8)</f>
        <v>2</v>
      </c>
      <c r="E38" s="157">
        <f ca="1">INDIRECT("Deaths!E"&amp;$E$8)</f>
        <v>3</v>
      </c>
      <c r="F38" s="157">
        <f ca="1">INDIRECT("Deaths!F"&amp;$E$8)</f>
        <v>5</v>
      </c>
      <c r="G38" s="157">
        <f ca="1">INDIRECT("Deaths!G"&amp;$E$8)</f>
        <v>12</v>
      </c>
      <c r="H38" s="157">
        <f ca="1">INDIRECT("Deaths!H"&amp;$E$8)</f>
        <v>11</v>
      </c>
      <c r="I38" s="157">
        <f ca="1">INDIRECT("Deaths!I"&amp;$E$8)</f>
        <v>21</v>
      </c>
      <c r="J38" s="157">
        <f ca="1">INDIRECT("Deaths!J"&amp;$E$8)</f>
        <v>28</v>
      </c>
      <c r="K38" s="157">
        <f ca="1">INDIRECT("Deaths!K"&amp;$E$8)</f>
        <v>39</v>
      </c>
      <c r="L38" s="157">
        <f ca="1">INDIRECT("Deaths!L"&amp;$E$8)</f>
        <v>44</v>
      </c>
      <c r="M38" s="157">
        <f ca="1">INDIRECT("Deaths!M"&amp;$E$8)</f>
        <v>42</v>
      </c>
      <c r="N38" s="157">
        <f ca="1">INDIRECT("Deaths!N"&amp;$E$8)</f>
        <v>44</v>
      </c>
      <c r="O38" s="157">
        <f ca="1">INDIRECT("Deaths!O"&amp;$E$8)</f>
        <v>48</v>
      </c>
      <c r="P38" s="157">
        <f ca="1">INDIRECT("Deaths!P"&amp;$E$8)</f>
        <v>67</v>
      </c>
      <c r="Q38" s="157">
        <f ca="1">INDIRECT("Deaths!Q"&amp;$E$8)</f>
        <v>61</v>
      </c>
      <c r="R38" s="157">
        <f ca="1">INDIRECT("Deaths!R"&amp;$E$8)</f>
        <v>78</v>
      </c>
      <c r="S38" s="157">
        <f ca="1">INDIRECT("Deaths!S"&amp;$E$8)</f>
        <v>64</v>
      </c>
      <c r="T38" s="157">
        <f ca="1">INDIRECT("Deaths!T"&amp;$E$8)</f>
        <v>193</v>
      </c>
      <c r="U38" s="159">
        <f ca="1">SUM(C38:T38)</f>
        <v>840</v>
      </c>
    </row>
    <row r="39" spans="1:21">
      <c r="B39" s="87" t="s">
        <v>63</v>
      </c>
      <c r="C39" s="157">
        <f ca="1">INDIRECT("Deaths!Y"&amp;$E$8)</f>
        <v>49</v>
      </c>
      <c r="D39" s="157">
        <f ca="1">INDIRECT("Deaths!Z"&amp;$E$8)</f>
        <v>2</v>
      </c>
      <c r="E39" s="157">
        <f ca="1">INDIRECT("Deaths!AA"&amp;$E$8)</f>
        <v>2</v>
      </c>
      <c r="F39" s="157">
        <f ca="1">INDIRECT("Deaths!AB"&amp;$E$8)</f>
        <v>3</v>
      </c>
      <c r="G39" s="157">
        <f ca="1">INDIRECT("Deaths!AC"&amp;$E$8)</f>
        <v>9</v>
      </c>
      <c r="H39" s="157">
        <f ca="1">INDIRECT("Deaths!AD"&amp;$E$8)</f>
        <v>10</v>
      </c>
      <c r="I39" s="157">
        <f ca="1">INDIRECT("Deaths!AE"&amp;$E$8)</f>
        <v>13</v>
      </c>
      <c r="J39" s="157">
        <f ca="1">INDIRECT("Deaths!AF"&amp;$E$8)</f>
        <v>19</v>
      </c>
      <c r="K39" s="157">
        <f ca="1">INDIRECT("Deaths!AG"&amp;$E$8)</f>
        <v>17</v>
      </c>
      <c r="L39" s="157">
        <f ca="1">INDIRECT("Deaths!AH"&amp;$E$8)</f>
        <v>18</v>
      </c>
      <c r="M39" s="157">
        <f ca="1">INDIRECT("Deaths!AI"&amp;$E$8)</f>
        <v>36</v>
      </c>
      <c r="N39" s="157">
        <f ca="1">INDIRECT("Deaths!AJ"&amp;$E$8)</f>
        <v>25</v>
      </c>
      <c r="O39" s="157">
        <f ca="1">INDIRECT("Deaths!AK"&amp;$E$8)</f>
        <v>30</v>
      </c>
      <c r="P39" s="157">
        <f ca="1">INDIRECT("Deaths!AL"&amp;$E$8)</f>
        <v>43</v>
      </c>
      <c r="Q39" s="157">
        <f ca="1">INDIRECT("Deaths!AM"&amp;$E$8)</f>
        <v>46</v>
      </c>
      <c r="R39" s="157">
        <f ca="1">INDIRECT("Deaths!AN"&amp;$E$8)</f>
        <v>68</v>
      </c>
      <c r="S39" s="157">
        <f ca="1">INDIRECT("Deaths!AO"&amp;$E$8)</f>
        <v>82</v>
      </c>
      <c r="T39" s="157">
        <f ca="1">INDIRECT("Deaths!AP"&amp;$E$8)</f>
        <v>410</v>
      </c>
      <c r="U39" s="159">
        <f ca="1">SUM(C39:T39)</f>
        <v>882</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-78</v>
      </c>
      <c r="D42" s="162">
        <f t="shared" ref="D42:T42" ca="1" si="0">-1*D38</f>
        <v>-2</v>
      </c>
      <c r="E42" s="162">
        <f t="shared" ca="1" si="0"/>
        <v>-3</v>
      </c>
      <c r="F42" s="162">
        <f t="shared" ca="1" si="0"/>
        <v>-5</v>
      </c>
      <c r="G42" s="162">
        <f t="shared" ca="1" si="0"/>
        <v>-12</v>
      </c>
      <c r="H42" s="162">
        <f t="shared" ca="1" si="0"/>
        <v>-11</v>
      </c>
      <c r="I42" s="162">
        <f t="shared" ca="1" si="0"/>
        <v>-21</v>
      </c>
      <c r="J42" s="162">
        <f t="shared" ca="1" si="0"/>
        <v>-28</v>
      </c>
      <c r="K42" s="162">
        <f t="shared" ca="1" si="0"/>
        <v>-39</v>
      </c>
      <c r="L42" s="162">
        <f t="shared" ca="1" si="0"/>
        <v>-44</v>
      </c>
      <c r="M42" s="162">
        <f t="shared" ca="1" si="0"/>
        <v>-42</v>
      </c>
      <c r="N42" s="162">
        <f t="shared" ca="1" si="0"/>
        <v>-44</v>
      </c>
      <c r="O42" s="162">
        <f t="shared" ca="1" si="0"/>
        <v>-48</v>
      </c>
      <c r="P42" s="162">
        <f t="shared" ca="1" si="0"/>
        <v>-67</v>
      </c>
      <c r="Q42" s="162">
        <f t="shared" ca="1" si="0"/>
        <v>-61</v>
      </c>
      <c r="R42" s="162">
        <f t="shared" ca="1" si="0"/>
        <v>-78</v>
      </c>
      <c r="S42" s="162">
        <f t="shared" ca="1" si="0"/>
        <v>-64</v>
      </c>
      <c r="T42" s="162">
        <f t="shared" ca="1" si="0"/>
        <v>-193</v>
      </c>
      <c r="U42" s="161"/>
    </row>
    <row r="43" spans="1:21">
      <c r="B43" s="87" t="s">
        <v>63</v>
      </c>
      <c r="C43" s="162">
        <f ca="1">C39</f>
        <v>49</v>
      </c>
      <c r="D43" s="162">
        <f t="shared" ref="D43:T43" ca="1" si="1">D39</f>
        <v>2</v>
      </c>
      <c r="E43" s="162">
        <f t="shared" ca="1" si="1"/>
        <v>2</v>
      </c>
      <c r="F43" s="162">
        <f t="shared" ca="1" si="1"/>
        <v>3</v>
      </c>
      <c r="G43" s="162">
        <f t="shared" ca="1" si="1"/>
        <v>9</v>
      </c>
      <c r="H43" s="162">
        <f t="shared" ca="1" si="1"/>
        <v>10</v>
      </c>
      <c r="I43" s="162">
        <f t="shared" ca="1" si="1"/>
        <v>13</v>
      </c>
      <c r="J43" s="162">
        <f t="shared" ca="1" si="1"/>
        <v>19</v>
      </c>
      <c r="K43" s="162">
        <f t="shared" ca="1" si="1"/>
        <v>17</v>
      </c>
      <c r="L43" s="162">
        <f t="shared" ca="1" si="1"/>
        <v>18</v>
      </c>
      <c r="M43" s="162">
        <f t="shared" ca="1" si="1"/>
        <v>36</v>
      </c>
      <c r="N43" s="162">
        <f t="shared" ca="1" si="1"/>
        <v>25</v>
      </c>
      <c r="O43" s="162">
        <f t="shared" ca="1" si="1"/>
        <v>30</v>
      </c>
      <c r="P43" s="162">
        <f t="shared" ca="1" si="1"/>
        <v>43</v>
      </c>
      <c r="Q43" s="162">
        <f t="shared" ca="1" si="1"/>
        <v>46</v>
      </c>
      <c r="R43" s="162">
        <f t="shared" ca="1" si="1"/>
        <v>68</v>
      </c>
      <c r="S43" s="162">
        <f t="shared" ca="1" si="1"/>
        <v>82</v>
      </c>
      <c r="T43" s="162">
        <f t="shared" ca="1" si="1"/>
        <v>410</v>
      </c>
      <c r="U43" s="161"/>
    </row>
    <row r="45" spans="1:21">
      <c r="A45" s="87">
        <v>3</v>
      </c>
      <c r="B45" s="137" t="str">
        <f>"Number of deaths due to " &amp;Admin!B6&amp;" (ICD-10 "&amp;UPPER(Admin!C6)&amp;"), by sex and year, " &amp;Admin!D6&amp;"–" &amp;Admin!D8</f>
        <v>Number of deaths due to All symptoms, signs and abnormal clinical and laboratory findings, not elsewhere classified (ICD-10 R00–R99), by sex and year, 1968–2014</v>
      </c>
      <c r="C45" s="141"/>
      <c r="D45" s="141"/>
      <c r="E45" s="141"/>
    </row>
    <row r="46" spans="1:21">
      <c r="A46" s="87">
        <v>4</v>
      </c>
      <c r="B46" s="137" t="str">
        <f>"Age-standardised death rates for " &amp;Admin!B6&amp;" (ICD-10 "&amp;UPPER(Admin!C6)&amp;"), by sex and year, " &amp;Admin!D6&amp;"–" &amp;Admin!D8</f>
        <v>Age-standardised death rates for All symptoms, signs and abnormal clinical and laboratory findings, not elsewhere classified (ICD-10 R00–R99),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269</v>
      </c>
      <c r="D118" s="165">
        <f>Deaths!AR75</f>
        <v>386</v>
      </c>
      <c r="E118" s="165">
        <f>Deaths!BN75</f>
        <v>655</v>
      </c>
      <c r="F118" s="166">
        <f>Rates!V75</f>
        <v>9.8218881000000007</v>
      </c>
      <c r="G118" s="166">
        <f>Rates!AR75</f>
        <v>10.202487</v>
      </c>
      <c r="H118" s="166">
        <f>Rates!BN75</f>
        <v>10.154444</v>
      </c>
    </row>
    <row r="119" spans="2:8">
      <c r="B119" s="145">
        <v>1969</v>
      </c>
      <c r="C119" s="165">
        <f>Deaths!V76</f>
        <v>358</v>
      </c>
      <c r="D119" s="165">
        <f>Deaths!AR76</f>
        <v>338</v>
      </c>
      <c r="E119" s="165">
        <f>Deaths!BN76</f>
        <v>696</v>
      </c>
      <c r="F119" s="166">
        <f>Rates!V76</f>
        <v>10.448846</v>
      </c>
      <c r="G119" s="166">
        <f>Rates!AR76</f>
        <v>8.4313629999999993</v>
      </c>
      <c r="H119" s="166">
        <f>Rates!BN76</f>
        <v>9.4688773000000008</v>
      </c>
    </row>
    <row r="120" spans="2:8">
      <c r="B120" s="145">
        <v>1970</v>
      </c>
      <c r="C120" s="165">
        <f>Deaths!V77</f>
        <v>392</v>
      </c>
      <c r="D120" s="165">
        <f>Deaths!AR77</f>
        <v>374</v>
      </c>
      <c r="E120" s="165">
        <f>Deaths!BN77</f>
        <v>766</v>
      </c>
      <c r="F120" s="166">
        <f>Rates!V77</f>
        <v>11.900224</v>
      </c>
      <c r="G120" s="166">
        <f>Rates!AR77</f>
        <v>8.7870358</v>
      </c>
      <c r="H120" s="166">
        <f>Rates!BN77</f>
        <v>10.115278999999999</v>
      </c>
    </row>
    <row r="121" spans="2:8">
      <c r="B121" s="145">
        <v>1971</v>
      </c>
      <c r="C121" s="165">
        <f>Deaths!V78</f>
        <v>310</v>
      </c>
      <c r="D121" s="165">
        <f>Deaths!AR78</f>
        <v>336</v>
      </c>
      <c r="E121" s="165">
        <f>Deaths!BN78</f>
        <v>646</v>
      </c>
      <c r="F121" s="166">
        <f>Rates!V78</f>
        <v>8.6312168000000007</v>
      </c>
      <c r="G121" s="166">
        <f>Rates!AR78</f>
        <v>7.5052459999999996</v>
      </c>
      <c r="H121" s="166">
        <f>Rates!BN78</f>
        <v>8.1187781999999995</v>
      </c>
    </row>
    <row r="122" spans="2:8">
      <c r="B122" s="145">
        <v>1972</v>
      </c>
      <c r="C122" s="165">
        <f>Deaths!V79</f>
        <v>356</v>
      </c>
      <c r="D122" s="165">
        <f>Deaths!AR79</f>
        <v>321</v>
      </c>
      <c r="E122" s="165">
        <f>Deaths!BN79</f>
        <v>677</v>
      </c>
      <c r="F122" s="166">
        <f>Rates!V79</f>
        <v>9.0684719999999999</v>
      </c>
      <c r="G122" s="166">
        <f>Rates!AR79</f>
        <v>6.9459567</v>
      </c>
      <c r="H122" s="166">
        <f>Rates!BN79</f>
        <v>7.9515194999999999</v>
      </c>
    </row>
    <row r="123" spans="2:8">
      <c r="B123" s="145">
        <v>1973</v>
      </c>
      <c r="C123" s="165">
        <f>Deaths!V80</f>
        <v>499</v>
      </c>
      <c r="D123" s="165">
        <f>Deaths!AR80</f>
        <v>440</v>
      </c>
      <c r="E123" s="165">
        <f>Deaths!BN80</f>
        <v>939</v>
      </c>
      <c r="F123" s="166">
        <f>Rates!V80</f>
        <v>11.145671999999999</v>
      </c>
      <c r="G123" s="166">
        <f>Rates!AR80</f>
        <v>8.2078523000000008</v>
      </c>
      <c r="H123" s="166">
        <f>Rates!BN80</f>
        <v>9.5511824000000001</v>
      </c>
    </row>
    <row r="124" spans="2:8">
      <c r="B124" s="145">
        <v>1974</v>
      </c>
      <c r="C124" s="165">
        <f>Deaths!V81</f>
        <v>523</v>
      </c>
      <c r="D124" s="165">
        <f>Deaths!AR81</f>
        <v>412</v>
      </c>
      <c r="E124" s="165">
        <f>Deaths!BN81</f>
        <v>935</v>
      </c>
      <c r="F124" s="166">
        <f>Rates!V81</f>
        <v>11.285506</v>
      </c>
      <c r="G124" s="166">
        <f>Rates!AR81</f>
        <v>7.4257033000000003</v>
      </c>
      <c r="H124" s="166">
        <f>Rates!BN81</f>
        <v>9.0548670999999992</v>
      </c>
    </row>
    <row r="125" spans="2:8">
      <c r="B125" s="145">
        <v>1975</v>
      </c>
      <c r="C125" s="165">
        <f>Deaths!V82</f>
        <v>420</v>
      </c>
      <c r="D125" s="165">
        <f>Deaths!AR82</f>
        <v>354</v>
      </c>
      <c r="E125" s="165">
        <f>Deaths!BN82</f>
        <v>774</v>
      </c>
      <c r="F125" s="166">
        <f>Rates!V82</f>
        <v>8.5387661000000001</v>
      </c>
      <c r="G125" s="166">
        <f>Rates!AR82</f>
        <v>5.8829636000000001</v>
      </c>
      <c r="H125" s="166">
        <f>Rates!BN82</f>
        <v>6.9928315000000003</v>
      </c>
    </row>
    <row r="126" spans="2:8">
      <c r="B126" s="145">
        <v>1976</v>
      </c>
      <c r="C126" s="165">
        <f>Deaths!V83</f>
        <v>412</v>
      </c>
      <c r="D126" s="165">
        <f>Deaths!AR83</f>
        <v>383</v>
      </c>
      <c r="E126" s="165">
        <f>Deaths!BN83</f>
        <v>795</v>
      </c>
      <c r="F126" s="166">
        <f>Rates!V83</f>
        <v>7.4204863999999997</v>
      </c>
      <c r="G126" s="166">
        <f>Rates!AR83</f>
        <v>6.4544854999999997</v>
      </c>
      <c r="H126" s="166">
        <f>Rates!BN83</f>
        <v>7.0725347999999997</v>
      </c>
    </row>
    <row r="127" spans="2:8">
      <c r="B127" s="145">
        <v>1977</v>
      </c>
      <c r="C127" s="165">
        <f>Deaths!V84</f>
        <v>455</v>
      </c>
      <c r="D127" s="165">
        <f>Deaths!AR84</f>
        <v>420</v>
      </c>
      <c r="E127" s="165">
        <f>Deaths!BN84</f>
        <v>875</v>
      </c>
      <c r="F127" s="166">
        <f>Rates!V84</f>
        <v>8.3842558999999994</v>
      </c>
      <c r="G127" s="166">
        <f>Rates!AR84</f>
        <v>6.9660326000000001</v>
      </c>
      <c r="H127" s="166">
        <f>Rates!BN84</f>
        <v>7.7707544000000004</v>
      </c>
    </row>
    <row r="128" spans="2:8">
      <c r="B128" s="145">
        <v>1978</v>
      </c>
      <c r="C128" s="165">
        <f>Deaths!V85</f>
        <v>493</v>
      </c>
      <c r="D128" s="165">
        <f>Deaths!AR85</f>
        <v>388</v>
      </c>
      <c r="E128" s="165">
        <f>Deaths!BN85</f>
        <v>881</v>
      </c>
      <c r="F128" s="166">
        <f>Rates!V85</f>
        <v>9.2021613999999996</v>
      </c>
      <c r="G128" s="166">
        <f>Rates!AR85</f>
        <v>5.8648885000000002</v>
      </c>
      <c r="H128" s="166">
        <f>Rates!BN85</f>
        <v>7.2147623000000003</v>
      </c>
    </row>
    <row r="129" spans="2:8">
      <c r="B129" s="145">
        <v>1979</v>
      </c>
      <c r="C129" s="165">
        <f>Deaths!V86</f>
        <v>408</v>
      </c>
      <c r="D129" s="165">
        <f>Deaths!AR86</f>
        <v>343</v>
      </c>
      <c r="E129" s="165">
        <f>Deaths!BN86</f>
        <v>751</v>
      </c>
      <c r="F129" s="166">
        <f>Rates!V86</f>
        <v>7.0408609000000002</v>
      </c>
      <c r="G129" s="166">
        <f>Rates!AR86</f>
        <v>5.0859030000000001</v>
      </c>
      <c r="H129" s="166">
        <f>Rates!BN86</f>
        <v>5.9666760999999999</v>
      </c>
    </row>
    <row r="130" spans="2:8">
      <c r="B130" s="145">
        <v>1980</v>
      </c>
      <c r="C130" s="165">
        <f>Deaths!V87</f>
        <v>390</v>
      </c>
      <c r="D130" s="165">
        <f>Deaths!AR87</f>
        <v>323</v>
      </c>
      <c r="E130" s="165">
        <f>Deaths!BN87</f>
        <v>713</v>
      </c>
      <c r="F130" s="166">
        <f>Rates!V87</f>
        <v>6.1553130999999999</v>
      </c>
      <c r="G130" s="166">
        <f>Rates!AR87</f>
        <v>4.7049190999999997</v>
      </c>
      <c r="H130" s="166">
        <f>Rates!BN87</f>
        <v>5.4876176000000001</v>
      </c>
    </row>
    <row r="131" spans="2:8">
      <c r="B131" s="145">
        <v>1981</v>
      </c>
      <c r="C131" s="165">
        <f>Deaths!V88</f>
        <v>429</v>
      </c>
      <c r="D131" s="165">
        <f>Deaths!AR88</f>
        <v>327</v>
      </c>
      <c r="E131" s="165">
        <f>Deaths!BN88</f>
        <v>756</v>
      </c>
      <c r="F131" s="166">
        <f>Rates!V88</f>
        <v>6.5831162000000001</v>
      </c>
      <c r="G131" s="166">
        <f>Rates!AR88</f>
        <v>4.5600202000000003</v>
      </c>
      <c r="H131" s="166">
        <f>Rates!BN88</f>
        <v>5.5507068000000004</v>
      </c>
    </row>
    <row r="132" spans="2:8">
      <c r="B132" s="145">
        <v>1982</v>
      </c>
      <c r="C132" s="165">
        <f>Deaths!V89</f>
        <v>446</v>
      </c>
      <c r="D132" s="165">
        <f>Deaths!AR89</f>
        <v>313</v>
      </c>
      <c r="E132" s="165">
        <f>Deaths!BN89</f>
        <v>759</v>
      </c>
      <c r="F132" s="166">
        <f>Rates!V89</f>
        <v>6.5216794</v>
      </c>
      <c r="G132" s="166">
        <f>Rates!AR89</f>
        <v>4.3424711</v>
      </c>
      <c r="H132" s="166">
        <f>Rates!BN89</f>
        <v>5.4399835000000003</v>
      </c>
    </row>
    <row r="133" spans="2:8">
      <c r="B133" s="145">
        <v>1983</v>
      </c>
      <c r="C133" s="165">
        <f>Deaths!V90</f>
        <v>413</v>
      </c>
      <c r="D133" s="165">
        <f>Deaths!AR90</f>
        <v>297</v>
      </c>
      <c r="E133" s="165">
        <f>Deaths!BN90</f>
        <v>710</v>
      </c>
      <c r="F133" s="166">
        <f>Rates!V90</f>
        <v>6.2479893999999998</v>
      </c>
      <c r="G133" s="166">
        <f>Rates!AR90</f>
        <v>3.9412685999999999</v>
      </c>
      <c r="H133" s="166">
        <f>Rates!BN90</f>
        <v>5.004505</v>
      </c>
    </row>
    <row r="134" spans="2:8">
      <c r="B134" s="145">
        <v>1984</v>
      </c>
      <c r="C134" s="165">
        <f>Deaths!V91</f>
        <v>451</v>
      </c>
      <c r="D134" s="165">
        <f>Deaths!AR91</f>
        <v>326</v>
      </c>
      <c r="E134" s="165">
        <f>Deaths!BN91</f>
        <v>777</v>
      </c>
      <c r="F134" s="166">
        <f>Rates!V91</f>
        <v>6.2223946999999997</v>
      </c>
      <c r="G134" s="166">
        <f>Rates!AR91</f>
        <v>4.2353158999999998</v>
      </c>
      <c r="H134" s="166">
        <f>Rates!BN91</f>
        <v>5.2261074000000001</v>
      </c>
    </row>
    <row r="135" spans="2:8">
      <c r="B135" s="145">
        <v>1985</v>
      </c>
      <c r="C135" s="165">
        <f>Deaths!V92</f>
        <v>480</v>
      </c>
      <c r="D135" s="165">
        <f>Deaths!AR92</f>
        <v>340</v>
      </c>
      <c r="E135" s="165">
        <f>Deaths!BN92</f>
        <v>820</v>
      </c>
      <c r="F135" s="166">
        <f>Rates!V92</f>
        <v>6.6102613000000003</v>
      </c>
      <c r="G135" s="166">
        <f>Rates!AR92</f>
        <v>4.2829810999999998</v>
      </c>
      <c r="H135" s="166">
        <f>Rates!BN92</f>
        <v>5.4039929999999998</v>
      </c>
    </row>
    <row r="136" spans="2:8">
      <c r="B136" s="145">
        <v>1986</v>
      </c>
      <c r="C136" s="165">
        <f>Deaths!V93</f>
        <v>450</v>
      </c>
      <c r="D136" s="165">
        <f>Deaths!AR93</f>
        <v>343</v>
      </c>
      <c r="E136" s="165">
        <f>Deaths!BN93</f>
        <v>793</v>
      </c>
      <c r="F136" s="166">
        <f>Rates!V93</f>
        <v>5.6788258999999996</v>
      </c>
      <c r="G136" s="166">
        <f>Rates!AR93</f>
        <v>4.1791983999999998</v>
      </c>
      <c r="H136" s="166">
        <f>Rates!BN93</f>
        <v>5.0157315999999996</v>
      </c>
    </row>
    <row r="137" spans="2:8">
      <c r="B137" s="145">
        <v>1987</v>
      </c>
      <c r="C137" s="165">
        <f>Deaths!V94</f>
        <v>485</v>
      </c>
      <c r="D137" s="165">
        <f>Deaths!AR94</f>
        <v>321</v>
      </c>
      <c r="E137" s="165">
        <f>Deaths!BN94</f>
        <v>806</v>
      </c>
      <c r="F137" s="166">
        <f>Rates!V94</f>
        <v>6.1151119999999999</v>
      </c>
      <c r="G137" s="166">
        <f>Rates!AR94</f>
        <v>3.8585574999999999</v>
      </c>
      <c r="H137" s="166">
        <f>Rates!BN94</f>
        <v>5.0319497999999996</v>
      </c>
    </row>
    <row r="138" spans="2:8">
      <c r="B138" s="145">
        <v>1988</v>
      </c>
      <c r="C138" s="165">
        <f>Deaths!V95</f>
        <v>456</v>
      </c>
      <c r="D138" s="165">
        <f>Deaths!AR95</f>
        <v>326</v>
      </c>
      <c r="E138" s="165">
        <f>Deaths!BN95</f>
        <v>782</v>
      </c>
      <c r="F138" s="166">
        <f>Rates!V95</f>
        <v>5.6414719</v>
      </c>
      <c r="G138" s="166">
        <f>Rates!AR95</f>
        <v>3.8741449000000001</v>
      </c>
      <c r="H138" s="166">
        <f>Rates!BN95</f>
        <v>4.8399448999999999</v>
      </c>
    </row>
    <row r="139" spans="2:8">
      <c r="B139" s="145">
        <v>1989</v>
      </c>
      <c r="C139" s="165">
        <f>Deaths!V96</f>
        <v>473</v>
      </c>
      <c r="D139" s="165">
        <f>Deaths!AR96</f>
        <v>341</v>
      </c>
      <c r="E139" s="165">
        <f>Deaths!BN96</f>
        <v>814</v>
      </c>
      <c r="F139" s="166">
        <f>Rates!V96</f>
        <v>5.9586322000000003</v>
      </c>
      <c r="G139" s="166">
        <f>Rates!AR96</f>
        <v>4.0230630999999999</v>
      </c>
      <c r="H139" s="166">
        <f>Rates!BN96</f>
        <v>5.0264340000000001</v>
      </c>
    </row>
    <row r="140" spans="2:8">
      <c r="B140" s="145">
        <v>1990</v>
      </c>
      <c r="C140" s="165">
        <f>Deaths!V97</f>
        <v>449</v>
      </c>
      <c r="D140" s="165">
        <f>Deaths!AR97</f>
        <v>362</v>
      </c>
      <c r="E140" s="165">
        <f>Deaths!BN97</f>
        <v>811</v>
      </c>
      <c r="F140" s="166">
        <f>Rates!V97</f>
        <v>5.5883517999999999</v>
      </c>
      <c r="G140" s="166">
        <f>Rates!AR97</f>
        <v>4.1675589000000004</v>
      </c>
      <c r="H140" s="166">
        <f>Rates!BN97</f>
        <v>4.8987515000000004</v>
      </c>
    </row>
    <row r="141" spans="2:8">
      <c r="B141" s="145">
        <v>1991</v>
      </c>
      <c r="C141" s="165">
        <f>Deaths!V98</f>
        <v>388</v>
      </c>
      <c r="D141" s="165">
        <f>Deaths!AR98</f>
        <v>272</v>
      </c>
      <c r="E141" s="165">
        <f>Deaths!BN98</f>
        <v>660</v>
      </c>
      <c r="F141" s="166">
        <f>Rates!V98</f>
        <v>4.8756716999999998</v>
      </c>
      <c r="G141" s="166">
        <f>Rates!AR98</f>
        <v>3.0807353000000002</v>
      </c>
      <c r="H141" s="166">
        <f>Rates!BN98</f>
        <v>3.9564748999999999</v>
      </c>
    </row>
    <row r="142" spans="2:8">
      <c r="B142" s="145">
        <v>1992</v>
      </c>
      <c r="C142" s="165">
        <f>Deaths!V99</f>
        <v>378</v>
      </c>
      <c r="D142" s="165">
        <f>Deaths!AR99</f>
        <v>334</v>
      </c>
      <c r="E142" s="165">
        <f>Deaths!BN99</f>
        <v>712</v>
      </c>
      <c r="F142" s="166">
        <f>Rates!V99</f>
        <v>4.8739037999999999</v>
      </c>
      <c r="G142" s="166">
        <f>Rates!AR99</f>
        <v>3.7683642000000002</v>
      </c>
      <c r="H142" s="166">
        <f>Rates!BN99</f>
        <v>4.3618703999999999</v>
      </c>
    </row>
    <row r="143" spans="2:8">
      <c r="B143" s="145">
        <v>1993</v>
      </c>
      <c r="C143" s="165">
        <f>Deaths!V100</f>
        <v>315</v>
      </c>
      <c r="D143" s="165">
        <f>Deaths!AR100</f>
        <v>256</v>
      </c>
      <c r="E143" s="165">
        <f>Deaths!BN100</f>
        <v>571</v>
      </c>
      <c r="F143" s="166">
        <f>Rates!V100</f>
        <v>3.8556016</v>
      </c>
      <c r="G143" s="166">
        <f>Rates!AR100</f>
        <v>2.8070895999999999</v>
      </c>
      <c r="H143" s="166">
        <f>Rates!BN100</f>
        <v>3.3816080999999998</v>
      </c>
    </row>
    <row r="144" spans="2:8">
      <c r="B144" s="145">
        <v>1994</v>
      </c>
      <c r="C144" s="165">
        <f>Deaths!V101</f>
        <v>278</v>
      </c>
      <c r="D144" s="165">
        <f>Deaths!AR101</f>
        <v>269</v>
      </c>
      <c r="E144" s="165">
        <f>Deaths!BN101</f>
        <v>547</v>
      </c>
      <c r="F144" s="166">
        <f>Rates!V101</f>
        <v>3.5457987000000002</v>
      </c>
      <c r="G144" s="166">
        <f>Rates!AR101</f>
        <v>2.8764460999999999</v>
      </c>
      <c r="H144" s="166">
        <f>Rates!BN101</f>
        <v>3.2553607000000002</v>
      </c>
    </row>
    <row r="145" spans="2:8">
      <c r="B145" s="145">
        <v>1995</v>
      </c>
      <c r="C145" s="165">
        <f>Deaths!V102</f>
        <v>278</v>
      </c>
      <c r="D145" s="165">
        <f>Deaths!AR102</f>
        <v>255</v>
      </c>
      <c r="E145" s="165">
        <f>Deaths!BN102</f>
        <v>533</v>
      </c>
      <c r="F145" s="166">
        <f>Rates!V102</f>
        <v>3.5004396</v>
      </c>
      <c r="G145" s="166">
        <f>Rates!AR102</f>
        <v>2.6658609000000002</v>
      </c>
      <c r="H145" s="166">
        <f>Rates!BN102</f>
        <v>3.1083660000000002</v>
      </c>
    </row>
    <row r="146" spans="2:8">
      <c r="B146" s="145">
        <v>1996</v>
      </c>
      <c r="C146" s="165">
        <f>Deaths!V103</f>
        <v>285</v>
      </c>
      <c r="D146" s="165">
        <f>Deaths!AR103</f>
        <v>262</v>
      </c>
      <c r="E146" s="165">
        <f>Deaths!BN103</f>
        <v>547</v>
      </c>
      <c r="F146" s="166">
        <f>Rates!V103</f>
        <v>3.3521909999999999</v>
      </c>
      <c r="G146" s="166">
        <f>Rates!AR103</f>
        <v>2.6789974999999999</v>
      </c>
      <c r="H146" s="166">
        <f>Rates!BN103</f>
        <v>3.0724418</v>
      </c>
    </row>
    <row r="147" spans="2:8">
      <c r="B147" s="145">
        <v>1997</v>
      </c>
      <c r="C147" s="165">
        <f>Deaths!V104</f>
        <v>245</v>
      </c>
      <c r="D147" s="165">
        <f>Deaths!AR104</f>
        <v>229</v>
      </c>
      <c r="E147" s="165">
        <f>Deaths!BN104</f>
        <v>474</v>
      </c>
      <c r="F147" s="166">
        <f>Rates!V104</f>
        <v>2.9204119999999998</v>
      </c>
      <c r="G147" s="166">
        <f>Rates!AR104</f>
        <v>2.2693338000000001</v>
      </c>
      <c r="H147" s="166">
        <f>Rates!BN104</f>
        <v>2.6748690000000002</v>
      </c>
    </row>
    <row r="148" spans="2:8">
      <c r="B148" s="145">
        <v>1998</v>
      </c>
      <c r="C148" s="165">
        <f>Deaths!V105</f>
        <v>351</v>
      </c>
      <c r="D148" s="165">
        <f>Deaths!AR105</f>
        <v>284</v>
      </c>
      <c r="E148" s="165">
        <f>Deaths!BN105</f>
        <v>635</v>
      </c>
      <c r="F148" s="166">
        <f>Rates!V105</f>
        <v>4.1616413999999997</v>
      </c>
      <c r="G148" s="166">
        <f>Rates!AR105</f>
        <v>2.7804934000000001</v>
      </c>
      <c r="H148" s="166">
        <f>Rates!BN105</f>
        <v>3.5023057999999998</v>
      </c>
    </row>
    <row r="149" spans="2:8">
      <c r="B149" s="145">
        <v>1999</v>
      </c>
      <c r="C149" s="165">
        <f>Deaths!V106</f>
        <v>324</v>
      </c>
      <c r="D149" s="165">
        <f>Deaths!AR106</f>
        <v>276</v>
      </c>
      <c r="E149" s="165">
        <f>Deaths!BN106</f>
        <v>600</v>
      </c>
      <c r="F149" s="166">
        <f>Rates!V106</f>
        <v>3.7789055999999999</v>
      </c>
      <c r="G149" s="166">
        <f>Rates!AR106</f>
        <v>2.6771061</v>
      </c>
      <c r="H149" s="166">
        <f>Rates!BN106</f>
        <v>3.2349975</v>
      </c>
    </row>
    <row r="150" spans="2:8">
      <c r="B150" s="145">
        <v>2000</v>
      </c>
      <c r="C150" s="165">
        <f>Deaths!V107</f>
        <v>364</v>
      </c>
      <c r="D150" s="165">
        <f>Deaths!AR107</f>
        <v>318</v>
      </c>
      <c r="E150" s="165">
        <f>Deaths!BN107</f>
        <v>682</v>
      </c>
      <c r="F150" s="166">
        <f>Rates!V107</f>
        <v>4.1103645999999996</v>
      </c>
      <c r="G150" s="166">
        <f>Rates!AR107</f>
        <v>2.9128061000000001</v>
      </c>
      <c r="H150" s="166">
        <f>Rates!BN107</f>
        <v>3.6003769999999999</v>
      </c>
    </row>
    <row r="151" spans="2:8">
      <c r="B151" s="145">
        <v>2001</v>
      </c>
      <c r="C151" s="165">
        <f>Deaths!V108</f>
        <v>272</v>
      </c>
      <c r="D151" s="165">
        <f>Deaths!AR108</f>
        <v>263</v>
      </c>
      <c r="E151" s="165">
        <f>Deaths!BN108</f>
        <v>535</v>
      </c>
      <c r="F151" s="166">
        <f>Rates!V108</f>
        <v>3.1110137</v>
      </c>
      <c r="G151" s="166">
        <f>Rates!AR108</f>
        <v>2.3601861999999998</v>
      </c>
      <c r="H151" s="166">
        <f>Rates!BN108</f>
        <v>2.7643293</v>
      </c>
    </row>
    <row r="152" spans="2:8">
      <c r="B152" s="145">
        <v>2002</v>
      </c>
      <c r="C152" s="165">
        <f>Deaths!V109</f>
        <v>375</v>
      </c>
      <c r="D152" s="165">
        <f>Deaths!AR109</f>
        <v>365</v>
      </c>
      <c r="E152" s="165">
        <f>Deaths!BN109</f>
        <v>740</v>
      </c>
      <c r="F152" s="166">
        <f>Rates!V109</f>
        <v>4.2247693000000002</v>
      </c>
      <c r="G152" s="166">
        <f>Rates!AR109</f>
        <v>3.2353035999999999</v>
      </c>
      <c r="H152" s="166">
        <f>Rates!BN109</f>
        <v>3.7545348999999999</v>
      </c>
    </row>
    <row r="153" spans="2:8">
      <c r="B153" s="145">
        <v>2003</v>
      </c>
      <c r="C153" s="165">
        <f>Deaths!V110</f>
        <v>488</v>
      </c>
      <c r="D153" s="165">
        <f>Deaths!AR110</f>
        <v>409</v>
      </c>
      <c r="E153" s="165">
        <f>Deaths!BN110</f>
        <v>897</v>
      </c>
      <c r="F153" s="166">
        <f>Rates!V110</f>
        <v>5.1613740000000004</v>
      </c>
      <c r="G153" s="166">
        <f>Rates!AR110</f>
        <v>3.5506324</v>
      </c>
      <c r="H153" s="166">
        <f>Rates!BN110</f>
        <v>4.4693836999999998</v>
      </c>
    </row>
    <row r="154" spans="2:8">
      <c r="B154" s="145">
        <v>2004</v>
      </c>
      <c r="C154" s="165">
        <f>Deaths!V111</f>
        <v>573</v>
      </c>
      <c r="D154" s="165">
        <f>Deaths!AR111</f>
        <v>428</v>
      </c>
      <c r="E154" s="165">
        <f>Deaths!BN111</f>
        <v>1001</v>
      </c>
      <c r="F154" s="166">
        <f>Rates!V111</f>
        <v>6.1649985999999997</v>
      </c>
      <c r="G154" s="166">
        <f>Rates!AR111</f>
        <v>3.7399095</v>
      </c>
      <c r="H154" s="166">
        <f>Rates!BN111</f>
        <v>4.9312915999999998</v>
      </c>
    </row>
    <row r="155" spans="2:8">
      <c r="B155" s="145">
        <v>2005</v>
      </c>
      <c r="C155" s="165">
        <f>Deaths!V112</f>
        <v>568</v>
      </c>
      <c r="D155" s="165">
        <f>Deaths!AR112</f>
        <v>477</v>
      </c>
      <c r="E155" s="165">
        <f>Deaths!BN112</f>
        <v>1045</v>
      </c>
      <c r="F155" s="166">
        <f>Rates!V112</f>
        <v>5.8474969999999997</v>
      </c>
      <c r="G155" s="166">
        <f>Rates!AR112</f>
        <v>4.0784874999999996</v>
      </c>
      <c r="H155" s="166">
        <f>Rates!BN112</f>
        <v>5.007835</v>
      </c>
    </row>
    <row r="156" spans="2:8">
      <c r="B156" s="145">
        <v>2006</v>
      </c>
      <c r="C156" s="165">
        <f>Deaths!V113</f>
        <v>471</v>
      </c>
      <c r="D156" s="165">
        <f>Deaths!AR113</f>
        <v>444</v>
      </c>
      <c r="E156" s="165">
        <f>Deaths!BN113</f>
        <v>915</v>
      </c>
      <c r="F156" s="166">
        <f>Rates!V113</f>
        <v>4.8848883000000001</v>
      </c>
      <c r="G156" s="166">
        <f>Rates!AR113</f>
        <v>3.5164361999999998</v>
      </c>
      <c r="H156" s="166">
        <f>Rates!BN113</f>
        <v>4.2304116</v>
      </c>
    </row>
    <row r="157" spans="2:8">
      <c r="B157" s="145">
        <v>2007</v>
      </c>
      <c r="C157" s="165">
        <f>Deaths!V114</f>
        <v>521</v>
      </c>
      <c r="D157" s="165">
        <f>Deaths!AR114</f>
        <v>495</v>
      </c>
      <c r="E157" s="165">
        <f>Deaths!BN114</f>
        <v>1016</v>
      </c>
      <c r="F157" s="166">
        <f>Rates!V114</f>
        <v>5.3199586999999999</v>
      </c>
      <c r="G157" s="166">
        <f>Rates!AR114</f>
        <v>3.7774841000000001</v>
      </c>
      <c r="H157" s="166">
        <f>Rates!BN114</f>
        <v>4.5292422999999999</v>
      </c>
    </row>
    <row r="158" spans="2:8">
      <c r="B158" s="145">
        <v>2008</v>
      </c>
      <c r="C158" s="165">
        <f>Deaths!V115</f>
        <v>405</v>
      </c>
      <c r="D158" s="165">
        <f>Deaths!AR115</f>
        <v>448</v>
      </c>
      <c r="E158" s="165">
        <f>Deaths!BN115</f>
        <v>853</v>
      </c>
      <c r="F158" s="166">
        <f>Rates!V115</f>
        <v>3.939082</v>
      </c>
      <c r="G158" s="166">
        <f>Rates!AR115</f>
        <v>3.3403706</v>
      </c>
      <c r="H158" s="166">
        <f>Rates!BN115</f>
        <v>3.7021288000000001</v>
      </c>
    </row>
    <row r="159" spans="2:8">
      <c r="B159" s="145">
        <v>2009</v>
      </c>
      <c r="C159" s="165">
        <f>Deaths!V116</f>
        <v>329</v>
      </c>
      <c r="D159" s="165">
        <f>Deaths!AR116</f>
        <v>404</v>
      </c>
      <c r="E159" s="165">
        <f>Deaths!BN116</f>
        <v>733</v>
      </c>
      <c r="F159" s="166">
        <f>Rates!V116</f>
        <v>3.1189526000000001</v>
      </c>
      <c r="G159" s="166">
        <f>Rates!AR116</f>
        <v>2.8799483000000001</v>
      </c>
      <c r="H159" s="166">
        <f>Rates!BN116</f>
        <v>3.0755176999999998</v>
      </c>
    </row>
    <row r="160" spans="2:8">
      <c r="B160" s="145">
        <v>2010</v>
      </c>
      <c r="C160" s="165">
        <f>Deaths!V117</f>
        <v>393</v>
      </c>
      <c r="D160" s="165">
        <f>Deaths!AR117</f>
        <v>419</v>
      </c>
      <c r="E160" s="165">
        <f>Deaths!BN117</f>
        <v>812</v>
      </c>
      <c r="F160" s="166">
        <f>Rates!V117</f>
        <v>3.5932751000000001</v>
      </c>
      <c r="G160" s="166">
        <f>Rates!AR117</f>
        <v>2.8161627</v>
      </c>
      <c r="H160" s="166">
        <f>Rates!BN117</f>
        <v>3.2743332000000001</v>
      </c>
    </row>
    <row r="161" spans="2:8">
      <c r="B161" s="145">
        <v>2011</v>
      </c>
      <c r="C161" s="165">
        <f>Deaths!V118</f>
        <v>492</v>
      </c>
      <c r="D161" s="165">
        <f>Deaths!AR118</f>
        <v>517</v>
      </c>
      <c r="E161" s="165">
        <f>Deaths!BN118</f>
        <v>1009</v>
      </c>
      <c r="F161" s="166">
        <f>Rates!V118</f>
        <v>4.4206713999999998</v>
      </c>
      <c r="G161" s="166">
        <f>Rates!AR118</f>
        <v>3.4618845999999999</v>
      </c>
      <c r="H161" s="166">
        <f>Rates!BN118</f>
        <v>3.9894246999999998</v>
      </c>
    </row>
    <row r="162" spans="2:8">
      <c r="B162" s="156">
        <f>IF($D$8&gt;=2012,2012,"")</f>
        <v>2012</v>
      </c>
      <c r="C162" s="165">
        <f>Deaths!V119</f>
        <v>661</v>
      </c>
      <c r="D162" s="165">
        <f>Deaths!AR119</f>
        <v>676</v>
      </c>
      <c r="E162" s="165">
        <f>Deaths!BN119</f>
        <v>1337</v>
      </c>
      <c r="F162" s="166">
        <f>Rates!V119</f>
        <v>5.8465853000000001</v>
      </c>
      <c r="G162" s="166">
        <f>Rates!AR119</f>
        <v>4.5595216000000001</v>
      </c>
      <c r="H162" s="166">
        <f>Rates!BN119</f>
        <v>5.1971927999999998</v>
      </c>
    </row>
    <row r="163" spans="2:8">
      <c r="B163" s="156">
        <f>IF($D$8&gt;=2013,2013,"")</f>
        <v>2013</v>
      </c>
      <c r="C163" s="167">
        <f>Deaths!V120</f>
        <v>699</v>
      </c>
      <c r="D163" s="165">
        <f>Deaths!AR120</f>
        <v>718</v>
      </c>
      <c r="E163" s="165">
        <f>Deaths!BN120</f>
        <v>1417</v>
      </c>
      <c r="F163" s="166">
        <f>Rates!V120</f>
        <v>5.9477304000000002</v>
      </c>
      <c r="G163" s="166">
        <f>Rates!AR120</f>
        <v>4.5586127999999997</v>
      </c>
      <c r="H163" s="166">
        <f>Rates!BN120</f>
        <v>5.3030717999999997</v>
      </c>
    </row>
    <row r="164" spans="2:8">
      <c r="B164" s="156">
        <f>IF($D$8&gt;=2014,2014,"")</f>
        <v>2014</v>
      </c>
      <c r="C164" s="167">
        <f>Deaths!V121</f>
        <v>850</v>
      </c>
      <c r="D164" s="165">
        <f>Deaths!AR121</f>
        <v>892</v>
      </c>
      <c r="E164" s="165">
        <f>Deaths!BN121</f>
        <v>1742</v>
      </c>
      <c r="F164" s="166">
        <f>Rates!V121</f>
        <v>6.9909672</v>
      </c>
      <c r="G164" s="166">
        <f>Rates!AR121</f>
        <v>5.6370893999999998</v>
      </c>
      <c r="H164" s="166">
        <f>Rates!BN121</f>
        <v>6.3505788000000001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9.8218881000000007</v>
      </c>
      <c r="G184" s="176">
        <f>INDEX($B$57:$H$175,MATCH($C$184,$B$57:$B$175,0),6)</f>
        <v>10.202487</v>
      </c>
      <c r="H184" s="176">
        <f>INDEX($B$57:$H$175,MATCH($C$184,$B$57:$B$175,0),7)</f>
        <v>10.154444</v>
      </c>
    </row>
    <row r="185" spans="2:8">
      <c r="B185" s="174" t="s">
        <v>69</v>
      </c>
      <c r="C185" s="175">
        <f>'Interactive summary tables'!$G$10</f>
        <v>2014</v>
      </c>
      <c r="D185" s="172"/>
      <c r="E185" s="174" t="s">
        <v>74</v>
      </c>
      <c r="F185" s="176">
        <f>INDEX($B$57:$H$175,MATCH($C$185,$B$57:$B$175,0),5)</f>
        <v>6.9909672</v>
      </c>
      <c r="G185" s="176">
        <f>INDEX($B$57:$H$175,MATCH($C$185,$B$57:$B$175,0),6)</f>
        <v>5.6370893999999998</v>
      </c>
      <c r="H185" s="176">
        <f>INDEX($B$57:$H$175,MATCH($C$185,$B$57:$B$175,0),7)</f>
        <v>6.3505788000000001</v>
      </c>
    </row>
    <row r="186" spans="2:8">
      <c r="B186" s="177"/>
      <c r="C186" s="175"/>
      <c r="D186" s="172"/>
      <c r="E186" s="174" t="s">
        <v>76</v>
      </c>
      <c r="F186" s="178">
        <f>IF($C$185&lt;=$C$184,"-",(F$185-F$184)/F$184)</f>
        <v>-0.28822573329867202</v>
      </c>
      <c r="G186" s="178">
        <f t="shared" ref="G186:H186" si="2">IF($C$185&lt;=$C$184,"-",(G$185-G$184)/G$184)</f>
        <v>-0.44747889411669917</v>
      </c>
      <c r="H186" s="178">
        <f t="shared" si="2"/>
        <v>-0.37460103182409593</v>
      </c>
    </row>
    <row r="187" spans="2:8">
      <c r="B187" s="174" t="s">
        <v>79</v>
      </c>
      <c r="C187" s="175">
        <f>$C$185-$C$184</f>
        <v>46</v>
      </c>
      <c r="D187" s="172"/>
      <c r="E187" s="174" t="s">
        <v>75</v>
      </c>
      <c r="F187" s="178">
        <f>IF($C$185&lt;=$C$184,"-",((F$185/F$184)^(1/($C$185-$C$184))-1))</f>
        <v>-7.3639362634607686E-3</v>
      </c>
      <c r="G187" s="178">
        <f t="shared" ref="G187:H187" si="3">IF($C$185&lt;=$C$184,"-",((G$185/G$184)^(1/($C$185-$C$184))-1))</f>
        <v>-1.2814225393696588E-2</v>
      </c>
      <c r="H187" s="178">
        <f t="shared" si="3"/>
        <v>-1.0151717378166891E-2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symptoms, signs and abnormal clinical and laboratory findings, not elsewhere classified (ICD-10 R00–R99)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symptoms, signs and abnormal clinical and laboratory findings, not elsewhere classified (ICD-10 R00–R99)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'[grim-all-symptoms-signs-and-abnormal-clinical-and-laboratory-findings-not-elsewhere-classified-2017.xlsx]Deaths'!$C$75</v>
      </c>
      <c r="G207" s="191" t="str">
        <f ca="1">CELL("address",INDEX(Deaths!$Y$7:$AP$132,MATCH($C$207,Deaths!$B$7:$B$132,0),MATCH($C$210,Deaths!$Y$6:$AP$6,0)))</f>
        <v>'[grim-all-symptoms-signs-and-abnormal-clinical-and-laboratory-findings-not-elsewhere-classified-2017.xlsx]Deaths'!$Y$75</v>
      </c>
      <c r="H207" s="191" t="str">
        <f ca="1">CELL("address",INDEX(Deaths!$AU$7:$BL$132,MATCH($C$207,Deaths!$B$7:$B$132,0),MATCH($C$210,Deaths!$AU$6:$BL$6,0)))</f>
        <v>'[grim-all-symptoms-signs-and-abnormal-clinical-and-laboratory-findings-not-elsewhere-classified-2017.xlsx]Deaths'!$AU$75</v>
      </c>
    </row>
    <row r="208" spans="2:8">
      <c r="B208" s="189" t="s">
        <v>69</v>
      </c>
      <c r="C208" s="190">
        <f>'Interactive summary tables'!$E$34</f>
        <v>2014</v>
      </c>
      <c r="D208" s="187"/>
      <c r="E208" s="187" t="s">
        <v>91</v>
      </c>
      <c r="F208" s="191" t="str">
        <f ca="1">CELL("address",INDEX(Deaths!$C$7:$T$132,MATCH($C$208,Deaths!$B$7:$B$132,0),MATCH($C$211,Deaths!$C$6:$T$6,0)))</f>
        <v>'[grim-all-symptoms-signs-and-abnormal-clinical-and-laboratory-findings-not-elsewhere-classified-2017.xlsx]Deaths'!$T$121</v>
      </c>
      <c r="G208" s="191" t="str">
        <f ca="1">CELL("address",INDEX(Deaths!$Y$7:$AP$132,MATCH($C$208,Deaths!$B$7:$B$132,0),MATCH($C$211,Deaths!$Y$6:$AP$6,0)))</f>
        <v>'[grim-all-symptoms-signs-and-abnormal-clinical-and-laboratory-findings-not-elsewhere-classified-2017.xlsx]Deaths'!$AP$121</v>
      </c>
      <c r="H208" s="191" t="str">
        <f ca="1">CELL("address",INDEX(Deaths!$AU$7:$BL$132,MATCH($C$208,Deaths!$B$7:$B$132,0),MATCH($C$211,Deaths!$AU$6:$BL$6,0)))</f>
        <v>'[grim-all-symptoms-signs-and-abnormal-clinical-and-laboratory-findings-not-elsewhere-classified-2017.xlsx]Deaths'!$BL$121</v>
      </c>
    </row>
    <row r="209" spans="2:8">
      <c r="B209" s="189"/>
      <c r="C209" s="190"/>
      <c r="D209" s="187"/>
      <c r="E209" s="187" t="s">
        <v>97</v>
      </c>
      <c r="F209" s="192">
        <f ca="1">SUM(INDIRECT(F$207,1):INDIRECT(F$208,1))</f>
        <v>20018</v>
      </c>
      <c r="G209" s="193">
        <f ca="1">SUM(INDIRECT(G$207,1):INDIRECT(G$208,1))</f>
        <v>17786</v>
      </c>
      <c r="H209" s="193">
        <f ca="1">SUM(INDIRECT(H$207,1):INDIRECT(H$208,1))</f>
        <v>37804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'[grim-all-symptoms-signs-and-abnormal-clinical-and-laboratory-findings-not-elsewhere-classified-2017.xlsx]Populations'!$D$84</v>
      </c>
      <c r="G211" s="191" t="str">
        <f ca="1">CELL("address",INDEX(Populations!$Y$16:$AP$141,MATCH($C$207,Populations!$C$16:$C$141,0),MATCH($C$210,Populations!$Y$15:$AP$15,0)))</f>
        <v>'[grim-all-symptoms-signs-and-abnormal-clinical-and-laboratory-findings-not-elsewhere-classified-2017.xlsx]Populations'!$Y$84</v>
      </c>
      <c r="H211" s="191" t="str">
        <f ca="1">CELL("address",INDEX(Populations!$AT$16:$BK$141,MATCH($C$207,Populations!$C$16:$C$141,0),MATCH($C$210,Populations!$AT$15:$BK$15,0)))</f>
        <v>'[grim-all-symptoms-signs-and-abnormal-clinical-and-laboratory-findings-not-elsewhere-classified-2017.xlsx]Populations'!$AT$84</v>
      </c>
    </row>
    <row r="212" spans="2:8">
      <c r="B212" s="189"/>
      <c r="C212" s="187"/>
      <c r="D212" s="187"/>
      <c r="E212" s="187" t="s">
        <v>91</v>
      </c>
      <c r="F212" s="191" t="str">
        <f ca="1">CELL("address",INDEX(Populations!$D$16:$U$141,MATCH($C$208,Populations!$C$16:$C$141,0),MATCH($C$211,Populations!$D$15:$U$15,0)))</f>
        <v>'[grim-all-symptoms-signs-and-abnormal-clinical-and-laboratory-findings-not-elsewhere-classified-2017.xlsx]Populations'!$U$130</v>
      </c>
      <c r="G212" s="191" t="str">
        <f ca="1">CELL("address",INDEX(Populations!$Y$16:$AP$141,MATCH($C$208,Populations!$C$16:$C$141,0),MATCH($C$211,Populations!$Y$15:$AP$15,0)))</f>
        <v>'[grim-all-symptoms-signs-and-abnormal-clinical-and-laboratory-findings-not-elsewhere-classified-2017.xlsx]Populations'!$AP$130</v>
      </c>
      <c r="H212" s="191" t="str">
        <f ca="1">CELL("address",INDEX(Populations!$AT$16:$BK$141,MATCH($C$208,Populations!$C$16:$C$141,0),MATCH($C$211,Populations!$AT$15:$BK$15,0)))</f>
        <v>'[grim-all-symptoms-signs-and-abnormal-clinical-and-laboratory-findings-not-elsewhere-classified-2017.xlsx]Populations'!$BK$130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4.9362556851428572</v>
      </c>
      <c r="G215" s="195">
        <f t="shared" ref="G215:H215" ca="1" si="4">IF($C$208&lt;$C$207,"-",IF($C$214&lt;$C$213,"-",G$209/G$213*100000))</f>
        <v>4.3603795924948487</v>
      </c>
      <c r="H215" s="195">
        <f t="shared" ca="1" si="4"/>
        <v>4.6474786283905321</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symptoms, signs and abnormal clinical and laboratory findings, not elsewhere classified (ICD-10 R00–R99)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symptoms, signs and abnormal clinical and laboratory findings, not elsewhere classified (ICD-10 R00–R99)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symptoms, signs and abnormal clinical and laboratory findings, not elsewhere classified (ICD-10 R00–R99)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symptoms, signs and abnormal clinical and laboratory findings, not elsewhere classified (ICD-10 R00–R99)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symptoms, signs and abnormal clinical and laboratory findings, not elsewhere classified (ICD-10 R00–R99)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DD879D10-F44F-4BCF-8FAC-C9EAD3F025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http://purl.org/dc/dcmitype/"/>
    <ds:schemaRef ds:uri="http://schemas.microsoft.com/office/2006/documentManagement/types"/>
    <ds:schemaRef ds:uri="c095c42a-9a6d-4ed6-ad94-052c8814a2e5"/>
    <ds:schemaRef ds:uri="http://purl.org/dc/terms/"/>
    <ds:schemaRef ds:uri="http://schemas.microsoft.com/office/infopath/2007/PartnerControl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GRIM1800 - All symptoms, signs and abnormal clinical and laboratory findings, not elsewhere classified (ICD-10 R00–R99)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