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128" i="7" l="1"/>
  <c r="H106" i="7"/>
  <c r="G107" i="7"/>
  <c r="G61" i="7"/>
  <c r="F102" i="7"/>
  <c r="H109" i="7"/>
  <c r="F156" i="7"/>
  <c r="F93" i="7"/>
  <c r="H57" i="7"/>
  <c r="F133" i="7"/>
  <c r="G89" i="7"/>
  <c r="G70" i="7"/>
  <c r="F160" i="7"/>
  <c r="H174" i="7"/>
  <c r="F59" i="7"/>
  <c r="H81" i="7"/>
  <c r="F73" i="7"/>
  <c r="F122" i="7"/>
  <c r="G95" i="7"/>
  <c r="H159" i="7"/>
  <c r="G118" i="7"/>
  <c r="G168" i="7"/>
  <c r="F112" i="7"/>
  <c r="G78" i="7"/>
  <c r="H151" i="7"/>
  <c r="H58" i="7"/>
  <c r="H123" i="7"/>
  <c r="G91" i="7"/>
  <c r="H114" i="7"/>
  <c r="H117" i="7"/>
  <c r="F143" i="7"/>
  <c r="H70" i="7"/>
  <c r="G60" i="7"/>
  <c r="H64" i="7"/>
  <c r="F120" i="7"/>
  <c r="G62" i="7"/>
  <c r="H59" i="7"/>
  <c r="F82" i="7"/>
  <c r="H69" i="7"/>
  <c r="H88" i="7"/>
  <c r="G65" i="7"/>
  <c r="F72"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F152" i="7"/>
  <c r="H101" i="7"/>
  <c r="H143" i="7"/>
  <c r="H89" i="7"/>
  <c r="F121" i="7"/>
  <c r="G81" i="7"/>
  <c r="F61" i="7"/>
  <c r="G96" i="7"/>
  <c r="H147" i="7"/>
  <c r="H107" i="7"/>
  <c r="F110" i="7"/>
  <c r="G153" i="7"/>
  <c r="H137" i="7"/>
  <c r="G122" i="7"/>
  <c r="G129" i="7"/>
  <c r="F78" i="7"/>
  <c r="F164" i="7"/>
  <c r="F57" i="7"/>
  <c r="F115" i="7"/>
  <c r="F113" i="7"/>
  <c r="G83" i="7"/>
  <c r="F126" i="7"/>
  <c r="H156" i="7"/>
  <c r="H71" i="7"/>
  <c r="H135" i="7"/>
  <c r="H93" i="7"/>
  <c r="G90" i="7"/>
  <c r="H144" i="7"/>
  <c r="G108" i="7"/>
  <c r="H113" i="7"/>
  <c r="G145" i="7"/>
  <c r="G67" i="7"/>
  <c r="F148" i="7"/>
  <c r="F170" i="7"/>
  <c r="G159" i="7"/>
  <c r="F60" i="7"/>
  <c r="H77" i="7"/>
  <c r="F132" i="7"/>
  <c r="G66" i="7"/>
  <c r="H75" i="7"/>
  <c r="G72" i="7"/>
  <c r="H127" i="7"/>
  <c r="H79" i="7"/>
  <c r="F63"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16" i="7"/>
  <c r="H105" i="7"/>
  <c r="H170" i="7"/>
  <c r="F138" i="7"/>
  <c r="H120" i="7"/>
  <c r="F172" i="7"/>
  <c r="H103" i="7"/>
  <c r="G110" i="7"/>
  <c r="G82" i="7"/>
  <c r="G57" i="7"/>
  <c r="G106" i="7"/>
  <c r="H164" i="7"/>
  <c r="G92" i="7"/>
  <c r="F103" i="7"/>
  <c r="G116" i="7"/>
  <c r="G76" i="7"/>
  <c r="G138" i="7"/>
  <c r="G73" i="7"/>
  <c r="G88" i="7"/>
  <c r="H149" i="7"/>
  <c r="F161" i="7"/>
  <c r="H163" i="7"/>
  <c r="G157" i="7"/>
  <c r="G121" i="7"/>
  <c r="G167" i="7"/>
  <c r="G69" i="7"/>
  <c r="G135" i="7"/>
  <c r="H102" i="7"/>
  <c r="G133" i="7"/>
  <c r="F163" i="7"/>
  <c r="F114" i="7"/>
  <c r="H80" i="7"/>
  <c r="H85" i="7"/>
  <c r="H63" i="7"/>
  <c r="F87" i="7"/>
  <c r="G139" i="7"/>
  <c r="G172" i="7"/>
  <c r="H86" i="7"/>
  <c r="F117" i="7"/>
  <c r="F86" i="7"/>
  <c r="F80" i="7"/>
  <c r="F98" i="7"/>
  <c r="F83" i="7"/>
  <c r="G156" i="7"/>
  <c r="G120" i="7"/>
  <c r="G148" i="7"/>
  <c r="G155" i="7"/>
  <c r="F130" i="7"/>
  <c r="F149" i="7"/>
  <c r="F159" i="7"/>
  <c r="G175" i="7"/>
  <c r="H115" i="7"/>
  <c r="G98" i="7"/>
  <c r="H96" i="7"/>
  <c r="H128" i="7"/>
  <c r="H100" i="7"/>
  <c r="F65" i="7"/>
  <c r="H74" i="7"/>
  <c r="F91" i="7"/>
  <c r="H99" i="7"/>
  <c r="G140" i="7"/>
  <c r="F85" i="7"/>
  <c r="G84" i="7"/>
  <c r="G171" i="7"/>
  <c r="G74" i="7"/>
  <c r="H87" i="7"/>
  <c r="H129" i="7"/>
  <c r="G80" i="7"/>
  <c r="F64" i="7"/>
  <c r="F131" i="7"/>
  <c r="G142" i="7"/>
  <c r="G169" i="7"/>
  <c r="H145" i="7"/>
  <c r="H104" i="7"/>
  <c r="H168" i="7"/>
  <c r="F118" i="7"/>
  <c r="H140" i="7"/>
  <c r="G75" i="7"/>
  <c r="G143" i="7"/>
  <c r="H62" i="7"/>
  <c r="F68" i="7"/>
  <c r="H110" i="7"/>
  <c r="F58" i="7"/>
  <c r="G119" i="7"/>
  <c r="G97" i="7"/>
  <c r="F62" i="7"/>
  <c r="F154" i="7"/>
  <c r="F88" i="7"/>
  <c r="G77" i="7"/>
  <c r="G158" i="7"/>
  <c r="F99" i="7"/>
  <c r="H118" i="7"/>
  <c r="F165" i="7"/>
  <c r="G93" i="7"/>
  <c r="F127"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66" i="7"/>
  <c r="G162" i="7"/>
  <c r="F151" i="7"/>
  <c r="G151" i="7"/>
  <c r="G115"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G32" i="7"/>
  <c r="N33" i="7"/>
  <c r="F38" i="7"/>
  <c r="T39" i="7"/>
  <c r="H38" i="7"/>
  <c r="T33" i="7"/>
  <c r="P39" i="7"/>
  <c r="K38" i="7"/>
  <c r="C38" i="7"/>
  <c r="O39" i="7"/>
  <c r="I32" i="7"/>
  <c r="J38" i="7"/>
  <c r="N38" i="7"/>
  <c r="M33" i="7"/>
  <c r="R39" i="7"/>
  <c r="S32" i="7"/>
  <c r="G38" i="7"/>
  <c r="G212" i="7"/>
  <c r="T38" i="7"/>
  <c r="F33" i="7"/>
  <c r="Q38" i="7"/>
  <c r="F212" i="7"/>
  <c r="O33" i="7"/>
  <c r="O32" i="7"/>
  <c r="Q39" i="7"/>
  <c r="K39" i="7"/>
  <c r="M39" i="7"/>
  <c r="G33" i="7"/>
  <c r="M32" i="7"/>
  <c r="G208" i="7"/>
  <c r="J33" i="7"/>
  <c r="S33" i="7"/>
  <c r="E33" i="7"/>
  <c r="R38" i="7"/>
  <c r="Q33" i="7"/>
  <c r="R32" i="7"/>
  <c r="P33" i="7"/>
  <c r="N39" i="7"/>
  <c r="H211" i="7"/>
  <c r="D38" i="7"/>
  <c r="E38" i="7"/>
  <c r="D32" i="7"/>
  <c r="I39" i="7"/>
  <c r="R33" i="7"/>
  <c r="L33" i="7"/>
  <c r="H32" i="7"/>
  <c r="L39" i="7"/>
  <c r="S38" i="7"/>
  <c r="I33" i="7"/>
  <c r="E39" i="7"/>
  <c r="O38" i="7"/>
  <c r="C39" i="7"/>
  <c r="H207" i="7"/>
  <c r="N32" i="7"/>
  <c r="M38" i="7"/>
  <c r="T32" i="7"/>
  <c r="G207" i="7"/>
  <c r="F208" i="7"/>
  <c r="J32" i="7"/>
  <c r="G211" i="7"/>
  <c r="H212" i="7"/>
  <c r="H33" i="7"/>
  <c r="H39" i="7"/>
  <c r="C32" i="7"/>
  <c r="D33" i="7"/>
  <c r="P32" i="7"/>
  <c r="I38" i="7"/>
  <c r="S39" i="7"/>
  <c r="F207" i="7"/>
  <c r="P38" i="7"/>
  <c r="F39" i="7"/>
  <c r="J39" i="7"/>
  <c r="L32" i="7"/>
  <c r="F211" i="7"/>
  <c r="K33" i="7"/>
  <c r="G39" i="7"/>
  <c r="C33" i="7"/>
  <c r="D39" i="7"/>
  <c r="E32" i="7"/>
  <c r="F32" i="7"/>
  <c r="K32" i="7"/>
  <c r="L38" i="7"/>
  <c r="H208" i="7"/>
  <c r="E82" i="7" l="1"/>
  <c r="H42" i="7"/>
  <c r="E72" i="7"/>
  <c r="I43" i="7"/>
  <c r="J43" i="7"/>
  <c r="O43" i="7"/>
  <c r="D43" i="7"/>
  <c r="J42" i="7"/>
  <c r="C97" i="7"/>
  <c r="C131" i="7"/>
  <c r="C165" i="7"/>
  <c r="S42" i="7"/>
  <c r="E124" i="7"/>
  <c r="H43" i="7"/>
  <c r="L42" i="7"/>
  <c r="G42" i="7"/>
  <c r="S43" i="7"/>
  <c r="C43" i="7"/>
  <c r="U39" i="7"/>
  <c r="D137" i="7"/>
  <c r="C104" i="7"/>
  <c r="E85" i="7"/>
  <c r="E101" i="7"/>
  <c r="D42" i="7"/>
  <c r="E93" i="7"/>
  <c r="E94" i="7"/>
  <c r="E141" i="7"/>
  <c r="D135" i="7"/>
  <c r="D166" i="7"/>
  <c r="D147" i="7"/>
  <c r="T43" i="7"/>
  <c r="C109" i="7"/>
  <c r="F43" i="7"/>
  <c r="C157" i="7"/>
  <c r="C42" i="7"/>
  <c r="U38" i="7"/>
  <c r="D170" i="7"/>
  <c r="E66" i="7"/>
  <c r="E100" i="7"/>
  <c r="D103" i="7"/>
  <c r="E71" i="7"/>
  <c r="E68" i="7"/>
  <c r="E135" i="7"/>
  <c r="D89" i="7"/>
  <c r="L43" i="7"/>
  <c r="D134" i="7"/>
  <c r="D158" i="7"/>
  <c r="E96" i="7"/>
  <c r="E150" i="7"/>
  <c r="C170" i="7"/>
  <c r="C125" i="7"/>
  <c r="C108" i="7"/>
  <c r="E105" i="7"/>
  <c r="D109" i="7"/>
  <c r="D60" i="7"/>
  <c r="C111" i="7"/>
  <c r="C154" i="7"/>
  <c r="C164" i="7"/>
  <c r="I42" i="7"/>
  <c r="E86" i="7"/>
  <c r="C73"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O42" i="7"/>
  <c r="D107" i="7"/>
  <c r="E132" i="7"/>
  <c r="D102" i="7"/>
  <c r="K42" i="7"/>
  <c r="C152" i="7"/>
  <c r="M42" i="7"/>
  <c r="C107" i="7"/>
  <c r="E123" i="7"/>
  <c r="D173" i="7"/>
  <c r="C145" i="7"/>
  <c r="D76" i="7"/>
  <c r="E121" i="7"/>
  <c r="C172" i="7"/>
  <c r="E170" i="7"/>
  <c r="D160" i="7"/>
  <c r="D150" i="7"/>
  <c r="C110" i="7"/>
  <c r="C75" i="7"/>
  <c r="D175" i="7"/>
  <c r="D123" i="7"/>
  <c r="E147" i="7"/>
  <c r="D121" i="7"/>
  <c r="C88" i="7"/>
  <c r="R43" i="7"/>
  <c r="D83" i="7"/>
  <c r="C92" i="7"/>
  <c r="E163" i="7"/>
  <c r="C66" i="7"/>
  <c r="C174" i="7"/>
  <c r="C79" i="7"/>
  <c r="D70"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D128" i="7"/>
  <c r="P42" i="7"/>
  <c r="D101" i="7"/>
  <c r="C87" i="7"/>
  <c r="C83"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76"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88" i="7"/>
  <c r="C168" i="7"/>
  <c r="C136"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51"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E91" i="7"/>
  <c r="C63" i="7"/>
  <c r="C160" i="7"/>
  <c r="C84"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13" i="7"/>
  <c r="H209" i="7"/>
  <c r="F209" i="7"/>
  <c r="G213" i="7"/>
  <c r="H213" i="7"/>
  <c r="G209" i="7"/>
  <c r="F215" i="7" l="1"/>
  <c r="M34" i="12" s="1"/>
  <c r="H215" i="7"/>
  <c r="O34" i="12" s="1"/>
  <c r="G215" i="7"/>
  <c r="N34" i="12" s="1"/>
</calcChain>
</file>

<file path=xl/sharedStrings.xml><?xml version="1.0" encoding="utf-8"?>
<sst xmlns="http://schemas.openxmlformats.org/spreadsheetml/2006/main" count="3628" uniqueCount="216">
  <si>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</si>
  <si>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</si>
  <si>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</si>
  <si>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</si>
  <si>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</si>
  <si>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</si>
  <si>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</si>
  <si>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</si>
  <si>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</si>
  <si>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</si>
  <si>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</si>
  <si>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</si>
  <si>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</si>
  <si>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</si>
  <si>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</si>
  <si>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</si>
  <si>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</si>
  <si>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</si>
  <si>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</si>
  <si>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</si>
  <si>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</si>
  <si>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</si>
  <si>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</si>
  <si>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</si>
  <si>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</si>
  <si>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</si>
  <si>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</si>
  <si>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</si>
  <si>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</si>
  <si>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</si>
  <si>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</si>
  <si>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</si>
  <si>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</si>
  <si>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</si>
  <si>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</si>
  <si>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</si>
  <si>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</si>
  <si>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</si>
  <si>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</si>
  <si>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</si>
  <si>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</si>
  <si>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</si>
  <si>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</si>
  <si>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</si>
  <si>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</si>
  <si>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</si>
  <si>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</si>
  <si>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</si>
  <si>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</si>
  <si>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</si>
  <si>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</si>
  <si>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</si>
  <si>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</si>
  <si>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</si>
  <si>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</si>
  <si>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</si>
  <si>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</si>
  <si>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</si>
  <si>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</si>
  <si>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</si>
  <si>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</si>
  <si>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</si>
  <si>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</si>
  <si>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</si>
  <si>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</si>
  <si>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</si>
  <si>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</si>
  <si>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</si>
  <si>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</si>
  <si>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</si>
  <si>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</si>
  <si>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</si>
  <si>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</si>
  <si>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</si>
  <si>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</si>
  <si>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</si>
  <si>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</si>
  <si>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</si>
  <si>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</si>
  <si>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</si>
  <si>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</si>
  <si>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</si>
  <si>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</si>
  <si>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</si>
  <si>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</si>
  <si>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</si>
  <si>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</si>
  <si>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</si>
  <si>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</si>
  <si>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</si>
  <si>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</si>
  <si>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</si>
  <si>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</si>
  <si>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</si>
  <si>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</si>
  <si>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</si>
  <si>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</si>
  <si>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</si>
  <si>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</si>
  <si>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</si>
  <si>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</si>
  <si>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</si>
  <si>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</si>
  <si>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</si>
  <si>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</si>
  <si>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</si>
  <si>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</si>
  <si>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</si>
  <si>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</si>
  <si>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</si>
  <si>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</si>
  <si>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</si>
  <si>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</si>
  <si>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</si>
  <si>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</si>
  <si>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</si>
  <si>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</si>
  <si>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</si>
  <si>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</si>
  <si>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</si>
  <si>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</si>
  <si>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</si>
  <si>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</si>
  <si>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</si>
  <si>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</si>
  <si>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</si>
  <si>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</si>
  <si>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</si>
  <si>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</si>
  <si>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</si>
  <si>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</si>
  <si>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</si>
  <si>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</si>
  <si>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</si>
  <si>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</si>
  <si>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</si>
  <si>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</si>
  <si>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</si>
  <si>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</si>
  <si>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</si>
  <si>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</si>
  <si>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</si>
  <si>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</si>
  <si>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</si>
  <si>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</si>
  <si>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</si>
  <si>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</si>
  <si>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</si>
  <si>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</si>
  <si>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</si>
  <si>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</si>
  <si>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</si>
  <si>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</si>
  <si>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</si>
  <si>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</si>
  <si>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</si>
  <si>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</si>
  <si>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</si>
  <si>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</si>
  <si>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</si>
  <si>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</si>
  <si>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</si>
  <si>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</si>
  <si>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</si>
  <si>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</si>
  <si>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</si>
  <si>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</si>
  <si>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</si>
  <si>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</si>
  <si>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</si>
  <si>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</si>
  <si>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</si>
  <si>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</si>
  <si>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</si>
  <si>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</si>
  <si>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</si>
  <si>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</si>
  <si>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</si>
  <si>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</si>
  <si>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</si>
  <si>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</si>
  <si>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</si>
  <si>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</si>
  <si>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</si>
  <si>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</si>
  <si>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</si>
  <si>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</si>
  <si>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</si>
  <si>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</si>
  <si>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</si>
  <si>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</si>
  <si>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</si>
  <si>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</si>
  <si>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</si>
  <si>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</si>
  <si>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</si>
  <si>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</si>
  <si>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</si>
  <si>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</si>
  <si>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</si>
  <si>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</si>
  <si>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</si>
  <si>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GRIM1004</t>
  </si>
  <si>
    <t>Asthma (ICD-10 J45, J46), 1907–2014</t>
  </si>
  <si>
    <t>Final</t>
  </si>
  <si>
    <t>Final Recast</t>
  </si>
  <si>
    <t>Revised</t>
  </si>
  <si>
    <t>Preliminary</t>
  </si>
  <si>
    <t>year</t>
  </si>
  <si>
    <t>SnapshotId</t>
  </si>
  <si>
    <t>Asthma</t>
  </si>
  <si>
    <t>J45, J46</t>
  </si>
  <si>
    <t>All diseases of the respiratory system</t>
  </si>
  <si>
    <t>J00–J99</t>
  </si>
  <si>
    <t>97 (1907–1909); 96 (1910–1917)</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</si>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</sst>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Asthma (ICD-10 J45, J46),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83</c:v>
                </c:pt>
                <c:pt idx="1">
                  <c:v>114</c:v>
                </c:pt>
                <c:pt idx="2">
                  <c:v>111</c:v>
                </c:pt>
                <c:pt idx="3">
                  <c:v>91</c:v>
                </c:pt>
                <c:pt idx="4">
                  <c:v>115</c:v>
                </c:pt>
                <c:pt idx="5">
                  <c:v>105</c:v>
                </c:pt>
                <c:pt idx="6">
                  <c:v>75</c:v>
                </c:pt>
                <c:pt idx="7">
                  <c:v>91</c:v>
                </c:pt>
                <c:pt idx="8">
                  <c:v>121</c:v>
                </c:pt>
                <c:pt idx="9">
                  <c:v>95</c:v>
                </c:pt>
                <c:pt idx="10">
                  <c:v>103</c:v>
                </c:pt>
                <c:pt idx="11">
                  <c:v>126</c:v>
                </c:pt>
                <c:pt idx="12">
                  <c:v>111</c:v>
                </c:pt>
                <c:pt idx="13">
                  <c:v>122</c:v>
                </c:pt>
                <c:pt idx="14">
                  <c:v>129</c:v>
                </c:pt>
                <c:pt idx="15">
                  <c:v>92</c:v>
                </c:pt>
                <c:pt idx="16">
                  <c:v>150</c:v>
                </c:pt>
                <c:pt idx="17">
                  <c:v>177</c:v>
                </c:pt>
                <c:pt idx="18">
                  <c:v>93</c:v>
                </c:pt>
                <c:pt idx="19">
                  <c:v>83</c:v>
                </c:pt>
                <c:pt idx="20">
                  <c:v>86</c:v>
                </c:pt>
                <c:pt idx="21">
                  <c:v>85</c:v>
                </c:pt>
                <c:pt idx="22">
                  <c:v>91</c:v>
                </c:pt>
                <c:pt idx="23">
                  <c:v>73</c:v>
                </c:pt>
                <c:pt idx="24">
                  <c:v>76</c:v>
                </c:pt>
                <c:pt idx="25">
                  <c:v>81</c:v>
                </c:pt>
                <c:pt idx="26">
                  <c:v>70</c:v>
                </c:pt>
                <c:pt idx="27">
                  <c:v>78</c:v>
                </c:pt>
                <c:pt idx="28">
                  <c:v>89</c:v>
                </c:pt>
                <c:pt idx="29">
                  <c:v>70</c:v>
                </c:pt>
                <c:pt idx="30">
                  <c:v>78</c:v>
                </c:pt>
                <c:pt idx="31">
                  <c:v>68</c:v>
                </c:pt>
                <c:pt idx="32">
                  <c:v>65</c:v>
                </c:pt>
                <c:pt idx="33">
                  <c:v>82</c:v>
                </c:pt>
                <c:pt idx="34">
                  <c:v>71</c:v>
                </c:pt>
                <c:pt idx="35">
                  <c:v>97</c:v>
                </c:pt>
                <c:pt idx="36">
                  <c:v>85</c:v>
                </c:pt>
                <c:pt idx="37">
                  <c:v>70</c:v>
                </c:pt>
                <c:pt idx="38">
                  <c:v>83</c:v>
                </c:pt>
                <c:pt idx="39">
                  <c:v>80</c:v>
                </c:pt>
                <c:pt idx="40">
                  <c:v>94</c:v>
                </c:pt>
                <c:pt idx="41">
                  <c:v>78</c:v>
                </c:pt>
                <c:pt idx="42">
                  <c:v>88</c:v>
                </c:pt>
                <c:pt idx="43">
                  <c:v>266</c:v>
                </c:pt>
                <c:pt idx="44">
                  <c:v>292</c:v>
                </c:pt>
                <c:pt idx="45">
                  <c:v>294</c:v>
                </c:pt>
                <c:pt idx="46">
                  <c:v>248</c:v>
                </c:pt>
                <c:pt idx="47">
                  <c:v>316</c:v>
                </c:pt>
                <c:pt idx="48">
                  <c:v>334</c:v>
                </c:pt>
                <c:pt idx="49">
                  <c:v>314</c:v>
                </c:pt>
                <c:pt idx="50">
                  <c:v>275</c:v>
                </c:pt>
                <c:pt idx="51">
                  <c:v>177</c:v>
                </c:pt>
                <c:pt idx="52">
                  <c:v>213</c:v>
                </c:pt>
                <c:pt idx="53">
                  <c:v>202</c:v>
                </c:pt>
                <c:pt idx="54">
                  <c:v>210</c:v>
                </c:pt>
                <c:pt idx="55">
                  <c:v>195</c:v>
                </c:pt>
                <c:pt idx="56">
                  <c:v>206</c:v>
                </c:pt>
                <c:pt idx="57">
                  <c:v>297</c:v>
                </c:pt>
                <c:pt idx="58">
                  <c:v>296</c:v>
                </c:pt>
                <c:pt idx="59">
                  <c:v>312</c:v>
                </c:pt>
                <c:pt idx="60">
                  <c:v>277</c:v>
                </c:pt>
                <c:pt idx="61">
                  <c:v>208</c:v>
                </c:pt>
                <c:pt idx="62">
                  <c:v>201</c:v>
                </c:pt>
                <c:pt idx="63">
                  <c:v>225</c:v>
                </c:pt>
                <c:pt idx="64">
                  <c:v>170</c:v>
                </c:pt>
                <c:pt idx="65">
                  <c:v>193</c:v>
                </c:pt>
                <c:pt idx="66">
                  <c:v>181</c:v>
                </c:pt>
                <c:pt idx="67">
                  <c:v>227</c:v>
                </c:pt>
                <c:pt idx="68">
                  <c:v>168</c:v>
                </c:pt>
                <c:pt idx="69">
                  <c:v>170</c:v>
                </c:pt>
                <c:pt idx="70">
                  <c:v>168</c:v>
                </c:pt>
                <c:pt idx="71">
                  <c:v>146</c:v>
                </c:pt>
                <c:pt idx="72">
                  <c:v>220</c:v>
                </c:pt>
                <c:pt idx="73">
                  <c:v>253</c:v>
                </c:pt>
                <c:pt idx="74">
                  <c:v>269</c:v>
                </c:pt>
                <c:pt idx="75">
                  <c:v>288</c:v>
                </c:pt>
                <c:pt idx="76">
                  <c:v>298</c:v>
                </c:pt>
                <c:pt idx="77">
                  <c:v>331</c:v>
                </c:pt>
                <c:pt idx="78">
                  <c:v>379</c:v>
                </c:pt>
                <c:pt idx="79">
                  <c:v>399</c:v>
                </c:pt>
                <c:pt idx="80">
                  <c:v>378</c:v>
                </c:pt>
                <c:pt idx="81">
                  <c:v>380</c:v>
                </c:pt>
                <c:pt idx="82">
                  <c:v>434</c:v>
                </c:pt>
                <c:pt idx="83">
                  <c:v>381</c:v>
                </c:pt>
                <c:pt idx="84">
                  <c:v>335</c:v>
                </c:pt>
                <c:pt idx="85">
                  <c:v>332</c:v>
                </c:pt>
                <c:pt idx="86">
                  <c:v>326</c:v>
                </c:pt>
                <c:pt idx="87">
                  <c:v>329</c:v>
                </c:pt>
                <c:pt idx="88">
                  <c:v>282</c:v>
                </c:pt>
                <c:pt idx="89">
                  <c:v>299</c:v>
                </c:pt>
                <c:pt idx="90">
                  <c:v>207</c:v>
                </c:pt>
                <c:pt idx="91">
                  <c:v>187</c:v>
                </c:pt>
                <c:pt idx="92">
                  <c:v>160</c:v>
                </c:pt>
                <c:pt idx="93">
                  <c:v>169</c:v>
                </c:pt>
                <c:pt idx="94">
                  <c:v>175</c:v>
                </c:pt>
                <c:pt idx="95">
                  <c:v>158</c:v>
                </c:pt>
                <c:pt idx="96">
                  <c:v>108</c:v>
                </c:pt>
                <c:pt idx="97">
                  <c:v>108</c:v>
                </c:pt>
                <c:pt idx="98">
                  <c:v>108</c:v>
                </c:pt>
                <c:pt idx="99">
                  <c:v>141</c:v>
                </c:pt>
                <c:pt idx="100">
                  <c:v>135</c:v>
                </c:pt>
                <c:pt idx="101">
                  <c:v>163</c:v>
                </c:pt>
                <c:pt idx="102">
                  <c:v>131</c:v>
                </c:pt>
                <c:pt idx="103">
                  <c:v>149</c:v>
                </c:pt>
                <c:pt idx="104">
                  <c:v>115</c:v>
                </c:pt>
                <c:pt idx="105">
                  <c:v>133</c:v>
                </c:pt>
                <c:pt idx="106">
                  <c:v>141</c:v>
                </c:pt>
                <c:pt idx="107">
                  <c:v>142</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42</c:v>
                </c:pt>
                <c:pt idx="1">
                  <c:v>65</c:v>
                </c:pt>
                <c:pt idx="2">
                  <c:v>49</c:v>
                </c:pt>
                <c:pt idx="3">
                  <c:v>57</c:v>
                </c:pt>
                <c:pt idx="4">
                  <c:v>47</c:v>
                </c:pt>
                <c:pt idx="5">
                  <c:v>41</c:v>
                </c:pt>
                <c:pt idx="6">
                  <c:v>44</c:v>
                </c:pt>
                <c:pt idx="7">
                  <c:v>47</c:v>
                </c:pt>
                <c:pt idx="8">
                  <c:v>76</c:v>
                </c:pt>
                <c:pt idx="9">
                  <c:v>49</c:v>
                </c:pt>
                <c:pt idx="10">
                  <c:v>55</c:v>
                </c:pt>
                <c:pt idx="11">
                  <c:v>61</c:v>
                </c:pt>
                <c:pt idx="12">
                  <c:v>93</c:v>
                </c:pt>
                <c:pt idx="13">
                  <c:v>77</c:v>
                </c:pt>
                <c:pt idx="14">
                  <c:v>63</c:v>
                </c:pt>
                <c:pt idx="15">
                  <c:v>67</c:v>
                </c:pt>
                <c:pt idx="16">
                  <c:v>94</c:v>
                </c:pt>
                <c:pt idx="17">
                  <c:v>98</c:v>
                </c:pt>
                <c:pt idx="18">
                  <c:v>72</c:v>
                </c:pt>
                <c:pt idx="19">
                  <c:v>55</c:v>
                </c:pt>
                <c:pt idx="20">
                  <c:v>46</c:v>
                </c:pt>
                <c:pt idx="21">
                  <c:v>55</c:v>
                </c:pt>
                <c:pt idx="22">
                  <c:v>67</c:v>
                </c:pt>
                <c:pt idx="23">
                  <c:v>45</c:v>
                </c:pt>
                <c:pt idx="24">
                  <c:v>63</c:v>
                </c:pt>
                <c:pt idx="25">
                  <c:v>54</c:v>
                </c:pt>
                <c:pt idx="26">
                  <c:v>67</c:v>
                </c:pt>
                <c:pt idx="27">
                  <c:v>75</c:v>
                </c:pt>
                <c:pt idx="28">
                  <c:v>49</c:v>
                </c:pt>
                <c:pt idx="29">
                  <c:v>43</c:v>
                </c:pt>
                <c:pt idx="30">
                  <c:v>60</c:v>
                </c:pt>
                <c:pt idx="31">
                  <c:v>48</c:v>
                </c:pt>
                <c:pt idx="32">
                  <c:v>51</c:v>
                </c:pt>
                <c:pt idx="33">
                  <c:v>64</c:v>
                </c:pt>
                <c:pt idx="34">
                  <c:v>63</c:v>
                </c:pt>
                <c:pt idx="35">
                  <c:v>75</c:v>
                </c:pt>
                <c:pt idx="36">
                  <c:v>62</c:v>
                </c:pt>
                <c:pt idx="37">
                  <c:v>58</c:v>
                </c:pt>
                <c:pt idx="38">
                  <c:v>77</c:v>
                </c:pt>
                <c:pt idx="39">
                  <c:v>69</c:v>
                </c:pt>
                <c:pt idx="40">
                  <c:v>89</c:v>
                </c:pt>
                <c:pt idx="41">
                  <c:v>70</c:v>
                </c:pt>
                <c:pt idx="42">
                  <c:v>78</c:v>
                </c:pt>
                <c:pt idx="43">
                  <c:v>181</c:v>
                </c:pt>
                <c:pt idx="44">
                  <c:v>188</c:v>
                </c:pt>
                <c:pt idx="45">
                  <c:v>188</c:v>
                </c:pt>
                <c:pt idx="46">
                  <c:v>182</c:v>
                </c:pt>
                <c:pt idx="47">
                  <c:v>179</c:v>
                </c:pt>
                <c:pt idx="48">
                  <c:v>192</c:v>
                </c:pt>
                <c:pt idx="49">
                  <c:v>212</c:v>
                </c:pt>
                <c:pt idx="50">
                  <c:v>191</c:v>
                </c:pt>
                <c:pt idx="51">
                  <c:v>163</c:v>
                </c:pt>
                <c:pt idx="52">
                  <c:v>174</c:v>
                </c:pt>
                <c:pt idx="53">
                  <c:v>174</c:v>
                </c:pt>
                <c:pt idx="54">
                  <c:v>183</c:v>
                </c:pt>
                <c:pt idx="55">
                  <c:v>173</c:v>
                </c:pt>
                <c:pt idx="56">
                  <c:v>181</c:v>
                </c:pt>
                <c:pt idx="57">
                  <c:v>237</c:v>
                </c:pt>
                <c:pt idx="58">
                  <c:v>254</c:v>
                </c:pt>
                <c:pt idx="59">
                  <c:v>234</c:v>
                </c:pt>
                <c:pt idx="60">
                  <c:v>204</c:v>
                </c:pt>
                <c:pt idx="61">
                  <c:v>177</c:v>
                </c:pt>
                <c:pt idx="62">
                  <c:v>200</c:v>
                </c:pt>
                <c:pt idx="63">
                  <c:v>201</c:v>
                </c:pt>
                <c:pt idx="64">
                  <c:v>183</c:v>
                </c:pt>
                <c:pt idx="65">
                  <c:v>198</c:v>
                </c:pt>
                <c:pt idx="66">
                  <c:v>222</c:v>
                </c:pt>
                <c:pt idx="67">
                  <c:v>218</c:v>
                </c:pt>
                <c:pt idx="68">
                  <c:v>174</c:v>
                </c:pt>
                <c:pt idx="69">
                  <c:v>234</c:v>
                </c:pt>
                <c:pt idx="70">
                  <c:v>186</c:v>
                </c:pt>
                <c:pt idx="71">
                  <c:v>183</c:v>
                </c:pt>
                <c:pt idx="72">
                  <c:v>209</c:v>
                </c:pt>
                <c:pt idx="73">
                  <c:v>290</c:v>
                </c:pt>
                <c:pt idx="74">
                  <c:v>269</c:v>
                </c:pt>
                <c:pt idx="75">
                  <c:v>303</c:v>
                </c:pt>
                <c:pt idx="76">
                  <c:v>325</c:v>
                </c:pt>
                <c:pt idx="77">
                  <c:v>330</c:v>
                </c:pt>
                <c:pt idx="78">
                  <c:v>434</c:v>
                </c:pt>
                <c:pt idx="79">
                  <c:v>388</c:v>
                </c:pt>
                <c:pt idx="80">
                  <c:v>469</c:v>
                </c:pt>
                <c:pt idx="81">
                  <c:v>446</c:v>
                </c:pt>
                <c:pt idx="82">
                  <c:v>530</c:v>
                </c:pt>
                <c:pt idx="83">
                  <c:v>441</c:v>
                </c:pt>
                <c:pt idx="84">
                  <c:v>415</c:v>
                </c:pt>
                <c:pt idx="85">
                  <c:v>427</c:v>
                </c:pt>
                <c:pt idx="86">
                  <c:v>451</c:v>
                </c:pt>
                <c:pt idx="87">
                  <c:v>496</c:v>
                </c:pt>
                <c:pt idx="88">
                  <c:v>467</c:v>
                </c:pt>
                <c:pt idx="89">
                  <c:v>431</c:v>
                </c:pt>
                <c:pt idx="90">
                  <c:v>292</c:v>
                </c:pt>
                <c:pt idx="91">
                  <c:v>294</c:v>
                </c:pt>
                <c:pt idx="92">
                  <c:v>264</c:v>
                </c:pt>
                <c:pt idx="93">
                  <c:v>285</c:v>
                </c:pt>
                <c:pt idx="94">
                  <c:v>247</c:v>
                </c:pt>
                <c:pt idx="95">
                  <c:v>239</c:v>
                </c:pt>
                <c:pt idx="96">
                  <c:v>206</c:v>
                </c:pt>
                <c:pt idx="97">
                  <c:v>205</c:v>
                </c:pt>
                <c:pt idx="98">
                  <c:v>210</c:v>
                </c:pt>
                <c:pt idx="99">
                  <c:v>264</c:v>
                </c:pt>
                <c:pt idx="100">
                  <c:v>259</c:v>
                </c:pt>
                <c:pt idx="101">
                  <c:v>281</c:v>
                </c:pt>
                <c:pt idx="102">
                  <c:v>280</c:v>
                </c:pt>
                <c:pt idx="103">
                  <c:v>268</c:v>
                </c:pt>
                <c:pt idx="104">
                  <c:v>262</c:v>
                </c:pt>
                <c:pt idx="105">
                  <c:v>260</c:v>
                </c:pt>
                <c:pt idx="106">
                  <c:v>248</c:v>
                </c:pt>
                <c:pt idx="107">
                  <c:v>277</c:v>
                </c:pt>
              </c:numCache>
            </c:numRef>
          </c:yVal>
          <c:smooth val="0"/>
        </c:ser>
        <c:dLbls>
          <c:showLegendKey val="0"/>
          <c:showVal val="0"/>
          <c:showCatName val="0"/>
          <c:showSerName val="0"/>
          <c:showPercent val="0"/>
          <c:showBubbleSize val="0"/>
        </c:dLbls>
        <c:axId val="66087552"/>
        <c:axId val="66093824"/>
      </c:scatterChart>
      <c:valAx>
        <c:axId val="660875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93824"/>
        <c:crosses val="autoZero"/>
        <c:crossBetween val="midCat"/>
        <c:minorUnit val="10"/>
      </c:valAx>
      <c:valAx>
        <c:axId val="6609382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60875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Asthma (ICD-10 J45, J46),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10.684526</c:v>
                </c:pt>
                <c:pt idx="1">
                  <c:v>13.432176999999999</c:v>
                </c:pt>
                <c:pt idx="2">
                  <c:v>12.365879</c:v>
                </c:pt>
                <c:pt idx="3">
                  <c:v>10.715450000000001</c:v>
                </c:pt>
                <c:pt idx="4">
                  <c:v>13.387945</c:v>
                </c:pt>
                <c:pt idx="5">
                  <c:v>11.5854</c:v>
                </c:pt>
                <c:pt idx="6">
                  <c:v>7.9141316000000002</c:v>
                </c:pt>
                <c:pt idx="7">
                  <c:v>10.473452</c:v>
                </c:pt>
                <c:pt idx="8">
                  <c:v>12.217098</c:v>
                </c:pt>
                <c:pt idx="9">
                  <c:v>8.5719598000000001</c:v>
                </c:pt>
                <c:pt idx="10">
                  <c:v>11.263699000000001</c:v>
                </c:pt>
                <c:pt idx="11">
                  <c:v>11.121511999999999</c:v>
                </c:pt>
                <c:pt idx="12">
                  <c:v>9.0453427000000008</c:v>
                </c:pt>
                <c:pt idx="13">
                  <c:v>11.095565000000001</c:v>
                </c:pt>
                <c:pt idx="14">
                  <c:v>11.342414</c:v>
                </c:pt>
                <c:pt idx="15">
                  <c:v>7.1166375999999998</c:v>
                </c:pt>
                <c:pt idx="16">
                  <c:v>12.390271</c:v>
                </c:pt>
                <c:pt idx="17">
                  <c:v>13.221748</c:v>
                </c:pt>
                <c:pt idx="18">
                  <c:v>7.5184289</c:v>
                </c:pt>
                <c:pt idx="19">
                  <c:v>6.1374449000000002</c:v>
                </c:pt>
                <c:pt idx="20">
                  <c:v>5.4140607000000003</c:v>
                </c:pt>
                <c:pt idx="21">
                  <c:v>4.8500888</c:v>
                </c:pt>
                <c:pt idx="22">
                  <c:v>5.7116859</c:v>
                </c:pt>
                <c:pt idx="23">
                  <c:v>5.3844048999999998</c:v>
                </c:pt>
                <c:pt idx="24">
                  <c:v>4.5188721999999997</c:v>
                </c:pt>
                <c:pt idx="25">
                  <c:v>4.3603088999999997</c:v>
                </c:pt>
                <c:pt idx="26">
                  <c:v>3.9171733999999998</c:v>
                </c:pt>
                <c:pt idx="27">
                  <c:v>4.3797484000000004</c:v>
                </c:pt>
                <c:pt idx="28">
                  <c:v>4.6397788000000002</c:v>
                </c:pt>
                <c:pt idx="29">
                  <c:v>2.9474499999999999</c:v>
                </c:pt>
                <c:pt idx="30">
                  <c:v>3.6191977999999998</c:v>
                </c:pt>
                <c:pt idx="31">
                  <c:v>2.6875266999999998</c:v>
                </c:pt>
                <c:pt idx="32">
                  <c:v>3.5014002999999998</c:v>
                </c:pt>
                <c:pt idx="33">
                  <c:v>3.4494956999999999</c:v>
                </c:pt>
                <c:pt idx="34">
                  <c:v>2.7458993999999999</c:v>
                </c:pt>
                <c:pt idx="35">
                  <c:v>3.8973958</c:v>
                </c:pt>
                <c:pt idx="36">
                  <c:v>4.3404273</c:v>
                </c:pt>
                <c:pt idx="37">
                  <c:v>2.7541280000000001</c:v>
                </c:pt>
                <c:pt idx="38">
                  <c:v>3.4255157999999999</c:v>
                </c:pt>
                <c:pt idx="39">
                  <c:v>3.0088911999999999</c:v>
                </c:pt>
                <c:pt idx="40">
                  <c:v>3.6032940999999998</c:v>
                </c:pt>
                <c:pt idx="41">
                  <c:v>2.96576</c:v>
                </c:pt>
                <c:pt idx="42">
                  <c:v>3.0058001999999999</c:v>
                </c:pt>
                <c:pt idx="43">
                  <c:v>9.8419410999999997</c:v>
                </c:pt>
                <c:pt idx="44">
                  <c:v>9.9795297000000005</c:v>
                </c:pt>
                <c:pt idx="45">
                  <c:v>9.9926484999999996</c:v>
                </c:pt>
                <c:pt idx="46">
                  <c:v>8.3693603000000003</c:v>
                </c:pt>
                <c:pt idx="47">
                  <c:v>10.096258000000001</c:v>
                </c:pt>
                <c:pt idx="48">
                  <c:v>10.177943000000001</c:v>
                </c:pt>
                <c:pt idx="49">
                  <c:v>9.9413376000000007</c:v>
                </c:pt>
                <c:pt idx="50">
                  <c:v>8.6547782000000009</c:v>
                </c:pt>
                <c:pt idx="51">
                  <c:v>4.9219875999999996</c:v>
                </c:pt>
                <c:pt idx="52">
                  <c:v>6.2464002000000001</c:v>
                </c:pt>
                <c:pt idx="53">
                  <c:v>5.6235337000000003</c:v>
                </c:pt>
                <c:pt idx="54">
                  <c:v>5.8497475000000003</c:v>
                </c:pt>
                <c:pt idx="55">
                  <c:v>5.1474034</c:v>
                </c:pt>
                <c:pt idx="56">
                  <c:v>5.2447309999999998</c:v>
                </c:pt>
                <c:pt idx="57">
                  <c:v>7.1531148</c:v>
                </c:pt>
                <c:pt idx="58">
                  <c:v>7.1429083000000002</c:v>
                </c:pt>
                <c:pt idx="59">
                  <c:v>7.2080145</c:v>
                </c:pt>
                <c:pt idx="60">
                  <c:v>6.4364283000000002</c:v>
                </c:pt>
                <c:pt idx="61">
                  <c:v>4.5137016000000001</c:v>
                </c:pt>
                <c:pt idx="62">
                  <c:v>4.2398490999999998</c:v>
                </c:pt>
                <c:pt idx="63">
                  <c:v>4.7870751</c:v>
                </c:pt>
                <c:pt idx="64">
                  <c:v>3.3974636999999999</c:v>
                </c:pt>
                <c:pt idx="65">
                  <c:v>3.8389815999999999</c:v>
                </c:pt>
                <c:pt idx="66">
                  <c:v>3.4710348</c:v>
                </c:pt>
                <c:pt idx="67">
                  <c:v>4.2586114000000004</c:v>
                </c:pt>
                <c:pt idx="68">
                  <c:v>3.1243082000000002</c:v>
                </c:pt>
                <c:pt idx="69">
                  <c:v>3.1948298999999998</c:v>
                </c:pt>
                <c:pt idx="70">
                  <c:v>3.1611091</c:v>
                </c:pt>
                <c:pt idx="71">
                  <c:v>2.6564934999999998</c:v>
                </c:pt>
                <c:pt idx="72">
                  <c:v>4.1658080000000002</c:v>
                </c:pt>
                <c:pt idx="73">
                  <c:v>4.9280591999999999</c:v>
                </c:pt>
                <c:pt idx="74">
                  <c:v>4.9024270000000003</c:v>
                </c:pt>
                <c:pt idx="75">
                  <c:v>5.2507472000000002</c:v>
                </c:pt>
                <c:pt idx="76">
                  <c:v>5.1774912999999998</c:v>
                </c:pt>
                <c:pt idx="77">
                  <c:v>5.3840133000000003</c:v>
                </c:pt>
                <c:pt idx="78">
                  <c:v>6.7261772999999998</c:v>
                </c:pt>
                <c:pt idx="79">
                  <c:v>6.3931377999999999</c:v>
                </c:pt>
                <c:pt idx="80">
                  <c:v>5.94963</c:v>
                </c:pt>
                <c:pt idx="81">
                  <c:v>5.9637851</c:v>
                </c:pt>
                <c:pt idx="82">
                  <c:v>6.6785812</c:v>
                </c:pt>
                <c:pt idx="83">
                  <c:v>5.8090026000000003</c:v>
                </c:pt>
                <c:pt idx="84">
                  <c:v>5.0100815000000001</c:v>
                </c:pt>
                <c:pt idx="85">
                  <c:v>4.8851559</c:v>
                </c:pt>
                <c:pt idx="86">
                  <c:v>4.7299115</c:v>
                </c:pt>
                <c:pt idx="87">
                  <c:v>5.0299904</c:v>
                </c:pt>
                <c:pt idx="88">
                  <c:v>3.8889138000000001</c:v>
                </c:pt>
                <c:pt idx="89">
                  <c:v>4.1815939000000002</c:v>
                </c:pt>
                <c:pt idx="90">
                  <c:v>2.7244324999999998</c:v>
                </c:pt>
                <c:pt idx="91">
                  <c:v>2.3563317000000001</c:v>
                </c:pt>
                <c:pt idx="92">
                  <c:v>2.0345257000000001</c:v>
                </c:pt>
                <c:pt idx="93">
                  <c:v>2.0136425999999998</c:v>
                </c:pt>
                <c:pt idx="94">
                  <c:v>2.0140723</c:v>
                </c:pt>
                <c:pt idx="95">
                  <c:v>1.9163943999999999</c:v>
                </c:pt>
                <c:pt idx="96">
                  <c:v>1.2381363999999999</c:v>
                </c:pt>
                <c:pt idx="97">
                  <c:v>1.2102411</c:v>
                </c:pt>
                <c:pt idx="98">
                  <c:v>1.1592925999999999</c:v>
                </c:pt>
                <c:pt idx="99">
                  <c:v>1.5509283</c:v>
                </c:pt>
                <c:pt idx="100">
                  <c:v>1.3861412</c:v>
                </c:pt>
                <c:pt idx="101">
                  <c:v>1.6166712000000001</c:v>
                </c:pt>
                <c:pt idx="102">
                  <c:v>1.2671732</c:v>
                </c:pt>
                <c:pt idx="103">
                  <c:v>1.4082623000000001</c:v>
                </c:pt>
                <c:pt idx="104">
                  <c:v>1.0617299</c:v>
                </c:pt>
                <c:pt idx="105">
                  <c:v>1.1713089000000001</c:v>
                </c:pt>
                <c:pt idx="106">
                  <c:v>1.2119572000000001</c:v>
                </c:pt>
                <c:pt idx="107">
                  <c:v>1.1993134000000001</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6.6337083000000003</c:v>
                </c:pt>
                <c:pt idx="1">
                  <c:v>8.9242212999999992</c:v>
                </c:pt>
                <c:pt idx="2">
                  <c:v>6.2276309999999997</c:v>
                </c:pt>
                <c:pt idx="3">
                  <c:v>7.2711490000000003</c:v>
                </c:pt>
                <c:pt idx="4">
                  <c:v>5.5601927</c:v>
                </c:pt>
                <c:pt idx="5">
                  <c:v>4.3606796000000001</c:v>
                </c:pt>
                <c:pt idx="6">
                  <c:v>4.4681885000000001</c:v>
                </c:pt>
                <c:pt idx="7">
                  <c:v>4.5732239999999997</c:v>
                </c:pt>
                <c:pt idx="8">
                  <c:v>7.6656427999999996</c:v>
                </c:pt>
                <c:pt idx="9">
                  <c:v>5.9396464</c:v>
                </c:pt>
                <c:pt idx="10">
                  <c:v>5.1915703999999998</c:v>
                </c:pt>
                <c:pt idx="11">
                  <c:v>5.9779209</c:v>
                </c:pt>
                <c:pt idx="12">
                  <c:v>7.7477722</c:v>
                </c:pt>
                <c:pt idx="13">
                  <c:v>7.3898275</c:v>
                </c:pt>
                <c:pt idx="14">
                  <c:v>4.4940001000000001</c:v>
                </c:pt>
                <c:pt idx="15">
                  <c:v>6.2969102000000001</c:v>
                </c:pt>
                <c:pt idx="16">
                  <c:v>7.1945461999999996</c:v>
                </c:pt>
                <c:pt idx="17">
                  <c:v>7.0446133</c:v>
                </c:pt>
                <c:pt idx="18">
                  <c:v>5.9220556000000002</c:v>
                </c:pt>
                <c:pt idx="19">
                  <c:v>4.8235714999999999</c:v>
                </c:pt>
                <c:pt idx="20">
                  <c:v>3.2071931999999999</c:v>
                </c:pt>
                <c:pt idx="21">
                  <c:v>3.4145203</c:v>
                </c:pt>
                <c:pt idx="22">
                  <c:v>4.7635512999999996</c:v>
                </c:pt>
                <c:pt idx="23">
                  <c:v>2.8073516000000001</c:v>
                </c:pt>
                <c:pt idx="24">
                  <c:v>3.2880886</c:v>
                </c:pt>
                <c:pt idx="25">
                  <c:v>3.0540737</c:v>
                </c:pt>
                <c:pt idx="26">
                  <c:v>3.6440367999999999</c:v>
                </c:pt>
                <c:pt idx="27">
                  <c:v>3.9165763999999998</c:v>
                </c:pt>
                <c:pt idx="28">
                  <c:v>2.5261298999999999</c:v>
                </c:pt>
                <c:pt idx="29">
                  <c:v>1.8093382</c:v>
                </c:pt>
                <c:pt idx="30">
                  <c:v>2.7317499000000001</c:v>
                </c:pt>
                <c:pt idx="31">
                  <c:v>1.8802106999999999</c:v>
                </c:pt>
                <c:pt idx="32">
                  <c:v>1.9413651000000001</c:v>
                </c:pt>
                <c:pt idx="33">
                  <c:v>2.5480700999999999</c:v>
                </c:pt>
                <c:pt idx="34">
                  <c:v>2.2291823000000002</c:v>
                </c:pt>
                <c:pt idx="35">
                  <c:v>2.6912525999999999</c:v>
                </c:pt>
                <c:pt idx="36">
                  <c:v>2.2806134999999998</c:v>
                </c:pt>
                <c:pt idx="37">
                  <c:v>2.1984313000000002</c:v>
                </c:pt>
                <c:pt idx="38">
                  <c:v>2.5741442000000001</c:v>
                </c:pt>
                <c:pt idx="39">
                  <c:v>2.2556729999999998</c:v>
                </c:pt>
                <c:pt idx="40">
                  <c:v>2.9601188999999999</c:v>
                </c:pt>
                <c:pt idx="41">
                  <c:v>2.3092253</c:v>
                </c:pt>
                <c:pt idx="42">
                  <c:v>2.3347104000000001</c:v>
                </c:pt>
                <c:pt idx="43">
                  <c:v>5.4453958</c:v>
                </c:pt>
                <c:pt idx="44">
                  <c:v>5.6391064999999996</c:v>
                </c:pt>
                <c:pt idx="45">
                  <c:v>5.4857844</c:v>
                </c:pt>
                <c:pt idx="46">
                  <c:v>5.1922271999999996</c:v>
                </c:pt>
                <c:pt idx="47">
                  <c:v>4.8993301999999996</c:v>
                </c:pt>
                <c:pt idx="48">
                  <c:v>5.0896857999999998</c:v>
                </c:pt>
                <c:pt idx="49">
                  <c:v>5.5024432000000001</c:v>
                </c:pt>
                <c:pt idx="50">
                  <c:v>4.9301532000000003</c:v>
                </c:pt>
                <c:pt idx="51">
                  <c:v>4.0409668999999999</c:v>
                </c:pt>
                <c:pt idx="52">
                  <c:v>4.2597445</c:v>
                </c:pt>
                <c:pt idx="53">
                  <c:v>4.0360759000000002</c:v>
                </c:pt>
                <c:pt idx="54">
                  <c:v>4.1232176000000003</c:v>
                </c:pt>
                <c:pt idx="55">
                  <c:v>3.8294207</c:v>
                </c:pt>
                <c:pt idx="56">
                  <c:v>3.9912369000000001</c:v>
                </c:pt>
                <c:pt idx="57">
                  <c:v>4.9736889</c:v>
                </c:pt>
                <c:pt idx="58">
                  <c:v>5.2981084000000003</c:v>
                </c:pt>
                <c:pt idx="59">
                  <c:v>4.7844353000000002</c:v>
                </c:pt>
                <c:pt idx="60">
                  <c:v>4.0873794999999999</c:v>
                </c:pt>
                <c:pt idx="61">
                  <c:v>3.4764048000000001</c:v>
                </c:pt>
                <c:pt idx="62">
                  <c:v>3.8785021999999998</c:v>
                </c:pt>
                <c:pt idx="63">
                  <c:v>3.8747581000000002</c:v>
                </c:pt>
                <c:pt idx="64">
                  <c:v>3.2389453000000001</c:v>
                </c:pt>
                <c:pt idx="65">
                  <c:v>3.5009806999999999</c:v>
                </c:pt>
                <c:pt idx="66">
                  <c:v>3.8776565999999999</c:v>
                </c:pt>
                <c:pt idx="67">
                  <c:v>3.6893630000000002</c:v>
                </c:pt>
                <c:pt idx="68">
                  <c:v>2.9153234000000001</c:v>
                </c:pt>
                <c:pt idx="69">
                  <c:v>3.9018907999999999</c:v>
                </c:pt>
                <c:pt idx="70">
                  <c:v>3.0175029000000002</c:v>
                </c:pt>
                <c:pt idx="71">
                  <c:v>2.9308469000000001</c:v>
                </c:pt>
                <c:pt idx="72">
                  <c:v>3.3376111000000002</c:v>
                </c:pt>
                <c:pt idx="73">
                  <c:v>4.5479316000000001</c:v>
                </c:pt>
                <c:pt idx="74">
                  <c:v>3.9114525000000002</c:v>
                </c:pt>
                <c:pt idx="75">
                  <c:v>4.5145754</c:v>
                </c:pt>
                <c:pt idx="76">
                  <c:v>4.6111068</c:v>
                </c:pt>
                <c:pt idx="77">
                  <c:v>4.6604453000000001</c:v>
                </c:pt>
                <c:pt idx="78">
                  <c:v>5.9021667000000004</c:v>
                </c:pt>
                <c:pt idx="79">
                  <c:v>5.1345948000000003</c:v>
                </c:pt>
                <c:pt idx="80">
                  <c:v>6.1034385999999996</c:v>
                </c:pt>
                <c:pt idx="81">
                  <c:v>5.7535077000000001</c:v>
                </c:pt>
                <c:pt idx="82">
                  <c:v>6.5918510000000001</c:v>
                </c:pt>
                <c:pt idx="83">
                  <c:v>5.3980797999999997</c:v>
                </c:pt>
                <c:pt idx="84">
                  <c:v>4.9135970000000002</c:v>
                </c:pt>
                <c:pt idx="85">
                  <c:v>4.9848084999999998</c:v>
                </c:pt>
                <c:pt idx="86">
                  <c:v>5.1314085</c:v>
                </c:pt>
                <c:pt idx="87">
                  <c:v>5.4839719999999996</c:v>
                </c:pt>
                <c:pt idx="88">
                  <c:v>5.0254652000000002</c:v>
                </c:pt>
                <c:pt idx="89">
                  <c:v>4.5375721000000002</c:v>
                </c:pt>
                <c:pt idx="90">
                  <c:v>2.9852892</c:v>
                </c:pt>
                <c:pt idx="91">
                  <c:v>2.9610034000000001</c:v>
                </c:pt>
                <c:pt idx="92">
                  <c:v>2.5995989000000002</c:v>
                </c:pt>
                <c:pt idx="93">
                  <c:v>2.7284130000000002</c:v>
                </c:pt>
                <c:pt idx="94">
                  <c:v>2.2818193999999998</c:v>
                </c:pt>
                <c:pt idx="95">
                  <c:v>2.1571650999999998</c:v>
                </c:pt>
                <c:pt idx="96">
                  <c:v>1.7744838999999999</c:v>
                </c:pt>
                <c:pt idx="97">
                  <c:v>1.7293801</c:v>
                </c:pt>
                <c:pt idx="98">
                  <c:v>1.7029934</c:v>
                </c:pt>
                <c:pt idx="99">
                  <c:v>2.0637534999999998</c:v>
                </c:pt>
                <c:pt idx="100">
                  <c:v>1.9627508</c:v>
                </c:pt>
                <c:pt idx="101">
                  <c:v>2.0460197</c:v>
                </c:pt>
                <c:pt idx="102">
                  <c:v>2.0516318999999998</c:v>
                </c:pt>
                <c:pt idx="103">
                  <c:v>1.8875921</c:v>
                </c:pt>
                <c:pt idx="104">
                  <c:v>1.8332027</c:v>
                </c:pt>
                <c:pt idx="105">
                  <c:v>1.6946432</c:v>
                </c:pt>
                <c:pt idx="106">
                  <c:v>1.6248753</c:v>
                </c:pt>
                <c:pt idx="107">
                  <c:v>1.7054027</c:v>
                </c:pt>
              </c:numCache>
            </c:numRef>
          </c:yVal>
          <c:smooth val="0"/>
        </c:ser>
        <c:dLbls>
          <c:showLegendKey val="0"/>
          <c:showVal val="0"/>
          <c:showCatName val="0"/>
          <c:showSerName val="0"/>
          <c:showPercent val="0"/>
          <c:showBubbleSize val="0"/>
        </c:dLbls>
        <c:axId val="66459520"/>
        <c:axId val="66461696"/>
      </c:scatterChart>
      <c:valAx>
        <c:axId val="664595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461696"/>
        <c:crosses val="autoZero"/>
        <c:crossBetween val="midCat"/>
        <c:minorUnit val="10"/>
      </c:valAx>
      <c:valAx>
        <c:axId val="664616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4595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Asthma (ICD-10 J45, J46),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0.13087979999999999</c:v>
                </c:pt>
                <c:pt idx="2">
                  <c:v>0.41568860000000002</c:v>
                </c:pt>
                <c:pt idx="3">
                  <c:v>0.26353310000000002</c:v>
                </c:pt>
                <c:pt idx="4">
                  <c:v>0.2364019</c:v>
                </c:pt>
                <c:pt idx="5">
                  <c:v>0.57065310000000002</c:v>
                </c:pt>
                <c:pt idx="6">
                  <c:v>0.46795720000000002</c:v>
                </c:pt>
                <c:pt idx="7">
                  <c:v>0.64477030000000002</c:v>
                </c:pt>
                <c:pt idx="8">
                  <c:v>0.97207940000000004</c:v>
                </c:pt>
                <c:pt idx="9">
                  <c:v>0.65552449999999995</c:v>
                </c:pt>
                <c:pt idx="10">
                  <c:v>0.91010150000000001</c:v>
                </c:pt>
                <c:pt idx="11">
                  <c:v>0.71223550000000002</c:v>
                </c:pt>
                <c:pt idx="12">
                  <c:v>1.2852459000000001</c:v>
                </c:pt>
                <c:pt idx="13">
                  <c:v>1.8059147</c:v>
                </c:pt>
                <c:pt idx="14">
                  <c:v>0.49886009999999997</c:v>
                </c:pt>
                <c:pt idx="15">
                  <c:v>6.9078663000000002</c:v>
                </c:pt>
                <c:pt idx="16">
                  <c:v>7.6209056999999998</c:v>
                </c:pt>
                <c:pt idx="17">
                  <c:v>24.453914000000001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0.27658880000000002</c:v>
                </c:pt>
                <c:pt idx="2">
                  <c:v>0</c:v>
                </c:pt>
                <c:pt idx="3">
                  <c:v>0.13969970000000001</c:v>
                </c:pt>
                <c:pt idx="4">
                  <c:v>0</c:v>
                </c:pt>
                <c:pt idx="5">
                  <c:v>0.34599439999999998</c:v>
                </c:pt>
                <c:pt idx="6">
                  <c:v>0.1176835</c:v>
                </c:pt>
                <c:pt idx="7">
                  <c:v>0.38365179999999999</c:v>
                </c:pt>
                <c:pt idx="8">
                  <c:v>0.35693209999999997</c:v>
                </c:pt>
                <c:pt idx="9">
                  <c:v>0.77059809999999995</c:v>
                </c:pt>
                <c:pt idx="10">
                  <c:v>1.7757392999999999</c:v>
                </c:pt>
                <c:pt idx="11">
                  <c:v>1.6614492999999999</c:v>
                </c:pt>
                <c:pt idx="12">
                  <c:v>2.0304315000000002</c:v>
                </c:pt>
                <c:pt idx="13">
                  <c:v>3.3668244000000001</c:v>
                </c:pt>
                <c:pt idx="14">
                  <c:v>3.1115738999999998</c:v>
                </c:pt>
                <c:pt idx="15">
                  <c:v>6.2039165000000001</c:v>
                </c:pt>
                <c:pt idx="16">
                  <c:v>13.440329</c:v>
                </c:pt>
                <c:pt idx="17">
                  <c:v>45.772418000000002</c:v>
                </c:pt>
              </c:numCache>
            </c:numRef>
          </c:val>
        </c:ser>
        <c:dLbls>
          <c:showLegendKey val="0"/>
          <c:showVal val="0"/>
          <c:showCatName val="0"/>
          <c:showSerName val="0"/>
          <c:showPercent val="0"/>
          <c:showBubbleSize val="0"/>
        </c:dLbls>
        <c:gapWidth val="150"/>
        <c:axId val="66468864"/>
        <c:axId val="66503808"/>
      </c:barChart>
      <c:catAx>
        <c:axId val="6646886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66503808"/>
        <c:crosses val="autoZero"/>
        <c:auto val="1"/>
        <c:lblAlgn val="ctr"/>
        <c:lblOffset val="100"/>
        <c:noMultiLvlLbl val="0"/>
      </c:catAx>
      <c:valAx>
        <c:axId val="665038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46886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Asthma (ICD-10 J45, J46),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-1</c:v>
                </c:pt>
                <c:pt idx="2">
                  <c:v>-3</c:v>
                </c:pt>
                <c:pt idx="3">
                  <c:v>-2</c:v>
                </c:pt>
                <c:pt idx="4">
                  <c:v>-2</c:v>
                </c:pt>
                <c:pt idx="5">
                  <c:v>-5</c:v>
                </c:pt>
                <c:pt idx="6">
                  <c:v>-4</c:v>
                </c:pt>
                <c:pt idx="7">
                  <c:v>-5</c:v>
                </c:pt>
                <c:pt idx="8">
                  <c:v>-8</c:v>
                </c:pt>
                <c:pt idx="9">
                  <c:v>-5</c:v>
                </c:pt>
                <c:pt idx="10">
                  <c:v>-7</c:v>
                </c:pt>
                <c:pt idx="11">
                  <c:v>-5</c:v>
                </c:pt>
                <c:pt idx="12">
                  <c:v>-8</c:v>
                </c:pt>
                <c:pt idx="13">
                  <c:v>-10</c:v>
                </c:pt>
                <c:pt idx="14">
                  <c:v>-2</c:v>
                </c:pt>
                <c:pt idx="15">
                  <c:v>-20</c:v>
                </c:pt>
                <c:pt idx="16">
                  <c:v>-15</c:v>
                </c:pt>
                <c:pt idx="17">
                  <c:v>-40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2</c:v>
                </c:pt>
                <c:pt idx="2">
                  <c:v>0</c:v>
                </c:pt>
                <c:pt idx="3">
                  <c:v>1</c:v>
                </c:pt>
                <c:pt idx="4">
                  <c:v>0</c:v>
                </c:pt>
                <c:pt idx="5">
                  <c:v>3</c:v>
                </c:pt>
                <c:pt idx="6">
                  <c:v>1</c:v>
                </c:pt>
                <c:pt idx="7">
                  <c:v>3</c:v>
                </c:pt>
                <c:pt idx="8">
                  <c:v>3</c:v>
                </c:pt>
                <c:pt idx="9">
                  <c:v>6</c:v>
                </c:pt>
                <c:pt idx="10">
                  <c:v>14</c:v>
                </c:pt>
                <c:pt idx="11">
                  <c:v>12</c:v>
                </c:pt>
                <c:pt idx="12">
                  <c:v>13</c:v>
                </c:pt>
                <c:pt idx="13">
                  <c:v>19</c:v>
                </c:pt>
                <c:pt idx="14">
                  <c:v>13</c:v>
                </c:pt>
                <c:pt idx="15">
                  <c:v>20</c:v>
                </c:pt>
                <c:pt idx="16">
                  <c:v>34</c:v>
                </c:pt>
                <c:pt idx="17">
                  <c:v>133</c:v>
                </c:pt>
              </c:numCache>
            </c:numRef>
          </c:val>
        </c:ser>
        <c:dLbls>
          <c:showLegendKey val="0"/>
          <c:showVal val="0"/>
          <c:showCatName val="0"/>
          <c:showSerName val="0"/>
          <c:showPercent val="0"/>
          <c:showBubbleSize val="0"/>
        </c:dLbls>
        <c:gapWidth val="0"/>
        <c:overlap val="100"/>
        <c:axId val="66611456"/>
        <c:axId val="66613632"/>
      </c:barChart>
      <c:catAx>
        <c:axId val="666114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66613632"/>
        <c:crosses val="autoZero"/>
        <c:auto val="0"/>
        <c:lblAlgn val="ctr"/>
        <c:lblOffset val="100"/>
        <c:tickLblSkip val="1"/>
        <c:noMultiLvlLbl val="0"/>
      </c:catAx>
      <c:valAx>
        <c:axId val="6661363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666114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Asthma (ICD-10 J45, J46),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Asthma (ICD-10 J45, J46),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Asthma.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Asthma (J45, J46) are from the ICD-10 chapter All diseases of the respiratory system (J00–J99).</v>
      </c>
    </row>
    <row r="20" spans="1:3" ht="15.75">
      <c r="A20" s="205"/>
      <c r="B20" s="220" t="s">
        <v>43</v>
      </c>
      <c r="C20" s="8" t="s">
        <v>44</v>
      </c>
    </row>
    <row r="21" spans="1:3" ht="15.75">
      <c r="A21" s="205"/>
      <c r="B21" s="221" t="s">
        <v>195</v>
      </c>
      <c r="C21" s="3" t="str">
        <f>IF(ISBLANK(Admin!$C$11)," ",Admin!$C$11)</f>
        <v>97 (1907–1909); 96 (1910–1917)</v>
      </c>
    </row>
    <row r="22" spans="1:3" ht="15.75">
      <c r="A22" s="205"/>
      <c r="B22" s="222" t="s">
        <v>105</v>
      </c>
      <c r="C22" s="3">
        <f>IF(ISBLANK(Admin!$C$12)," ",Admin!$C$12)</f>
        <v>96</v>
      </c>
    </row>
    <row r="23" spans="1:3" ht="15.75">
      <c r="A23" s="205"/>
      <c r="B23" s="223" t="s">
        <v>106</v>
      </c>
      <c r="C23" s="3">
        <f>IF(ISBLANK(Admin!$C$13)," ",Admin!$C$13)</f>
        <v>105</v>
      </c>
    </row>
    <row r="24" spans="1:3" ht="15.75">
      <c r="A24" s="205"/>
      <c r="B24" s="224" t="s">
        <v>107</v>
      </c>
      <c r="C24" s="3">
        <f>IF(ISBLANK(Admin!$C$14)," ",Admin!$C$14)</f>
        <v>112</v>
      </c>
    </row>
    <row r="25" spans="1:3" ht="15.75">
      <c r="A25" s="205"/>
      <c r="B25" s="225" t="s">
        <v>108</v>
      </c>
      <c r="C25" s="3">
        <f>IF(ISBLANK(Admin!$C$15)," ",Admin!$C$15)</f>
        <v>112</v>
      </c>
    </row>
    <row r="26" spans="1:3" ht="15.75">
      <c r="A26" s="205"/>
      <c r="B26" s="226" t="s">
        <v>109</v>
      </c>
      <c r="C26" s="3">
        <f>IF(ISBLANK(Admin!$C$16)," ",Admin!$C$16)</f>
        <v>241</v>
      </c>
    </row>
    <row r="27" spans="1:3" ht="15.75">
      <c r="A27" s="205"/>
      <c r="B27" s="227" t="s">
        <v>110</v>
      </c>
      <c r="C27" s="3">
        <f>IF(ISBLANK(Admin!$C$17)," ",Admin!$C$17)</f>
        <v>241</v>
      </c>
    </row>
    <row r="28" spans="1:3" ht="15.75">
      <c r="A28" s="205"/>
      <c r="B28" s="228" t="s">
        <v>111</v>
      </c>
      <c r="C28" s="3">
        <f>IF(ISBLANK(Admin!$C$18)," ",Admin!$C$18)</f>
        <v>493</v>
      </c>
    </row>
    <row r="29" spans="1:3" ht="15.75">
      <c r="A29" s="205"/>
      <c r="B29" s="229" t="s">
        <v>112</v>
      </c>
      <c r="C29" s="3">
        <f>IF(ISBLANK(Admin!$C$19)," ",Admin!$C$19)</f>
        <v>493</v>
      </c>
    </row>
    <row r="30" spans="1:3" ht="15.75">
      <c r="A30" s="205"/>
      <c r="B30" s="230" t="s">
        <v>113</v>
      </c>
      <c r="C30" s="3" t="str">
        <f>IF(ISBLANK(Admin!$C$20)," ",Admin!$C$20)</f>
        <v>J45, J46</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0.75</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Asthma (ICD-10 J45, J46),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Asthma (ICD-10 J45, J46),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Asthma (ICD-10 J45, J46)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-2.0232219817293839E-2</v>
      </c>
      <c r="N10" s="314">
        <f>Admin!G$187</f>
        <v>-1.2614737164766465E-2</v>
      </c>
      <c r="O10" s="314">
        <f>Admin!H$187</f>
        <v>-1.6353065624287844E-2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-0.88775230646637959</v>
      </c>
      <c r="N12" s="314">
        <f>Admin!G$186</f>
        <v>-0.7429186477795533</v>
      </c>
      <c r="O12" s="314">
        <f>Admin!H$186</f>
        <v>-0.82868358538004383</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Asthma (ICD-10 J45, J46)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3.0764917320620855</v>
      </c>
      <c r="N34" s="307">
        <f ca="1">Admin!G$215</f>
        <v>3.2179137793468744</v>
      </c>
      <c r="O34" s="307">
        <f ca="1">Admin!H$215</f>
        <v>3.1469852396567655</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83</v>
      </c>
      <c r="D14" s="100">
        <v>3.8091004000000002</v>
      </c>
      <c r="E14" s="100">
        <v>10.684526</v>
      </c>
      <c r="F14" s="100" t="s">
        <v>24</v>
      </c>
      <c r="G14" s="100">
        <v>12.595940000000001</v>
      </c>
      <c r="H14" s="100">
        <v>6.9928796000000002</v>
      </c>
      <c r="I14" s="100">
        <v>5.9729327999999997</v>
      </c>
      <c r="J14" s="100">
        <v>65.813253000000003</v>
      </c>
      <c r="K14" s="100" t="s">
        <v>24</v>
      </c>
      <c r="L14" s="100">
        <v>2.4962406000000001</v>
      </c>
      <c r="M14" s="100">
        <v>0.31998149999999997</v>
      </c>
      <c r="N14" s="100">
        <v>897.5</v>
      </c>
      <c r="O14" s="100">
        <v>0.41708050000000002</v>
      </c>
      <c r="P14" s="100">
        <v>0.10308390000000001</v>
      </c>
      <c r="R14" s="114">
        <v>1907</v>
      </c>
      <c r="S14" s="100">
        <v>42</v>
      </c>
      <c r="T14" s="100">
        <v>2.0962988</v>
      </c>
      <c r="U14" s="100">
        <v>6.6337083000000003</v>
      </c>
      <c r="V14" s="100" t="s">
        <v>24</v>
      </c>
      <c r="W14" s="100">
        <v>7.5684206999999999</v>
      </c>
      <c r="X14" s="100">
        <v>4.2493198999999997</v>
      </c>
      <c r="Y14" s="100">
        <v>3.4350274999999999</v>
      </c>
      <c r="Z14" s="100">
        <v>70.357142999999994</v>
      </c>
      <c r="AA14" s="100" t="s">
        <v>24</v>
      </c>
      <c r="AB14" s="100">
        <v>1.7369726999999999</v>
      </c>
      <c r="AC14" s="100">
        <v>0.21687490000000001</v>
      </c>
      <c r="AD14" s="100">
        <v>265</v>
      </c>
      <c r="AE14" s="100">
        <v>0.1338346</v>
      </c>
      <c r="AF14" s="100">
        <v>3.7549600000000002E-2</v>
      </c>
      <c r="AH14" s="114">
        <v>1907</v>
      </c>
      <c r="AI14" s="100">
        <v>125</v>
      </c>
      <c r="AJ14" s="100">
        <v>2.9886263999999998</v>
      </c>
      <c r="AK14" s="100">
        <v>8.7628333999999999</v>
      </c>
      <c r="AL14" s="100" t="s">
        <v>24</v>
      </c>
      <c r="AM14" s="100">
        <v>10.200618</v>
      </c>
      <c r="AN14" s="100">
        <v>5.7107380000000001</v>
      </c>
      <c r="AO14" s="100">
        <v>4.7921198</v>
      </c>
      <c r="AP14" s="100">
        <v>67.34</v>
      </c>
      <c r="AQ14" s="100" t="s">
        <v>24</v>
      </c>
      <c r="AR14" s="100">
        <v>2.1765628000000001</v>
      </c>
      <c r="AS14" s="100">
        <v>0.27590769999999998</v>
      </c>
      <c r="AT14" s="100">
        <v>1162.5</v>
      </c>
      <c r="AU14" s="100">
        <v>0.28134629999999999</v>
      </c>
      <c r="AV14" s="100">
        <v>7.3744799999999999E-2</v>
      </c>
      <c r="AW14" s="100">
        <v>1.6106415000000001</v>
      </c>
      <c r="AY14" s="113">
        <v>1907</v>
      </c>
    </row>
    <row r="15" spans="1:51" s="92" customFormat="1">
      <c r="B15" s="114">
        <v>1908</v>
      </c>
      <c r="C15" s="100">
        <v>114</v>
      </c>
      <c r="D15" s="100">
        <v>5.1525356000000002</v>
      </c>
      <c r="E15" s="100">
        <v>13.432176999999999</v>
      </c>
      <c r="F15" s="100" t="s">
        <v>24</v>
      </c>
      <c r="G15" s="100">
        <v>15.520110000000001</v>
      </c>
      <c r="H15" s="100">
        <v>8.9156171000000004</v>
      </c>
      <c r="I15" s="100">
        <v>7.4938830999999997</v>
      </c>
      <c r="J15" s="100">
        <v>65.154866999999996</v>
      </c>
      <c r="K15" s="100" t="s">
        <v>24</v>
      </c>
      <c r="L15" s="100">
        <v>3.7487669000000001</v>
      </c>
      <c r="M15" s="100">
        <v>0.42805650000000001</v>
      </c>
      <c r="N15" s="100">
        <v>1280</v>
      </c>
      <c r="O15" s="100">
        <v>0.58598890000000003</v>
      </c>
      <c r="P15" s="100">
        <v>0.1453237</v>
      </c>
      <c r="R15" s="114">
        <v>1908</v>
      </c>
      <c r="S15" s="100">
        <v>65</v>
      </c>
      <c r="T15" s="100">
        <v>3.1891809000000002</v>
      </c>
      <c r="U15" s="100">
        <v>8.9242212999999992</v>
      </c>
      <c r="V15" s="100" t="s">
        <v>24</v>
      </c>
      <c r="W15" s="100">
        <v>10.377606999999999</v>
      </c>
      <c r="X15" s="100">
        <v>6.0047997999999998</v>
      </c>
      <c r="Y15" s="100">
        <v>5.0848883999999996</v>
      </c>
      <c r="Z15" s="100">
        <v>64.192307999999997</v>
      </c>
      <c r="AA15" s="100" t="s">
        <v>24</v>
      </c>
      <c r="AB15" s="100">
        <v>2.8876054999999998</v>
      </c>
      <c r="AC15" s="100">
        <v>0.32838230000000002</v>
      </c>
      <c r="AD15" s="100">
        <v>802.5</v>
      </c>
      <c r="AE15" s="100">
        <v>0.3985494</v>
      </c>
      <c r="AF15" s="100">
        <v>0.11378820000000001</v>
      </c>
      <c r="AH15" s="114">
        <v>1908</v>
      </c>
      <c r="AI15" s="100">
        <v>179</v>
      </c>
      <c r="AJ15" s="100">
        <v>4.2111267999999997</v>
      </c>
      <c r="AK15" s="100">
        <v>11.338865999999999</v>
      </c>
      <c r="AL15" s="100" t="s">
        <v>24</v>
      </c>
      <c r="AM15" s="100">
        <v>13.126554</v>
      </c>
      <c r="AN15" s="100">
        <v>7.5676680000000003</v>
      </c>
      <c r="AO15" s="100">
        <v>6.3785679000000002</v>
      </c>
      <c r="AP15" s="100">
        <v>64.803370999999999</v>
      </c>
      <c r="AQ15" s="100" t="s">
        <v>24</v>
      </c>
      <c r="AR15" s="100">
        <v>3.3824641</v>
      </c>
      <c r="AS15" s="100">
        <v>0.38555980000000001</v>
      </c>
      <c r="AT15" s="100">
        <v>2082.5</v>
      </c>
      <c r="AU15" s="100">
        <v>0.49608210000000003</v>
      </c>
      <c r="AV15" s="100">
        <v>0.131301</v>
      </c>
      <c r="AW15" s="100">
        <v>1.5051371</v>
      </c>
      <c r="AY15" s="113">
        <v>1908</v>
      </c>
    </row>
    <row r="16" spans="1:51" s="92" customFormat="1">
      <c r="B16" s="114">
        <v>1909</v>
      </c>
      <c r="C16" s="100">
        <v>111</v>
      </c>
      <c r="D16" s="100">
        <v>4.9420894000000004</v>
      </c>
      <c r="E16" s="100">
        <v>12.365879</v>
      </c>
      <c r="F16" s="100" t="s">
        <v>24</v>
      </c>
      <c r="G16" s="100">
        <v>14.140358000000001</v>
      </c>
      <c r="H16" s="100">
        <v>8.4141379999999995</v>
      </c>
      <c r="I16" s="100">
        <v>7.0846327999999996</v>
      </c>
      <c r="J16" s="100">
        <v>65.743243000000007</v>
      </c>
      <c r="K16" s="100" t="s">
        <v>24</v>
      </c>
      <c r="L16" s="100">
        <v>3.9928058000000002</v>
      </c>
      <c r="M16" s="100">
        <v>0.43505529999999998</v>
      </c>
      <c r="N16" s="100">
        <v>1165</v>
      </c>
      <c r="O16" s="100">
        <v>0.52552750000000004</v>
      </c>
      <c r="P16" s="100">
        <v>0.1400527</v>
      </c>
      <c r="R16" s="114">
        <v>1909</v>
      </c>
      <c r="S16" s="100">
        <v>49</v>
      </c>
      <c r="T16" s="100">
        <v>2.3640085000000002</v>
      </c>
      <c r="U16" s="100">
        <v>6.2276309999999997</v>
      </c>
      <c r="V16" s="100" t="s">
        <v>24</v>
      </c>
      <c r="W16" s="100">
        <v>7.2316117000000002</v>
      </c>
      <c r="X16" s="100">
        <v>4.2591317999999996</v>
      </c>
      <c r="Y16" s="100">
        <v>3.7151418</v>
      </c>
      <c r="Z16" s="100">
        <v>61.989795999999998</v>
      </c>
      <c r="AA16" s="100" t="s">
        <v>24</v>
      </c>
      <c r="AB16" s="100">
        <v>2.7207107000000001</v>
      </c>
      <c r="AC16" s="100">
        <v>0.26262190000000002</v>
      </c>
      <c r="AD16" s="100">
        <v>702.5</v>
      </c>
      <c r="AE16" s="100">
        <v>0.34317700000000001</v>
      </c>
      <c r="AF16" s="100">
        <v>0.1064104</v>
      </c>
      <c r="AH16" s="114">
        <v>1909</v>
      </c>
      <c r="AI16" s="100">
        <v>160</v>
      </c>
      <c r="AJ16" s="100">
        <v>3.7047634999999999</v>
      </c>
      <c r="AK16" s="100">
        <v>9.5519719999999992</v>
      </c>
      <c r="AL16" s="100" t="s">
        <v>24</v>
      </c>
      <c r="AM16" s="100">
        <v>10.975467999999999</v>
      </c>
      <c r="AN16" s="100">
        <v>6.5079579000000001</v>
      </c>
      <c r="AO16" s="100">
        <v>5.5401144000000002</v>
      </c>
      <c r="AP16" s="100">
        <v>64.59375</v>
      </c>
      <c r="AQ16" s="100" t="s">
        <v>24</v>
      </c>
      <c r="AR16" s="100">
        <v>3.4926872000000002</v>
      </c>
      <c r="AS16" s="100">
        <v>0.3622204</v>
      </c>
      <c r="AT16" s="100">
        <v>1867.5</v>
      </c>
      <c r="AU16" s="100">
        <v>0.4379825</v>
      </c>
      <c r="AV16" s="100">
        <v>0.12516669999999999</v>
      </c>
      <c r="AW16" s="100">
        <v>1.9856474</v>
      </c>
      <c r="AY16" s="113">
        <v>1909</v>
      </c>
    </row>
    <row r="17" spans="2:51" s="92" customFormat="1">
      <c r="B17" s="114">
        <v>1910</v>
      </c>
      <c r="C17" s="100">
        <v>91</v>
      </c>
      <c r="D17" s="100">
        <v>3.9920610000000001</v>
      </c>
      <c r="E17" s="100">
        <v>10.715450000000001</v>
      </c>
      <c r="F17" s="100" t="s">
        <v>24</v>
      </c>
      <c r="G17" s="100">
        <v>12.530728999999999</v>
      </c>
      <c r="H17" s="100">
        <v>7.0721050999999999</v>
      </c>
      <c r="I17" s="100">
        <v>5.8128544</v>
      </c>
      <c r="J17" s="100">
        <v>66.785713999999999</v>
      </c>
      <c r="K17" s="100" t="s">
        <v>24</v>
      </c>
      <c r="L17" s="100">
        <v>3.6560868000000002</v>
      </c>
      <c r="M17" s="100">
        <v>0.3479391</v>
      </c>
      <c r="N17" s="100">
        <v>907.5</v>
      </c>
      <c r="O17" s="100">
        <v>0.40345900000000001</v>
      </c>
      <c r="P17" s="100">
        <v>0.1041416</v>
      </c>
      <c r="R17" s="114">
        <v>1910</v>
      </c>
      <c r="S17" s="100">
        <v>57</v>
      </c>
      <c r="T17" s="100">
        <v>2.7048055999999998</v>
      </c>
      <c r="U17" s="100">
        <v>7.2711490000000003</v>
      </c>
      <c r="V17" s="100" t="s">
        <v>24</v>
      </c>
      <c r="W17" s="100">
        <v>8.3891466999999995</v>
      </c>
      <c r="X17" s="100">
        <v>4.9213193000000004</v>
      </c>
      <c r="Y17" s="100">
        <v>4.2322306000000003</v>
      </c>
      <c r="Z17" s="100">
        <v>65.394737000000006</v>
      </c>
      <c r="AA17" s="100" t="s">
        <v>24</v>
      </c>
      <c r="AB17" s="100">
        <v>3.2349603</v>
      </c>
      <c r="AC17" s="100">
        <v>0.29327019999999998</v>
      </c>
      <c r="AD17" s="100">
        <v>625</v>
      </c>
      <c r="AE17" s="100">
        <v>0.30040210000000001</v>
      </c>
      <c r="AF17" s="100">
        <v>9.0962000000000001E-2</v>
      </c>
      <c r="AH17" s="114">
        <v>1910</v>
      </c>
      <c r="AI17" s="100">
        <v>148</v>
      </c>
      <c r="AJ17" s="100">
        <v>3.3736926</v>
      </c>
      <c r="AK17" s="100">
        <v>9.1036324999999998</v>
      </c>
      <c r="AL17" s="100" t="s">
        <v>24</v>
      </c>
      <c r="AM17" s="100">
        <v>10.589935000000001</v>
      </c>
      <c r="AN17" s="100">
        <v>6.0718076999999999</v>
      </c>
      <c r="AO17" s="100">
        <v>5.0785603999999998</v>
      </c>
      <c r="AP17" s="100">
        <v>66.25</v>
      </c>
      <c r="AQ17" s="100" t="s">
        <v>24</v>
      </c>
      <c r="AR17" s="100">
        <v>3.4815337999999998</v>
      </c>
      <c r="AS17" s="100">
        <v>0.32463259999999999</v>
      </c>
      <c r="AT17" s="100">
        <v>1532.5</v>
      </c>
      <c r="AU17" s="100">
        <v>0.3539389</v>
      </c>
      <c r="AV17" s="100">
        <v>9.8331100000000005E-2</v>
      </c>
      <c r="AW17" s="100">
        <v>1.4736940999999999</v>
      </c>
      <c r="AY17" s="114">
        <v>1910</v>
      </c>
    </row>
    <row r="18" spans="2:51" s="92" customFormat="1">
      <c r="B18" s="114">
        <v>1911</v>
      </c>
      <c r="C18" s="100">
        <v>115</v>
      </c>
      <c r="D18" s="100">
        <v>4.9718226999999997</v>
      </c>
      <c r="E18" s="100">
        <v>13.387945</v>
      </c>
      <c r="F18" s="100" t="s">
        <v>24</v>
      </c>
      <c r="G18" s="100">
        <v>15.755416</v>
      </c>
      <c r="H18" s="100">
        <v>8.8298115999999993</v>
      </c>
      <c r="I18" s="100">
        <v>7.3519284000000003</v>
      </c>
      <c r="J18" s="100">
        <v>67.149123000000003</v>
      </c>
      <c r="K18" s="100" t="s">
        <v>24</v>
      </c>
      <c r="L18" s="100">
        <v>3.6929994000000002</v>
      </c>
      <c r="M18" s="100">
        <v>0.41680260000000002</v>
      </c>
      <c r="N18" s="100">
        <v>1102.5</v>
      </c>
      <c r="O18" s="100">
        <v>0.48317579999999999</v>
      </c>
      <c r="P18" s="100">
        <v>0.12521650000000001</v>
      </c>
      <c r="R18" s="114">
        <v>1911</v>
      </c>
      <c r="S18" s="100">
        <v>47</v>
      </c>
      <c r="T18" s="100">
        <v>2.1942417000000001</v>
      </c>
      <c r="U18" s="100">
        <v>5.5601927</v>
      </c>
      <c r="V18" s="100" t="s">
        <v>24</v>
      </c>
      <c r="W18" s="100">
        <v>6.4049696000000003</v>
      </c>
      <c r="X18" s="100">
        <v>3.8392710999999999</v>
      </c>
      <c r="Y18" s="100">
        <v>3.2752148000000001</v>
      </c>
      <c r="Z18" s="100">
        <v>63.882978999999999</v>
      </c>
      <c r="AA18" s="100" t="s">
        <v>24</v>
      </c>
      <c r="AB18" s="100">
        <v>2.0532984000000001</v>
      </c>
      <c r="AC18" s="100">
        <v>0.23177829999999999</v>
      </c>
      <c r="AD18" s="100">
        <v>587.5</v>
      </c>
      <c r="AE18" s="100">
        <v>0.27790379999999998</v>
      </c>
      <c r="AF18" s="100">
        <v>8.5470400000000002E-2</v>
      </c>
      <c r="AH18" s="114">
        <v>1911</v>
      </c>
      <c r="AI18" s="100">
        <v>162</v>
      </c>
      <c r="AJ18" s="100">
        <v>3.6363596</v>
      </c>
      <c r="AK18" s="100">
        <v>9.6862718000000001</v>
      </c>
      <c r="AL18" s="100" t="s">
        <v>24</v>
      </c>
      <c r="AM18" s="100">
        <v>11.326961000000001</v>
      </c>
      <c r="AN18" s="100">
        <v>6.4811814999999999</v>
      </c>
      <c r="AO18" s="100">
        <v>5.4328320999999997</v>
      </c>
      <c r="AP18" s="100">
        <v>66.195651999999995</v>
      </c>
      <c r="AQ18" s="100" t="s">
        <v>24</v>
      </c>
      <c r="AR18" s="100">
        <v>2.9983342999999998</v>
      </c>
      <c r="AS18" s="100">
        <v>0.33842359999999999</v>
      </c>
      <c r="AT18" s="100">
        <v>1690</v>
      </c>
      <c r="AU18" s="100">
        <v>0.38445620000000003</v>
      </c>
      <c r="AV18" s="100">
        <v>0.1077911</v>
      </c>
      <c r="AW18" s="100">
        <v>2.4078203999999999</v>
      </c>
      <c r="AY18" s="114">
        <v>1911</v>
      </c>
    </row>
    <row r="19" spans="2:51" s="92" customFormat="1">
      <c r="B19" s="114">
        <v>1912</v>
      </c>
      <c r="C19" s="100">
        <v>105</v>
      </c>
      <c r="D19" s="100">
        <v>4.4511867000000001</v>
      </c>
      <c r="E19" s="100">
        <v>11.5854</v>
      </c>
      <c r="F19" s="100" t="s">
        <v>24</v>
      </c>
      <c r="G19" s="100">
        <v>13.438586000000001</v>
      </c>
      <c r="H19" s="100">
        <v>7.6192985999999996</v>
      </c>
      <c r="I19" s="100">
        <v>6.3891751000000001</v>
      </c>
      <c r="J19" s="100">
        <v>64.452381000000003</v>
      </c>
      <c r="K19" s="100" t="s">
        <v>24</v>
      </c>
      <c r="L19" s="100">
        <v>3.2407406999999999</v>
      </c>
      <c r="M19" s="100">
        <v>0.34670630000000002</v>
      </c>
      <c r="N19" s="100">
        <v>1280</v>
      </c>
      <c r="O19" s="100">
        <v>0.54997220000000002</v>
      </c>
      <c r="P19" s="100">
        <v>0.1277334</v>
      </c>
      <c r="R19" s="114">
        <v>1912</v>
      </c>
      <c r="S19" s="100">
        <v>41</v>
      </c>
      <c r="T19" s="100">
        <v>1.8669519000000001</v>
      </c>
      <c r="U19" s="100">
        <v>4.3606796000000001</v>
      </c>
      <c r="V19" s="100" t="s">
        <v>24</v>
      </c>
      <c r="W19" s="100">
        <v>4.9741954000000002</v>
      </c>
      <c r="X19" s="100">
        <v>3.0506769</v>
      </c>
      <c r="Y19" s="100">
        <v>2.6317987</v>
      </c>
      <c r="Z19" s="100">
        <v>58.231707</v>
      </c>
      <c r="AA19" s="100" t="s">
        <v>24</v>
      </c>
      <c r="AB19" s="100">
        <v>1.9683149</v>
      </c>
      <c r="AC19" s="100">
        <v>0.18728300000000001</v>
      </c>
      <c r="AD19" s="100">
        <v>737.5</v>
      </c>
      <c r="AE19" s="100">
        <v>0.34028409999999998</v>
      </c>
      <c r="AF19" s="100">
        <v>9.5826800000000004E-2</v>
      </c>
      <c r="AH19" s="114">
        <v>1912</v>
      </c>
      <c r="AI19" s="100">
        <v>146</v>
      </c>
      <c r="AJ19" s="100">
        <v>3.2052586999999999</v>
      </c>
      <c r="AK19" s="100">
        <v>8.1230650000000004</v>
      </c>
      <c r="AL19" s="100" t="s">
        <v>24</v>
      </c>
      <c r="AM19" s="100">
        <v>9.3713286</v>
      </c>
      <c r="AN19" s="100">
        <v>5.4443415999999996</v>
      </c>
      <c r="AO19" s="100">
        <v>4.6037885999999997</v>
      </c>
      <c r="AP19" s="100">
        <v>62.705478999999997</v>
      </c>
      <c r="AQ19" s="100" t="s">
        <v>24</v>
      </c>
      <c r="AR19" s="100">
        <v>2.7428142000000002</v>
      </c>
      <c r="AS19" s="100">
        <v>0.27981679999999998</v>
      </c>
      <c r="AT19" s="100">
        <v>2017.5</v>
      </c>
      <c r="AU19" s="100">
        <v>0.44886229999999999</v>
      </c>
      <c r="AV19" s="100">
        <v>0.1138734</v>
      </c>
      <c r="AW19" s="100">
        <v>2.6567878</v>
      </c>
      <c r="AY19" s="114">
        <v>1912</v>
      </c>
    </row>
    <row r="20" spans="2:51" s="92" customFormat="1">
      <c r="B20" s="114">
        <v>1913</v>
      </c>
      <c r="C20" s="100">
        <v>75</v>
      </c>
      <c r="D20" s="100">
        <v>3.1187521</v>
      </c>
      <c r="E20" s="100">
        <v>7.9141316000000002</v>
      </c>
      <c r="F20" s="100" t="s">
        <v>24</v>
      </c>
      <c r="G20" s="100">
        <v>9.3478293000000008</v>
      </c>
      <c r="H20" s="100">
        <v>5.3231181000000003</v>
      </c>
      <c r="I20" s="100">
        <v>4.3950411999999996</v>
      </c>
      <c r="J20" s="100">
        <v>65.900000000000006</v>
      </c>
      <c r="K20" s="100" t="s">
        <v>24</v>
      </c>
      <c r="L20" s="100">
        <v>2.5312184000000002</v>
      </c>
      <c r="M20" s="100">
        <v>0.25118049999999997</v>
      </c>
      <c r="N20" s="100">
        <v>815</v>
      </c>
      <c r="O20" s="100">
        <v>0.3434468</v>
      </c>
      <c r="P20" s="100">
        <v>8.17219E-2</v>
      </c>
      <c r="R20" s="114">
        <v>1913</v>
      </c>
      <c r="S20" s="100">
        <v>44</v>
      </c>
      <c r="T20" s="100">
        <v>1.9553678000000001</v>
      </c>
      <c r="U20" s="100">
        <v>4.4681885000000001</v>
      </c>
      <c r="V20" s="100" t="s">
        <v>24</v>
      </c>
      <c r="W20" s="100">
        <v>4.9860104999999999</v>
      </c>
      <c r="X20" s="100">
        <v>3.1638999999999999</v>
      </c>
      <c r="Y20" s="100">
        <v>2.6914842000000001</v>
      </c>
      <c r="Z20" s="100">
        <v>61.363636</v>
      </c>
      <c r="AA20" s="100" t="s">
        <v>24</v>
      </c>
      <c r="AB20" s="100">
        <v>2.1558060000000001</v>
      </c>
      <c r="AC20" s="100">
        <v>0.20063839999999999</v>
      </c>
      <c r="AD20" s="100">
        <v>642.5</v>
      </c>
      <c r="AE20" s="100">
        <v>0.28933979999999998</v>
      </c>
      <c r="AF20" s="100">
        <v>8.2622299999999996E-2</v>
      </c>
      <c r="AH20" s="114">
        <v>1913</v>
      </c>
      <c r="AI20" s="100">
        <v>119</v>
      </c>
      <c r="AJ20" s="100">
        <v>2.5563777999999999</v>
      </c>
      <c r="AK20" s="100">
        <v>6.2598507000000003</v>
      </c>
      <c r="AL20" s="100" t="s">
        <v>24</v>
      </c>
      <c r="AM20" s="100">
        <v>7.2503690000000001</v>
      </c>
      <c r="AN20" s="100">
        <v>4.2979127999999998</v>
      </c>
      <c r="AO20" s="100">
        <v>3.5902595000000002</v>
      </c>
      <c r="AP20" s="100">
        <v>64.222689000000003</v>
      </c>
      <c r="AQ20" s="100" t="s">
        <v>24</v>
      </c>
      <c r="AR20" s="100">
        <v>2.3780975</v>
      </c>
      <c r="AS20" s="100">
        <v>0.2297785</v>
      </c>
      <c r="AT20" s="100">
        <v>1457.5</v>
      </c>
      <c r="AU20" s="100">
        <v>0.31729099999999999</v>
      </c>
      <c r="AV20" s="100">
        <v>8.2116400000000006E-2</v>
      </c>
      <c r="AW20" s="100">
        <v>1.771217</v>
      </c>
      <c r="AY20" s="114">
        <v>1913</v>
      </c>
    </row>
    <row r="21" spans="2:51" s="92" customFormat="1">
      <c r="B21" s="114">
        <v>1914</v>
      </c>
      <c r="C21" s="100">
        <v>91</v>
      </c>
      <c r="D21" s="100">
        <v>3.7132331000000001</v>
      </c>
      <c r="E21" s="100">
        <v>10.473452</v>
      </c>
      <c r="F21" s="100" t="s">
        <v>24</v>
      </c>
      <c r="G21" s="100">
        <v>12.354191</v>
      </c>
      <c r="H21" s="100">
        <v>6.6256199000000002</v>
      </c>
      <c r="I21" s="100">
        <v>5.3473341000000003</v>
      </c>
      <c r="J21" s="100">
        <v>65.686813000000001</v>
      </c>
      <c r="K21" s="100" t="s">
        <v>24</v>
      </c>
      <c r="L21" s="100">
        <v>3.1111111</v>
      </c>
      <c r="M21" s="100">
        <v>0.30501089999999997</v>
      </c>
      <c r="N21" s="100">
        <v>1045</v>
      </c>
      <c r="O21" s="100">
        <v>0.43206549999999999</v>
      </c>
      <c r="P21" s="100">
        <v>0.1045452</v>
      </c>
      <c r="R21" s="114">
        <v>1914</v>
      </c>
      <c r="S21" s="100">
        <v>47</v>
      </c>
      <c r="T21" s="100">
        <v>2.0396304999999999</v>
      </c>
      <c r="U21" s="100">
        <v>4.5732239999999997</v>
      </c>
      <c r="V21" s="100" t="s">
        <v>24</v>
      </c>
      <c r="W21" s="100">
        <v>5.1280679999999998</v>
      </c>
      <c r="X21" s="100">
        <v>3.2733009000000002</v>
      </c>
      <c r="Y21" s="100">
        <v>2.8487046</v>
      </c>
      <c r="Z21" s="100">
        <v>61.329787000000003</v>
      </c>
      <c r="AA21" s="100" t="s">
        <v>24</v>
      </c>
      <c r="AB21" s="100">
        <v>2.2180274</v>
      </c>
      <c r="AC21" s="100">
        <v>0.21475900000000001</v>
      </c>
      <c r="AD21" s="100">
        <v>682.5</v>
      </c>
      <c r="AE21" s="100">
        <v>0.30015320000000001</v>
      </c>
      <c r="AF21" s="100">
        <v>8.9921799999999996E-2</v>
      </c>
      <c r="AH21" s="114">
        <v>1914</v>
      </c>
      <c r="AI21" s="100">
        <v>138</v>
      </c>
      <c r="AJ21" s="100">
        <v>2.9021878000000001</v>
      </c>
      <c r="AK21" s="100">
        <v>7.5588319999999998</v>
      </c>
      <c r="AL21" s="100" t="s">
        <v>24</v>
      </c>
      <c r="AM21" s="100">
        <v>8.7747002999999992</v>
      </c>
      <c r="AN21" s="100">
        <v>4.9833600000000002</v>
      </c>
      <c r="AO21" s="100">
        <v>4.1242065999999999</v>
      </c>
      <c r="AP21" s="100">
        <v>64.202899000000002</v>
      </c>
      <c r="AQ21" s="100" t="s">
        <v>24</v>
      </c>
      <c r="AR21" s="100">
        <v>2.7359239</v>
      </c>
      <c r="AS21" s="100">
        <v>0.26682129999999998</v>
      </c>
      <c r="AT21" s="100">
        <v>1727.5</v>
      </c>
      <c r="AU21" s="100">
        <v>0.36814429999999998</v>
      </c>
      <c r="AV21" s="100">
        <v>9.8233799999999996E-2</v>
      </c>
      <c r="AW21" s="100">
        <v>2.2901682000000001</v>
      </c>
      <c r="AY21" s="114">
        <v>1914</v>
      </c>
    </row>
    <row r="22" spans="2:51" s="92" customFormat="1">
      <c r="B22" s="114">
        <v>1915</v>
      </c>
      <c r="C22" s="100">
        <v>121</v>
      </c>
      <c r="D22" s="100">
        <v>4.8466281999999996</v>
      </c>
      <c r="E22" s="100">
        <v>12.217098</v>
      </c>
      <c r="F22" s="100" t="s">
        <v>24</v>
      </c>
      <c r="G22" s="100">
        <v>14.316792</v>
      </c>
      <c r="H22" s="100">
        <v>8.1392314999999993</v>
      </c>
      <c r="I22" s="100">
        <v>6.9283106999999999</v>
      </c>
      <c r="J22" s="100">
        <v>64.938017000000002</v>
      </c>
      <c r="K22" s="100" t="s">
        <v>24</v>
      </c>
      <c r="L22" s="100">
        <v>3.6249251</v>
      </c>
      <c r="M22" s="100">
        <v>0.39472829999999998</v>
      </c>
      <c r="N22" s="100">
        <v>1400</v>
      </c>
      <c r="O22" s="100">
        <v>0.56812949999999995</v>
      </c>
      <c r="P22" s="100">
        <v>0.14039589999999999</v>
      </c>
      <c r="R22" s="114">
        <v>1915</v>
      </c>
      <c r="S22" s="100">
        <v>76</v>
      </c>
      <c r="T22" s="100">
        <v>3.2224390000000001</v>
      </c>
      <c r="U22" s="100">
        <v>7.6656427999999996</v>
      </c>
      <c r="V22" s="100" t="s">
        <v>24</v>
      </c>
      <c r="W22" s="100">
        <v>8.7466805999999995</v>
      </c>
      <c r="X22" s="100">
        <v>5.2855230999999998</v>
      </c>
      <c r="Y22" s="100">
        <v>4.4527903999999996</v>
      </c>
      <c r="Z22" s="100">
        <v>61.447367999999997</v>
      </c>
      <c r="AA22" s="100" t="s">
        <v>24</v>
      </c>
      <c r="AB22" s="100">
        <v>3.3202272000000002</v>
      </c>
      <c r="AC22" s="100">
        <v>0.34345629999999999</v>
      </c>
      <c r="AD22" s="100">
        <v>1130</v>
      </c>
      <c r="AE22" s="100">
        <v>0.48558200000000001</v>
      </c>
      <c r="AF22" s="100">
        <v>0.14970900000000001</v>
      </c>
      <c r="AH22" s="114">
        <v>1915</v>
      </c>
      <c r="AI22" s="100">
        <v>197</v>
      </c>
      <c r="AJ22" s="100">
        <v>4.0576366000000004</v>
      </c>
      <c r="AK22" s="100">
        <v>9.9847415000000002</v>
      </c>
      <c r="AL22" s="100" t="s">
        <v>24</v>
      </c>
      <c r="AM22" s="100">
        <v>11.578842</v>
      </c>
      <c r="AN22" s="100">
        <v>6.7573470000000002</v>
      </c>
      <c r="AO22" s="100">
        <v>5.7365620000000002</v>
      </c>
      <c r="AP22" s="100">
        <v>63.591371000000002</v>
      </c>
      <c r="AQ22" s="100" t="s">
        <v>24</v>
      </c>
      <c r="AR22" s="100">
        <v>3.5009774</v>
      </c>
      <c r="AS22" s="100">
        <v>0.37323329999999999</v>
      </c>
      <c r="AT22" s="100">
        <v>2530</v>
      </c>
      <c r="AU22" s="100">
        <v>0.52803690000000003</v>
      </c>
      <c r="AV22" s="100">
        <v>0.14440819999999999</v>
      </c>
      <c r="AW22" s="100">
        <v>1.5937473</v>
      </c>
      <c r="AY22" s="114">
        <v>1915</v>
      </c>
    </row>
    <row r="23" spans="2:51" s="92" customFormat="1">
      <c r="B23" s="114">
        <v>1916</v>
      </c>
      <c r="C23" s="100">
        <v>95</v>
      </c>
      <c r="D23" s="100">
        <v>3.7365276000000001</v>
      </c>
      <c r="E23" s="100">
        <v>8.5719598000000001</v>
      </c>
      <c r="F23" s="100" t="s">
        <v>24</v>
      </c>
      <c r="G23" s="100">
        <v>9.8424423000000001</v>
      </c>
      <c r="H23" s="100">
        <v>5.9100234</v>
      </c>
      <c r="I23" s="100">
        <v>4.9295248000000003</v>
      </c>
      <c r="J23" s="100">
        <v>64.680851000000004</v>
      </c>
      <c r="K23" s="100" t="s">
        <v>24</v>
      </c>
      <c r="L23" s="100">
        <v>2.8700906000000002</v>
      </c>
      <c r="M23" s="100">
        <v>0.30627379999999998</v>
      </c>
      <c r="N23" s="100">
        <v>1085</v>
      </c>
      <c r="O23" s="100">
        <v>0.43229859999999998</v>
      </c>
      <c r="P23" s="100">
        <v>0.1084504</v>
      </c>
      <c r="R23" s="114">
        <v>1916</v>
      </c>
      <c r="S23" s="100">
        <v>49</v>
      </c>
      <c r="T23" s="100">
        <v>2.0310164999999998</v>
      </c>
      <c r="U23" s="100">
        <v>5.9396464</v>
      </c>
      <c r="V23" s="100" t="s">
        <v>24</v>
      </c>
      <c r="W23" s="100">
        <v>7.0695809000000001</v>
      </c>
      <c r="X23" s="100">
        <v>3.7055954999999998</v>
      </c>
      <c r="Y23" s="100">
        <v>2.9545718999999999</v>
      </c>
      <c r="Z23" s="100">
        <v>65.663264999999996</v>
      </c>
      <c r="AA23" s="100" t="s">
        <v>24</v>
      </c>
      <c r="AB23" s="100">
        <v>2.0859939999999999</v>
      </c>
      <c r="AC23" s="100">
        <v>0.21139820000000001</v>
      </c>
      <c r="AD23" s="100">
        <v>590</v>
      </c>
      <c r="AE23" s="100">
        <v>0.24786059999999999</v>
      </c>
      <c r="AF23" s="100">
        <v>7.3931800000000006E-2</v>
      </c>
      <c r="AH23" s="114">
        <v>1916</v>
      </c>
      <c r="AI23" s="100">
        <v>144</v>
      </c>
      <c r="AJ23" s="100">
        <v>2.9061246000000001</v>
      </c>
      <c r="AK23" s="100">
        <v>7.3653842000000003</v>
      </c>
      <c r="AL23" s="100" t="s">
        <v>24</v>
      </c>
      <c r="AM23" s="100">
        <v>8.5857384000000003</v>
      </c>
      <c r="AN23" s="100">
        <v>4.8878608999999997</v>
      </c>
      <c r="AO23" s="100">
        <v>4.0154250999999999</v>
      </c>
      <c r="AP23" s="100">
        <v>65.017482999999999</v>
      </c>
      <c r="AQ23" s="100" t="s">
        <v>24</v>
      </c>
      <c r="AR23" s="100">
        <v>2.5446192000000001</v>
      </c>
      <c r="AS23" s="100">
        <v>0.26569739999999997</v>
      </c>
      <c r="AT23" s="100">
        <v>1675</v>
      </c>
      <c r="AU23" s="100">
        <v>0.34252110000000002</v>
      </c>
      <c r="AV23" s="100">
        <v>9.31337E-2</v>
      </c>
      <c r="AW23" s="100">
        <v>1.4431768</v>
      </c>
      <c r="AY23" s="114">
        <v>1916</v>
      </c>
    </row>
    <row r="24" spans="2:51" s="92" customFormat="1">
      <c r="B24" s="114">
        <v>1917</v>
      </c>
      <c r="C24" s="100">
        <v>103</v>
      </c>
      <c r="D24" s="100">
        <v>3.9793628999999999</v>
      </c>
      <c r="E24" s="100">
        <v>11.263699000000001</v>
      </c>
      <c r="F24" s="100" t="s">
        <v>24</v>
      </c>
      <c r="G24" s="100">
        <v>13.292662999999999</v>
      </c>
      <c r="H24" s="100">
        <v>7.1316791999999998</v>
      </c>
      <c r="I24" s="100">
        <v>5.8310323999999998</v>
      </c>
      <c r="J24" s="100">
        <v>67.839805999999996</v>
      </c>
      <c r="K24" s="100" t="s">
        <v>24</v>
      </c>
      <c r="L24" s="100">
        <v>3.4299034000000002</v>
      </c>
      <c r="M24" s="100">
        <v>0.37306679999999998</v>
      </c>
      <c r="N24" s="100">
        <v>950</v>
      </c>
      <c r="O24" s="100">
        <v>0.37175429999999998</v>
      </c>
      <c r="P24" s="100">
        <v>0.1139758</v>
      </c>
      <c r="R24" s="114">
        <v>1917</v>
      </c>
      <c r="S24" s="100">
        <v>55</v>
      </c>
      <c r="T24" s="100">
        <v>2.2296923999999998</v>
      </c>
      <c r="U24" s="100">
        <v>5.1915703999999998</v>
      </c>
      <c r="V24" s="100" t="s">
        <v>24</v>
      </c>
      <c r="W24" s="100">
        <v>6.0865977999999998</v>
      </c>
      <c r="X24" s="100">
        <v>3.6162391</v>
      </c>
      <c r="Y24" s="100">
        <v>3.1174084999999998</v>
      </c>
      <c r="Z24" s="100">
        <v>62.772727000000003</v>
      </c>
      <c r="AA24" s="100" t="s">
        <v>24</v>
      </c>
      <c r="AB24" s="100">
        <v>2.9396045000000002</v>
      </c>
      <c r="AC24" s="100">
        <v>0.26934380000000002</v>
      </c>
      <c r="AD24" s="100">
        <v>752.5</v>
      </c>
      <c r="AE24" s="100">
        <v>0.30920809999999999</v>
      </c>
      <c r="AF24" s="100">
        <v>0.11710329999999999</v>
      </c>
      <c r="AH24" s="114">
        <v>1917</v>
      </c>
      <c r="AI24" s="100">
        <v>158</v>
      </c>
      <c r="AJ24" s="100">
        <v>3.1255799</v>
      </c>
      <c r="AK24" s="100">
        <v>8.2230825999999997</v>
      </c>
      <c r="AL24" s="100" t="s">
        <v>24</v>
      </c>
      <c r="AM24" s="100">
        <v>9.6729929000000006</v>
      </c>
      <c r="AN24" s="100">
        <v>5.3835815</v>
      </c>
      <c r="AO24" s="100">
        <v>4.4858016000000003</v>
      </c>
      <c r="AP24" s="100">
        <v>66.075948999999994</v>
      </c>
      <c r="AQ24" s="100" t="s">
        <v>24</v>
      </c>
      <c r="AR24" s="100">
        <v>3.2416906000000001</v>
      </c>
      <c r="AS24" s="100">
        <v>0.32896789999999998</v>
      </c>
      <c r="AT24" s="100">
        <v>1702.5</v>
      </c>
      <c r="AU24" s="100">
        <v>0.34124480000000001</v>
      </c>
      <c r="AV24" s="100">
        <v>0.1153373</v>
      </c>
      <c r="AW24" s="100">
        <v>2.1696130999999999</v>
      </c>
      <c r="AY24" s="114">
        <v>1917</v>
      </c>
    </row>
    <row r="25" spans="2:51" s="92" customFormat="1">
      <c r="B25" s="115">
        <v>1918</v>
      </c>
      <c r="C25" s="100">
        <v>126</v>
      </c>
      <c r="D25" s="100">
        <v>4.7831624000000001</v>
      </c>
      <c r="E25" s="100">
        <v>11.121511999999999</v>
      </c>
      <c r="F25" s="100" t="s">
        <v>24</v>
      </c>
      <c r="G25" s="100">
        <v>12.997223999999999</v>
      </c>
      <c r="H25" s="100">
        <v>7.5209637000000003</v>
      </c>
      <c r="I25" s="100">
        <v>6.3274863000000003</v>
      </c>
      <c r="J25" s="100">
        <v>63.9</v>
      </c>
      <c r="K25" s="100" t="s">
        <v>24</v>
      </c>
      <c r="L25" s="100">
        <v>3.3798282999999998</v>
      </c>
      <c r="M25" s="100">
        <v>0.44079059999999998</v>
      </c>
      <c r="N25" s="100">
        <v>1570</v>
      </c>
      <c r="O25" s="100">
        <v>0.60359929999999995</v>
      </c>
      <c r="P25" s="100">
        <v>0.1847347</v>
      </c>
      <c r="R25" s="115">
        <v>1918</v>
      </c>
      <c r="S25" s="100">
        <v>61</v>
      </c>
      <c r="T25" s="100">
        <v>2.4198369999999998</v>
      </c>
      <c r="U25" s="100">
        <v>5.9779209</v>
      </c>
      <c r="V25" s="100" t="s">
        <v>24</v>
      </c>
      <c r="W25" s="100">
        <v>6.8736322000000003</v>
      </c>
      <c r="X25" s="100">
        <v>4.0618397999999996</v>
      </c>
      <c r="Y25" s="100">
        <v>3.5654797</v>
      </c>
      <c r="Z25" s="100">
        <v>66.106556999999995</v>
      </c>
      <c r="AA25" s="100" t="s">
        <v>24</v>
      </c>
      <c r="AB25" s="100">
        <v>2.3149905</v>
      </c>
      <c r="AC25" s="100">
        <v>0.28157310000000002</v>
      </c>
      <c r="AD25" s="100">
        <v>615</v>
      </c>
      <c r="AE25" s="100">
        <v>0.2472956</v>
      </c>
      <c r="AF25" s="100">
        <v>9.1199600000000006E-2</v>
      </c>
      <c r="AH25" s="115">
        <v>1918</v>
      </c>
      <c r="AI25" s="100">
        <v>187</v>
      </c>
      <c r="AJ25" s="100">
        <v>3.6274958000000002</v>
      </c>
      <c r="AK25" s="100">
        <v>8.5991035999999994</v>
      </c>
      <c r="AL25" s="100" t="s">
        <v>24</v>
      </c>
      <c r="AM25" s="100">
        <v>9.9877807999999995</v>
      </c>
      <c r="AN25" s="100">
        <v>5.8437206000000002</v>
      </c>
      <c r="AO25" s="100">
        <v>5.0016590000000001</v>
      </c>
      <c r="AP25" s="100">
        <v>64.623655999999997</v>
      </c>
      <c r="AQ25" s="100" t="s">
        <v>24</v>
      </c>
      <c r="AR25" s="100">
        <v>2.9388652999999998</v>
      </c>
      <c r="AS25" s="100">
        <v>0.3721467</v>
      </c>
      <c r="AT25" s="100">
        <v>2185</v>
      </c>
      <c r="AU25" s="100">
        <v>0.42944470000000001</v>
      </c>
      <c r="AV25" s="100">
        <v>0.1433527</v>
      </c>
      <c r="AW25" s="100">
        <v>1.8604315</v>
      </c>
      <c r="AY25" s="115">
        <v>1918</v>
      </c>
    </row>
    <row r="26" spans="2:51" s="92" customFormat="1">
      <c r="B26" s="115">
        <v>1919</v>
      </c>
      <c r="C26" s="100">
        <v>111</v>
      </c>
      <c r="D26" s="100">
        <v>4.1415948</v>
      </c>
      <c r="E26" s="100">
        <v>9.0453427000000008</v>
      </c>
      <c r="F26" s="100" t="s">
        <v>24</v>
      </c>
      <c r="G26" s="100">
        <v>10.559371000000001</v>
      </c>
      <c r="H26" s="100">
        <v>6.2684385000000002</v>
      </c>
      <c r="I26" s="100">
        <v>5.4750610999999996</v>
      </c>
      <c r="J26" s="100">
        <v>61.272727000000003</v>
      </c>
      <c r="K26" s="100" t="s">
        <v>24</v>
      </c>
      <c r="L26" s="100">
        <v>1.0687464</v>
      </c>
      <c r="M26" s="100">
        <v>0.29496169999999999</v>
      </c>
      <c r="N26" s="100">
        <v>1645</v>
      </c>
      <c r="O26" s="100">
        <v>0.62153440000000004</v>
      </c>
      <c r="P26" s="100">
        <v>0.1359774</v>
      </c>
      <c r="R26" s="115">
        <v>1919</v>
      </c>
      <c r="S26" s="100">
        <v>93</v>
      </c>
      <c r="T26" s="100">
        <v>3.6117149999999998</v>
      </c>
      <c r="U26" s="100">
        <v>7.7477722</v>
      </c>
      <c r="V26" s="100" t="s">
        <v>24</v>
      </c>
      <c r="W26" s="100">
        <v>8.8452110000000008</v>
      </c>
      <c r="X26" s="100">
        <v>5.5516475999999999</v>
      </c>
      <c r="Y26" s="100">
        <v>4.9580970999999998</v>
      </c>
      <c r="Z26" s="100">
        <v>60.887096999999997</v>
      </c>
      <c r="AA26" s="100" t="s">
        <v>24</v>
      </c>
      <c r="AB26" s="100">
        <v>1.2713601999999999</v>
      </c>
      <c r="AC26" s="100">
        <v>0.32864510000000002</v>
      </c>
      <c r="AD26" s="100">
        <v>1395</v>
      </c>
      <c r="AE26" s="100">
        <v>0.5491762</v>
      </c>
      <c r="AF26" s="100">
        <v>0.15114739999999999</v>
      </c>
      <c r="AH26" s="115">
        <v>1919</v>
      </c>
      <c r="AI26" s="100">
        <v>204</v>
      </c>
      <c r="AJ26" s="100">
        <v>3.8819572999999998</v>
      </c>
      <c r="AK26" s="100">
        <v>8.3738445000000006</v>
      </c>
      <c r="AL26" s="100" t="s">
        <v>24</v>
      </c>
      <c r="AM26" s="100">
        <v>9.6696977999999998</v>
      </c>
      <c r="AN26" s="100">
        <v>5.9047337000000004</v>
      </c>
      <c r="AO26" s="100">
        <v>5.2156751999999997</v>
      </c>
      <c r="AP26" s="100">
        <v>61.096058999999997</v>
      </c>
      <c r="AQ26" s="100" t="s">
        <v>24</v>
      </c>
      <c r="AR26" s="100">
        <v>1.1524772999999999</v>
      </c>
      <c r="AS26" s="100">
        <v>0.3094191</v>
      </c>
      <c r="AT26" s="100">
        <v>3040</v>
      </c>
      <c r="AU26" s="100">
        <v>0.58609820000000001</v>
      </c>
      <c r="AV26" s="100">
        <v>0.14254230000000001</v>
      </c>
      <c r="AW26" s="100">
        <v>1.1674766000000001</v>
      </c>
      <c r="AY26" s="115">
        <v>1919</v>
      </c>
    </row>
    <row r="27" spans="2:51" s="92" customFormat="1">
      <c r="B27" s="115">
        <v>1920</v>
      </c>
      <c r="C27" s="100">
        <v>122</v>
      </c>
      <c r="D27" s="100">
        <v>4.4753996999999996</v>
      </c>
      <c r="E27" s="100">
        <v>11.095565000000001</v>
      </c>
      <c r="F27" s="100" t="s">
        <v>24</v>
      </c>
      <c r="G27" s="100">
        <v>13.100631999999999</v>
      </c>
      <c r="H27" s="100">
        <v>7.2934159999999997</v>
      </c>
      <c r="I27" s="100">
        <v>6.2777121999999999</v>
      </c>
      <c r="J27" s="100">
        <v>63.934426000000002</v>
      </c>
      <c r="K27" s="100" t="s">
        <v>24</v>
      </c>
      <c r="L27" s="100">
        <v>3.7048283999999998</v>
      </c>
      <c r="M27" s="100">
        <v>0.3806196</v>
      </c>
      <c r="N27" s="100">
        <v>1545</v>
      </c>
      <c r="O27" s="100">
        <v>0.57386139999999997</v>
      </c>
      <c r="P27" s="100">
        <v>0.1514238</v>
      </c>
      <c r="R27" s="115">
        <v>1920</v>
      </c>
      <c r="S27" s="100">
        <v>77</v>
      </c>
      <c r="T27" s="100">
        <v>2.9287844999999999</v>
      </c>
      <c r="U27" s="100">
        <v>7.3898275</v>
      </c>
      <c r="V27" s="100" t="s">
        <v>24</v>
      </c>
      <c r="W27" s="100">
        <v>8.6651953000000006</v>
      </c>
      <c r="X27" s="100">
        <v>4.8357042000000003</v>
      </c>
      <c r="Y27" s="100">
        <v>4.0628959</v>
      </c>
      <c r="Z27" s="100">
        <v>63.798701000000001</v>
      </c>
      <c r="AA27" s="100" t="s">
        <v>24</v>
      </c>
      <c r="AB27" s="100">
        <v>2.9729730000000001</v>
      </c>
      <c r="AC27" s="100">
        <v>0.31770920000000002</v>
      </c>
      <c r="AD27" s="100">
        <v>1015</v>
      </c>
      <c r="AE27" s="100">
        <v>0.39137300000000003</v>
      </c>
      <c r="AF27" s="100">
        <v>0.12734819999999999</v>
      </c>
      <c r="AH27" s="115">
        <v>1920</v>
      </c>
      <c r="AI27" s="100">
        <v>199</v>
      </c>
      <c r="AJ27" s="100">
        <v>3.7160902999999998</v>
      </c>
      <c r="AK27" s="100">
        <v>9.2497044000000006</v>
      </c>
      <c r="AL27" s="100" t="s">
        <v>24</v>
      </c>
      <c r="AM27" s="100">
        <v>10.88608</v>
      </c>
      <c r="AN27" s="100">
        <v>6.0874810000000004</v>
      </c>
      <c r="AO27" s="100">
        <v>5.1976186000000002</v>
      </c>
      <c r="AP27" s="100">
        <v>63.881909999999998</v>
      </c>
      <c r="AQ27" s="100" t="s">
        <v>24</v>
      </c>
      <c r="AR27" s="100">
        <v>3.3826279000000001</v>
      </c>
      <c r="AS27" s="100">
        <v>0.35353269999999998</v>
      </c>
      <c r="AT27" s="100">
        <v>2560</v>
      </c>
      <c r="AU27" s="100">
        <v>0.48432360000000002</v>
      </c>
      <c r="AV27" s="100">
        <v>0.14086499999999999</v>
      </c>
      <c r="AW27" s="100">
        <v>1.5014647000000001</v>
      </c>
      <c r="AY27" s="115">
        <v>1920</v>
      </c>
    </row>
    <row r="28" spans="2:51">
      <c r="B28" s="116">
        <v>1921</v>
      </c>
      <c r="C28" s="100">
        <v>129</v>
      </c>
      <c r="D28" s="100">
        <v>4.6538475000000004</v>
      </c>
      <c r="E28" s="100">
        <v>11.342414</v>
      </c>
      <c r="F28" s="100" t="s">
        <v>24</v>
      </c>
      <c r="G28" s="100">
        <v>13.081715000000001</v>
      </c>
      <c r="H28" s="100">
        <v>7.5138087999999996</v>
      </c>
      <c r="I28" s="100">
        <v>6.3403520999999996</v>
      </c>
      <c r="J28" s="100">
        <v>63.275193999999999</v>
      </c>
      <c r="K28" s="100" t="s">
        <v>24</v>
      </c>
      <c r="L28" s="100">
        <v>3.5586207000000001</v>
      </c>
      <c r="M28" s="100">
        <v>0.42085349999999999</v>
      </c>
      <c r="N28" s="100">
        <v>1692.5</v>
      </c>
      <c r="O28" s="100">
        <v>0.61817449999999996</v>
      </c>
      <c r="P28" s="100">
        <v>0.17436589999999999</v>
      </c>
      <c r="R28" s="116">
        <v>1921</v>
      </c>
      <c r="S28" s="100">
        <v>63</v>
      </c>
      <c r="T28" s="100">
        <v>2.3479428000000002</v>
      </c>
      <c r="U28" s="100">
        <v>4.4940001000000001</v>
      </c>
      <c r="V28" s="100" t="s">
        <v>24</v>
      </c>
      <c r="W28" s="100">
        <v>5.0071979999999998</v>
      </c>
      <c r="X28" s="100">
        <v>3.3480352999999998</v>
      </c>
      <c r="Y28" s="100">
        <v>3.0375489999999998</v>
      </c>
      <c r="Z28" s="100">
        <v>56.468254000000002</v>
      </c>
      <c r="AA28" s="100" t="s">
        <v>24</v>
      </c>
      <c r="AB28" s="100">
        <v>2.3472428999999999</v>
      </c>
      <c r="AC28" s="100">
        <v>0.2689549</v>
      </c>
      <c r="AD28" s="100">
        <v>1205</v>
      </c>
      <c r="AE28" s="100">
        <v>0.45528390000000002</v>
      </c>
      <c r="AF28" s="100">
        <v>0.15827820000000001</v>
      </c>
      <c r="AH28" s="116">
        <v>1921</v>
      </c>
      <c r="AI28" s="100">
        <v>192</v>
      </c>
      <c r="AJ28" s="100">
        <v>3.5196421999999998</v>
      </c>
      <c r="AK28" s="100">
        <v>7.8792486000000004</v>
      </c>
      <c r="AL28" s="100" t="s">
        <v>24</v>
      </c>
      <c r="AM28" s="100">
        <v>8.9875553000000004</v>
      </c>
      <c r="AN28" s="100">
        <v>5.4318530000000003</v>
      </c>
      <c r="AO28" s="100">
        <v>4.7026294999999996</v>
      </c>
      <c r="AP28" s="100">
        <v>61.041666999999997</v>
      </c>
      <c r="AQ28" s="100" t="s">
        <v>24</v>
      </c>
      <c r="AR28" s="100">
        <v>3.0432714999999999</v>
      </c>
      <c r="AS28" s="100">
        <v>0.35505579999999998</v>
      </c>
      <c r="AT28" s="100">
        <v>2897.5</v>
      </c>
      <c r="AU28" s="100">
        <v>0.5381087</v>
      </c>
      <c r="AV28" s="100">
        <v>0.16729430000000001</v>
      </c>
      <c r="AW28" s="100">
        <v>2.5239015999999999</v>
      </c>
      <c r="AY28" s="116">
        <v>1921</v>
      </c>
    </row>
    <row r="29" spans="2:51">
      <c r="B29" s="117">
        <v>1922</v>
      </c>
      <c r="C29" s="100">
        <v>92</v>
      </c>
      <c r="D29" s="100">
        <v>3.2491612000000001</v>
      </c>
      <c r="E29" s="100">
        <v>7.1166375999999998</v>
      </c>
      <c r="F29" s="100" t="s">
        <v>24</v>
      </c>
      <c r="G29" s="100">
        <v>8.1729284</v>
      </c>
      <c r="H29" s="100">
        <v>4.8971007999999996</v>
      </c>
      <c r="I29" s="100">
        <v>4.3157190999999999</v>
      </c>
      <c r="J29" s="100">
        <v>61.358696000000002</v>
      </c>
      <c r="K29" s="100" t="s">
        <v>24</v>
      </c>
      <c r="L29" s="100">
        <v>2.6136363999999999</v>
      </c>
      <c r="M29" s="100">
        <v>0.31458370000000002</v>
      </c>
      <c r="N29" s="100">
        <v>1347.5</v>
      </c>
      <c r="O29" s="100">
        <v>0.48180060000000002</v>
      </c>
      <c r="P29" s="100">
        <v>0.15694150000000001</v>
      </c>
      <c r="R29" s="117">
        <v>1922</v>
      </c>
      <c r="S29" s="100">
        <v>67</v>
      </c>
      <c r="T29" s="100">
        <v>2.4466842</v>
      </c>
      <c r="U29" s="100">
        <v>6.2969102000000001</v>
      </c>
      <c r="V29" s="100" t="s">
        <v>24</v>
      </c>
      <c r="W29" s="100">
        <v>7.4612002999999998</v>
      </c>
      <c r="X29" s="100">
        <v>4.0530647999999996</v>
      </c>
      <c r="Y29" s="100">
        <v>3.3627121999999998</v>
      </c>
      <c r="Z29" s="100">
        <v>65.111940000000004</v>
      </c>
      <c r="AA29" s="100" t="s">
        <v>24</v>
      </c>
      <c r="AB29" s="100">
        <v>2.8743029</v>
      </c>
      <c r="AC29" s="100">
        <v>0.30363459999999998</v>
      </c>
      <c r="AD29" s="100">
        <v>812.5</v>
      </c>
      <c r="AE29" s="100">
        <v>0.30083680000000002</v>
      </c>
      <c r="AF29" s="100">
        <v>0.12595919999999999</v>
      </c>
      <c r="AH29" s="117">
        <v>1922</v>
      </c>
      <c r="AI29" s="100">
        <v>159</v>
      </c>
      <c r="AJ29" s="100">
        <v>2.8546293</v>
      </c>
      <c r="AK29" s="100">
        <v>6.7656587999999998</v>
      </c>
      <c r="AL29" s="100" t="s">
        <v>24</v>
      </c>
      <c r="AM29" s="100">
        <v>7.8873753000000004</v>
      </c>
      <c r="AN29" s="100">
        <v>4.5125023000000004</v>
      </c>
      <c r="AO29" s="100">
        <v>3.8710019</v>
      </c>
      <c r="AP29" s="100">
        <v>62.940252000000001</v>
      </c>
      <c r="AQ29" s="100" t="s">
        <v>24</v>
      </c>
      <c r="AR29" s="100">
        <v>2.7174841999999999</v>
      </c>
      <c r="AS29" s="100">
        <v>0.30987510000000001</v>
      </c>
      <c r="AT29" s="100">
        <v>2160</v>
      </c>
      <c r="AU29" s="100">
        <v>0.39289869999999999</v>
      </c>
      <c r="AV29" s="100">
        <v>0.14365049999999999</v>
      </c>
      <c r="AW29" s="100">
        <v>1.1301793</v>
      </c>
      <c r="AY29" s="117">
        <v>1922</v>
      </c>
    </row>
    <row r="30" spans="2:51">
      <c r="B30" s="117">
        <v>1923</v>
      </c>
      <c r="C30" s="100">
        <v>150</v>
      </c>
      <c r="D30" s="100">
        <v>5.1745549999999998</v>
      </c>
      <c r="E30" s="100">
        <v>12.390271</v>
      </c>
      <c r="F30" s="100" t="s">
        <v>24</v>
      </c>
      <c r="G30" s="100">
        <v>14.531832</v>
      </c>
      <c r="H30" s="100">
        <v>8.1421478</v>
      </c>
      <c r="I30" s="100">
        <v>6.8257205000000001</v>
      </c>
      <c r="J30" s="100">
        <v>63.909396000000001</v>
      </c>
      <c r="K30" s="100" t="s">
        <v>24</v>
      </c>
      <c r="L30" s="100">
        <v>3.2265003000000001</v>
      </c>
      <c r="M30" s="100">
        <v>0.47435329999999998</v>
      </c>
      <c r="N30" s="100">
        <v>1882.5</v>
      </c>
      <c r="O30" s="100">
        <v>0.65745819999999999</v>
      </c>
      <c r="P30" s="100">
        <v>0.20538310000000001</v>
      </c>
      <c r="R30" s="117">
        <v>1923</v>
      </c>
      <c r="S30" s="100">
        <v>94</v>
      </c>
      <c r="T30" s="100">
        <v>3.3636298999999998</v>
      </c>
      <c r="U30" s="100">
        <v>7.1945461999999996</v>
      </c>
      <c r="V30" s="100" t="s">
        <v>24</v>
      </c>
      <c r="W30" s="100">
        <v>8.2738613000000001</v>
      </c>
      <c r="X30" s="100">
        <v>4.9947961999999997</v>
      </c>
      <c r="Y30" s="100">
        <v>4.3295555999999999</v>
      </c>
      <c r="Z30" s="100">
        <v>61.317203999999997</v>
      </c>
      <c r="AA30" s="100" t="s">
        <v>24</v>
      </c>
      <c r="AB30" s="100">
        <v>2.7027027000000001</v>
      </c>
      <c r="AC30" s="100">
        <v>0.38189650000000003</v>
      </c>
      <c r="AD30" s="100">
        <v>1385</v>
      </c>
      <c r="AE30" s="100">
        <v>0.50250340000000004</v>
      </c>
      <c r="AF30" s="100">
        <v>0.19125539999999999</v>
      </c>
      <c r="AH30" s="117">
        <v>1923</v>
      </c>
      <c r="AI30" s="100">
        <v>244</v>
      </c>
      <c r="AJ30" s="100">
        <v>4.2856641</v>
      </c>
      <c r="AK30" s="100">
        <v>9.7366688000000003</v>
      </c>
      <c r="AL30" s="100" t="s">
        <v>24</v>
      </c>
      <c r="AM30" s="100">
        <v>11.323584</v>
      </c>
      <c r="AN30" s="100">
        <v>6.5575089999999996</v>
      </c>
      <c r="AO30" s="100">
        <v>5.5801204999999996</v>
      </c>
      <c r="AP30" s="100">
        <v>62.913223000000002</v>
      </c>
      <c r="AQ30" s="100" t="s">
        <v>24</v>
      </c>
      <c r="AR30" s="100">
        <v>3.0023379000000001</v>
      </c>
      <c r="AS30" s="100">
        <v>0.43388579999999999</v>
      </c>
      <c r="AT30" s="100">
        <v>3267.5</v>
      </c>
      <c r="AU30" s="100">
        <v>0.58145740000000001</v>
      </c>
      <c r="AV30" s="100">
        <v>0.19914760000000001</v>
      </c>
      <c r="AW30" s="100">
        <v>1.7221755000000001</v>
      </c>
      <c r="AY30" s="117">
        <v>1923</v>
      </c>
    </row>
    <row r="31" spans="2:51">
      <c r="B31" s="117">
        <v>1924</v>
      </c>
      <c r="C31" s="100">
        <v>177</v>
      </c>
      <c r="D31" s="100">
        <v>5.9767010000000003</v>
      </c>
      <c r="E31" s="100">
        <v>13.221748</v>
      </c>
      <c r="F31" s="100" t="s">
        <v>24</v>
      </c>
      <c r="G31" s="100">
        <v>15.366745</v>
      </c>
      <c r="H31" s="100">
        <v>8.9113173000000003</v>
      </c>
      <c r="I31" s="100">
        <v>7.7244881000000003</v>
      </c>
      <c r="J31" s="100">
        <v>62.528249000000002</v>
      </c>
      <c r="K31" s="100" t="s">
        <v>24</v>
      </c>
      <c r="L31" s="100">
        <v>4.4416561999999997</v>
      </c>
      <c r="M31" s="100">
        <v>0.5690769</v>
      </c>
      <c r="N31" s="100">
        <v>2407.5</v>
      </c>
      <c r="O31" s="100">
        <v>0.82296440000000004</v>
      </c>
      <c r="P31" s="100">
        <v>0.27209689999999997</v>
      </c>
      <c r="R31" s="117">
        <v>1924</v>
      </c>
      <c r="S31" s="100">
        <v>98</v>
      </c>
      <c r="T31" s="100">
        <v>3.4389585</v>
      </c>
      <c r="U31" s="100">
        <v>7.0446133</v>
      </c>
      <c r="V31" s="100" t="s">
        <v>24</v>
      </c>
      <c r="W31" s="100">
        <v>8.0770280000000003</v>
      </c>
      <c r="X31" s="100">
        <v>4.9700585999999998</v>
      </c>
      <c r="Y31" s="100">
        <v>4.3771779999999998</v>
      </c>
      <c r="Z31" s="100">
        <v>61.887754999999999</v>
      </c>
      <c r="AA31" s="100" t="s">
        <v>24</v>
      </c>
      <c r="AB31" s="100">
        <v>3.4134448000000002</v>
      </c>
      <c r="AC31" s="100">
        <v>0.41043679999999999</v>
      </c>
      <c r="AD31" s="100">
        <v>1385</v>
      </c>
      <c r="AE31" s="100">
        <v>0.49275980000000003</v>
      </c>
      <c r="AF31" s="100">
        <v>0.19723660000000001</v>
      </c>
      <c r="AH31" s="117">
        <v>1924</v>
      </c>
      <c r="AI31" s="100">
        <v>275</v>
      </c>
      <c r="AJ31" s="100">
        <v>4.7322411999999998</v>
      </c>
      <c r="AK31" s="100">
        <v>10.076731000000001</v>
      </c>
      <c r="AL31" s="100" t="s">
        <v>24</v>
      </c>
      <c r="AM31" s="100">
        <v>11.634568</v>
      </c>
      <c r="AN31" s="100">
        <v>6.9388325000000002</v>
      </c>
      <c r="AO31" s="100">
        <v>6.0615233000000002</v>
      </c>
      <c r="AP31" s="100">
        <v>62.3</v>
      </c>
      <c r="AQ31" s="100" t="s">
        <v>24</v>
      </c>
      <c r="AR31" s="100">
        <v>4.0110852000000001</v>
      </c>
      <c r="AS31" s="100">
        <v>0.50018189999999996</v>
      </c>
      <c r="AT31" s="100">
        <v>3792.5</v>
      </c>
      <c r="AU31" s="100">
        <v>0.66116350000000002</v>
      </c>
      <c r="AV31" s="100">
        <v>0.2389733</v>
      </c>
      <c r="AW31" s="100">
        <v>1.8768591999999999</v>
      </c>
      <c r="AY31" s="117">
        <v>1924</v>
      </c>
    </row>
    <row r="32" spans="2:51">
      <c r="B32" s="117">
        <v>1925</v>
      </c>
      <c r="C32" s="100">
        <v>93</v>
      </c>
      <c r="D32" s="100">
        <v>3.0681930999999998</v>
      </c>
      <c r="E32" s="100">
        <v>7.5184289</v>
      </c>
      <c r="F32" s="100" t="s">
        <v>24</v>
      </c>
      <c r="G32" s="100">
        <v>8.8917105000000003</v>
      </c>
      <c r="H32" s="100">
        <v>4.8456656999999996</v>
      </c>
      <c r="I32" s="100">
        <v>4.0206910000000002</v>
      </c>
      <c r="J32" s="100">
        <v>63.575268999999999</v>
      </c>
      <c r="K32" s="100" t="s">
        <v>24</v>
      </c>
      <c r="L32" s="100">
        <v>2.5898078999999998</v>
      </c>
      <c r="M32" s="100">
        <v>0.2987088</v>
      </c>
      <c r="N32" s="100">
        <v>1220</v>
      </c>
      <c r="O32" s="100">
        <v>0.40750890000000001</v>
      </c>
      <c r="P32" s="100">
        <v>0.141567</v>
      </c>
      <c r="R32" s="117">
        <v>1925</v>
      </c>
      <c r="S32" s="100">
        <v>72</v>
      </c>
      <c r="T32" s="100">
        <v>2.4758433000000002</v>
      </c>
      <c r="U32" s="100">
        <v>5.9220556000000002</v>
      </c>
      <c r="V32" s="100" t="s">
        <v>24</v>
      </c>
      <c r="W32" s="100">
        <v>6.9029832999999998</v>
      </c>
      <c r="X32" s="100">
        <v>3.8638819999999998</v>
      </c>
      <c r="Y32" s="100">
        <v>3.2478137</v>
      </c>
      <c r="Z32" s="100">
        <v>62.986111000000001</v>
      </c>
      <c r="AA32" s="100" t="s">
        <v>24</v>
      </c>
      <c r="AB32" s="100">
        <v>2.8191073000000002</v>
      </c>
      <c r="AC32" s="100">
        <v>0.30724590000000002</v>
      </c>
      <c r="AD32" s="100">
        <v>990</v>
      </c>
      <c r="AE32" s="100">
        <v>0.34522439999999999</v>
      </c>
      <c r="AF32" s="100">
        <v>0.1491458</v>
      </c>
      <c r="AH32" s="117">
        <v>1925</v>
      </c>
      <c r="AI32" s="100">
        <v>165</v>
      </c>
      <c r="AJ32" s="100">
        <v>2.7781519000000001</v>
      </c>
      <c r="AK32" s="100">
        <v>6.6773255000000002</v>
      </c>
      <c r="AL32" s="100" t="s">
        <v>24</v>
      </c>
      <c r="AM32" s="100">
        <v>7.8385178</v>
      </c>
      <c r="AN32" s="100">
        <v>4.340732</v>
      </c>
      <c r="AO32" s="100">
        <v>3.6269447000000001</v>
      </c>
      <c r="AP32" s="100">
        <v>63.318182</v>
      </c>
      <c r="AQ32" s="100" t="s">
        <v>24</v>
      </c>
      <c r="AR32" s="100">
        <v>2.6851098000000002</v>
      </c>
      <c r="AS32" s="100">
        <v>0.302375</v>
      </c>
      <c r="AT32" s="100">
        <v>2210</v>
      </c>
      <c r="AU32" s="100">
        <v>0.3770366</v>
      </c>
      <c r="AV32" s="100">
        <v>0.14486460000000001</v>
      </c>
      <c r="AW32" s="100">
        <v>1.2695639999999999</v>
      </c>
      <c r="AY32" s="117">
        <v>1925</v>
      </c>
    </row>
    <row r="33" spans="2:51">
      <c r="B33" s="117">
        <v>1926</v>
      </c>
      <c r="C33" s="100">
        <v>83</v>
      </c>
      <c r="D33" s="100">
        <v>2.6847808999999998</v>
      </c>
      <c r="E33" s="100">
        <v>6.1374449000000002</v>
      </c>
      <c r="F33" s="100" t="s">
        <v>24</v>
      </c>
      <c r="G33" s="100">
        <v>7.2310894000000001</v>
      </c>
      <c r="H33" s="100">
        <v>4.0518938000000002</v>
      </c>
      <c r="I33" s="100">
        <v>3.5363509999999998</v>
      </c>
      <c r="J33" s="100">
        <v>62.379517999999997</v>
      </c>
      <c r="K33" s="100" t="s">
        <v>24</v>
      </c>
      <c r="L33" s="100">
        <v>2.0544554000000002</v>
      </c>
      <c r="M33" s="100">
        <v>0.2562757</v>
      </c>
      <c r="N33" s="100">
        <v>1147.5</v>
      </c>
      <c r="O33" s="100">
        <v>0.37583519999999998</v>
      </c>
      <c r="P33" s="100">
        <v>0.12942880000000001</v>
      </c>
      <c r="R33" s="117">
        <v>1926</v>
      </c>
      <c r="S33" s="100">
        <v>55</v>
      </c>
      <c r="T33" s="100">
        <v>1.8550998000000001</v>
      </c>
      <c r="U33" s="100">
        <v>4.8235714999999999</v>
      </c>
      <c r="V33" s="100" t="s">
        <v>24</v>
      </c>
      <c r="W33" s="100">
        <v>5.7628424999999996</v>
      </c>
      <c r="X33" s="100">
        <v>3.0251030000000001</v>
      </c>
      <c r="Y33" s="100">
        <v>2.4674432999999998</v>
      </c>
      <c r="Z33" s="100">
        <v>63.227272999999997</v>
      </c>
      <c r="AA33" s="100" t="s">
        <v>24</v>
      </c>
      <c r="AB33" s="100">
        <v>1.9510464999999999</v>
      </c>
      <c r="AC33" s="100">
        <v>0.22389580000000001</v>
      </c>
      <c r="AD33" s="100">
        <v>785</v>
      </c>
      <c r="AE33" s="100">
        <v>0.26852300000000001</v>
      </c>
      <c r="AF33" s="100">
        <v>0.1160672</v>
      </c>
      <c r="AH33" s="117">
        <v>1926</v>
      </c>
      <c r="AI33" s="100">
        <v>138</v>
      </c>
      <c r="AJ33" s="100">
        <v>2.278619</v>
      </c>
      <c r="AK33" s="100">
        <v>5.5022983999999999</v>
      </c>
      <c r="AL33" s="100" t="s">
        <v>24</v>
      </c>
      <c r="AM33" s="100">
        <v>6.5187138999999998</v>
      </c>
      <c r="AN33" s="100">
        <v>3.5627577000000001</v>
      </c>
      <c r="AO33" s="100">
        <v>3.0233184999999998</v>
      </c>
      <c r="AP33" s="100">
        <v>62.717390999999999</v>
      </c>
      <c r="AQ33" s="100" t="s">
        <v>24</v>
      </c>
      <c r="AR33" s="100">
        <v>2.0119551000000002</v>
      </c>
      <c r="AS33" s="100">
        <v>0.24230930000000001</v>
      </c>
      <c r="AT33" s="100">
        <v>1932.5</v>
      </c>
      <c r="AU33" s="100">
        <v>0.32334439999999998</v>
      </c>
      <c r="AV33" s="100">
        <v>0.1236468</v>
      </c>
      <c r="AW33" s="100">
        <v>1.272386</v>
      </c>
      <c r="AY33" s="117">
        <v>1926</v>
      </c>
    </row>
    <row r="34" spans="2:51">
      <c r="B34" s="117">
        <v>1927</v>
      </c>
      <c r="C34" s="100">
        <v>86</v>
      </c>
      <c r="D34" s="100">
        <v>2.7225529000000002</v>
      </c>
      <c r="E34" s="100">
        <v>5.4140607000000003</v>
      </c>
      <c r="F34" s="100" t="s">
        <v>24</v>
      </c>
      <c r="G34" s="100">
        <v>6.2999887000000001</v>
      </c>
      <c r="H34" s="100">
        <v>3.7567716999999998</v>
      </c>
      <c r="I34" s="100">
        <v>3.1749442000000001</v>
      </c>
      <c r="J34" s="100">
        <v>62.676470999999999</v>
      </c>
      <c r="K34" s="100" t="s">
        <v>24</v>
      </c>
      <c r="L34" s="100">
        <v>2.0183056000000001</v>
      </c>
      <c r="M34" s="100">
        <v>0.26173229999999997</v>
      </c>
      <c r="N34" s="100">
        <v>1142.5</v>
      </c>
      <c r="O34" s="100">
        <v>0.36625629999999998</v>
      </c>
      <c r="P34" s="100">
        <v>0.1279574</v>
      </c>
      <c r="R34" s="117">
        <v>1927</v>
      </c>
      <c r="S34" s="100">
        <v>46</v>
      </c>
      <c r="T34" s="100">
        <v>1.5213148999999999</v>
      </c>
      <c r="U34" s="100">
        <v>3.2071931999999999</v>
      </c>
      <c r="V34" s="100" t="s">
        <v>24</v>
      </c>
      <c r="W34" s="100">
        <v>3.7815743999999998</v>
      </c>
      <c r="X34" s="100">
        <v>2.1831931999999998</v>
      </c>
      <c r="Y34" s="100">
        <v>1.9191285</v>
      </c>
      <c r="Z34" s="100">
        <v>62.826087000000001</v>
      </c>
      <c r="AA34" s="100" t="s">
        <v>24</v>
      </c>
      <c r="AB34" s="100">
        <v>1.5785861000000001</v>
      </c>
      <c r="AC34" s="100">
        <v>0.18093139999999999</v>
      </c>
      <c r="AD34" s="100">
        <v>620</v>
      </c>
      <c r="AE34" s="100">
        <v>0.2079839</v>
      </c>
      <c r="AF34" s="100">
        <v>8.88462E-2</v>
      </c>
      <c r="AH34" s="117">
        <v>1927</v>
      </c>
      <c r="AI34" s="100">
        <v>132</v>
      </c>
      <c r="AJ34" s="100">
        <v>2.1350585999999998</v>
      </c>
      <c r="AK34" s="100">
        <v>4.3221002999999998</v>
      </c>
      <c r="AL34" s="100" t="s">
        <v>24</v>
      </c>
      <c r="AM34" s="100">
        <v>5.0553578000000003</v>
      </c>
      <c r="AN34" s="100">
        <v>2.9809896</v>
      </c>
      <c r="AO34" s="100">
        <v>2.5655006999999999</v>
      </c>
      <c r="AP34" s="100">
        <v>62.729008</v>
      </c>
      <c r="AQ34" s="100" t="s">
        <v>24</v>
      </c>
      <c r="AR34" s="100">
        <v>1.8397212999999999</v>
      </c>
      <c r="AS34" s="100">
        <v>0.22648499999999999</v>
      </c>
      <c r="AT34" s="100">
        <v>1762.5</v>
      </c>
      <c r="AU34" s="100">
        <v>0.28891549999999999</v>
      </c>
      <c r="AV34" s="100">
        <v>0.1107996</v>
      </c>
      <c r="AW34" s="100">
        <v>1.6880994</v>
      </c>
      <c r="AY34" s="117">
        <v>1927</v>
      </c>
    </row>
    <row r="35" spans="2:51">
      <c r="B35" s="117">
        <v>1928</v>
      </c>
      <c r="C35" s="100">
        <v>85</v>
      </c>
      <c r="D35" s="100">
        <v>2.6386042999999999</v>
      </c>
      <c r="E35" s="100">
        <v>4.8500888</v>
      </c>
      <c r="F35" s="100" t="s">
        <v>24</v>
      </c>
      <c r="G35" s="100">
        <v>5.5573357999999997</v>
      </c>
      <c r="H35" s="100">
        <v>3.4732181999999998</v>
      </c>
      <c r="I35" s="100">
        <v>3.0749960000000001</v>
      </c>
      <c r="J35" s="100">
        <v>62.5</v>
      </c>
      <c r="K35" s="100" t="s">
        <v>24</v>
      </c>
      <c r="L35" s="100">
        <v>1.9437457</v>
      </c>
      <c r="M35" s="100">
        <v>0.25644889999999998</v>
      </c>
      <c r="N35" s="100">
        <v>1122.5</v>
      </c>
      <c r="O35" s="100">
        <v>0.35292079999999998</v>
      </c>
      <c r="P35" s="100">
        <v>0.12579460000000001</v>
      </c>
      <c r="R35" s="117">
        <v>1928</v>
      </c>
      <c r="S35" s="100">
        <v>55</v>
      </c>
      <c r="T35" s="100">
        <v>1.7852505999999999</v>
      </c>
      <c r="U35" s="100">
        <v>3.4145203</v>
      </c>
      <c r="V35" s="100" t="s">
        <v>24</v>
      </c>
      <c r="W35" s="100">
        <v>3.912776</v>
      </c>
      <c r="X35" s="100">
        <v>2.4119009999999999</v>
      </c>
      <c r="Y35" s="100">
        <v>2.1022685999999999</v>
      </c>
      <c r="Z35" s="100">
        <v>58.409090999999997</v>
      </c>
      <c r="AA35" s="100" t="s">
        <v>24</v>
      </c>
      <c r="AB35" s="100">
        <v>1.6949152999999999</v>
      </c>
      <c r="AC35" s="100">
        <v>0.2096596</v>
      </c>
      <c r="AD35" s="100">
        <v>975</v>
      </c>
      <c r="AE35" s="100">
        <v>0.32107219999999997</v>
      </c>
      <c r="AF35" s="100">
        <v>0.1363384</v>
      </c>
      <c r="AH35" s="117">
        <v>1928</v>
      </c>
      <c r="AI35" s="100">
        <v>140</v>
      </c>
      <c r="AJ35" s="100">
        <v>2.2214464999999999</v>
      </c>
      <c r="AK35" s="100">
        <v>4.1624381000000001</v>
      </c>
      <c r="AL35" s="100" t="s">
        <v>24</v>
      </c>
      <c r="AM35" s="100">
        <v>4.7715310999999998</v>
      </c>
      <c r="AN35" s="100">
        <v>2.964343</v>
      </c>
      <c r="AO35" s="100">
        <v>2.6109217</v>
      </c>
      <c r="AP35" s="100">
        <v>60.892856999999999</v>
      </c>
      <c r="AQ35" s="100" t="s">
        <v>24</v>
      </c>
      <c r="AR35" s="100">
        <v>1.8377527</v>
      </c>
      <c r="AS35" s="100">
        <v>0.2357776</v>
      </c>
      <c r="AT35" s="100">
        <v>2097.5</v>
      </c>
      <c r="AU35" s="100">
        <v>0.33736509999999997</v>
      </c>
      <c r="AV35" s="100">
        <v>0.1304854</v>
      </c>
      <c r="AW35" s="100">
        <v>1.4204304999999999</v>
      </c>
      <c r="AY35" s="117">
        <v>1928</v>
      </c>
    </row>
    <row r="36" spans="2:51">
      <c r="B36" s="117">
        <v>1929</v>
      </c>
      <c r="C36" s="100">
        <v>91</v>
      </c>
      <c r="D36" s="100">
        <v>2.7868802000000001</v>
      </c>
      <c r="E36" s="100">
        <v>5.7116859</v>
      </c>
      <c r="F36" s="100" t="s">
        <v>24</v>
      </c>
      <c r="G36" s="100">
        <v>6.5812027999999998</v>
      </c>
      <c r="H36" s="100">
        <v>3.8902928999999999</v>
      </c>
      <c r="I36" s="100">
        <v>3.3254641999999999</v>
      </c>
      <c r="J36" s="100">
        <v>62.774724999999997</v>
      </c>
      <c r="K36" s="100" t="s">
        <v>24</v>
      </c>
      <c r="L36" s="100">
        <v>1.9113632</v>
      </c>
      <c r="M36" s="100">
        <v>0.26211190000000001</v>
      </c>
      <c r="N36" s="100">
        <v>1212.5</v>
      </c>
      <c r="O36" s="100">
        <v>0.3762607</v>
      </c>
      <c r="P36" s="100">
        <v>0.1351977</v>
      </c>
      <c r="R36" s="117">
        <v>1929</v>
      </c>
      <c r="S36" s="100">
        <v>67</v>
      </c>
      <c r="T36" s="100">
        <v>2.1415329999999999</v>
      </c>
      <c r="U36" s="100">
        <v>4.7635512999999996</v>
      </c>
      <c r="V36" s="100" t="s">
        <v>24</v>
      </c>
      <c r="W36" s="100">
        <v>5.6120225000000001</v>
      </c>
      <c r="X36" s="100">
        <v>3.1076098000000001</v>
      </c>
      <c r="Y36" s="100">
        <v>2.6055280999999999</v>
      </c>
      <c r="Z36" s="100">
        <v>60.783582000000003</v>
      </c>
      <c r="AA36" s="100" t="s">
        <v>24</v>
      </c>
      <c r="AB36" s="100">
        <v>1.9137389</v>
      </c>
      <c r="AC36" s="100">
        <v>0.25632199999999999</v>
      </c>
      <c r="AD36" s="100">
        <v>1085</v>
      </c>
      <c r="AE36" s="100">
        <v>0.3519642</v>
      </c>
      <c r="AF36" s="100">
        <v>0.16123699999999999</v>
      </c>
      <c r="AH36" s="117">
        <v>1929</v>
      </c>
      <c r="AI36" s="100">
        <v>158</v>
      </c>
      <c r="AJ36" s="100">
        <v>2.4711053000000001</v>
      </c>
      <c r="AK36" s="100">
        <v>5.2996622999999996</v>
      </c>
      <c r="AL36" s="100" t="s">
        <v>24</v>
      </c>
      <c r="AM36" s="100">
        <v>6.1756213999999998</v>
      </c>
      <c r="AN36" s="100">
        <v>3.5335380000000001</v>
      </c>
      <c r="AO36" s="100">
        <v>2.9953401999999998</v>
      </c>
      <c r="AP36" s="100">
        <v>61.93038</v>
      </c>
      <c r="AQ36" s="100" t="s">
        <v>24</v>
      </c>
      <c r="AR36" s="100">
        <v>1.9123699000000001</v>
      </c>
      <c r="AS36" s="100">
        <v>0.25962499999999999</v>
      </c>
      <c r="AT36" s="100">
        <v>2297.5</v>
      </c>
      <c r="AU36" s="100">
        <v>0.36438179999999998</v>
      </c>
      <c r="AV36" s="100">
        <v>0.1463602</v>
      </c>
      <c r="AW36" s="100">
        <v>1.1990394</v>
      </c>
      <c r="AY36" s="117">
        <v>1929</v>
      </c>
    </row>
    <row r="37" spans="2:51">
      <c r="B37" s="117">
        <v>1930</v>
      </c>
      <c r="C37" s="100">
        <v>73</v>
      </c>
      <c r="D37" s="100">
        <v>2.2152763000000002</v>
      </c>
      <c r="E37" s="100">
        <v>5.3844048999999998</v>
      </c>
      <c r="F37" s="100" t="s">
        <v>24</v>
      </c>
      <c r="G37" s="100">
        <v>6.3760680000000001</v>
      </c>
      <c r="H37" s="100">
        <v>3.3983941999999998</v>
      </c>
      <c r="I37" s="100">
        <v>2.8122242000000002</v>
      </c>
      <c r="J37" s="100">
        <v>64.486300999999997</v>
      </c>
      <c r="K37" s="100" t="s">
        <v>24</v>
      </c>
      <c r="L37" s="100">
        <v>2.28125</v>
      </c>
      <c r="M37" s="100">
        <v>0.23436499999999999</v>
      </c>
      <c r="N37" s="100">
        <v>905</v>
      </c>
      <c r="O37" s="100">
        <v>0.2784701</v>
      </c>
      <c r="P37" s="100">
        <v>0.11348709999999999</v>
      </c>
      <c r="R37" s="117">
        <v>1930</v>
      </c>
      <c r="S37" s="100">
        <v>45</v>
      </c>
      <c r="T37" s="100">
        <v>1.4207236000000001</v>
      </c>
      <c r="U37" s="100">
        <v>2.8073516000000001</v>
      </c>
      <c r="V37" s="100" t="s">
        <v>24</v>
      </c>
      <c r="W37" s="100">
        <v>3.2444023999999998</v>
      </c>
      <c r="X37" s="100">
        <v>1.9041927999999999</v>
      </c>
      <c r="Y37" s="100">
        <v>1.6296759000000001</v>
      </c>
      <c r="Z37" s="100">
        <v>63.277777999999998</v>
      </c>
      <c r="AA37" s="100" t="s">
        <v>24</v>
      </c>
      <c r="AB37" s="100">
        <v>1.9480519000000001</v>
      </c>
      <c r="AC37" s="100">
        <v>0.1860811</v>
      </c>
      <c r="AD37" s="100">
        <v>585</v>
      </c>
      <c r="AE37" s="100">
        <v>0.18756010000000001</v>
      </c>
      <c r="AF37" s="100">
        <v>9.4271999999999995E-2</v>
      </c>
      <c r="AH37" s="117">
        <v>1930</v>
      </c>
      <c r="AI37" s="100">
        <v>118</v>
      </c>
      <c r="AJ37" s="100">
        <v>1.8258623</v>
      </c>
      <c r="AK37" s="100">
        <v>4.0277801000000002</v>
      </c>
      <c r="AL37" s="100" t="s">
        <v>24</v>
      </c>
      <c r="AM37" s="100">
        <v>4.7187913000000004</v>
      </c>
      <c r="AN37" s="100">
        <v>2.6225318999999998</v>
      </c>
      <c r="AO37" s="100">
        <v>2.2034256999999999</v>
      </c>
      <c r="AP37" s="100">
        <v>64.025424000000001</v>
      </c>
      <c r="AQ37" s="100" t="s">
        <v>24</v>
      </c>
      <c r="AR37" s="100">
        <v>2.1415608000000002</v>
      </c>
      <c r="AS37" s="100">
        <v>0.21326200000000001</v>
      </c>
      <c r="AT37" s="100">
        <v>1490</v>
      </c>
      <c r="AU37" s="100">
        <v>0.2339493</v>
      </c>
      <c r="AV37" s="100">
        <v>0.10507809999999999</v>
      </c>
      <c r="AW37" s="100">
        <v>1.9179660000000001</v>
      </c>
      <c r="AY37" s="117">
        <v>1930</v>
      </c>
    </row>
    <row r="38" spans="2:51">
      <c r="B38" s="118">
        <v>1931</v>
      </c>
      <c r="C38" s="100">
        <v>76</v>
      </c>
      <c r="D38" s="100">
        <v>2.2883295000000001</v>
      </c>
      <c r="E38" s="100">
        <v>4.5188721999999997</v>
      </c>
      <c r="F38" s="100" t="s">
        <v>24</v>
      </c>
      <c r="G38" s="100">
        <v>5.2248332</v>
      </c>
      <c r="H38" s="100">
        <v>3.0662326000000002</v>
      </c>
      <c r="I38" s="100">
        <v>2.5898479000000001</v>
      </c>
      <c r="J38" s="100">
        <v>64.605262999999994</v>
      </c>
      <c r="K38" s="100" t="s">
        <v>24</v>
      </c>
      <c r="L38" s="100">
        <v>1.9957982999999999</v>
      </c>
      <c r="M38" s="100">
        <v>0.23902380000000001</v>
      </c>
      <c r="N38" s="100">
        <v>885</v>
      </c>
      <c r="O38" s="100">
        <v>0.27045200000000003</v>
      </c>
      <c r="P38" s="100">
        <v>0.11866930000000001</v>
      </c>
      <c r="R38" s="118">
        <v>1931</v>
      </c>
      <c r="S38" s="100">
        <v>63</v>
      </c>
      <c r="T38" s="100">
        <v>1.9654946</v>
      </c>
      <c r="U38" s="100">
        <v>3.2880886</v>
      </c>
      <c r="V38" s="100" t="s">
        <v>24</v>
      </c>
      <c r="W38" s="100">
        <v>3.7510007000000001</v>
      </c>
      <c r="X38" s="100">
        <v>2.4105089</v>
      </c>
      <c r="Y38" s="100">
        <v>2.1313504000000001</v>
      </c>
      <c r="Z38" s="100">
        <v>60.436508000000003</v>
      </c>
      <c r="AA38" s="100" t="s">
        <v>24</v>
      </c>
      <c r="AB38" s="100">
        <v>2.242791</v>
      </c>
      <c r="AC38" s="100">
        <v>0.25440160000000001</v>
      </c>
      <c r="AD38" s="100">
        <v>972.5</v>
      </c>
      <c r="AE38" s="100">
        <v>0.3084266</v>
      </c>
      <c r="AF38" s="100">
        <v>0.16944500000000001</v>
      </c>
      <c r="AH38" s="118">
        <v>1931</v>
      </c>
      <c r="AI38" s="100">
        <v>139</v>
      </c>
      <c r="AJ38" s="100">
        <v>2.1297785999999999</v>
      </c>
      <c r="AK38" s="100">
        <v>3.8777151000000001</v>
      </c>
      <c r="AL38" s="100" t="s">
        <v>24</v>
      </c>
      <c r="AM38" s="100">
        <v>4.4531840000000003</v>
      </c>
      <c r="AN38" s="100">
        <v>2.7276669</v>
      </c>
      <c r="AO38" s="100">
        <v>2.3539889000000001</v>
      </c>
      <c r="AP38" s="100">
        <v>62.715826999999997</v>
      </c>
      <c r="AQ38" s="100" t="s">
        <v>24</v>
      </c>
      <c r="AR38" s="100">
        <v>2.1006497999999998</v>
      </c>
      <c r="AS38" s="100">
        <v>0.24575669999999999</v>
      </c>
      <c r="AT38" s="100">
        <v>1857.5</v>
      </c>
      <c r="AU38" s="100">
        <v>0.28908709999999999</v>
      </c>
      <c r="AV38" s="100">
        <v>0.1407514</v>
      </c>
      <c r="AW38" s="100">
        <v>1.3743158</v>
      </c>
      <c r="AY38" s="118">
        <v>1931</v>
      </c>
    </row>
    <row r="39" spans="2:51">
      <c r="B39" s="118">
        <v>1932</v>
      </c>
      <c r="C39" s="100">
        <v>81</v>
      </c>
      <c r="D39" s="100">
        <v>2.4229009000000001</v>
      </c>
      <c r="E39" s="100">
        <v>4.3603088999999997</v>
      </c>
      <c r="F39" s="100" t="s">
        <v>24</v>
      </c>
      <c r="G39" s="100">
        <v>4.9436891999999997</v>
      </c>
      <c r="H39" s="100">
        <v>3.044978</v>
      </c>
      <c r="I39" s="100">
        <v>2.5912065000000002</v>
      </c>
      <c r="J39" s="100">
        <v>64.413579999999996</v>
      </c>
      <c r="K39" s="100" t="s">
        <v>24</v>
      </c>
      <c r="L39" s="100">
        <v>2.4823781999999999</v>
      </c>
      <c r="M39" s="100">
        <v>0.2542373</v>
      </c>
      <c r="N39" s="100">
        <v>932.5</v>
      </c>
      <c r="O39" s="100">
        <v>0.28333130000000001</v>
      </c>
      <c r="P39" s="100">
        <v>0.12915199999999999</v>
      </c>
      <c r="R39" s="118">
        <v>1932</v>
      </c>
      <c r="S39" s="100">
        <v>54</v>
      </c>
      <c r="T39" s="100">
        <v>1.6699136999999999</v>
      </c>
      <c r="U39" s="100">
        <v>3.0540737</v>
      </c>
      <c r="V39" s="100" t="s">
        <v>24</v>
      </c>
      <c r="W39" s="100">
        <v>3.6131327</v>
      </c>
      <c r="X39" s="100">
        <v>2.1105803000000001</v>
      </c>
      <c r="Y39" s="100">
        <v>1.8875086999999999</v>
      </c>
      <c r="Z39" s="100">
        <v>62.685184999999997</v>
      </c>
      <c r="AA39" s="100" t="s">
        <v>24</v>
      </c>
      <c r="AB39" s="100">
        <v>2.2852305999999998</v>
      </c>
      <c r="AC39" s="100">
        <v>0.21689359999999999</v>
      </c>
      <c r="AD39" s="100">
        <v>742.5</v>
      </c>
      <c r="AE39" s="100">
        <v>0.2336743</v>
      </c>
      <c r="AF39" s="100">
        <v>0.13262779999999999</v>
      </c>
      <c r="AH39" s="118">
        <v>1932</v>
      </c>
      <c r="AI39" s="100">
        <v>135</v>
      </c>
      <c r="AJ39" s="100">
        <v>2.05267</v>
      </c>
      <c r="AK39" s="100">
        <v>3.7366082999999999</v>
      </c>
      <c r="AL39" s="100" t="s">
        <v>24</v>
      </c>
      <c r="AM39" s="100">
        <v>4.3172452000000003</v>
      </c>
      <c r="AN39" s="100">
        <v>2.5922070000000001</v>
      </c>
      <c r="AO39" s="100">
        <v>2.2526902999999998</v>
      </c>
      <c r="AP39" s="100">
        <v>63.722222000000002</v>
      </c>
      <c r="AQ39" s="100" t="s">
        <v>24</v>
      </c>
      <c r="AR39" s="100">
        <v>2.3995734</v>
      </c>
      <c r="AS39" s="100">
        <v>0.23785609999999999</v>
      </c>
      <c r="AT39" s="100">
        <v>1675</v>
      </c>
      <c r="AU39" s="100">
        <v>0.25893919999999998</v>
      </c>
      <c r="AV39" s="100">
        <v>0.13067000000000001</v>
      </c>
      <c r="AW39" s="100">
        <v>1.4277025999999999</v>
      </c>
      <c r="AY39" s="118">
        <v>1932</v>
      </c>
    </row>
    <row r="40" spans="2:51">
      <c r="B40" s="118">
        <v>1933</v>
      </c>
      <c r="C40" s="100">
        <v>70</v>
      </c>
      <c r="D40" s="100">
        <v>2.0789403000000002</v>
      </c>
      <c r="E40" s="100">
        <v>3.9171733999999998</v>
      </c>
      <c r="F40" s="100" t="s">
        <v>24</v>
      </c>
      <c r="G40" s="100">
        <v>4.603097</v>
      </c>
      <c r="H40" s="100">
        <v>2.7007957999999999</v>
      </c>
      <c r="I40" s="100">
        <v>2.3427758999999999</v>
      </c>
      <c r="J40" s="100">
        <v>61.857143000000001</v>
      </c>
      <c r="K40" s="100" t="s">
        <v>24</v>
      </c>
      <c r="L40" s="100">
        <v>1.7980992</v>
      </c>
      <c r="M40" s="100">
        <v>0.2105263</v>
      </c>
      <c r="N40" s="100">
        <v>1015</v>
      </c>
      <c r="O40" s="100">
        <v>0.30645210000000001</v>
      </c>
      <c r="P40" s="100">
        <v>0.14196800000000001</v>
      </c>
      <c r="R40" s="118">
        <v>1933</v>
      </c>
      <c r="S40" s="100">
        <v>67</v>
      </c>
      <c r="T40" s="100">
        <v>2.0535139999999998</v>
      </c>
      <c r="U40" s="100">
        <v>3.6440367999999999</v>
      </c>
      <c r="V40" s="100" t="s">
        <v>24</v>
      </c>
      <c r="W40" s="100">
        <v>4.1804964</v>
      </c>
      <c r="X40" s="100">
        <v>2.5210572999999998</v>
      </c>
      <c r="Y40" s="100">
        <v>2.1872362999999999</v>
      </c>
      <c r="Z40" s="100">
        <v>58.171641999999999</v>
      </c>
      <c r="AA40" s="100" t="s">
        <v>24</v>
      </c>
      <c r="AB40" s="100">
        <v>2.3641496000000002</v>
      </c>
      <c r="AC40" s="100">
        <v>0.25901730000000001</v>
      </c>
      <c r="AD40" s="100">
        <v>1232.5</v>
      </c>
      <c r="AE40" s="100">
        <v>0.38486759999999998</v>
      </c>
      <c r="AF40" s="100">
        <v>0.2209662</v>
      </c>
      <c r="AH40" s="118">
        <v>1933</v>
      </c>
      <c r="AI40" s="100">
        <v>137</v>
      </c>
      <c r="AJ40" s="100">
        <v>2.0664273</v>
      </c>
      <c r="AK40" s="100">
        <v>3.7832373000000001</v>
      </c>
      <c r="AL40" s="100" t="s">
        <v>24</v>
      </c>
      <c r="AM40" s="100">
        <v>4.3965274000000001</v>
      </c>
      <c r="AN40" s="100">
        <v>2.6112262999999998</v>
      </c>
      <c r="AO40" s="100">
        <v>2.2664157999999999</v>
      </c>
      <c r="AP40" s="100">
        <v>60.054744999999997</v>
      </c>
      <c r="AQ40" s="100" t="s">
        <v>24</v>
      </c>
      <c r="AR40" s="100">
        <v>2.0365690999999999</v>
      </c>
      <c r="AS40" s="100">
        <v>0.2317438</v>
      </c>
      <c r="AT40" s="100">
        <v>2247.5</v>
      </c>
      <c r="AU40" s="100">
        <v>0.34499960000000002</v>
      </c>
      <c r="AV40" s="100">
        <v>0.1765893</v>
      </c>
      <c r="AW40" s="100">
        <v>1.0749544</v>
      </c>
      <c r="AY40" s="118">
        <v>1933</v>
      </c>
    </row>
    <row r="41" spans="2:51">
      <c r="B41" s="118">
        <v>1934</v>
      </c>
      <c r="C41" s="100">
        <v>78</v>
      </c>
      <c r="D41" s="100">
        <v>2.3019713999999998</v>
      </c>
      <c r="E41" s="100">
        <v>4.3797484000000004</v>
      </c>
      <c r="F41" s="100" t="s">
        <v>24</v>
      </c>
      <c r="G41" s="100">
        <v>5.1136119999999998</v>
      </c>
      <c r="H41" s="100">
        <v>2.9620950000000001</v>
      </c>
      <c r="I41" s="100">
        <v>2.5347567</v>
      </c>
      <c r="J41" s="100">
        <v>64.358974000000003</v>
      </c>
      <c r="K41" s="100" t="s">
        <v>24</v>
      </c>
      <c r="L41" s="100">
        <v>1.8941234</v>
      </c>
      <c r="M41" s="100">
        <v>0.2256814</v>
      </c>
      <c r="N41" s="100">
        <v>940</v>
      </c>
      <c r="O41" s="100">
        <v>0.28223140000000002</v>
      </c>
      <c r="P41" s="100">
        <v>0.1247714</v>
      </c>
      <c r="R41" s="118">
        <v>1934</v>
      </c>
      <c r="S41" s="100">
        <v>75</v>
      </c>
      <c r="T41" s="100">
        <v>2.2803284000000001</v>
      </c>
      <c r="U41" s="100">
        <v>3.9165763999999998</v>
      </c>
      <c r="V41" s="100" t="s">
        <v>24</v>
      </c>
      <c r="W41" s="100">
        <v>4.5257747999999998</v>
      </c>
      <c r="X41" s="100">
        <v>2.7274060000000002</v>
      </c>
      <c r="Y41" s="100">
        <v>2.3859203999999998</v>
      </c>
      <c r="Z41" s="100">
        <v>60.9</v>
      </c>
      <c r="AA41" s="100" t="s">
        <v>24</v>
      </c>
      <c r="AB41" s="100">
        <v>2.3496241000000002</v>
      </c>
      <c r="AC41" s="100">
        <v>0.2711693</v>
      </c>
      <c r="AD41" s="100">
        <v>1165</v>
      </c>
      <c r="AE41" s="100">
        <v>0.36120669999999999</v>
      </c>
      <c r="AF41" s="100">
        <v>0.196019</v>
      </c>
      <c r="AH41" s="118">
        <v>1934</v>
      </c>
      <c r="AI41" s="100">
        <v>153</v>
      </c>
      <c r="AJ41" s="100">
        <v>2.2913109999999999</v>
      </c>
      <c r="AK41" s="100">
        <v>4.1467201999999999</v>
      </c>
      <c r="AL41" s="100" t="s">
        <v>24</v>
      </c>
      <c r="AM41" s="100">
        <v>4.8192067999999999</v>
      </c>
      <c r="AN41" s="100">
        <v>2.8427625999999999</v>
      </c>
      <c r="AO41" s="100">
        <v>2.4605196</v>
      </c>
      <c r="AP41" s="100">
        <v>62.663398999999998</v>
      </c>
      <c r="AQ41" s="100" t="s">
        <v>24</v>
      </c>
      <c r="AR41" s="100">
        <v>2.0930233</v>
      </c>
      <c r="AS41" s="100">
        <v>0.2459016</v>
      </c>
      <c r="AT41" s="100">
        <v>2105</v>
      </c>
      <c r="AU41" s="100">
        <v>0.3210848</v>
      </c>
      <c r="AV41" s="100">
        <v>0.1561912</v>
      </c>
      <c r="AW41" s="100">
        <v>1.1182593999999999</v>
      </c>
      <c r="AY41" s="118">
        <v>1934</v>
      </c>
    </row>
    <row r="42" spans="2:51">
      <c r="B42" s="118">
        <v>1935</v>
      </c>
      <c r="C42" s="100">
        <v>89</v>
      </c>
      <c r="D42" s="100">
        <v>2.6097410999999999</v>
      </c>
      <c r="E42" s="100">
        <v>4.6397788000000002</v>
      </c>
      <c r="F42" s="100" t="s">
        <v>24</v>
      </c>
      <c r="G42" s="100">
        <v>5.4347079000000003</v>
      </c>
      <c r="H42" s="100">
        <v>3.2266846</v>
      </c>
      <c r="I42" s="100">
        <v>2.8149977000000002</v>
      </c>
      <c r="J42" s="100">
        <v>63.511235999999997</v>
      </c>
      <c r="K42" s="100" t="s">
        <v>24</v>
      </c>
      <c r="L42" s="100">
        <v>2.0108450000000002</v>
      </c>
      <c r="M42" s="100">
        <v>0.24936259999999999</v>
      </c>
      <c r="N42" s="100">
        <v>1132.5</v>
      </c>
      <c r="O42" s="100">
        <v>0.33814050000000001</v>
      </c>
      <c r="P42" s="100">
        <v>0.1522617</v>
      </c>
      <c r="R42" s="118">
        <v>1935</v>
      </c>
      <c r="S42" s="100">
        <v>49</v>
      </c>
      <c r="T42" s="100">
        <v>1.4777285</v>
      </c>
      <c r="U42" s="100">
        <v>2.5261298999999999</v>
      </c>
      <c r="V42" s="100" t="s">
        <v>24</v>
      </c>
      <c r="W42" s="100">
        <v>2.8965961999999998</v>
      </c>
      <c r="X42" s="100">
        <v>1.7470483999999999</v>
      </c>
      <c r="Y42" s="100">
        <v>1.5064777</v>
      </c>
      <c r="Z42" s="100">
        <v>60.561224000000003</v>
      </c>
      <c r="AA42" s="100" t="s">
        <v>24</v>
      </c>
      <c r="AB42" s="100">
        <v>1.5058389999999999</v>
      </c>
      <c r="AC42" s="100">
        <v>0.17557690000000001</v>
      </c>
      <c r="AD42" s="100">
        <v>780</v>
      </c>
      <c r="AE42" s="100">
        <v>0.2401404</v>
      </c>
      <c r="AF42" s="100">
        <v>0.1366395</v>
      </c>
      <c r="AH42" s="118">
        <v>1935</v>
      </c>
      <c r="AI42" s="100">
        <v>138</v>
      </c>
      <c r="AJ42" s="100">
        <v>2.0516785</v>
      </c>
      <c r="AK42" s="100">
        <v>3.5531354999999998</v>
      </c>
      <c r="AL42" s="100" t="s">
        <v>24</v>
      </c>
      <c r="AM42" s="100">
        <v>4.1280574000000003</v>
      </c>
      <c r="AN42" s="100">
        <v>2.4720515000000001</v>
      </c>
      <c r="AO42" s="100">
        <v>2.1510817000000002</v>
      </c>
      <c r="AP42" s="100">
        <v>62.463768000000002</v>
      </c>
      <c r="AQ42" s="100" t="s">
        <v>24</v>
      </c>
      <c r="AR42" s="100">
        <v>1.796875</v>
      </c>
      <c r="AS42" s="100">
        <v>0.2169845</v>
      </c>
      <c r="AT42" s="100">
        <v>1912.5</v>
      </c>
      <c r="AU42" s="100">
        <v>0.28989130000000002</v>
      </c>
      <c r="AV42" s="100">
        <v>0.1454782</v>
      </c>
      <c r="AW42" s="100">
        <v>1.8367142999999999</v>
      </c>
      <c r="AY42" s="118">
        <v>1935</v>
      </c>
    </row>
    <row r="43" spans="2:51">
      <c r="B43" s="118">
        <v>1936</v>
      </c>
      <c r="C43" s="100">
        <v>70</v>
      </c>
      <c r="D43" s="100">
        <v>2.0385578999999998</v>
      </c>
      <c r="E43" s="100">
        <v>2.9474499999999999</v>
      </c>
      <c r="F43" s="100" t="s">
        <v>24</v>
      </c>
      <c r="G43" s="100">
        <v>3.3654223999999999</v>
      </c>
      <c r="H43" s="100">
        <v>2.2519537000000001</v>
      </c>
      <c r="I43" s="100">
        <v>2.0676106000000001</v>
      </c>
      <c r="J43" s="100">
        <v>62.428570999999998</v>
      </c>
      <c r="K43" s="100" t="s">
        <v>24</v>
      </c>
      <c r="L43" s="100">
        <v>1.7784553000000001</v>
      </c>
      <c r="M43" s="100">
        <v>0.19634789999999999</v>
      </c>
      <c r="N43" s="100">
        <v>915</v>
      </c>
      <c r="O43" s="100">
        <v>0.27158589999999999</v>
      </c>
      <c r="P43" s="100">
        <v>0.1215709</v>
      </c>
      <c r="R43" s="118">
        <v>1936</v>
      </c>
      <c r="S43" s="100">
        <v>43</v>
      </c>
      <c r="T43" s="100">
        <v>1.2856544999999999</v>
      </c>
      <c r="U43" s="100">
        <v>1.8093382</v>
      </c>
      <c r="V43" s="100" t="s">
        <v>24</v>
      </c>
      <c r="W43" s="100">
        <v>2.0365017999999999</v>
      </c>
      <c r="X43" s="100">
        <v>1.3882905999999999</v>
      </c>
      <c r="Y43" s="100">
        <v>1.2227474</v>
      </c>
      <c r="Z43" s="100">
        <v>57.965116000000002</v>
      </c>
      <c r="AA43" s="100" t="s">
        <v>24</v>
      </c>
      <c r="AB43" s="100">
        <v>1.5124868</v>
      </c>
      <c r="AC43" s="100">
        <v>0.1520455</v>
      </c>
      <c r="AD43" s="100">
        <v>770</v>
      </c>
      <c r="AE43" s="100">
        <v>0.23525099999999999</v>
      </c>
      <c r="AF43" s="100">
        <v>0.13060749999999999</v>
      </c>
      <c r="AH43" s="118">
        <v>1936</v>
      </c>
      <c r="AI43" s="100">
        <v>113</v>
      </c>
      <c r="AJ43" s="100">
        <v>1.6670601</v>
      </c>
      <c r="AK43" s="100">
        <v>2.3761557999999998</v>
      </c>
      <c r="AL43" s="100" t="s">
        <v>24</v>
      </c>
      <c r="AM43" s="100">
        <v>2.6990303999999998</v>
      </c>
      <c r="AN43" s="100">
        <v>1.8179364</v>
      </c>
      <c r="AO43" s="100">
        <v>1.6431357</v>
      </c>
      <c r="AP43" s="100">
        <v>60.730088000000002</v>
      </c>
      <c r="AQ43" s="100" t="s">
        <v>24</v>
      </c>
      <c r="AR43" s="100">
        <v>1.6669125</v>
      </c>
      <c r="AS43" s="100">
        <v>0.1767503</v>
      </c>
      <c r="AT43" s="100">
        <v>1685</v>
      </c>
      <c r="AU43" s="100">
        <v>0.25368099999999999</v>
      </c>
      <c r="AV43" s="100">
        <v>0.12554019999999999</v>
      </c>
      <c r="AW43" s="100">
        <v>1.6290211000000001</v>
      </c>
      <c r="AY43" s="118">
        <v>1936</v>
      </c>
    </row>
    <row r="44" spans="2:51">
      <c r="B44" s="118">
        <v>1937</v>
      </c>
      <c r="C44" s="100">
        <v>78</v>
      </c>
      <c r="D44" s="100">
        <v>2.2544004000000002</v>
      </c>
      <c r="E44" s="100">
        <v>3.6191977999999998</v>
      </c>
      <c r="F44" s="100" t="s">
        <v>24</v>
      </c>
      <c r="G44" s="100">
        <v>4.1538076999999998</v>
      </c>
      <c r="H44" s="100">
        <v>2.6165734999999999</v>
      </c>
      <c r="I44" s="100">
        <v>2.3322959000000001</v>
      </c>
      <c r="J44" s="100">
        <v>60.576923000000001</v>
      </c>
      <c r="K44" s="100" t="s">
        <v>24</v>
      </c>
      <c r="L44" s="100">
        <v>2.0967742</v>
      </c>
      <c r="M44" s="100">
        <v>0.2151962</v>
      </c>
      <c r="N44" s="100">
        <v>1207.5</v>
      </c>
      <c r="O44" s="100">
        <v>0.3559427</v>
      </c>
      <c r="P44" s="100">
        <v>0.1636262</v>
      </c>
      <c r="R44" s="118">
        <v>1937</v>
      </c>
      <c r="S44" s="100">
        <v>60</v>
      </c>
      <c r="T44" s="100">
        <v>1.7774091000000001</v>
      </c>
      <c r="U44" s="100">
        <v>2.7317499000000001</v>
      </c>
      <c r="V44" s="100" t="s">
        <v>24</v>
      </c>
      <c r="W44" s="100">
        <v>3.1192538999999999</v>
      </c>
      <c r="X44" s="100">
        <v>1.9935273</v>
      </c>
      <c r="Y44" s="100">
        <v>1.7297391</v>
      </c>
      <c r="Z44" s="100">
        <v>57.25</v>
      </c>
      <c r="AA44" s="100" t="s">
        <v>24</v>
      </c>
      <c r="AB44" s="100">
        <v>2.2727273000000001</v>
      </c>
      <c r="AC44" s="100">
        <v>0.21238940000000001</v>
      </c>
      <c r="AD44" s="100">
        <v>1145</v>
      </c>
      <c r="AE44" s="100">
        <v>0.3469276</v>
      </c>
      <c r="AF44" s="100">
        <v>0.20587140000000001</v>
      </c>
      <c r="AH44" s="118">
        <v>1937</v>
      </c>
      <c r="AI44" s="100">
        <v>138</v>
      </c>
      <c r="AJ44" s="100">
        <v>2.0188424999999999</v>
      </c>
      <c r="AK44" s="100">
        <v>3.1640286999999998</v>
      </c>
      <c r="AL44" s="100" t="s">
        <v>24</v>
      </c>
      <c r="AM44" s="100">
        <v>3.6245395999999999</v>
      </c>
      <c r="AN44" s="100">
        <v>2.2959695999999998</v>
      </c>
      <c r="AO44" s="100">
        <v>2.0239175999999999</v>
      </c>
      <c r="AP44" s="100">
        <v>59.130434999999999</v>
      </c>
      <c r="AQ44" s="100" t="s">
        <v>24</v>
      </c>
      <c r="AR44" s="100">
        <v>2.1698113000000001</v>
      </c>
      <c r="AS44" s="100">
        <v>0.21396680000000001</v>
      </c>
      <c r="AT44" s="100">
        <v>2352.5</v>
      </c>
      <c r="AU44" s="100">
        <v>0.35149710000000001</v>
      </c>
      <c r="AV44" s="100">
        <v>0.18178169999999999</v>
      </c>
      <c r="AW44" s="100">
        <v>1.3248643</v>
      </c>
      <c r="AY44" s="118">
        <v>1937</v>
      </c>
    </row>
    <row r="45" spans="2:51">
      <c r="B45" s="118">
        <v>1938</v>
      </c>
      <c r="C45" s="100">
        <v>68</v>
      </c>
      <c r="D45" s="100">
        <v>1.9483124000000001</v>
      </c>
      <c r="E45" s="100">
        <v>2.6875266999999998</v>
      </c>
      <c r="F45" s="100" t="s">
        <v>24</v>
      </c>
      <c r="G45" s="100">
        <v>3.0406966</v>
      </c>
      <c r="H45" s="100">
        <v>2.0789555000000002</v>
      </c>
      <c r="I45" s="100">
        <v>1.9687641</v>
      </c>
      <c r="J45" s="100">
        <v>60.882353000000002</v>
      </c>
      <c r="K45" s="100" t="s">
        <v>24</v>
      </c>
      <c r="L45" s="100">
        <v>1.7145739</v>
      </c>
      <c r="M45" s="100">
        <v>0.18355560000000001</v>
      </c>
      <c r="N45" s="100">
        <v>990</v>
      </c>
      <c r="O45" s="100">
        <v>0.289516</v>
      </c>
      <c r="P45" s="100">
        <v>0.132718</v>
      </c>
      <c r="R45" s="118">
        <v>1938</v>
      </c>
      <c r="S45" s="100">
        <v>48</v>
      </c>
      <c r="T45" s="100">
        <v>1.4082854</v>
      </c>
      <c r="U45" s="100">
        <v>1.8802106999999999</v>
      </c>
      <c r="V45" s="100" t="s">
        <v>24</v>
      </c>
      <c r="W45" s="100">
        <v>2.0422748999999998</v>
      </c>
      <c r="X45" s="100">
        <v>1.4627488</v>
      </c>
      <c r="Y45" s="100">
        <v>1.3003625000000001</v>
      </c>
      <c r="Z45" s="100">
        <v>53.645833000000003</v>
      </c>
      <c r="AA45" s="100" t="s">
        <v>24</v>
      </c>
      <c r="AB45" s="100">
        <v>1.6943170000000001</v>
      </c>
      <c r="AC45" s="100">
        <v>0.16323750000000001</v>
      </c>
      <c r="AD45" s="100">
        <v>1067.5</v>
      </c>
      <c r="AE45" s="100">
        <v>0.32063799999999998</v>
      </c>
      <c r="AF45" s="100">
        <v>0.19061819999999999</v>
      </c>
      <c r="AH45" s="118">
        <v>1938</v>
      </c>
      <c r="AI45" s="100">
        <v>116</v>
      </c>
      <c r="AJ45" s="100">
        <v>1.6815005999999999</v>
      </c>
      <c r="AK45" s="100">
        <v>2.282044</v>
      </c>
      <c r="AL45" s="100" t="s">
        <v>24</v>
      </c>
      <c r="AM45" s="100">
        <v>2.539806</v>
      </c>
      <c r="AN45" s="100">
        <v>1.7681895999999999</v>
      </c>
      <c r="AO45" s="100">
        <v>1.6310538000000001</v>
      </c>
      <c r="AP45" s="100">
        <v>57.887931000000002</v>
      </c>
      <c r="AQ45" s="100" t="s">
        <v>24</v>
      </c>
      <c r="AR45" s="100">
        <v>1.7061333000000001</v>
      </c>
      <c r="AS45" s="100">
        <v>0.17456469999999999</v>
      </c>
      <c r="AT45" s="100">
        <v>2057.5</v>
      </c>
      <c r="AU45" s="100">
        <v>0.304869</v>
      </c>
      <c r="AV45" s="100">
        <v>0.15754660000000001</v>
      </c>
      <c r="AW45" s="100">
        <v>1.4293753</v>
      </c>
      <c r="AY45" s="118">
        <v>1938</v>
      </c>
    </row>
    <row r="46" spans="2:51">
      <c r="B46" s="118">
        <v>1939</v>
      </c>
      <c r="C46" s="100">
        <v>65</v>
      </c>
      <c r="D46" s="100">
        <v>1.8454375000000001</v>
      </c>
      <c r="E46" s="100">
        <v>3.5014002999999998</v>
      </c>
      <c r="F46" s="100" t="s">
        <v>24</v>
      </c>
      <c r="G46" s="100">
        <v>4.1463698000000004</v>
      </c>
      <c r="H46" s="100">
        <v>2.2824548999999998</v>
      </c>
      <c r="I46" s="100">
        <v>1.9213503000000001</v>
      </c>
      <c r="J46" s="100">
        <v>67.038461999999996</v>
      </c>
      <c r="K46" s="100" t="s">
        <v>24</v>
      </c>
      <c r="L46" s="100">
        <v>1.6165133</v>
      </c>
      <c r="M46" s="100">
        <v>0.16736619999999999</v>
      </c>
      <c r="N46" s="100">
        <v>635</v>
      </c>
      <c r="O46" s="100">
        <v>0.18410599999999999</v>
      </c>
      <c r="P46" s="100">
        <v>8.4144700000000003E-2</v>
      </c>
      <c r="R46" s="118">
        <v>1939</v>
      </c>
      <c r="S46" s="100">
        <v>51</v>
      </c>
      <c r="T46" s="100">
        <v>1.4801485999999999</v>
      </c>
      <c r="U46" s="100">
        <v>1.9413651000000001</v>
      </c>
      <c r="V46" s="100" t="s">
        <v>24</v>
      </c>
      <c r="W46" s="100">
        <v>2.1210399</v>
      </c>
      <c r="X46" s="100">
        <v>1.5064932</v>
      </c>
      <c r="Y46" s="100">
        <v>1.3742904</v>
      </c>
      <c r="Z46" s="100">
        <v>56.421568999999998</v>
      </c>
      <c r="AA46" s="100" t="s">
        <v>24</v>
      </c>
      <c r="AB46" s="100">
        <v>1.7739130000000001</v>
      </c>
      <c r="AC46" s="100">
        <v>0.1682613</v>
      </c>
      <c r="AD46" s="100">
        <v>970</v>
      </c>
      <c r="AE46" s="100">
        <v>0.28844150000000002</v>
      </c>
      <c r="AF46" s="100">
        <v>0.175016</v>
      </c>
      <c r="AH46" s="118">
        <v>1939</v>
      </c>
      <c r="AI46" s="100">
        <v>116</v>
      </c>
      <c r="AJ46" s="100">
        <v>1.6648008999999999</v>
      </c>
      <c r="AK46" s="100">
        <v>2.6365699</v>
      </c>
      <c r="AL46" s="100" t="s">
        <v>24</v>
      </c>
      <c r="AM46" s="100">
        <v>3.0250666000000002</v>
      </c>
      <c r="AN46" s="100">
        <v>1.8513866000000001</v>
      </c>
      <c r="AO46" s="100">
        <v>1.6161131</v>
      </c>
      <c r="AP46" s="100">
        <v>62.370690000000003</v>
      </c>
      <c r="AQ46" s="100" t="s">
        <v>24</v>
      </c>
      <c r="AR46" s="100">
        <v>1.6821345999999999</v>
      </c>
      <c r="AS46" s="100">
        <v>0.1677585</v>
      </c>
      <c r="AT46" s="100">
        <v>1605</v>
      </c>
      <c r="AU46" s="100">
        <v>0.23561360000000001</v>
      </c>
      <c r="AV46" s="100">
        <v>0.1226232</v>
      </c>
      <c r="AW46" s="100">
        <v>1.8035764000000001</v>
      </c>
      <c r="AY46" s="118">
        <v>1939</v>
      </c>
    </row>
    <row r="47" spans="2:51">
      <c r="B47" s="119">
        <v>1940</v>
      </c>
      <c r="C47" s="100">
        <v>82</v>
      </c>
      <c r="D47" s="100">
        <v>2.30687</v>
      </c>
      <c r="E47" s="100">
        <v>3.4494956999999999</v>
      </c>
      <c r="F47" s="100" t="s">
        <v>24</v>
      </c>
      <c r="G47" s="100">
        <v>3.9966374</v>
      </c>
      <c r="H47" s="100">
        <v>2.5517618999999998</v>
      </c>
      <c r="I47" s="100">
        <v>2.3470460000000002</v>
      </c>
      <c r="J47" s="100">
        <v>60.548780000000001</v>
      </c>
      <c r="K47" s="100" t="s">
        <v>24</v>
      </c>
      <c r="L47" s="100">
        <v>2.2521285</v>
      </c>
      <c r="M47" s="100">
        <v>0.2123912</v>
      </c>
      <c r="N47" s="100">
        <v>1257.5</v>
      </c>
      <c r="O47" s="100">
        <v>0.36146479999999998</v>
      </c>
      <c r="P47" s="100">
        <v>0.16685520000000001</v>
      </c>
      <c r="R47" s="119">
        <v>1940</v>
      </c>
      <c r="S47" s="100">
        <v>64</v>
      </c>
      <c r="T47" s="100">
        <v>1.8364946</v>
      </c>
      <c r="U47" s="100">
        <v>2.5480700999999999</v>
      </c>
      <c r="V47" s="100" t="s">
        <v>24</v>
      </c>
      <c r="W47" s="100">
        <v>2.8831947000000002</v>
      </c>
      <c r="X47" s="100">
        <v>1.9013731</v>
      </c>
      <c r="Y47" s="100">
        <v>1.6872723000000001</v>
      </c>
      <c r="Z47" s="100">
        <v>58.125</v>
      </c>
      <c r="AA47" s="100" t="s">
        <v>24</v>
      </c>
      <c r="AB47" s="100">
        <v>2.5236592999999998</v>
      </c>
      <c r="AC47" s="100">
        <v>0.2149382</v>
      </c>
      <c r="AD47" s="100">
        <v>1155</v>
      </c>
      <c r="AE47" s="100">
        <v>0.33984579999999998</v>
      </c>
      <c r="AF47" s="100">
        <v>0.2119752</v>
      </c>
      <c r="AH47" s="119">
        <v>1940</v>
      </c>
      <c r="AI47" s="100">
        <v>146</v>
      </c>
      <c r="AJ47" s="100">
        <v>2.0740109000000002</v>
      </c>
      <c r="AK47" s="100">
        <v>2.9778775999999998</v>
      </c>
      <c r="AL47" s="100" t="s">
        <v>24</v>
      </c>
      <c r="AM47" s="100">
        <v>3.4149470000000002</v>
      </c>
      <c r="AN47" s="100">
        <v>2.2139354</v>
      </c>
      <c r="AO47" s="100">
        <v>2.0065103</v>
      </c>
      <c r="AP47" s="100">
        <v>59.486300999999997</v>
      </c>
      <c r="AQ47" s="100" t="s">
        <v>24</v>
      </c>
      <c r="AR47" s="100">
        <v>2.3636069000000002</v>
      </c>
      <c r="AS47" s="100">
        <v>0.2135002</v>
      </c>
      <c r="AT47" s="100">
        <v>2412.5</v>
      </c>
      <c r="AU47" s="100">
        <v>0.35078150000000002</v>
      </c>
      <c r="AV47" s="100">
        <v>0.18578810000000001</v>
      </c>
      <c r="AW47" s="100">
        <v>1.3537679</v>
      </c>
      <c r="AY47" s="119">
        <v>1940</v>
      </c>
    </row>
    <row r="48" spans="2:51">
      <c r="B48" s="119">
        <v>1941</v>
      </c>
      <c r="C48" s="100">
        <v>71</v>
      </c>
      <c r="D48" s="100">
        <v>1.9807505000000001</v>
      </c>
      <c r="E48" s="100">
        <v>2.7458993999999999</v>
      </c>
      <c r="F48" s="100" t="s">
        <v>24</v>
      </c>
      <c r="G48" s="100">
        <v>3.1256154999999999</v>
      </c>
      <c r="H48" s="100">
        <v>2.0927015</v>
      </c>
      <c r="I48" s="100">
        <v>1.9119086000000001</v>
      </c>
      <c r="J48" s="100">
        <v>58.133803</v>
      </c>
      <c r="K48" s="100" t="s">
        <v>24</v>
      </c>
      <c r="L48" s="100">
        <v>1.9645821999999999</v>
      </c>
      <c r="M48" s="100">
        <v>0.18016190000000001</v>
      </c>
      <c r="N48" s="100">
        <v>1257.5</v>
      </c>
      <c r="O48" s="100">
        <v>0.3586606</v>
      </c>
      <c r="P48" s="100">
        <v>0.16584570000000001</v>
      </c>
      <c r="R48" s="119">
        <v>1941</v>
      </c>
      <c r="S48" s="100">
        <v>63</v>
      </c>
      <c r="T48" s="100">
        <v>1.7870313</v>
      </c>
      <c r="U48" s="100">
        <v>2.2291823000000002</v>
      </c>
      <c r="V48" s="100" t="s">
        <v>24</v>
      </c>
      <c r="W48" s="100">
        <v>2.4930702</v>
      </c>
      <c r="X48" s="100">
        <v>1.7648965999999999</v>
      </c>
      <c r="Y48" s="100">
        <v>1.6006088999999999</v>
      </c>
      <c r="Z48" s="100">
        <v>56.785713999999999</v>
      </c>
      <c r="AA48" s="100" t="s">
        <v>24</v>
      </c>
      <c r="AB48" s="100">
        <v>2.2419929000000001</v>
      </c>
      <c r="AC48" s="100">
        <v>0.198319</v>
      </c>
      <c r="AD48" s="100">
        <v>1197.5</v>
      </c>
      <c r="AE48" s="100">
        <v>0.34859689999999999</v>
      </c>
      <c r="AF48" s="100">
        <v>0.2103747</v>
      </c>
      <c r="AH48" s="119">
        <v>1941</v>
      </c>
      <c r="AI48" s="100">
        <v>134</v>
      </c>
      <c r="AJ48" s="100">
        <v>1.8846959999999999</v>
      </c>
      <c r="AK48" s="100">
        <v>2.4669628000000001</v>
      </c>
      <c r="AL48" s="100" t="s">
        <v>24</v>
      </c>
      <c r="AM48" s="100">
        <v>2.7829348</v>
      </c>
      <c r="AN48" s="100">
        <v>1.9175868</v>
      </c>
      <c r="AO48" s="100">
        <v>1.7472331000000001</v>
      </c>
      <c r="AP48" s="100">
        <v>57.5</v>
      </c>
      <c r="AQ48" s="100" t="s">
        <v>24</v>
      </c>
      <c r="AR48" s="100">
        <v>2.0859277999999999</v>
      </c>
      <c r="AS48" s="100">
        <v>0.18826570000000001</v>
      </c>
      <c r="AT48" s="100">
        <v>2455</v>
      </c>
      <c r="AU48" s="100">
        <v>0.3536801</v>
      </c>
      <c r="AV48" s="100">
        <v>0.18493999999999999</v>
      </c>
      <c r="AW48" s="100">
        <v>1.2317967000000001</v>
      </c>
      <c r="AY48" s="119">
        <v>1941</v>
      </c>
    </row>
    <row r="49" spans="2:51">
      <c r="B49" s="119">
        <v>1942</v>
      </c>
      <c r="C49" s="100">
        <v>97</v>
      </c>
      <c r="D49" s="100">
        <v>2.6842294999999998</v>
      </c>
      <c r="E49" s="100">
        <v>3.8973958</v>
      </c>
      <c r="F49" s="100" t="s">
        <v>24</v>
      </c>
      <c r="G49" s="100">
        <v>4.4894632000000003</v>
      </c>
      <c r="H49" s="100">
        <v>2.8620203000000002</v>
      </c>
      <c r="I49" s="100">
        <v>2.5393146999999998</v>
      </c>
      <c r="J49" s="100">
        <v>61.881442999999997</v>
      </c>
      <c r="K49" s="100" t="s">
        <v>24</v>
      </c>
      <c r="L49" s="100">
        <v>2.4482585000000001</v>
      </c>
      <c r="M49" s="100">
        <v>0.23324600000000001</v>
      </c>
      <c r="N49" s="100">
        <v>1380</v>
      </c>
      <c r="O49" s="100">
        <v>0.39047029999999999</v>
      </c>
      <c r="P49" s="100">
        <v>0.18022189999999999</v>
      </c>
      <c r="R49" s="119">
        <v>1942</v>
      </c>
      <c r="S49" s="100">
        <v>75</v>
      </c>
      <c r="T49" s="100">
        <v>2.1026072</v>
      </c>
      <c r="U49" s="100">
        <v>2.6912525999999999</v>
      </c>
      <c r="V49" s="100" t="s">
        <v>24</v>
      </c>
      <c r="W49" s="100">
        <v>3.0198966999999999</v>
      </c>
      <c r="X49" s="100">
        <v>2.1061627000000001</v>
      </c>
      <c r="Y49" s="100">
        <v>1.9048981</v>
      </c>
      <c r="Z49" s="100">
        <v>55.033332999999999</v>
      </c>
      <c r="AA49" s="100" t="s">
        <v>24</v>
      </c>
      <c r="AB49" s="100">
        <v>2.4983344000000001</v>
      </c>
      <c r="AC49" s="100">
        <v>0.22318769999999999</v>
      </c>
      <c r="AD49" s="100">
        <v>1570</v>
      </c>
      <c r="AE49" s="100">
        <v>0.45196760000000002</v>
      </c>
      <c r="AF49" s="100">
        <v>0.26541900000000002</v>
      </c>
      <c r="AH49" s="119">
        <v>1942</v>
      </c>
      <c r="AI49" s="100">
        <v>172</v>
      </c>
      <c r="AJ49" s="100">
        <v>2.3953096</v>
      </c>
      <c r="AK49" s="100">
        <v>3.2595523000000002</v>
      </c>
      <c r="AL49" s="100" t="s">
        <v>24</v>
      </c>
      <c r="AM49" s="100">
        <v>3.7156897999999998</v>
      </c>
      <c r="AN49" s="100">
        <v>2.4609350999999999</v>
      </c>
      <c r="AO49" s="100">
        <v>2.2051848999999999</v>
      </c>
      <c r="AP49" s="100">
        <v>58.895349000000003</v>
      </c>
      <c r="AQ49" s="100" t="s">
        <v>24</v>
      </c>
      <c r="AR49" s="100">
        <v>2.4698449</v>
      </c>
      <c r="AS49" s="100">
        <v>0.2287508</v>
      </c>
      <c r="AT49" s="100">
        <v>2950</v>
      </c>
      <c r="AU49" s="100">
        <v>0.42095349999999998</v>
      </c>
      <c r="AV49" s="100">
        <v>0.21735289999999999</v>
      </c>
      <c r="AW49" s="100">
        <v>1.4481717000000001</v>
      </c>
      <c r="AY49" s="119">
        <v>1942</v>
      </c>
    </row>
    <row r="50" spans="2:51">
      <c r="B50" s="119">
        <v>1943</v>
      </c>
      <c r="C50" s="100">
        <v>85</v>
      </c>
      <c r="D50" s="100">
        <v>2.3387628999999999</v>
      </c>
      <c r="E50" s="100">
        <v>4.3404273</v>
      </c>
      <c r="F50" s="100" t="s">
        <v>24</v>
      </c>
      <c r="G50" s="100">
        <v>5.1879084000000004</v>
      </c>
      <c r="H50" s="100">
        <v>2.8285885999999998</v>
      </c>
      <c r="I50" s="100">
        <v>2.4701013999999999</v>
      </c>
      <c r="J50" s="100">
        <v>64.735293999999996</v>
      </c>
      <c r="K50" s="100" t="s">
        <v>24</v>
      </c>
      <c r="L50" s="100">
        <v>2.3085279999999999</v>
      </c>
      <c r="M50" s="100">
        <v>0.20844570000000001</v>
      </c>
      <c r="N50" s="100">
        <v>1032.5</v>
      </c>
      <c r="O50" s="100">
        <v>0.29051769999999999</v>
      </c>
      <c r="P50" s="100">
        <v>0.13916590000000001</v>
      </c>
      <c r="R50" s="119">
        <v>1943</v>
      </c>
      <c r="S50" s="100">
        <v>62</v>
      </c>
      <c r="T50" s="100">
        <v>1.7219831000000001</v>
      </c>
      <c r="U50" s="100">
        <v>2.2806134999999998</v>
      </c>
      <c r="V50" s="100" t="s">
        <v>24</v>
      </c>
      <c r="W50" s="100">
        <v>2.5745494</v>
      </c>
      <c r="X50" s="100">
        <v>1.7356996</v>
      </c>
      <c r="Y50" s="100">
        <v>1.5994330999999999</v>
      </c>
      <c r="Z50" s="100">
        <v>54.919355000000003</v>
      </c>
      <c r="AA50" s="100" t="s">
        <v>24</v>
      </c>
      <c r="AB50" s="100">
        <v>2.2214260000000001</v>
      </c>
      <c r="AC50" s="100">
        <v>0.1839326</v>
      </c>
      <c r="AD50" s="100">
        <v>1317.5</v>
      </c>
      <c r="AE50" s="100">
        <v>0.37603110000000001</v>
      </c>
      <c r="AF50" s="100">
        <v>0.22319069999999999</v>
      </c>
      <c r="AH50" s="119">
        <v>1943</v>
      </c>
      <c r="AI50" s="100">
        <v>147</v>
      </c>
      <c r="AJ50" s="100">
        <v>2.0318179999999999</v>
      </c>
      <c r="AK50" s="100">
        <v>3.1752343000000001</v>
      </c>
      <c r="AL50" s="100" t="s">
        <v>24</v>
      </c>
      <c r="AM50" s="100">
        <v>3.7061953000000001</v>
      </c>
      <c r="AN50" s="100">
        <v>2.2156801000000002</v>
      </c>
      <c r="AO50" s="100">
        <v>1.9816095</v>
      </c>
      <c r="AP50" s="100">
        <v>60.595238000000002</v>
      </c>
      <c r="AQ50" s="100" t="s">
        <v>24</v>
      </c>
      <c r="AR50" s="100">
        <v>2.2709717</v>
      </c>
      <c r="AS50" s="100">
        <v>0.19735249999999999</v>
      </c>
      <c r="AT50" s="100">
        <v>2350</v>
      </c>
      <c r="AU50" s="100">
        <v>0.33296969999999998</v>
      </c>
      <c r="AV50" s="100">
        <v>0.176397</v>
      </c>
      <c r="AW50" s="100">
        <v>1.9031841</v>
      </c>
      <c r="AY50" s="119">
        <v>1943</v>
      </c>
    </row>
    <row r="51" spans="2:51">
      <c r="B51" s="119">
        <v>1944</v>
      </c>
      <c r="C51" s="100">
        <v>70</v>
      </c>
      <c r="D51" s="100">
        <v>1.9092818</v>
      </c>
      <c r="E51" s="100">
        <v>2.7541280000000001</v>
      </c>
      <c r="F51" s="100" t="s">
        <v>24</v>
      </c>
      <c r="G51" s="100">
        <v>3.1266213999999999</v>
      </c>
      <c r="H51" s="100">
        <v>2.0273129000000001</v>
      </c>
      <c r="I51" s="100">
        <v>1.8457398</v>
      </c>
      <c r="J51" s="100">
        <v>60.571429000000002</v>
      </c>
      <c r="K51" s="100" t="s">
        <v>24</v>
      </c>
      <c r="L51" s="100">
        <v>2.2342802000000002</v>
      </c>
      <c r="M51" s="100">
        <v>0.18508730000000001</v>
      </c>
      <c r="N51" s="100">
        <v>1070</v>
      </c>
      <c r="O51" s="100">
        <v>0.29850749999999998</v>
      </c>
      <c r="P51" s="100">
        <v>0.1600724</v>
      </c>
      <c r="R51" s="119">
        <v>1944</v>
      </c>
      <c r="S51" s="100">
        <v>58</v>
      </c>
      <c r="T51" s="100">
        <v>1.5919196</v>
      </c>
      <c r="U51" s="100">
        <v>2.1984313000000002</v>
      </c>
      <c r="V51" s="100" t="s">
        <v>24</v>
      </c>
      <c r="W51" s="100">
        <v>2.4311498999999999</v>
      </c>
      <c r="X51" s="100">
        <v>1.5936239999999999</v>
      </c>
      <c r="Y51" s="100">
        <v>1.3838788</v>
      </c>
      <c r="Z51" s="100">
        <v>57.586207000000002</v>
      </c>
      <c r="AA51" s="100" t="s">
        <v>24</v>
      </c>
      <c r="AB51" s="100">
        <v>2.5195482</v>
      </c>
      <c r="AC51" s="100">
        <v>0.18252769999999999</v>
      </c>
      <c r="AD51" s="100">
        <v>1090</v>
      </c>
      <c r="AE51" s="100">
        <v>0.30767489999999997</v>
      </c>
      <c r="AF51" s="100">
        <v>0.2054617</v>
      </c>
      <c r="AH51" s="119">
        <v>1944</v>
      </c>
      <c r="AI51" s="100">
        <v>128</v>
      </c>
      <c r="AJ51" s="100">
        <v>1.7510979</v>
      </c>
      <c r="AK51" s="100">
        <v>2.4636657</v>
      </c>
      <c r="AL51" s="100" t="s">
        <v>24</v>
      </c>
      <c r="AM51" s="100">
        <v>2.7641656000000001</v>
      </c>
      <c r="AN51" s="100">
        <v>1.7999449000000001</v>
      </c>
      <c r="AO51" s="100">
        <v>1.6042319</v>
      </c>
      <c r="AP51" s="100">
        <v>59.21875</v>
      </c>
      <c r="AQ51" s="100" t="s">
        <v>24</v>
      </c>
      <c r="AR51" s="100">
        <v>2.3551058</v>
      </c>
      <c r="AS51" s="100">
        <v>0.18391859999999999</v>
      </c>
      <c r="AT51" s="100">
        <v>2160</v>
      </c>
      <c r="AU51" s="100">
        <v>0.30306430000000001</v>
      </c>
      <c r="AV51" s="100">
        <v>0.18015610000000001</v>
      </c>
      <c r="AW51" s="100">
        <v>1.2527695999999999</v>
      </c>
      <c r="AY51" s="119">
        <v>1944</v>
      </c>
    </row>
    <row r="52" spans="2:51">
      <c r="B52" s="119">
        <v>1945</v>
      </c>
      <c r="C52" s="100">
        <v>83</v>
      </c>
      <c r="D52" s="100">
        <v>2.2413048</v>
      </c>
      <c r="E52" s="100">
        <v>3.4255157999999999</v>
      </c>
      <c r="F52" s="100" t="s">
        <v>24</v>
      </c>
      <c r="G52" s="100">
        <v>3.9531223999999998</v>
      </c>
      <c r="H52" s="100">
        <v>2.4142980999999999</v>
      </c>
      <c r="I52" s="100">
        <v>2.1517214</v>
      </c>
      <c r="J52" s="100">
        <v>62.198794999999997</v>
      </c>
      <c r="K52" s="100" t="s">
        <v>24</v>
      </c>
      <c r="L52" s="100">
        <v>2.8899721</v>
      </c>
      <c r="M52" s="100">
        <v>0.21721489999999999</v>
      </c>
      <c r="N52" s="100">
        <v>1160</v>
      </c>
      <c r="O52" s="100">
        <v>0.32061030000000001</v>
      </c>
      <c r="P52" s="100">
        <v>0.1768643</v>
      </c>
      <c r="R52" s="119">
        <v>1945</v>
      </c>
      <c r="S52" s="100">
        <v>77</v>
      </c>
      <c r="T52" s="100">
        <v>2.0875694999999999</v>
      </c>
      <c r="U52" s="100">
        <v>2.5741442000000001</v>
      </c>
      <c r="V52" s="100" t="s">
        <v>24</v>
      </c>
      <c r="W52" s="100">
        <v>2.8622706999999998</v>
      </c>
      <c r="X52" s="100">
        <v>2.0145081</v>
      </c>
      <c r="Y52" s="100">
        <v>1.8418296999999999</v>
      </c>
      <c r="Z52" s="100">
        <v>56.525973999999998</v>
      </c>
      <c r="AA52" s="100" t="s">
        <v>24</v>
      </c>
      <c r="AB52" s="100">
        <v>3.3639144000000001</v>
      </c>
      <c r="AC52" s="100">
        <v>0.24047470000000001</v>
      </c>
      <c r="AD52" s="100">
        <v>1487.5</v>
      </c>
      <c r="AE52" s="100">
        <v>0.41510859999999999</v>
      </c>
      <c r="AF52" s="100">
        <v>0.29025240000000002</v>
      </c>
      <c r="AH52" s="119">
        <v>1945</v>
      </c>
      <c r="AI52" s="100">
        <v>160</v>
      </c>
      <c r="AJ52" s="100">
        <v>2.16459</v>
      </c>
      <c r="AK52" s="100">
        <v>2.9411325000000001</v>
      </c>
      <c r="AL52" s="100" t="s">
        <v>24</v>
      </c>
      <c r="AM52" s="100">
        <v>3.3322489000000002</v>
      </c>
      <c r="AN52" s="100">
        <v>2.1853653</v>
      </c>
      <c r="AO52" s="100">
        <v>1.9734092999999999</v>
      </c>
      <c r="AP52" s="100">
        <v>59.46875</v>
      </c>
      <c r="AQ52" s="100" t="s">
        <v>24</v>
      </c>
      <c r="AR52" s="100">
        <v>3.1001744000000002</v>
      </c>
      <c r="AS52" s="100">
        <v>0.22781960000000001</v>
      </c>
      <c r="AT52" s="100">
        <v>2647.5</v>
      </c>
      <c r="AU52" s="100">
        <v>0.36763170000000001</v>
      </c>
      <c r="AV52" s="100">
        <v>0.22660060000000001</v>
      </c>
      <c r="AW52" s="100">
        <v>1.3307397000000001</v>
      </c>
      <c r="AY52" s="119">
        <v>1945</v>
      </c>
    </row>
    <row r="53" spans="2:51">
      <c r="B53" s="119">
        <v>1946</v>
      </c>
      <c r="C53" s="100">
        <v>80</v>
      </c>
      <c r="D53" s="100">
        <v>2.1393233999999999</v>
      </c>
      <c r="E53" s="100">
        <v>3.0088911999999999</v>
      </c>
      <c r="F53" s="100" t="s">
        <v>24</v>
      </c>
      <c r="G53" s="100">
        <v>3.4211604000000002</v>
      </c>
      <c r="H53" s="100">
        <v>2.1901004999999998</v>
      </c>
      <c r="I53" s="100">
        <v>1.9198563</v>
      </c>
      <c r="J53" s="100">
        <v>60.9375</v>
      </c>
      <c r="K53" s="100" t="s">
        <v>24</v>
      </c>
      <c r="L53" s="100">
        <v>2.5300443000000001</v>
      </c>
      <c r="M53" s="100">
        <v>0.1937844</v>
      </c>
      <c r="N53" s="100">
        <v>1215</v>
      </c>
      <c r="O53" s="100">
        <v>0.33266709999999999</v>
      </c>
      <c r="P53" s="100">
        <v>0.17123350000000001</v>
      </c>
      <c r="R53" s="119">
        <v>1946</v>
      </c>
      <c r="S53" s="100">
        <v>69</v>
      </c>
      <c r="T53" s="100">
        <v>1.8520506999999999</v>
      </c>
      <c r="U53" s="100">
        <v>2.2556729999999998</v>
      </c>
      <c r="V53" s="100" t="s">
        <v>24</v>
      </c>
      <c r="W53" s="100">
        <v>2.4638759000000001</v>
      </c>
      <c r="X53" s="100">
        <v>1.765987</v>
      </c>
      <c r="Y53" s="100">
        <v>1.6359387000000001</v>
      </c>
      <c r="Z53" s="100">
        <v>54.963768000000002</v>
      </c>
      <c r="AA53" s="100" t="s">
        <v>24</v>
      </c>
      <c r="AB53" s="100">
        <v>2.7522935999999998</v>
      </c>
      <c r="AC53" s="100">
        <v>0.20672299999999999</v>
      </c>
      <c r="AD53" s="100">
        <v>1437.5</v>
      </c>
      <c r="AE53" s="100">
        <v>0.39745079999999999</v>
      </c>
      <c r="AF53" s="100">
        <v>0.27193580000000001</v>
      </c>
      <c r="AH53" s="119">
        <v>1946</v>
      </c>
      <c r="AI53" s="100">
        <v>149</v>
      </c>
      <c r="AJ53" s="100">
        <v>1.9959545000000001</v>
      </c>
      <c r="AK53" s="100">
        <v>2.5987157999999999</v>
      </c>
      <c r="AL53" s="100" t="s">
        <v>24</v>
      </c>
      <c r="AM53" s="100">
        <v>2.9006398999999998</v>
      </c>
      <c r="AN53" s="100">
        <v>1.9589053000000001</v>
      </c>
      <c r="AO53" s="100">
        <v>1.7638142999999999</v>
      </c>
      <c r="AP53" s="100">
        <v>58.171140999999999</v>
      </c>
      <c r="AQ53" s="100" t="s">
        <v>24</v>
      </c>
      <c r="AR53" s="100">
        <v>2.6283295</v>
      </c>
      <c r="AS53" s="100">
        <v>0.19956869999999999</v>
      </c>
      <c r="AT53" s="100">
        <v>2652.5</v>
      </c>
      <c r="AU53" s="100">
        <v>0.36490070000000002</v>
      </c>
      <c r="AV53" s="100">
        <v>0.21422659999999999</v>
      </c>
      <c r="AW53" s="100">
        <v>1.3339217000000001</v>
      </c>
      <c r="AY53" s="119">
        <v>1946</v>
      </c>
    </row>
    <row r="54" spans="2:51">
      <c r="B54" s="119">
        <v>1947</v>
      </c>
      <c r="C54" s="100">
        <v>94</v>
      </c>
      <c r="D54" s="100">
        <v>2.4753778999999998</v>
      </c>
      <c r="E54" s="100">
        <v>3.6032940999999998</v>
      </c>
      <c r="F54" s="100" t="s">
        <v>24</v>
      </c>
      <c r="G54" s="100">
        <v>4.0999552000000001</v>
      </c>
      <c r="H54" s="100">
        <v>2.6108788999999999</v>
      </c>
      <c r="I54" s="100">
        <v>2.3359481</v>
      </c>
      <c r="J54" s="100">
        <v>60.478723000000002</v>
      </c>
      <c r="K54" s="100" t="s">
        <v>24</v>
      </c>
      <c r="L54" s="100">
        <v>3.1628533000000001</v>
      </c>
      <c r="M54" s="100">
        <v>0.2305673</v>
      </c>
      <c r="N54" s="100">
        <v>1470</v>
      </c>
      <c r="O54" s="100">
        <v>0.39637600000000001</v>
      </c>
      <c r="P54" s="100">
        <v>0.2051984</v>
      </c>
      <c r="R54" s="119">
        <v>1947</v>
      </c>
      <c r="S54" s="100">
        <v>89</v>
      </c>
      <c r="T54" s="100">
        <v>2.3532522</v>
      </c>
      <c r="U54" s="100">
        <v>2.9601188999999999</v>
      </c>
      <c r="V54" s="100" t="s">
        <v>24</v>
      </c>
      <c r="W54" s="100">
        <v>3.2159320999999998</v>
      </c>
      <c r="X54" s="100">
        <v>2.3170877999999999</v>
      </c>
      <c r="Y54" s="100">
        <v>2.1251985000000002</v>
      </c>
      <c r="Z54" s="100">
        <v>51.488764000000003</v>
      </c>
      <c r="AA54" s="100" t="s">
        <v>24</v>
      </c>
      <c r="AB54" s="100">
        <v>3.7953092000000002</v>
      </c>
      <c r="AC54" s="100">
        <v>0.27217960000000002</v>
      </c>
      <c r="AD54" s="100">
        <v>2195</v>
      </c>
      <c r="AE54" s="100">
        <v>0.59802750000000005</v>
      </c>
      <c r="AF54" s="100">
        <v>0.43101970000000001</v>
      </c>
      <c r="AH54" s="119">
        <v>1947</v>
      </c>
      <c r="AI54" s="100">
        <v>183</v>
      </c>
      <c r="AJ54" s="100">
        <v>2.4144391000000001</v>
      </c>
      <c r="AK54" s="100">
        <v>3.2280706000000001</v>
      </c>
      <c r="AL54" s="100" t="s">
        <v>24</v>
      </c>
      <c r="AM54" s="100">
        <v>3.5963873</v>
      </c>
      <c r="AN54" s="100">
        <v>2.4292696</v>
      </c>
      <c r="AO54" s="100">
        <v>2.2002822000000002</v>
      </c>
      <c r="AP54" s="100">
        <v>56.106557000000002</v>
      </c>
      <c r="AQ54" s="100" t="s">
        <v>24</v>
      </c>
      <c r="AR54" s="100">
        <v>3.4417905000000002</v>
      </c>
      <c r="AS54" s="100">
        <v>0.249088</v>
      </c>
      <c r="AT54" s="100">
        <v>3665</v>
      </c>
      <c r="AU54" s="100">
        <v>0.4966798</v>
      </c>
      <c r="AV54" s="100">
        <v>0.29902810000000002</v>
      </c>
      <c r="AW54" s="100">
        <v>1.2172802</v>
      </c>
      <c r="AY54" s="119">
        <v>1947</v>
      </c>
    </row>
    <row r="55" spans="2:51">
      <c r="B55" s="119">
        <v>1948</v>
      </c>
      <c r="C55" s="100">
        <v>78</v>
      </c>
      <c r="D55" s="100">
        <v>2.0180068000000002</v>
      </c>
      <c r="E55" s="100">
        <v>2.96576</v>
      </c>
      <c r="F55" s="100" t="s">
        <v>24</v>
      </c>
      <c r="G55" s="100">
        <v>3.4636442000000001</v>
      </c>
      <c r="H55" s="100">
        <v>2.1104764999999999</v>
      </c>
      <c r="I55" s="100">
        <v>1.9234302000000001</v>
      </c>
      <c r="J55" s="100">
        <v>62.307692000000003</v>
      </c>
      <c r="K55" s="100" t="s">
        <v>24</v>
      </c>
      <c r="L55" s="100">
        <v>2.2446043000000002</v>
      </c>
      <c r="M55" s="100">
        <v>0.18286250000000001</v>
      </c>
      <c r="N55" s="100">
        <v>1092.5</v>
      </c>
      <c r="O55" s="100">
        <v>0.28933500000000001</v>
      </c>
      <c r="P55" s="100">
        <v>0.15118599999999999</v>
      </c>
      <c r="R55" s="119">
        <v>1948</v>
      </c>
      <c r="S55" s="100">
        <v>70</v>
      </c>
      <c r="T55" s="100">
        <v>1.8212567</v>
      </c>
      <c r="U55" s="100">
        <v>2.3092253</v>
      </c>
      <c r="V55" s="100" t="s">
        <v>24</v>
      </c>
      <c r="W55" s="100">
        <v>2.589852</v>
      </c>
      <c r="X55" s="100">
        <v>1.7373168999999999</v>
      </c>
      <c r="Y55" s="100">
        <v>1.5176563999999999</v>
      </c>
      <c r="Z55" s="100">
        <v>59</v>
      </c>
      <c r="AA55" s="100" t="s">
        <v>24</v>
      </c>
      <c r="AB55" s="100">
        <v>2.5473070999999998</v>
      </c>
      <c r="AC55" s="100">
        <v>0.20477419999999999</v>
      </c>
      <c r="AD55" s="100">
        <v>1217.5</v>
      </c>
      <c r="AE55" s="100">
        <v>0.32645999999999997</v>
      </c>
      <c r="AF55" s="100">
        <v>0.24484420000000001</v>
      </c>
      <c r="AH55" s="119">
        <v>1948</v>
      </c>
      <c r="AI55" s="100">
        <v>148</v>
      </c>
      <c r="AJ55" s="100">
        <v>1.9199086999999999</v>
      </c>
      <c r="AK55" s="100">
        <v>2.5982921000000001</v>
      </c>
      <c r="AL55" s="100" t="s">
        <v>24</v>
      </c>
      <c r="AM55" s="100">
        <v>2.9761782000000001</v>
      </c>
      <c r="AN55" s="100">
        <v>1.9032039000000001</v>
      </c>
      <c r="AO55" s="100">
        <v>1.7015047999999999</v>
      </c>
      <c r="AP55" s="100">
        <v>60.743243</v>
      </c>
      <c r="AQ55" s="100" t="s">
        <v>24</v>
      </c>
      <c r="AR55" s="100">
        <v>2.3782741000000001</v>
      </c>
      <c r="AS55" s="100">
        <v>0.19261049999999999</v>
      </c>
      <c r="AT55" s="100">
        <v>2310</v>
      </c>
      <c r="AU55" s="100">
        <v>0.30778250000000001</v>
      </c>
      <c r="AV55" s="100">
        <v>0.1893637</v>
      </c>
      <c r="AW55" s="100">
        <v>1.2843095</v>
      </c>
      <c r="AY55" s="119">
        <v>1948</v>
      </c>
    </row>
    <row r="56" spans="2:51">
      <c r="B56" s="119">
        <v>1949</v>
      </c>
      <c r="C56" s="100">
        <v>88</v>
      </c>
      <c r="D56" s="100">
        <v>2.2151738999999999</v>
      </c>
      <c r="E56" s="100">
        <v>3.0058001999999999</v>
      </c>
      <c r="F56" s="100" t="s">
        <v>24</v>
      </c>
      <c r="G56" s="100">
        <v>3.3673750999999998</v>
      </c>
      <c r="H56" s="100">
        <v>2.2468962000000001</v>
      </c>
      <c r="I56" s="100">
        <v>2.0269895</v>
      </c>
      <c r="J56" s="100">
        <v>60</v>
      </c>
      <c r="K56" s="100" t="s">
        <v>24</v>
      </c>
      <c r="L56" s="100">
        <v>3.0034130000000001</v>
      </c>
      <c r="M56" s="100">
        <v>0.2085555</v>
      </c>
      <c r="N56" s="100">
        <v>1382.5</v>
      </c>
      <c r="O56" s="100">
        <v>0.35609420000000003</v>
      </c>
      <c r="P56" s="100">
        <v>0.1969079</v>
      </c>
      <c r="R56" s="119">
        <v>1949</v>
      </c>
      <c r="S56" s="100">
        <v>78</v>
      </c>
      <c r="T56" s="100">
        <v>1.9819591000000001</v>
      </c>
      <c r="U56" s="100">
        <v>2.3347104000000001</v>
      </c>
      <c r="V56" s="100" t="s">
        <v>24</v>
      </c>
      <c r="W56" s="100">
        <v>2.5583288</v>
      </c>
      <c r="X56" s="100">
        <v>1.8822410000000001</v>
      </c>
      <c r="Y56" s="100">
        <v>1.7064337000000001</v>
      </c>
      <c r="Z56" s="100">
        <v>54.615385000000003</v>
      </c>
      <c r="AA56" s="100" t="s">
        <v>24</v>
      </c>
      <c r="AB56" s="100">
        <v>3.4697509000000002</v>
      </c>
      <c r="AC56" s="100">
        <v>0.235899</v>
      </c>
      <c r="AD56" s="100">
        <v>1657.5</v>
      </c>
      <c r="AE56" s="100">
        <v>0.43407099999999998</v>
      </c>
      <c r="AF56" s="100">
        <v>0.34917710000000002</v>
      </c>
      <c r="AH56" s="119">
        <v>1949</v>
      </c>
      <c r="AI56" s="100">
        <v>166</v>
      </c>
      <c r="AJ56" s="100">
        <v>2.0991135999999999</v>
      </c>
      <c r="AK56" s="100">
        <v>2.6284749999999999</v>
      </c>
      <c r="AL56" s="100" t="s">
        <v>24</v>
      </c>
      <c r="AM56" s="100">
        <v>2.9169741</v>
      </c>
      <c r="AN56" s="100">
        <v>2.0378675999999998</v>
      </c>
      <c r="AO56" s="100">
        <v>1.8430502</v>
      </c>
      <c r="AP56" s="100">
        <v>57.469880000000003</v>
      </c>
      <c r="AQ56" s="100" t="s">
        <v>24</v>
      </c>
      <c r="AR56" s="100">
        <v>3.2058710000000001</v>
      </c>
      <c r="AS56" s="100">
        <v>0.22056870000000001</v>
      </c>
      <c r="AT56" s="100">
        <v>3040</v>
      </c>
      <c r="AU56" s="100">
        <v>0.39475909999999997</v>
      </c>
      <c r="AV56" s="100">
        <v>0.25832929999999998</v>
      </c>
      <c r="AW56" s="100">
        <v>1.2874403000000001</v>
      </c>
      <c r="AY56" s="119">
        <v>1949</v>
      </c>
    </row>
    <row r="57" spans="2:51">
      <c r="B57" s="120">
        <v>1950</v>
      </c>
      <c r="C57" s="100">
        <v>266</v>
      </c>
      <c r="D57" s="100">
        <v>6.4517693999999999</v>
      </c>
      <c r="E57" s="100">
        <v>9.8419410999999997</v>
      </c>
      <c r="F57" s="100" t="s">
        <v>24</v>
      </c>
      <c r="G57" s="100">
        <v>11.351608000000001</v>
      </c>
      <c r="H57" s="100">
        <v>6.8995601000000004</v>
      </c>
      <c r="I57" s="100">
        <v>6.0270362999999998</v>
      </c>
      <c r="J57" s="100">
        <v>64.511278000000004</v>
      </c>
      <c r="K57" s="100" t="s">
        <v>24</v>
      </c>
      <c r="L57" s="100">
        <v>8.0654941999999998</v>
      </c>
      <c r="M57" s="100">
        <v>0.60841719999999999</v>
      </c>
      <c r="N57" s="100">
        <v>3145</v>
      </c>
      <c r="O57" s="100">
        <v>0.78016470000000004</v>
      </c>
      <c r="P57" s="100">
        <v>0.43351650000000003</v>
      </c>
      <c r="R57" s="120">
        <v>1950</v>
      </c>
      <c r="S57" s="100">
        <v>181</v>
      </c>
      <c r="T57" s="100">
        <v>4.4627447</v>
      </c>
      <c r="U57" s="100">
        <v>5.4453958</v>
      </c>
      <c r="V57" s="100" t="s">
        <v>24</v>
      </c>
      <c r="W57" s="100">
        <v>6.0919565999999996</v>
      </c>
      <c r="X57" s="100">
        <v>4.2315496000000001</v>
      </c>
      <c r="Y57" s="100">
        <v>3.9097822999999998</v>
      </c>
      <c r="Z57" s="100">
        <v>56.671270999999997</v>
      </c>
      <c r="AA57" s="100" t="s">
        <v>24</v>
      </c>
      <c r="AB57" s="100">
        <v>8.2572992999999997</v>
      </c>
      <c r="AC57" s="100">
        <v>0.52514000000000005</v>
      </c>
      <c r="AD57" s="100">
        <v>3507.5</v>
      </c>
      <c r="AE57" s="100">
        <v>0.89122369999999995</v>
      </c>
      <c r="AF57" s="100">
        <v>0.7219158</v>
      </c>
      <c r="AH57" s="120">
        <v>1950</v>
      </c>
      <c r="AI57" s="100">
        <v>447</v>
      </c>
      <c r="AJ57" s="100">
        <v>5.4654163000000002</v>
      </c>
      <c r="AK57" s="100">
        <v>7.3860650999999997</v>
      </c>
      <c r="AL57" s="100" t="s">
        <v>24</v>
      </c>
      <c r="AM57" s="100">
        <v>8.4187405999999996</v>
      </c>
      <c r="AN57" s="100">
        <v>5.4104723999999997</v>
      </c>
      <c r="AO57" s="100">
        <v>4.8497291000000002</v>
      </c>
      <c r="AP57" s="100">
        <v>61.336689</v>
      </c>
      <c r="AQ57" s="100" t="s">
        <v>24</v>
      </c>
      <c r="AR57" s="100">
        <v>8.1420764999999999</v>
      </c>
      <c r="AS57" s="100">
        <v>0.5717063</v>
      </c>
      <c r="AT57" s="100">
        <v>6652.5</v>
      </c>
      <c r="AU57" s="100">
        <v>0.83502790000000005</v>
      </c>
      <c r="AV57" s="100">
        <v>0.54919309999999999</v>
      </c>
      <c r="AW57" s="100">
        <v>1.8073876</v>
      </c>
      <c r="AY57" s="120">
        <v>1950</v>
      </c>
    </row>
    <row r="58" spans="2:51">
      <c r="B58" s="120">
        <v>1951</v>
      </c>
      <c r="C58" s="100">
        <v>292</v>
      </c>
      <c r="D58" s="100">
        <v>6.8646120000000002</v>
      </c>
      <c r="E58" s="100">
        <v>9.9795297000000005</v>
      </c>
      <c r="F58" s="100" t="s">
        <v>24</v>
      </c>
      <c r="G58" s="100">
        <v>11.448264</v>
      </c>
      <c r="H58" s="100">
        <v>7.2571969000000003</v>
      </c>
      <c r="I58" s="100">
        <v>6.5652242999999997</v>
      </c>
      <c r="J58" s="100">
        <v>62.962328999999997</v>
      </c>
      <c r="K58" s="100" t="s">
        <v>24</v>
      </c>
      <c r="L58" s="100">
        <v>8.4490741000000007</v>
      </c>
      <c r="M58" s="100">
        <v>0.63543190000000005</v>
      </c>
      <c r="N58" s="100">
        <v>3795</v>
      </c>
      <c r="O58" s="100">
        <v>0.91204039999999997</v>
      </c>
      <c r="P58" s="100">
        <v>0.4931181</v>
      </c>
      <c r="R58" s="120">
        <v>1951</v>
      </c>
      <c r="S58" s="100">
        <v>188</v>
      </c>
      <c r="T58" s="100">
        <v>4.5105566000000001</v>
      </c>
      <c r="U58" s="100">
        <v>5.6391064999999996</v>
      </c>
      <c r="V58" s="100" t="s">
        <v>24</v>
      </c>
      <c r="W58" s="100">
        <v>6.3081695</v>
      </c>
      <c r="X58" s="100">
        <v>4.2422807000000002</v>
      </c>
      <c r="Y58" s="100">
        <v>3.7495807999999999</v>
      </c>
      <c r="Z58" s="100">
        <v>60</v>
      </c>
      <c r="AA58" s="100" t="s">
        <v>24</v>
      </c>
      <c r="AB58" s="100">
        <v>8</v>
      </c>
      <c r="AC58" s="100">
        <v>0.52462679999999995</v>
      </c>
      <c r="AD58" s="100">
        <v>3040</v>
      </c>
      <c r="AE58" s="100">
        <v>0.75165660000000001</v>
      </c>
      <c r="AF58" s="100">
        <v>0.60000489999999995</v>
      </c>
      <c r="AH58" s="120">
        <v>1951</v>
      </c>
      <c r="AI58" s="100">
        <v>480</v>
      </c>
      <c r="AJ58" s="100">
        <v>5.6995617999999997</v>
      </c>
      <c r="AK58" s="100">
        <v>7.6065246999999996</v>
      </c>
      <c r="AL58" s="100" t="s">
        <v>24</v>
      </c>
      <c r="AM58" s="100">
        <v>8.6366425000000007</v>
      </c>
      <c r="AN58" s="100">
        <v>5.6257836000000001</v>
      </c>
      <c r="AO58" s="100">
        <v>5.0516221000000003</v>
      </c>
      <c r="AP58" s="100">
        <v>61.802083000000003</v>
      </c>
      <c r="AQ58" s="100" t="s">
        <v>24</v>
      </c>
      <c r="AR58" s="100">
        <v>8.2673097000000002</v>
      </c>
      <c r="AS58" s="100">
        <v>0.58688320000000005</v>
      </c>
      <c r="AT58" s="100">
        <v>6835</v>
      </c>
      <c r="AU58" s="100">
        <v>0.83298799999999995</v>
      </c>
      <c r="AV58" s="100">
        <v>0.53555129999999995</v>
      </c>
      <c r="AW58" s="100">
        <v>1.7697004999999999</v>
      </c>
      <c r="AY58" s="120">
        <v>1951</v>
      </c>
    </row>
    <row r="59" spans="2:51">
      <c r="B59" s="120">
        <v>1952</v>
      </c>
      <c r="C59" s="100">
        <v>294</v>
      </c>
      <c r="D59" s="100">
        <v>6.7236884000000003</v>
      </c>
      <c r="E59" s="100">
        <v>9.9926484999999996</v>
      </c>
      <c r="F59" s="100" t="s">
        <v>24</v>
      </c>
      <c r="G59" s="100">
        <v>11.453338</v>
      </c>
      <c r="H59" s="100">
        <v>7.1719134999999996</v>
      </c>
      <c r="I59" s="100">
        <v>6.3269235000000004</v>
      </c>
      <c r="J59" s="100">
        <v>63.848123000000001</v>
      </c>
      <c r="K59" s="100" t="s">
        <v>24</v>
      </c>
      <c r="L59" s="100">
        <v>9.4019826999999996</v>
      </c>
      <c r="M59" s="100">
        <v>0.64120739999999998</v>
      </c>
      <c r="N59" s="100">
        <v>3587.5</v>
      </c>
      <c r="O59" s="100">
        <v>0.83835760000000004</v>
      </c>
      <c r="P59" s="100">
        <v>0.47038079999999999</v>
      </c>
      <c r="R59" s="120">
        <v>1952</v>
      </c>
      <c r="S59" s="100">
        <v>188</v>
      </c>
      <c r="T59" s="100">
        <v>4.4091089999999999</v>
      </c>
      <c r="U59" s="100">
        <v>5.4857844</v>
      </c>
      <c r="V59" s="100" t="s">
        <v>24</v>
      </c>
      <c r="W59" s="100">
        <v>6.1092917</v>
      </c>
      <c r="X59" s="100">
        <v>4.1572560999999997</v>
      </c>
      <c r="Y59" s="100">
        <v>3.6731687000000002</v>
      </c>
      <c r="Z59" s="100">
        <v>59.840426000000001</v>
      </c>
      <c r="AA59" s="100" t="s">
        <v>24</v>
      </c>
      <c r="AB59" s="100">
        <v>9.0081457</v>
      </c>
      <c r="AC59" s="100">
        <v>0.52593299999999998</v>
      </c>
      <c r="AD59" s="100">
        <v>3050</v>
      </c>
      <c r="AE59" s="100">
        <v>0.73714230000000003</v>
      </c>
      <c r="AF59" s="100">
        <v>0.61618649999999997</v>
      </c>
      <c r="AH59" s="120">
        <v>1952</v>
      </c>
      <c r="AI59" s="100">
        <v>482</v>
      </c>
      <c r="AJ59" s="100">
        <v>5.5809645000000003</v>
      </c>
      <c r="AK59" s="100">
        <v>7.5090484999999996</v>
      </c>
      <c r="AL59" s="100" t="s">
        <v>24</v>
      </c>
      <c r="AM59" s="100">
        <v>8.5087270000000004</v>
      </c>
      <c r="AN59" s="100">
        <v>5.5238638</v>
      </c>
      <c r="AO59" s="100">
        <v>4.8906761999999997</v>
      </c>
      <c r="AP59" s="100">
        <v>62.281705000000002</v>
      </c>
      <c r="AQ59" s="100" t="s">
        <v>24</v>
      </c>
      <c r="AR59" s="100">
        <v>9.2443422000000002</v>
      </c>
      <c r="AS59" s="100">
        <v>0.59070800000000001</v>
      </c>
      <c r="AT59" s="100">
        <v>6637.5</v>
      </c>
      <c r="AU59" s="100">
        <v>0.78860140000000001</v>
      </c>
      <c r="AV59" s="100">
        <v>0.52776590000000001</v>
      </c>
      <c r="AW59" s="100">
        <v>1.8215532999999999</v>
      </c>
      <c r="AY59" s="120">
        <v>1952</v>
      </c>
    </row>
    <row r="60" spans="2:51">
      <c r="B60" s="120">
        <v>1953</v>
      </c>
      <c r="C60" s="100">
        <v>248</v>
      </c>
      <c r="D60" s="100">
        <v>5.5572983999999996</v>
      </c>
      <c r="E60" s="100">
        <v>8.3693603000000003</v>
      </c>
      <c r="F60" s="100" t="s">
        <v>24</v>
      </c>
      <c r="G60" s="100">
        <v>9.6157406000000005</v>
      </c>
      <c r="H60" s="100">
        <v>6.015943</v>
      </c>
      <c r="I60" s="100">
        <v>5.3875574999999998</v>
      </c>
      <c r="J60" s="100">
        <v>61.512096999999997</v>
      </c>
      <c r="K60" s="100" t="s">
        <v>24</v>
      </c>
      <c r="L60" s="100">
        <v>8.3054252999999996</v>
      </c>
      <c r="M60" s="100">
        <v>0.55329969999999995</v>
      </c>
      <c r="N60" s="100">
        <v>3640</v>
      </c>
      <c r="O60" s="100">
        <v>0.83342870000000002</v>
      </c>
      <c r="P60" s="100">
        <v>0.49184369999999999</v>
      </c>
      <c r="R60" s="120">
        <v>1953</v>
      </c>
      <c r="S60" s="100">
        <v>182</v>
      </c>
      <c r="T60" s="100">
        <v>4.1813127000000003</v>
      </c>
      <c r="U60" s="100">
        <v>5.1922271999999996</v>
      </c>
      <c r="V60" s="100" t="s">
        <v>24</v>
      </c>
      <c r="W60" s="100">
        <v>5.8754926999999997</v>
      </c>
      <c r="X60" s="100">
        <v>3.9785815000000002</v>
      </c>
      <c r="Y60" s="100">
        <v>3.6084535999999998</v>
      </c>
      <c r="Z60" s="100">
        <v>57.82967</v>
      </c>
      <c r="AA60" s="100" t="s">
        <v>24</v>
      </c>
      <c r="AB60" s="100">
        <v>9.3381220999999996</v>
      </c>
      <c r="AC60" s="100">
        <v>0.51461860000000004</v>
      </c>
      <c r="AD60" s="100">
        <v>3360</v>
      </c>
      <c r="AE60" s="100">
        <v>0.79585019999999995</v>
      </c>
      <c r="AF60" s="100">
        <v>0.69512689999999999</v>
      </c>
      <c r="AH60" s="120">
        <v>1953</v>
      </c>
      <c r="AI60" s="100">
        <v>430</v>
      </c>
      <c r="AJ60" s="100">
        <v>4.8778828000000001</v>
      </c>
      <c r="AK60" s="100">
        <v>6.6028526000000003</v>
      </c>
      <c r="AL60" s="100" t="s">
        <v>24</v>
      </c>
      <c r="AM60" s="100">
        <v>7.5327390999999997</v>
      </c>
      <c r="AN60" s="100">
        <v>4.8916437999999998</v>
      </c>
      <c r="AO60" s="100">
        <v>4.4157292000000004</v>
      </c>
      <c r="AP60" s="100">
        <v>59.953488</v>
      </c>
      <c r="AQ60" s="100" t="s">
        <v>24</v>
      </c>
      <c r="AR60" s="100">
        <v>8.7132725000000004</v>
      </c>
      <c r="AS60" s="100">
        <v>0.53623980000000004</v>
      </c>
      <c r="AT60" s="100">
        <v>7000</v>
      </c>
      <c r="AU60" s="100">
        <v>0.81495799999999996</v>
      </c>
      <c r="AV60" s="100">
        <v>0.57215839999999996</v>
      </c>
      <c r="AW60" s="100">
        <v>1.6119018000000001</v>
      </c>
      <c r="AY60" s="120">
        <v>1953</v>
      </c>
    </row>
    <row r="61" spans="2:51">
      <c r="B61" s="120">
        <v>1954</v>
      </c>
      <c r="C61" s="100">
        <v>316</v>
      </c>
      <c r="D61" s="100">
        <v>6.9510129999999997</v>
      </c>
      <c r="E61" s="100">
        <v>10.096258000000001</v>
      </c>
      <c r="F61" s="100" t="s">
        <v>24</v>
      </c>
      <c r="G61" s="100">
        <v>11.502179999999999</v>
      </c>
      <c r="H61" s="100">
        <v>7.3809754999999999</v>
      </c>
      <c r="I61" s="100">
        <v>6.6119947000000003</v>
      </c>
      <c r="J61" s="100">
        <v>62.579113999999997</v>
      </c>
      <c r="K61" s="100" t="s">
        <v>24</v>
      </c>
      <c r="L61" s="100">
        <v>9.3078056</v>
      </c>
      <c r="M61" s="100">
        <v>0.69015219999999999</v>
      </c>
      <c r="N61" s="100">
        <v>4207.5</v>
      </c>
      <c r="O61" s="100">
        <v>0.94567559999999995</v>
      </c>
      <c r="P61" s="100">
        <v>0.57235360000000002</v>
      </c>
      <c r="R61" s="120">
        <v>1954</v>
      </c>
      <c r="S61" s="100">
        <v>179</v>
      </c>
      <c r="T61" s="100">
        <v>4.0311684000000003</v>
      </c>
      <c r="U61" s="100">
        <v>4.8993301999999996</v>
      </c>
      <c r="V61" s="100" t="s">
        <v>24</v>
      </c>
      <c r="W61" s="100">
        <v>5.4121762999999996</v>
      </c>
      <c r="X61" s="100">
        <v>3.8216407000000001</v>
      </c>
      <c r="Y61" s="100">
        <v>3.4464822000000002</v>
      </c>
      <c r="Z61" s="100">
        <v>57.220669999999998</v>
      </c>
      <c r="AA61" s="100" t="s">
        <v>24</v>
      </c>
      <c r="AB61" s="100">
        <v>8.2793709999999994</v>
      </c>
      <c r="AC61" s="100">
        <v>0.49697370000000002</v>
      </c>
      <c r="AD61" s="100">
        <v>3362.5</v>
      </c>
      <c r="AE61" s="100">
        <v>0.78112300000000001</v>
      </c>
      <c r="AF61" s="100">
        <v>0.71167789999999997</v>
      </c>
      <c r="AH61" s="120">
        <v>1954</v>
      </c>
      <c r="AI61" s="100">
        <v>495</v>
      </c>
      <c r="AJ61" s="100">
        <v>5.5082623999999996</v>
      </c>
      <c r="AK61" s="100">
        <v>7.2326313999999998</v>
      </c>
      <c r="AL61" s="100" t="s">
        <v>24</v>
      </c>
      <c r="AM61" s="100">
        <v>8.1437997000000006</v>
      </c>
      <c r="AN61" s="100">
        <v>5.4369329999999998</v>
      </c>
      <c r="AO61" s="100">
        <v>4.8945062000000004</v>
      </c>
      <c r="AP61" s="100">
        <v>60.641413999999997</v>
      </c>
      <c r="AQ61" s="100" t="s">
        <v>24</v>
      </c>
      <c r="AR61" s="100">
        <v>8.9076839999999997</v>
      </c>
      <c r="AS61" s="100">
        <v>0.60509749999999995</v>
      </c>
      <c r="AT61" s="100">
        <v>7570</v>
      </c>
      <c r="AU61" s="100">
        <v>0.86475740000000001</v>
      </c>
      <c r="AV61" s="100">
        <v>0.62686450000000005</v>
      </c>
      <c r="AW61" s="100">
        <v>2.0607424999999999</v>
      </c>
      <c r="AY61" s="120">
        <v>1954</v>
      </c>
    </row>
    <row r="62" spans="2:51">
      <c r="B62" s="120">
        <v>1955</v>
      </c>
      <c r="C62" s="100">
        <v>334</v>
      </c>
      <c r="D62" s="100">
        <v>7.1730773000000001</v>
      </c>
      <c r="E62" s="100">
        <v>10.177943000000001</v>
      </c>
      <c r="F62" s="100" t="s">
        <v>24</v>
      </c>
      <c r="G62" s="100">
        <v>11.539766999999999</v>
      </c>
      <c r="H62" s="100">
        <v>7.5897911999999996</v>
      </c>
      <c r="I62" s="100">
        <v>6.835966</v>
      </c>
      <c r="J62" s="100">
        <v>60.988024000000003</v>
      </c>
      <c r="K62" s="100" t="s">
        <v>24</v>
      </c>
      <c r="L62" s="100">
        <v>9.7832454999999996</v>
      </c>
      <c r="M62" s="100">
        <v>0.72313150000000004</v>
      </c>
      <c r="N62" s="100">
        <v>4955</v>
      </c>
      <c r="O62" s="100">
        <v>1.0873619999999999</v>
      </c>
      <c r="P62" s="100">
        <v>0.67267849999999996</v>
      </c>
      <c r="R62" s="120">
        <v>1955</v>
      </c>
      <c r="S62" s="100">
        <v>192</v>
      </c>
      <c r="T62" s="100">
        <v>4.2259101000000001</v>
      </c>
      <c r="U62" s="100">
        <v>5.0896857999999998</v>
      </c>
      <c r="V62" s="100" t="s">
        <v>24</v>
      </c>
      <c r="W62" s="100">
        <v>5.6501463999999997</v>
      </c>
      <c r="X62" s="100">
        <v>4.0019229999999997</v>
      </c>
      <c r="Y62" s="100">
        <v>3.6683091999999999</v>
      </c>
      <c r="Z62" s="100">
        <v>57.083333000000003</v>
      </c>
      <c r="AA62" s="100" t="s">
        <v>24</v>
      </c>
      <c r="AB62" s="100">
        <v>9.6822994999999992</v>
      </c>
      <c r="AC62" s="100">
        <v>0.53559469999999998</v>
      </c>
      <c r="AD62" s="100">
        <v>3622.5</v>
      </c>
      <c r="AE62" s="100">
        <v>0.82290269999999999</v>
      </c>
      <c r="AF62" s="100">
        <v>0.78481290000000004</v>
      </c>
      <c r="AH62" s="120">
        <v>1955</v>
      </c>
      <c r="AI62" s="100">
        <v>526</v>
      </c>
      <c r="AJ62" s="100">
        <v>5.7175776999999997</v>
      </c>
      <c r="AK62" s="100">
        <v>7.4000633999999996</v>
      </c>
      <c r="AL62" s="100" t="s">
        <v>24</v>
      </c>
      <c r="AM62" s="100">
        <v>8.3174265999999992</v>
      </c>
      <c r="AN62" s="100">
        <v>5.6504447999999998</v>
      </c>
      <c r="AO62" s="100">
        <v>5.1364913000000003</v>
      </c>
      <c r="AP62" s="100">
        <v>59.562738000000003</v>
      </c>
      <c r="AQ62" s="100" t="s">
        <v>24</v>
      </c>
      <c r="AR62" s="100">
        <v>9.7461552999999999</v>
      </c>
      <c r="AS62" s="100">
        <v>0.64118189999999997</v>
      </c>
      <c r="AT62" s="100">
        <v>8577.5</v>
      </c>
      <c r="AU62" s="100">
        <v>0.95741710000000002</v>
      </c>
      <c r="AV62" s="100">
        <v>0.71587590000000001</v>
      </c>
      <c r="AW62" s="100">
        <v>1.9997194</v>
      </c>
      <c r="AY62" s="120">
        <v>1955</v>
      </c>
    </row>
    <row r="63" spans="2:51">
      <c r="B63" s="120">
        <v>1956</v>
      </c>
      <c r="C63" s="100">
        <v>314</v>
      </c>
      <c r="D63" s="100">
        <v>6.5745393999999999</v>
      </c>
      <c r="E63" s="100">
        <v>9.9413376000000007</v>
      </c>
      <c r="F63" s="100" t="s">
        <v>24</v>
      </c>
      <c r="G63" s="100">
        <v>11.465755</v>
      </c>
      <c r="H63" s="100">
        <v>7.1661881999999997</v>
      </c>
      <c r="I63" s="100">
        <v>6.3765510000000001</v>
      </c>
      <c r="J63" s="100">
        <v>62.627389000000001</v>
      </c>
      <c r="K63" s="100" t="s">
        <v>24</v>
      </c>
      <c r="L63" s="100">
        <v>8.2134449000000007</v>
      </c>
      <c r="M63" s="100">
        <v>0.65156040000000004</v>
      </c>
      <c r="N63" s="100">
        <v>4245</v>
      </c>
      <c r="O63" s="100">
        <v>0.90827400000000003</v>
      </c>
      <c r="P63" s="100">
        <v>0.5752929</v>
      </c>
      <c r="R63" s="120">
        <v>1956</v>
      </c>
      <c r="S63" s="100">
        <v>212</v>
      </c>
      <c r="T63" s="100">
        <v>4.5596300999999997</v>
      </c>
      <c r="U63" s="100">
        <v>5.5024432000000001</v>
      </c>
      <c r="V63" s="100" t="s">
        <v>24</v>
      </c>
      <c r="W63" s="100">
        <v>6.1137636000000004</v>
      </c>
      <c r="X63" s="100">
        <v>4.3668757999999999</v>
      </c>
      <c r="Y63" s="100">
        <v>4.0066870000000003</v>
      </c>
      <c r="Z63" s="100">
        <v>55.801887000000001</v>
      </c>
      <c r="AA63" s="100" t="s">
        <v>24</v>
      </c>
      <c r="AB63" s="100">
        <v>9.3350947000000009</v>
      </c>
      <c r="AC63" s="100">
        <v>0.55942579999999997</v>
      </c>
      <c r="AD63" s="100">
        <v>4300</v>
      </c>
      <c r="AE63" s="100">
        <v>0.95502500000000001</v>
      </c>
      <c r="AF63" s="100">
        <v>0.91748499999999999</v>
      </c>
      <c r="AH63" s="120">
        <v>1956</v>
      </c>
      <c r="AI63" s="100">
        <v>526</v>
      </c>
      <c r="AJ63" s="100">
        <v>5.5806057999999998</v>
      </c>
      <c r="AK63" s="100">
        <v>7.4258546000000001</v>
      </c>
      <c r="AL63" s="100" t="s">
        <v>24</v>
      </c>
      <c r="AM63" s="100">
        <v>8.4345517999999995</v>
      </c>
      <c r="AN63" s="100">
        <v>5.5866838999999997</v>
      </c>
      <c r="AO63" s="100">
        <v>5.0480556999999999</v>
      </c>
      <c r="AP63" s="100">
        <v>59.876426000000002</v>
      </c>
      <c r="AQ63" s="100" t="s">
        <v>24</v>
      </c>
      <c r="AR63" s="100">
        <v>8.6314408</v>
      </c>
      <c r="AS63" s="100">
        <v>0.61100270000000001</v>
      </c>
      <c r="AT63" s="100">
        <v>8545</v>
      </c>
      <c r="AU63" s="100">
        <v>0.93121339999999997</v>
      </c>
      <c r="AV63" s="100">
        <v>0.70821319999999999</v>
      </c>
      <c r="AW63" s="100">
        <v>1.8067134</v>
      </c>
      <c r="AY63" s="120">
        <v>1956</v>
      </c>
    </row>
    <row r="64" spans="2:51">
      <c r="B64" s="120">
        <v>1957</v>
      </c>
      <c r="C64" s="100">
        <v>275</v>
      </c>
      <c r="D64" s="100">
        <v>5.6325912000000002</v>
      </c>
      <c r="E64" s="100">
        <v>8.6547782000000009</v>
      </c>
      <c r="F64" s="100" t="s">
        <v>24</v>
      </c>
      <c r="G64" s="100">
        <v>10.027424999999999</v>
      </c>
      <c r="H64" s="100">
        <v>6.1917982</v>
      </c>
      <c r="I64" s="100">
        <v>5.4362199999999996</v>
      </c>
      <c r="J64" s="100">
        <v>63.718181999999999</v>
      </c>
      <c r="K64" s="100" t="s">
        <v>24</v>
      </c>
      <c r="L64" s="100">
        <v>6.9850139999999996</v>
      </c>
      <c r="M64" s="100">
        <v>0.57701590000000003</v>
      </c>
      <c r="N64" s="100">
        <v>3440</v>
      </c>
      <c r="O64" s="100">
        <v>0.71999670000000004</v>
      </c>
      <c r="P64" s="100">
        <v>0.45262259999999999</v>
      </c>
      <c r="R64" s="120">
        <v>1957</v>
      </c>
      <c r="S64" s="100">
        <v>191</v>
      </c>
      <c r="T64" s="100">
        <v>4.0143760999999998</v>
      </c>
      <c r="U64" s="100">
        <v>4.9301532000000003</v>
      </c>
      <c r="V64" s="100" t="s">
        <v>24</v>
      </c>
      <c r="W64" s="100">
        <v>5.5116826000000003</v>
      </c>
      <c r="X64" s="100">
        <v>3.8483922000000002</v>
      </c>
      <c r="Y64" s="100">
        <v>3.4832219000000002</v>
      </c>
      <c r="Z64" s="100">
        <v>56.531413999999998</v>
      </c>
      <c r="AA64" s="100" t="s">
        <v>24</v>
      </c>
      <c r="AB64" s="100">
        <v>7.8503904999999996</v>
      </c>
      <c r="AC64" s="100">
        <v>0.51214669999999995</v>
      </c>
      <c r="AD64" s="100">
        <v>3770</v>
      </c>
      <c r="AE64" s="100">
        <v>0.81840880000000005</v>
      </c>
      <c r="AF64" s="100">
        <v>0.80096460000000003</v>
      </c>
      <c r="AH64" s="120">
        <v>1957</v>
      </c>
      <c r="AI64" s="100">
        <v>466</v>
      </c>
      <c r="AJ64" s="100">
        <v>4.8339245999999996</v>
      </c>
      <c r="AK64" s="100">
        <v>6.5220706000000002</v>
      </c>
      <c r="AL64" s="100" t="s">
        <v>24</v>
      </c>
      <c r="AM64" s="100">
        <v>7.4481921</v>
      </c>
      <c r="AN64" s="100">
        <v>4.8529716000000001</v>
      </c>
      <c r="AO64" s="100">
        <v>4.3252531000000003</v>
      </c>
      <c r="AP64" s="100">
        <v>60.772531999999998</v>
      </c>
      <c r="AQ64" s="100" t="s">
        <v>24</v>
      </c>
      <c r="AR64" s="100">
        <v>7.3155416000000004</v>
      </c>
      <c r="AS64" s="100">
        <v>0.54853859999999999</v>
      </c>
      <c r="AT64" s="100">
        <v>7210</v>
      </c>
      <c r="AU64" s="100">
        <v>0.76830449999999995</v>
      </c>
      <c r="AV64" s="100">
        <v>0.5858466</v>
      </c>
      <c r="AW64" s="100">
        <v>1.7554784999999999</v>
      </c>
      <c r="AY64" s="120">
        <v>1957</v>
      </c>
    </row>
    <row r="65" spans="2:51">
      <c r="B65" s="121">
        <v>1958</v>
      </c>
      <c r="C65" s="100">
        <v>177</v>
      </c>
      <c r="D65" s="100">
        <v>3.5566450999999999</v>
      </c>
      <c r="E65" s="100">
        <v>4.9219875999999996</v>
      </c>
      <c r="F65" s="100" t="s">
        <v>24</v>
      </c>
      <c r="G65" s="100">
        <v>5.5643893000000002</v>
      </c>
      <c r="H65" s="100">
        <v>3.7770879000000002</v>
      </c>
      <c r="I65" s="100">
        <v>3.4609733999999999</v>
      </c>
      <c r="J65" s="100">
        <v>59.731637999999997</v>
      </c>
      <c r="K65" s="100" t="s">
        <v>24</v>
      </c>
      <c r="L65" s="100">
        <v>5.1348998999999997</v>
      </c>
      <c r="M65" s="100">
        <v>0.37619550000000002</v>
      </c>
      <c r="N65" s="100">
        <v>2820</v>
      </c>
      <c r="O65" s="100">
        <v>0.57907920000000002</v>
      </c>
      <c r="P65" s="100">
        <v>0.38121759999999999</v>
      </c>
      <c r="R65" s="121">
        <v>1958</v>
      </c>
      <c r="S65" s="100">
        <v>163</v>
      </c>
      <c r="T65" s="100">
        <v>3.3499116</v>
      </c>
      <c r="U65" s="100">
        <v>4.0409668999999999</v>
      </c>
      <c r="V65" s="100" t="s">
        <v>24</v>
      </c>
      <c r="W65" s="100">
        <v>4.3721627999999999</v>
      </c>
      <c r="X65" s="100">
        <v>3.213978</v>
      </c>
      <c r="Y65" s="100">
        <v>2.9044642000000001</v>
      </c>
      <c r="Z65" s="100">
        <v>55.322085999999999</v>
      </c>
      <c r="AA65" s="100" t="s">
        <v>24</v>
      </c>
      <c r="AB65" s="100">
        <v>8.0295567000000005</v>
      </c>
      <c r="AC65" s="100">
        <v>0.44446869999999999</v>
      </c>
      <c r="AD65" s="100">
        <v>3350</v>
      </c>
      <c r="AE65" s="100">
        <v>0.71140369999999997</v>
      </c>
      <c r="AF65" s="100">
        <v>0.73346690000000003</v>
      </c>
      <c r="AH65" s="121">
        <v>1958</v>
      </c>
      <c r="AI65" s="100">
        <v>340</v>
      </c>
      <c r="AJ65" s="100">
        <v>3.4544419999999998</v>
      </c>
      <c r="AK65" s="100">
        <v>4.4133297999999996</v>
      </c>
      <c r="AL65" s="100" t="s">
        <v>24</v>
      </c>
      <c r="AM65" s="100">
        <v>4.8891352000000001</v>
      </c>
      <c r="AN65" s="100">
        <v>3.4465460000000001</v>
      </c>
      <c r="AO65" s="100">
        <v>3.1397862000000001</v>
      </c>
      <c r="AP65" s="100">
        <v>57.617646999999998</v>
      </c>
      <c r="AQ65" s="100" t="s">
        <v>24</v>
      </c>
      <c r="AR65" s="100">
        <v>6.2077780000000002</v>
      </c>
      <c r="AS65" s="100">
        <v>0.40610109999999999</v>
      </c>
      <c r="AT65" s="100">
        <v>6170</v>
      </c>
      <c r="AU65" s="100">
        <v>0.6441308</v>
      </c>
      <c r="AV65" s="100">
        <v>0.51568360000000002</v>
      </c>
      <c r="AW65" s="100">
        <v>1.2180222999999999</v>
      </c>
      <c r="AY65" s="121">
        <v>1958</v>
      </c>
    </row>
    <row r="66" spans="2:51">
      <c r="B66" s="121">
        <v>1959</v>
      </c>
      <c r="C66" s="100">
        <v>213</v>
      </c>
      <c r="D66" s="100">
        <v>4.1927482999999999</v>
      </c>
      <c r="E66" s="100">
        <v>6.2464002000000001</v>
      </c>
      <c r="F66" s="100" t="s">
        <v>24</v>
      </c>
      <c r="G66" s="100">
        <v>7.0001692000000002</v>
      </c>
      <c r="H66" s="100">
        <v>4.5579181999999996</v>
      </c>
      <c r="I66" s="100">
        <v>4.0350991</v>
      </c>
      <c r="J66" s="100">
        <v>59.589202</v>
      </c>
      <c r="K66" s="100" t="s">
        <v>24</v>
      </c>
      <c r="L66" s="100">
        <v>4.7009489999999996</v>
      </c>
      <c r="M66" s="100">
        <v>0.42351820000000001</v>
      </c>
      <c r="N66" s="100">
        <v>3497.5</v>
      </c>
      <c r="O66" s="100">
        <v>0.70363739999999997</v>
      </c>
      <c r="P66" s="100">
        <v>0.44900190000000001</v>
      </c>
      <c r="R66" s="121">
        <v>1959</v>
      </c>
      <c r="S66" s="100">
        <v>174</v>
      </c>
      <c r="T66" s="100">
        <v>3.4966439999999999</v>
      </c>
      <c r="U66" s="100">
        <v>4.2597445</v>
      </c>
      <c r="V66" s="100" t="s">
        <v>24</v>
      </c>
      <c r="W66" s="100">
        <v>4.6645887000000004</v>
      </c>
      <c r="X66" s="100">
        <v>3.4623853000000002</v>
      </c>
      <c r="Y66" s="100">
        <v>3.1644960000000002</v>
      </c>
      <c r="Z66" s="100">
        <v>53.189655000000002</v>
      </c>
      <c r="AA66" s="100" t="s">
        <v>24</v>
      </c>
      <c r="AB66" s="100">
        <v>6.5364388</v>
      </c>
      <c r="AC66" s="100">
        <v>0.44708239999999999</v>
      </c>
      <c r="AD66" s="100">
        <v>3977.5</v>
      </c>
      <c r="AE66" s="100">
        <v>0.82621880000000003</v>
      </c>
      <c r="AF66" s="100">
        <v>0.83606150000000001</v>
      </c>
      <c r="AH66" s="121">
        <v>1959</v>
      </c>
      <c r="AI66" s="100">
        <v>387</v>
      </c>
      <c r="AJ66" s="100">
        <v>3.8482956000000001</v>
      </c>
      <c r="AK66" s="100">
        <v>5.0767100999999997</v>
      </c>
      <c r="AL66" s="100" t="s">
        <v>24</v>
      </c>
      <c r="AM66" s="100">
        <v>5.6319461000000004</v>
      </c>
      <c r="AN66" s="100">
        <v>3.9018451000000001</v>
      </c>
      <c r="AO66" s="100">
        <v>3.5143684999999998</v>
      </c>
      <c r="AP66" s="100">
        <v>56.711886</v>
      </c>
      <c r="AQ66" s="100" t="s">
        <v>24</v>
      </c>
      <c r="AR66" s="100">
        <v>5.3802307999999996</v>
      </c>
      <c r="AS66" s="100">
        <v>0.43379810000000002</v>
      </c>
      <c r="AT66" s="100">
        <v>7475</v>
      </c>
      <c r="AU66" s="100">
        <v>0.76394779999999995</v>
      </c>
      <c r="AV66" s="100">
        <v>0.5957635</v>
      </c>
      <c r="AW66" s="100">
        <v>1.4663790999999999</v>
      </c>
      <c r="AY66" s="121">
        <v>1959</v>
      </c>
    </row>
    <row r="67" spans="2:51">
      <c r="B67" s="121">
        <v>1960</v>
      </c>
      <c r="C67" s="100">
        <v>202</v>
      </c>
      <c r="D67" s="100">
        <v>3.8903761000000001</v>
      </c>
      <c r="E67" s="100">
        <v>5.6235337000000003</v>
      </c>
      <c r="F67" s="100" t="s">
        <v>24</v>
      </c>
      <c r="G67" s="100">
        <v>6.3431185000000001</v>
      </c>
      <c r="H67" s="100">
        <v>4.186204</v>
      </c>
      <c r="I67" s="100">
        <v>3.7566939000000001</v>
      </c>
      <c r="J67" s="100">
        <v>60.148515000000003</v>
      </c>
      <c r="K67" s="100" t="s">
        <v>24</v>
      </c>
      <c r="L67" s="100">
        <v>5.3326294000000001</v>
      </c>
      <c r="M67" s="100">
        <v>0.4070201</v>
      </c>
      <c r="N67" s="100">
        <v>3170</v>
      </c>
      <c r="O67" s="100">
        <v>0.62417549999999999</v>
      </c>
      <c r="P67" s="100">
        <v>0.4181493</v>
      </c>
      <c r="R67" s="121">
        <v>1960</v>
      </c>
      <c r="S67" s="100">
        <v>174</v>
      </c>
      <c r="T67" s="100">
        <v>3.4233772999999998</v>
      </c>
      <c r="U67" s="100">
        <v>4.0360759000000002</v>
      </c>
      <c r="V67" s="100" t="s">
        <v>24</v>
      </c>
      <c r="W67" s="100">
        <v>4.4206462999999996</v>
      </c>
      <c r="X67" s="100">
        <v>3.2939029</v>
      </c>
      <c r="Y67" s="100">
        <v>3.0436434000000001</v>
      </c>
      <c r="Z67" s="100">
        <v>53.477010999999997</v>
      </c>
      <c r="AA67" s="100" t="s">
        <v>24</v>
      </c>
      <c r="AB67" s="100">
        <v>8.2230623999999999</v>
      </c>
      <c r="AC67" s="100">
        <v>0.44804939999999999</v>
      </c>
      <c r="AD67" s="100">
        <v>3905</v>
      </c>
      <c r="AE67" s="100">
        <v>0.79481389999999996</v>
      </c>
      <c r="AF67" s="100">
        <v>0.82350959999999995</v>
      </c>
      <c r="AH67" s="121">
        <v>1960</v>
      </c>
      <c r="AI67" s="100">
        <v>376</v>
      </c>
      <c r="AJ67" s="100">
        <v>3.6593673999999998</v>
      </c>
      <c r="AK67" s="100">
        <v>4.6840025000000001</v>
      </c>
      <c r="AL67" s="100" t="s">
        <v>24</v>
      </c>
      <c r="AM67" s="100">
        <v>5.2140706999999997</v>
      </c>
      <c r="AN67" s="100">
        <v>3.6468854999999998</v>
      </c>
      <c r="AO67" s="100">
        <v>3.3219668000000002</v>
      </c>
      <c r="AP67" s="100">
        <v>57.061169999999997</v>
      </c>
      <c r="AQ67" s="100" t="s">
        <v>24</v>
      </c>
      <c r="AR67" s="100">
        <v>6.3685637000000002</v>
      </c>
      <c r="AS67" s="100">
        <v>0.42503170000000001</v>
      </c>
      <c r="AT67" s="100">
        <v>7075</v>
      </c>
      <c r="AU67" s="100">
        <v>0.70808059999999995</v>
      </c>
      <c r="AV67" s="100">
        <v>0.57413320000000001</v>
      </c>
      <c r="AW67" s="100">
        <v>1.3933171</v>
      </c>
      <c r="AY67" s="121">
        <v>1960</v>
      </c>
    </row>
    <row r="68" spans="2:51">
      <c r="B68" s="121">
        <v>1961</v>
      </c>
      <c r="C68" s="100">
        <v>210</v>
      </c>
      <c r="D68" s="100">
        <v>3.95309</v>
      </c>
      <c r="E68" s="100">
        <v>5.8497475000000003</v>
      </c>
      <c r="F68" s="100" t="s">
        <v>24</v>
      </c>
      <c r="G68" s="100">
        <v>6.6562421000000001</v>
      </c>
      <c r="H68" s="100">
        <v>4.3744738999999999</v>
      </c>
      <c r="I68" s="100">
        <v>3.8701914999999998</v>
      </c>
      <c r="J68" s="100">
        <v>58.261904999999999</v>
      </c>
      <c r="K68" s="100" t="s">
        <v>24</v>
      </c>
      <c r="L68" s="100">
        <v>5.6270096000000001</v>
      </c>
      <c r="M68" s="100">
        <v>0.4179271</v>
      </c>
      <c r="N68" s="100">
        <v>3762.5</v>
      </c>
      <c r="O68" s="100">
        <v>0.72436560000000005</v>
      </c>
      <c r="P68" s="100">
        <v>0.48888559999999998</v>
      </c>
      <c r="R68" s="121">
        <v>1961</v>
      </c>
      <c r="S68" s="100">
        <v>183</v>
      </c>
      <c r="T68" s="100">
        <v>3.5220077000000001</v>
      </c>
      <c r="U68" s="100">
        <v>4.1232176000000003</v>
      </c>
      <c r="V68" s="100" t="s">
        <v>24</v>
      </c>
      <c r="W68" s="100">
        <v>4.4401963000000002</v>
      </c>
      <c r="X68" s="100">
        <v>3.399705</v>
      </c>
      <c r="Y68" s="100">
        <v>3.1166434999999999</v>
      </c>
      <c r="Z68" s="100">
        <v>52.937157999999997</v>
      </c>
      <c r="AA68" s="100" t="s">
        <v>24</v>
      </c>
      <c r="AB68" s="100">
        <v>9.4135802000000002</v>
      </c>
      <c r="AC68" s="100">
        <v>0.4727094</v>
      </c>
      <c r="AD68" s="100">
        <v>4187.5</v>
      </c>
      <c r="AE68" s="100">
        <v>0.83436279999999996</v>
      </c>
      <c r="AF68" s="100">
        <v>0.91090530000000003</v>
      </c>
      <c r="AH68" s="121">
        <v>1961</v>
      </c>
      <c r="AI68" s="100">
        <v>393</v>
      </c>
      <c r="AJ68" s="100">
        <v>3.7399363999999999</v>
      </c>
      <c r="AK68" s="100">
        <v>4.8149322000000003</v>
      </c>
      <c r="AL68" s="100" t="s">
        <v>24</v>
      </c>
      <c r="AM68" s="100">
        <v>5.3387884999999997</v>
      </c>
      <c r="AN68" s="100">
        <v>3.7902963999999999</v>
      </c>
      <c r="AO68" s="100">
        <v>3.4215444000000002</v>
      </c>
      <c r="AP68" s="100">
        <v>55.782443000000001</v>
      </c>
      <c r="AQ68" s="100" t="s">
        <v>24</v>
      </c>
      <c r="AR68" s="100">
        <v>6.9238901000000004</v>
      </c>
      <c r="AS68" s="100">
        <v>0.44176660000000001</v>
      </c>
      <c r="AT68" s="100">
        <v>7950</v>
      </c>
      <c r="AU68" s="100">
        <v>0.77841970000000005</v>
      </c>
      <c r="AV68" s="100">
        <v>0.64670159999999999</v>
      </c>
      <c r="AW68" s="100">
        <v>1.4187335999999999</v>
      </c>
      <c r="AY68" s="121">
        <v>1961</v>
      </c>
    </row>
    <row r="69" spans="2:51">
      <c r="B69" s="121">
        <v>1962</v>
      </c>
      <c r="C69" s="100">
        <v>195</v>
      </c>
      <c r="D69" s="100">
        <v>3.6116462</v>
      </c>
      <c r="E69" s="100">
        <v>5.1474034</v>
      </c>
      <c r="F69" s="100" t="s">
        <v>24</v>
      </c>
      <c r="G69" s="100">
        <v>5.8738485000000003</v>
      </c>
      <c r="H69" s="100">
        <v>3.9044601000000001</v>
      </c>
      <c r="I69" s="100">
        <v>3.5725094999999998</v>
      </c>
      <c r="J69" s="100">
        <v>58.269230999999998</v>
      </c>
      <c r="K69" s="100" t="s">
        <v>24</v>
      </c>
      <c r="L69" s="100">
        <v>4.8088778999999997</v>
      </c>
      <c r="M69" s="100">
        <v>0.37229370000000001</v>
      </c>
      <c r="N69" s="100">
        <v>3442.5</v>
      </c>
      <c r="O69" s="100">
        <v>0.65230980000000005</v>
      </c>
      <c r="P69" s="100">
        <v>0.43489109999999997</v>
      </c>
      <c r="R69" s="121">
        <v>1962</v>
      </c>
      <c r="S69" s="100">
        <v>173</v>
      </c>
      <c r="T69" s="100">
        <v>3.2633505</v>
      </c>
      <c r="U69" s="100">
        <v>3.8294207</v>
      </c>
      <c r="V69" s="100" t="s">
        <v>24</v>
      </c>
      <c r="W69" s="100">
        <v>4.1387802000000002</v>
      </c>
      <c r="X69" s="100">
        <v>3.1987432999999998</v>
      </c>
      <c r="Y69" s="100">
        <v>2.9382025999999999</v>
      </c>
      <c r="Z69" s="100">
        <v>52.008671</v>
      </c>
      <c r="AA69" s="100" t="s">
        <v>24</v>
      </c>
      <c r="AB69" s="100">
        <v>7.6177894999999998</v>
      </c>
      <c r="AC69" s="100">
        <v>0.42417559999999999</v>
      </c>
      <c r="AD69" s="100">
        <v>4115</v>
      </c>
      <c r="AE69" s="100">
        <v>0.80429220000000001</v>
      </c>
      <c r="AF69" s="100">
        <v>0.87033309999999997</v>
      </c>
      <c r="AH69" s="121">
        <v>1962</v>
      </c>
      <c r="AI69" s="100">
        <v>368</v>
      </c>
      <c r="AJ69" s="100">
        <v>3.4390915999999998</v>
      </c>
      <c r="AK69" s="100">
        <v>4.3390471000000002</v>
      </c>
      <c r="AL69" s="100" t="s">
        <v>24</v>
      </c>
      <c r="AM69" s="100">
        <v>4.8228344999999999</v>
      </c>
      <c r="AN69" s="100">
        <v>3.4597973999999998</v>
      </c>
      <c r="AO69" s="100">
        <v>3.1777715999999998</v>
      </c>
      <c r="AP69" s="100">
        <v>55.326087000000001</v>
      </c>
      <c r="AQ69" s="100" t="s">
        <v>24</v>
      </c>
      <c r="AR69" s="100">
        <v>5.8172620999999998</v>
      </c>
      <c r="AS69" s="100">
        <v>0.39500659999999999</v>
      </c>
      <c r="AT69" s="100">
        <v>7557.5</v>
      </c>
      <c r="AU69" s="100">
        <v>0.72712319999999997</v>
      </c>
      <c r="AV69" s="100">
        <v>0.59772139999999996</v>
      </c>
      <c r="AW69" s="100">
        <v>1.3441729</v>
      </c>
      <c r="AY69" s="121">
        <v>1962</v>
      </c>
    </row>
    <row r="70" spans="2:51">
      <c r="B70" s="121">
        <v>1963</v>
      </c>
      <c r="C70" s="100">
        <v>206</v>
      </c>
      <c r="D70" s="100">
        <v>3.7455226000000001</v>
      </c>
      <c r="E70" s="100">
        <v>5.2447309999999998</v>
      </c>
      <c r="F70" s="100" t="s">
        <v>24</v>
      </c>
      <c r="G70" s="100">
        <v>5.9536097000000003</v>
      </c>
      <c r="H70" s="100">
        <v>4.0230638000000001</v>
      </c>
      <c r="I70" s="100">
        <v>3.6621866999999999</v>
      </c>
      <c r="J70" s="100">
        <v>58.276699000000001</v>
      </c>
      <c r="K70" s="100" t="s">
        <v>24</v>
      </c>
      <c r="L70" s="100">
        <v>4.9141221000000002</v>
      </c>
      <c r="M70" s="100">
        <v>0.38713069999999999</v>
      </c>
      <c r="N70" s="100">
        <v>3620</v>
      </c>
      <c r="O70" s="100">
        <v>0.67353850000000004</v>
      </c>
      <c r="P70" s="100">
        <v>0.45844259999999998</v>
      </c>
      <c r="R70" s="121">
        <v>1963</v>
      </c>
      <c r="S70" s="100">
        <v>181</v>
      </c>
      <c r="T70" s="100">
        <v>3.3475125000000001</v>
      </c>
      <c r="U70" s="100">
        <v>3.9912369000000001</v>
      </c>
      <c r="V70" s="100" t="s">
        <v>24</v>
      </c>
      <c r="W70" s="100">
        <v>4.3259528999999999</v>
      </c>
      <c r="X70" s="100">
        <v>3.1926543000000001</v>
      </c>
      <c r="Y70" s="100">
        <v>2.8805181000000002</v>
      </c>
      <c r="Z70" s="100">
        <v>54.295580000000001</v>
      </c>
      <c r="AA70" s="100" t="s">
        <v>24</v>
      </c>
      <c r="AB70" s="100">
        <v>8.1348315000000007</v>
      </c>
      <c r="AC70" s="100">
        <v>0.43424020000000002</v>
      </c>
      <c r="AD70" s="100">
        <v>3940</v>
      </c>
      <c r="AE70" s="100">
        <v>0.75575930000000002</v>
      </c>
      <c r="AF70" s="100">
        <v>0.82261139999999999</v>
      </c>
      <c r="AH70" s="121">
        <v>1963</v>
      </c>
      <c r="AI70" s="100">
        <v>387</v>
      </c>
      <c r="AJ70" s="100">
        <v>3.5482125999999998</v>
      </c>
      <c r="AK70" s="100">
        <v>4.5123815</v>
      </c>
      <c r="AL70" s="100" t="s">
        <v>24</v>
      </c>
      <c r="AM70" s="100">
        <v>5.0126600000000003</v>
      </c>
      <c r="AN70" s="100">
        <v>3.5375575000000001</v>
      </c>
      <c r="AO70" s="100">
        <v>3.2125536000000001</v>
      </c>
      <c r="AP70" s="100">
        <v>56.414729000000001</v>
      </c>
      <c r="AQ70" s="100" t="s">
        <v>24</v>
      </c>
      <c r="AR70" s="100">
        <v>6.0308555000000004</v>
      </c>
      <c r="AS70" s="100">
        <v>0.40782350000000001</v>
      </c>
      <c r="AT70" s="100">
        <v>7560</v>
      </c>
      <c r="AU70" s="100">
        <v>0.71402259999999995</v>
      </c>
      <c r="AV70" s="100">
        <v>0.59593600000000002</v>
      </c>
      <c r="AW70" s="100">
        <v>1.3140616000000001</v>
      </c>
      <c r="AY70" s="121">
        <v>1963</v>
      </c>
    </row>
    <row r="71" spans="2:51">
      <c r="B71" s="121">
        <v>1964</v>
      </c>
      <c r="C71" s="100">
        <v>297</v>
      </c>
      <c r="D71" s="100">
        <v>5.2986513000000004</v>
      </c>
      <c r="E71" s="100">
        <v>7.1531148</v>
      </c>
      <c r="F71" s="100" t="s">
        <v>24</v>
      </c>
      <c r="G71" s="100">
        <v>7.9519957000000003</v>
      </c>
      <c r="H71" s="100">
        <v>5.6397481000000003</v>
      </c>
      <c r="I71" s="100">
        <v>5.1602351000000004</v>
      </c>
      <c r="J71" s="100">
        <v>54.127946000000001</v>
      </c>
      <c r="K71" s="100">
        <v>58</v>
      </c>
      <c r="L71" s="100">
        <v>5.8281004999999997</v>
      </c>
      <c r="M71" s="100">
        <v>0.52803750000000005</v>
      </c>
      <c r="N71" s="100">
        <v>6371</v>
      </c>
      <c r="O71" s="100">
        <v>1.1634617</v>
      </c>
      <c r="P71" s="100">
        <v>0.76388230000000001</v>
      </c>
      <c r="R71" s="121">
        <v>1964</v>
      </c>
      <c r="S71" s="100">
        <v>237</v>
      </c>
      <c r="T71" s="100">
        <v>4.2962802</v>
      </c>
      <c r="U71" s="100">
        <v>4.9736889</v>
      </c>
      <c r="V71" s="100" t="s">
        <v>24</v>
      </c>
      <c r="W71" s="100">
        <v>5.3121307</v>
      </c>
      <c r="X71" s="100">
        <v>4.1928255999999999</v>
      </c>
      <c r="Y71" s="100">
        <v>3.8786931</v>
      </c>
      <c r="Z71" s="100">
        <v>51.227848000000002</v>
      </c>
      <c r="AA71" s="100">
        <v>51</v>
      </c>
      <c r="AB71" s="100">
        <v>8.8863892</v>
      </c>
      <c r="AC71" s="100">
        <v>0.53440969999999999</v>
      </c>
      <c r="AD71" s="100">
        <v>5759</v>
      </c>
      <c r="AE71" s="100">
        <v>1.0835575</v>
      </c>
      <c r="AF71" s="100">
        <v>1.1529229000000001</v>
      </c>
      <c r="AH71" s="121">
        <v>1964</v>
      </c>
      <c r="AI71" s="100">
        <v>534</v>
      </c>
      <c r="AJ71" s="100">
        <v>4.8014673999999999</v>
      </c>
      <c r="AK71" s="100">
        <v>5.8830365000000002</v>
      </c>
      <c r="AL71" s="100" t="s">
        <v>24</v>
      </c>
      <c r="AM71" s="100">
        <v>6.4164118999999999</v>
      </c>
      <c r="AN71" s="100">
        <v>4.8112976999999999</v>
      </c>
      <c r="AO71" s="100">
        <v>4.4383976000000001</v>
      </c>
      <c r="AP71" s="100">
        <v>52.840823999999998</v>
      </c>
      <c r="AQ71" s="100">
        <v>56</v>
      </c>
      <c r="AR71" s="100">
        <v>6.8787839999999996</v>
      </c>
      <c r="AS71" s="100">
        <v>0.53084679999999995</v>
      </c>
      <c r="AT71" s="100">
        <v>12130</v>
      </c>
      <c r="AU71" s="100">
        <v>1.1241057000000001</v>
      </c>
      <c r="AV71" s="100">
        <v>0.90960759999999996</v>
      </c>
      <c r="AW71" s="100">
        <v>1.438191</v>
      </c>
      <c r="AY71" s="121">
        <v>1964</v>
      </c>
    </row>
    <row r="72" spans="2:51">
      <c r="B72" s="121">
        <v>1965</v>
      </c>
      <c r="C72" s="100">
        <v>296</v>
      </c>
      <c r="D72" s="100">
        <v>5.1798057999999996</v>
      </c>
      <c r="E72" s="100">
        <v>7.1429083000000002</v>
      </c>
      <c r="F72" s="100" t="s">
        <v>24</v>
      </c>
      <c r="G72" s="100">
        <v>7.9739567999999998</v>
      </c>
      <c r="H72" s="100">
        <v>5.5323340999999999</v>
      </c>
      <c r="I72" s="100">
        <v>5.0335916999999997</v>
      </c>
      <c r="J72" s="100">
        <v>55.081080999999998</v>
      </c>
      <c r="K72" s="100">
        <v>59</v>
      </c>
      <c r="L72" s="100">
        <v>6.2328910999999998</v>
      </c>
      <c r="M72" s="100">
        <v>0.53075130000000004</v>
      </c>
      <c r="N72" s="100">
        <v>6116</v>
      </c>
      <c r="O72" s="100">
        <v>1.0956843000000001</v>
      </c>
      <c r="P72" s="100">
        <v>0.73939840000000001</v>
      </c>
      <c r="R72" s="121">
        <v>1965</v>
      </c>
      <c r="S72" s="100">
        <v>254</v>
      </c>
      <c r="T72" s="100">
        <v>4.5144320000000002</v>
      </c>
      <c r="U72" s="100">
        <v>5.2981084000000003</v>
      </c>
      <c r="V72" s="100" t="s">
        <v>24</v>
      </c>
      <c r="W72" s="100">
        <v>5.6466130999999997</v>
      </c>
      <c r="X72" s="100">
        <v>4.4142891000000004</v>
      </c>
      <c r="Y72" s="100">
        <v>4.0317242999999996</v>
      </c>
      <c r="Z72" s="100">
        <v>50.661417</v>
      </c>
      <c r="AA72" s="100">
        <v>51</v>
      </c>
      <c r="AB72" s="100">
        <v>10.435497</v>
      </c>
      <c r="AC72" s="100">
        <v>0.57799520000000004</v>
      </c>
      <c r="AD72" s="100">
        <v>6384</v>
      </c>
      <c r="AE72" s="100">
        <v>1.1784467999999999</v>
      </c>
      <c r="AF72" s="100">
        <v>1.3007308</v>
      </c>
      <c r="AH72" s="121">
        <v>1965</v>
      </c>
      <c r="AI72" s="100">
        <v>550</v>
      </c>
      <c r="AJ72" s="100">
        <v>4.8497032999999998</v>
      </c>
      <c r="AK72" s="100">
        <v>6.0331150999999998</v>
      </c>
      <c r="AL72" s="100" t="s">
        <v>24</v>
      </c>
      <c r="AM72" s="100">
        <v>6.5885137</v>
      </c>
      <c r="AN72" s="100">
        <v>4.8599784000000001</v>
      </c>
      <c r="AO72" s="100">
        <v>4.4418099</v>
      </c>
      <c r="AP72" s="100">
        <v>53.04</v>
      </c>
      <c r="AQ72" s="100">
        <v>55.5</v>
      </c>
      <c r="AR72" s="100">
        <v>7.6569678000000003</v>
      </c>
      <c r="AS72" s="100">
        <v>0.55157199999999995</v>
      </c>
      <c r="AT72" s="100">
        <v>12500</v>
      </c>
      <c r="AU72" s="100">
        <v>1.1364463</v>
      </c>
      <c r="AV72" s="100">
        <v>0.94843549999999999</v>
      </c>
      <c r="AW72" s="100">
        <v>1.3481996999999999</v>
      </c>
      <c r="AY72" s="121">
        <v>1965</v>
      </c>
    </row>
    <row r="73" spans="2:51">
      <c r="B73" s="121">
        <v>1966</v>
      </c>
      <c r="C73" s="100">
        <v>312</v>
      </c>
      <c r="D73" s="100">
        <v>5.3410133999999996</v>
      </c>
      <c r="E73" s="100">
        <v>7.2080145</v>
      </c>
      <c r="F73" s="100" t="s">
        <v>24</v>
      </c>
      <c r="G73" s="100">
        <v>7.9482806999999998</v>
      </c>
      <c r="H73" s="100">
        <v>5.7064136999999997</v>
      </c>
      <c r="I73" s="100">
        <v>5.2083982000000004</v>
      </c>
      <c r="J73" s="100">
        <v>53.75</v>
      </c>
      <c r="K73" s="100">
        <v>58</v>
      </c>
      <c r="L73" s="100">
        <v>5.7617729000000004</v>
      </c>
      <c r="M73" s="100">
        <v>0.53983910000000002</v>
      </c>
      <c r="N73" s="100">
        <v>6807</v>
      </c>
      <c r="O73" s="100">
        <v>1.1929738000000001</v>
      </c>
      <c r="P73" s="100">
        <v>0.81069979999999997</v>
      </c>
      <c r="R73" s="121">
        <v>1966</v>
      </c>
      <c r="S73" s="100">
        <v>234</v>
      </c>
      <c r="T73" s="100">
        <v>4.0639745999999999</v>
      </c>
      <c r="U73" s="100">
        <v>4.7844353000000002</v>
      </c>
      <c r="V73" s="100" t="s">
        <v>24</v>
      </c>
      <c r="W73" s="100">
        <v>5.1607376</v>
      </c>
      <c r="X73" s="100">
        <v>3.9219225999999998</v>
      </c>
      <c r="Y73" s="100">
        <v>3.5571123</v>
      </c>
      <c r="Z73" s="100">
        <v>52.5</v>
      </c>
      <c r="AA73" s="100">
        <v>55</v>
      </c>
      <c r="AB73" s="100">
        <v>8.2802547999999998</v>
      </c>
      <c r="AC73" s="100">
        <v>0.50721810000000001</v>
      </c>
      <c r="AD73" s="100">
        <v>5473</v>
      </c>
      <c r="AE73" s="100">
        <v>0.98779669999999997</v>
      </c>
      <c r="AF73" s="100">
        <v>1.1075427</v>
      </c>
      <c r="AH73" s="121">
        <v>1966</v>
      </c>
      <c r="AI73" s="100">
        <v>546</v>
      </c>
      <c r="AJ73" s="100">
        <v>4.7071002999999996</v>
      </c>
      <c r="AK73" s="100">
        <v>5.8659045000000001</v>
      </c>
      <c r="AL73" s="100" t="s">
        <v>24</v>
      </c>
      <c r="AM73" s="100">
        <v>6.4016012</v>
      </c>
      <c r="AN73" s="100">
        <v>4.7339513000000002</v>
      </c>
      <c r="AO73" s="100">
        <v>4.3183423000000003</v>
      </c>
      <c r="AP73" s="100">
        <v>53.214286000000001</v>
      </c>
      <c r="AQ73" s="100">
        <v>57</v>
      </c>
      <c r="AR73" s="100">
        <v>6.6254095</v>
      </c>
      <c r="AS73" s="100">
        <v>0.52535869999999996</v>
      </c>
      <c r="AT73" s="100">
        <v>12280</v>
      </c>
      <c r="AU73" s="100">
        <v>1.091893</v>
      </c>
      <c r="AV73" s="100">
        <v>0.92067639999999995</v>
      </c>
      <c r="AW73" s="100">
        <v>1.5065549</v>
      </c>
      <c r="AY73" s="121">
        <v>1966</v>
      </c>
    </row>
    <row r="74" spans="2:51">
      <c r="B74" s="121">
        <v>1967</v>
      </c>
      <c r="C74" s="100">
        <v>277</v>
      </c>
      <c r="D74" s="100">
        <v>4.6638327999999998</v>
      </c>
      <c r="E74" s="100">
        <v>6.4364283000000002</v>
      </c>
      <c r="F74" s="100" t="s">
        <v>24</v>
      </c>
      <c r="G74" s="100">
        <v>7.2657990000000003</v>
      </c>
      <c r="H74" s="100">
        <v>5.0424540999999996</v>
      </c>
      <c r="I74" s="100">
        <v>4.6301227000000003</v>
      </c>
      <c r="J74" s="100">
        <v>55.541516000000001</v>
      </c>
      <c r="K74" s="100">
        <v>60</v>
      </c>
      <c r="L74" s="100">
        <v>5.7648282999999996</v>
      </c>
      <c r="M74" s="100">
        <v>0.48167209999999999</v>
      </c>
      <c r="N74" s="100">
        <v>5595</v>
      </c>
      <c r="O74" s="100">
        <v>0.9643697</v>
      </c>
      <c r="P74" s="100">
        <v>0.65572810000000004</v>
      </c>
      <c r="R74" s="121">
        <v>1967</v>
      </c>
      <c r="S74" s="100">
        <v>204</v>
      </c>
      <c r="T74" s="100">
        <v>3.4813730000000001</v>
      </c>
      <c r="U74" s="100">
        <v>4.0873794999999999</v>
      </c>
      <c r="V74" s="100" t="s">
        <v>24</v>
      </c>
      <c r="W74" s="100">
        <v>4.4262664999999997</v>
      </c>
      <c r="X74" s="100">
        <v>3.3161876000000001</v>
      </c>
      <c r="Y74" s="100">
        <v>3.0334514000000001</v>
      </c>
      <c r="Z74" s="100">
        <v>54.25</v>
      </c>
      <c r="AA74" s="100">
        <v>59</v>
      </c>
      <c r="AB74" s="100">
        <v>8.2291246000000005</v>
      </c>
      <c r="AC74" s="100">
        <v>0.45137739999999998</v>
      </c>
      <c r="AD74" s="100">
        <v>4384</v>
      </c>
      <c r="AE74" s="100">
        <v>0.77794649999999999</v>
      </c>
      <c r="AF74" s="100">
        <v>0.88358239999999999</v>
      </c>
      <c r="AH74" s="121">
        <v>1967</v>
      </c>
      <c r="AI74" s="100">
        <v>481</v>
      </c>
      <c r="AJ74" s="100">
        <v>4.0765897000000004</v>
      </c>
      <c r="AK74" s="100">
        <v>5.1119009000000002</v>
      </c>
      <c r="AL74" s="100" t="s">
        <v>24</v>
      </c>
      <c r="AM74" s="100">
        <v>5.6593394000000004</v>
      </c>
      <c r="AN74" s="100">
        <v>4.0945942000000004</v>
      </c>
      <c r="AO74" s="100">
        <v>3.7642234999999999</v>
      </c>
      <c r="AP74" s="100">
        <v>54.993763000000001</v>
      </c>
      <c r="AQ74" s="100">
        <v>60</v>
      </c>
      <c r="AR74" s="100">
        <v>6.6035145999999996</v>
      </c>
      <c r="AS74" s="100">
        <v>0.4683407</v>
      </c>
      <c r="AT74" s="100">
        <v>9979</v>
      </c>
      <c r="AU74" s="100">
        <v>0.87251400000000001</v>
      </c>
      <c r="AV74" s="100">
        <v>0.73950729999999998</v>
      </c>
      <c r="AW74" s="100">
        <v>1.5747078000000001</v>
      </c>
      <c r="AY74" s="121">
        <v>1967</v>
      </c>
    </row>
    <row r="75" spans="2:51">
      <c r="B75" s="122">
        <v>1968</v>
      </c>
      <c r="C75" s="100">
        <v>208</v>
      </c>
      <c r="D75" s="100">
        <v>3.4418652000000001</v>
      </c>
      <c r="E75" s="100">
        <v>4.5137016000000001</v>
      </c>
      <c r="F75" s="100" t="s">
        <v>24</v>
      </c>
      <c r="G75" s="100">
        <v>4.9375846000000001</v>
      </c>
      <c r="H75" s="100">
        <v>3.6704614000000002</v>
      </c>
      <c r="I75" s="100">
        <v>3.3672046</v>
      </c>
      <c r="J75" s="100">
        <v>50.100962000000003</v>
      </c>
      <c r="K75" s="100">
        <v>54</v>
      </c>
      <c r="L75" s="100">
        <v>4.0961008000000003</v>
      </c>
      <c r="M75" s="100">
        <v>0.34064299999999997</v>
      </c>
      <c r="N75" s="100">
        <v>5290</v>
      </c>
      <c r="O75" s="100">
        <v>0.89594439999999997</v>
      </c>
      <c r="P75" s="100">
        <v>0.59896510000000003</v>
      </c>
      <c r="R75" s="122">
        <v>1968</v>
      </c>
      <c r="S75" s="100">
        <v>177</v>
      </c>
      <c r="T75" s="100">
        <v>2.9671102999999999</v>
      </c>
      <c r="U75" s="100">
        <v>3.4764048000000001</v>
      </c>
      <c r="V75" s="100" t="s">
        <v>24</v>
      </c>
      <c r="W75" s="100">
        <v>3.8010033999999999</v>
      </c>
      <c r="X75" s="100">
        <v>2.8284392</v>
      </c>
      <c r="Y75" s="100">
        <v>2.6014073</v>
      </c>
      <c r="Z75" s="100">
        <v>55.220339000000003</v>
      </c>
      <c r="AA75" s="100">
        <v>58</v>
      </c>
      <c r="AB75" s="100">
        <v>6.8181817999999996</v>
      </c>
      <c r="AC75" s="100">
        <v>0.36505379999999998</v>
      </c>
      <c r="AD75" s="100">
        <v>3617</v>
      </c>
      <c r="AE75" s="100">
        <v>0.63073920000000006</v>
      </c>
      <c r="AF75" s="100">
        <v>0.70601510000000001</v>
      </c>
      <c r="AH75" s="122">
        <v>1968</v>
      </c>
      <c r="AI75" s="100">
        <v>385</v>
      </c>
      <c r="AJ75" s="100">
        <v>3.2060263</v>
      </c>
      <c r="AK75" s="100">
        <v>3.9312600999999998</v>
      </c>
      <c r="AL75" s="100" t="s">
        <v>24</v>
      </c>
      <c r="AM75" s="100">
        <v>4.2903412000000003</v>
      </c>
      <c r="AN75" s="100">
        <v>3.2199276999999999</v>
      </c>
      <c r="AO75" s="100">
        <v>2.9647918</v>
      </c>
      <c r="AP75" s="100">
        <v>52.454545000000003</v>
      </c>
      <c r="AQ75" s="100">
        <v>56</v>
      </c>
      <c r="AR75" s="100">
        <v>5.0169402999999999</v>
      </c>
      <c r="AS75" s="100">
        <v>0.35144730000000002</v>
      </c>
      <c r="AT75" s="100">
        <v>8907</v>
      </c>
      <c r="AU75" s="100">
        <v>0.76527690000000004</v>
      </c>
      <c r="AV75" s="100">
        <v>0.63826490000000002</v>
      </c>
      <c r="AW75" s="100">
        <v>1.2983819999999999</v>
      </c>
      <c r="AY75" s="122">
        <v>1968</v>
      </c>
    </row>
    <row r="76" spans="2:51">
      <c r="B76" s="122">
        <v>1969</v>
      </c>
      <c r="C76" s="100">
        <v>201</v>
      </c>
      <c r="D76" s="100">
        <v>3.2575976999999998</v>
      </c>
      <c r="E76" s="100">
        <v>4.2398490999999998</v>
      </c>
      <c r="F76" s="100" t="s">
        <v>24</v>
      </c>
      <c r="G76" s="100">
        <v>4.7194877999999996</v>
      </c>
      <c r="H76" s="100">
        <v>3.4457122999999998</v>
      </c>
      <c r="I76" s="100">
        <v>3.2393656000000002</v>
      </c>
      <c r="J76" s="100">
        <v>52.059700999999997</v>
      </c>
      <c r="K76" s="100">
        <v>57</v>
      </c>
      <c r="L76" s="100">
        <v>3.9598108999999999</v>
      </c>
      <c r="M76" s="100">
        <v>0.33676240000000002</v>
      </c>
      <c r="N76" s="100">
        <v>4731</v>
      </c>
      <c r="O76" s="100">
        <v>0.78437369999999995</v>
      </c>
      <c r="P76" s="100">
        <v>0.52866360000000001</v>
      </c>
      <c r="R76" s="122">
        <v>1969</v>
      </c>
      <c r="S76" s="100">
        <v>200</v>
      </c>
      <c r="T76" s="100">
        <v>3.2825506</v>
      </c>
      <c r="U76" s="100">
        <v>3.8785021999999998</v>
      </c>
      <c r="V76" s="100" t="s">
        <v>24</v>
      </c>
      <c r="W76" s="100">
        <v>4.1927743</v>
      </c>
      <c r="X76" s="100">
        <v>3.1843062999999998</v>
      </c>
      <c r="Y76" s="100">
        <v>2.9091833</v>
      </c>
      <c r="Z76" s="100">
        <v>53.125</v>
      </c>
      <c r="AA76" s="100">
        <v>54</v>
      </c>
      <c r="AB76" s="100">
        <v>8.7336244999999995</v>
      </c>
      <c r="AC76" s="100">
        <v>0.4272591</v>
      </c>
      <c r="AD76" s="100">
        <v>4564</v>
      </c>
      <c r="AE76" s="100">
        <v>0.77923039999999999</v>
      </c>
      <c r="AF76" s="100">
        <v>0.89020310000000002</v>
      </c>
      <c r="AH76" s="122">
        <v>1969</v>
      </c>
      <c r="AI76" s="100">
        <v>401</v>
      </c>
      <c r="AJ76" s="100">
        <v>3.2699954999999998</v>
      </c>
      <c r="AK76" s="100">
        <v>4.0192451</v>
      </c>
      <c r="AL76" s="100" t="s">
        <v>24</v>
      </c>
      <c r="AM76" s="100">
        <v>4.4084019999999997</v>
      </c>
      <c r="AN76" s="100">
        <v>3.2892516999999999</v>
      </c>
      <c r="AO76" s="100">
        <v>3.0490628000000002</v>
      </c>
      <c r="AP76" s="100">
        <v>52.591022000000002</v>
      </c>
      <c r="AQ76" s="100">
        <v>56</v>
      </c>
      <c r="AR76" s="100">
        <v>5.4439316</v>
      </c>
      <c r="AS76" s="100">
        <v>0.37653999999999999</v>
      </c>
      <c r="AT76" s="100">
        <v>9295</v>
      </c>
      <c r="AU76" s="100">
        <v>0.78183979999999997</v>
      </c>
      <c r="AV76" s="100">
        <v>0.6603485</v>
      </c>
      <c r="AW76" s="100">
        <v>1.0931666</v>
      </c>
      <c r="AY76" s="122">
        <v>1969</v>
      </c>
    </row>
    <row r="77" spans="2:51">
      <c r="B77" s="122">
        <v>1970</v>
      </c>
      <c r="C77" s="100">
        <v>225</v>
      </c>
      <c r="D77" s="100">
        <v>3.5759826000000001</v>
      </c>
      <c r="E77" s="100">
        <v>4.7870751</v>
      </c>
      <c r="F77" s="100" t="s">
        <v>24</v>
      </c>
      <c r="G77" s="100">
        <v>5.3230502</v>
      </c>
      <c r="H77" s="100">
        <v>3.8218575000000001</v>
      </c>
      <c r="I77" s="100">
        <v>3.5111971</v>
      </c>
      <c r="J77" s="100">
        <v>52.124443999999997</v>
      </c>
      <c r="K77" s="100">
        <v>56</v>
      </c>
      <c r="L77" s="100">
        <v>3.6686776000000001</v>
      </c>
      <c r="M77" s="100">
        <v>0.35812060000000001</v>
      </c>
      <c r="N77" s="100">
        <v>5328</v>
      </c>
      <c r="O77" s="100">
        <v>0.86595129999999998</v>
      </c>
      <c r="P77" s="100">
        <v>0.57000169999999994</v>
      </c>
      <c r="R77" s="122">
        <v>1970</v>
      </c>
      <c r="S77" s="100">
        <v>201</v>
      </c>
      <c r="T77" s="100">
        <v>3.2339175</v>
      </c>
      <c r="U77" s="100">
        <v>3.8747581000000002</v>
      </c>
      <c r="V77" s="100" t="s">
        <v>24</v>
      </c>
      <c r="W77" s="100">
        <v>4.2283024999999999</v>
      </c>
      <c r="X77" s="100">
        <v>3.1114909000000002</v>
      </c>
      <c r="Y77" s="100">
        <v>2.8617425999999999</v>
      </c>
      <c r="Z77" s="100">
        <v>54.945273999999998</v>
      </c>
      <c r="AA77" s="100">
        <v>58</v>
      </c>
      <c r="AB77" s="100">
        <v>6.8204954000000004</v>
      </c>
      <c r="AC77" s="100">
        <v>0.40023890000000001</v>
      </c>
      <c r="AD77" s="100">
        <v>4232</v>
      </c>
      <c r="AE77" s="100">
        <v>0.70835800000000004</v>
      </c>
      <c r="AF77" s="100">
        <v>0.79178579999999998</v>
      </c>
      <c r="AH77" s="122">
        <v>1970</v>
      </c>
      <c r="AI77" s="100">
        <v>426</v>
      </c>
      <c r="AJ77" s="100">
        <v>3.4059974999999998</v>
      </c>
      <c r="AK77" s="100">
        <v>4.2667172000000004</v>
      </c>
      <c r="AL77" s="100" t="s">
        <v>24</v>
      </c>
      <c r="AM77" s="100">
        <v>4.6954231999999996</v>
      </c>
      <c r="AN77" s="100">
        <v>3.4311658</v>
      </c>
      <c r="AO77" s="100">
        <v>3.1628580999999998</v>
      </c>
      <c r="AP77" s="100">
        <v>53.455399</v>
      </c>
      <c r="AQ77" s="100">
        <v>57</v>
      </c>
      <c r="AR77" s="100">
        <v>4.69163</v>
      </c>
      <c r="AS77" s="100">
        <v>0.37683109999999997</v>
      </c>
      <c r="AT77" s="100">
        <v>9560</v>
      </c>
      <c r="AU77" s="100">
        <v>0.78831379999999995</v>
      </c>
      <c r="AV77" s="100">
        <v>0.6506845</v>
      </c>
      <c r="AW77" s="100">
        <v>1.2354513</v>
      </c>
      <c r="AY77" s="122">
        <v>1970</v>
      </c>
    </row>
    <row r="78" spans="2:51">
      <c r="B78" s="122">
        <v>1971</v>
      </c>
      <c r="C78" s="100">
        <v>170</v>
      </c>
      <c r="D78" s="100">
        <v>2.5883322</v>
      </c>
      <c r="E78" s="100">
        <v>3.3974636999999999</v>
      </c>
      <c r="F78" s="100" t="s">
        <v>24</v>
      </c>
      <c r="G78" s="100">
        <v>3.7118017000000001</v>
      </c>
      <c r="H78" s="100">
        <v>2.7535492000000001</v>
      </c>
      <c r="I78" s="100">
        <v>2.4969201000000001</v>
      </c>
      <c r="J78" s="100">
        <v>51.882353000000002</v>
      </c>
      <c r="K78" s="100">
        <v>55</v>
      </c>
      <c r="L78" s="100">
        <v>3.2920216999999998</v>
      </c>
      <c r="M78" s="100">
        <v>0.27835090000000001</v>
      </c>
      <c r="N78" s="100">
        <v>4021</v>
      </c>
      <c r="O78" s="100">
        <v>0.62581370000000003</v>
      </c>
      <c r="P78" s="100">
        <v>0.43480419999999997</v>
      </c>
      <c r="R78" s="122">
        <v>1971</v>
      </c>
      <c r="S78" s="100">
        <v>183</v>
      </c>
      <c r="T78" s="100">
        <v>2.8156753000000001</v>
      </c>
      <c r="U78" s="100">
        <v>3.2389453000000001</v>
      </c>
      <c r="V78" s="100" t="s">
        <v>24</v>
      </c>
      <c r="W78" s="100">
        <v>3.4843286999999998</v>
      </c>
      <c r="X78" s="100">
        <v>2.7018624</v>
      </c>
      <c r="Y78" s="100">
        <v>2.4949083999999999</v>
      </c>
      <c r="Z78" s="100">
        <v>51.546447999999998</v>
      </c>
      <c r="AA78" s="100">
        <v>55</v>
      </c>
      <c r="AB78" s="100">
        <v>7.2908366999999998</v>
      </c>
      <c r="AC78" s="100">
        <v>0.36913020000000002</v>
      </c>
      <c r="AD78" s="100">
        <v>4418</v>
      </c>
      <c r="AE78" s="100">
        <v>0.70691689999999996</v>
      </c>
      <c r="AF78" s="100">
        <v>0.81031660000000005</v>
      </c>
      <c r="AH78" s="122">
        <v>1971</v>
      </c>
      <c r="AI78" s="100">
        <v>353</v>
      </c>
      <c r="AJ78" s="100">
        <v>2.7014068999999998</v>
      </c>
      <c r="AK78" s="100">
        <v>3.2913779000000001</v>
      </c>
      <c r="AL78" s="100" t="s">
        <v>24</v>
      </c>
      <c r="AM78" s="100">
        <v>3.5666622000000001</v>
      </c>
      <c r="AN78" s="100">
        <v>2.710531</v>
      </c>
      <c r="AO78" s="100">
        <v>2.4820886999999998</v>
      </c>
      <c r="AP78" s="100">
        <v>51.708215000000003</v>
      </c>
      <c r="AQ78" s="100">
        <v>55</v>
      </c>
      <c r="AR78" s="100">
        <v>4.5999479000000001</v>
      </c>
      <c r="AS78" s="100">
        <v>0.31902390000000003</v>
      </c>
      <c r="AT78" s="100">
        <v>8439</v>
      </c>
      <c r="AU78" s="100">
        <v>0.66580360000000005</v>
      </c>
      <c r="AV78" s="100">
        <v>0.57408049999999999</v>
      </c>
      <c r="AW78" s="100">
        <v>1.0489413999999999</v>
      </c>
      <c r="AY78" s="122">
        <v>1971</v>
      </c>
    </row>
    <row r="79" spans="2:51">
      <c r="B79" s="122">
        <v>1972</v>
      </c>
      <c r="C79" s="100">
        <v>193</v>
      </c>
      <c r="D79" s="100">
        <v>2.8869945000000001</v>
      </c>
      <c r="E79" s="100">
        <v>3.8389815999999999</v>
      </c>
      <c r="F79" s="100" t="s">
        <v>24</v>
      </c>
      <c r="G79" s="100">
        <v>4.2156075</v>
      </c>
      <c r="H79" s="100">
        <v>3.0610529999999998</v>
      </c>
      <c r="I79" s="100">
        <v>2.8035081000000002</v>
      </c>
      <c r="J79" s="100">
        <v>53.849741000000002</v>
      </c>
      <c r="K79" s="100">
        <v>59</v>
      </c>
      <c r="L79" s="100">
        <v>3.6373915999999999</v>
      </c>
      <c r="M79" s="100">
        <v>0.31579289999999999</v>
      </c>
      <c r="N79" s="100">
        <v>4169</v>
      </c>
      <c r="O79" s="100">
        <v>0.63732029999999995</v>
      </c>
      <c r="P79" s="100">
        <v>0.46043000000000001</v>
      </c>
      <c r="R79" s="122">
        <v>1972</v>
      </c>
      <c r="S79" s="100">
        <v>198</v>
      </c>
      <c r="T79" s="100">
        <v>2.9916094000000002</v>
      </c>
      <c r="U79" s="100">
        <v>3.5009806999999999</v>
      </c>
      <c r="V79" s="100" t="s">
        <v>24</v>
      </c>
      <c r="W79" s="100">
        <v>3.8911812000000001</v>
      </c>
      <c r="X79" s="100">
        <v>2.7991510000000002</v>
      </c>
      <c r="Y79" s="100">
        <v>2.6148009000000001</v>
      </c>
      <c r="Z79" s="100">
        <v>55.19697</v>
      </c>
      <c r="AA79" s="100">
        <v>59.5</v>
      </c>
      <c r="AB79" s="100">
        <v>8.2672234000000007</v>
      </c>
      <c r="AC79" s="100">
        <v>0.40703889999999998</v>
      </c>
      <c r="AD79" s="100">
        <v>4179</v>
      </c>
      <c r="AE79" s="100">
        <v>0.65682969999999996</v>
      </c>
      <c r="AF79" s="100">
        <v>0.80855809999999995</v>
      </c>
      <c r="AH79" s="122">
        <v>1972</v>
      </c>
      <c r="AI79" s="100">
        <v>391</v>
      </c>
      <c r="AJ79" s="100">
        <v>2.9390399999999999</v>
      </c>
      <c r="AK79" s="100">
        <v>3.6571416999999999</v>
      </c>
      <c r="AL79" s="100" t="s">
        <v>24</v>
      </c>
      <c r="AM79" s="100">
        <v>4.0539665999999999</v>
      </c>
      <c r="AN79" s="100">
        <v>2.9146557999999998</v>
      </c>
      <c r="AO79" s="100">
        <v>2.6978854999999999</v>
      </c>
      <c r="AP79" s="100">
        <v>54.531968999999997</v>
      </c>
      <c r="AQ79" s="100">
        <v>59</v>
      </c>
      <c r="AR79" s="100">
        <v>5.0772627000000004</v>
      </c>
      <c r="AS79" s="100">
        <v>0.35623179999999999</v>
      </c>
      <c r="AT79" s="100">
        <v>8348</v>
      </c>
      <c r="AU79" s="100">
        <v>0.64693959999999995</v>
      </c>
      <c r="AV79" s="100">
        <v>0.58693499999999998</v>
      </c>
      <c r="AW79" s="100">
        <v>1.0965446000000001</v>
      </c>
      <c r="AY79" s="122">
        <v>1972</v>
      </c>
    </row>
    <row r="80" spans="2:51">
      <c r="B80" s="122">
        <v>1973</v>
      </c>
      <c r="C80" s="100">
        <v>181</v>
      </c>
      <c r="D80" s="100">
        <v>2.6684956</v>
      </c>
      <c r="E80" s="100">
        <v>3.4710348</v>
      </c>
      <c r="F80" s="100" t="s">
        <v>24</v>
      </c>
      <c r="G80" s="100">
        <v>3.8012396000000002</v>
      </c>
      <c r="H80" s="100">
        <v>2.7773753000000001</v>
      </c>
      <c r="I80" s="100">
        <v>2.5640572000000001</v>
      </c>
      <c r="J80" s="100">
        <v>53.640884</v>
      </c>
      <c r="K80" s="100">
        <v>57</v>
      </c>
      <c r="L80" s="100">
        <v>3.4627894000000001</v>
      </c>
      <c r="M80" s="100">
        <v>0.29388839999999999</v>
      </c>
      <c r="N80" s="100">
        <v>3935</v>
      </c>
      <c r="O80" s="100">
        <v>0.59280659999999996</v>
      </c>
      <c r="P80" s="100">
        <v>0.43706250000000002</v>
      </c>
      <c r="R80" s="122">
        <v>1973</v>
      </c>
      <c r="S80" s="100">
        <v>222</v>
      </c>
      <c r="T80" s="100">
        <v>3.3027408</v>
      </c>
      <c r="U80" s="100">
        <v>3.8776565999999999</v>
      </c>
      <c r="V80" s="100" t="s">
        <v>24</v>
      </c>
      <c r="W80" s="100">
        <v>4.2039276000000001</v>
      </c>
      <c r="X80" s="100">
        <v>3.1357381000000002</v>
      </c>
      <c r="Y80" s="100">
        <v>2.8937214</v>
      </c>
      <c r="Z80" s="100">
        <v>55.18018</v>
      </c>
      <c r="AA80" s="100">
        <v>57</v>
      </c>
      <c r="AB80" s="100">
        <v>9.2116182999999996</v>
      </c>
      <c r="AC80" s="100">
        <v>0.45090789999999997</v>
      </c>
      <c r="AD80" s="100">
        <v>4566</v>
      </c>
      <c r="AE80" s="100">
        <v>0.70685410000000004</v>
      </c>
      <c r="AF80" s="100">
        <v>0.906609</v>
      </c>
      <c r="AH80" s="122">
        <v>1973</v>
      </c>
      <c r="AI80" s="100">
        <v>403</v>
      </c>
      <c r="AJ80" s="100">
        <v>2.9841820999999999</v>
      </c>
      <c r="AK80" s="100">
        <v>3.6669227000000002</v>
      </c>
      <c r="AL80" s="100" t="s">
        <v>24</v>
      </c>
      <c r="AM80" s="100">
        <v>3.9996466000000002</v>
      </c>
      <c r="AN80" s="100">
        <v>2.9484392000000001</v>
      </c>
      <c r="AO80" s="100">
        <v>2.7227912000000001</v>
      </c>
      <c r="AP80" s="100">
        <v>54.488833999999997</v>
      </c>
      <c r="AQ80" s="100">
        <v>57</v>
      </c>
      <c r="AR80" s="100">
        <v>5.2769412000000004</v>
      </c>
      <c r="AS80" s="100">
        <v>0.36364619999999998</v>
      </c>
      <c r="AT80" s="100">
        <v>8501</v>
      </c>
      <c r="AU80" s="100">
        <v>0.64905409999999997</v>
      </c>
      <c r="AV80" s="100">
        <v>0.60549989999999998</v>
      </c>
      <c r="AW80" s="100">
        <v>0.89513719999999997</v>
      </c>
      <c r="AY80" s="122">
        <v>1973</v>
      </c>
    </row>
    <row r="81" spans="2:51">
      <c r="B81" s="122">
        <v>1974</v>
      </c>
      <c r="C81" s="100">
        <v>227</v>
      </c>
      <c r="D81" s="100">
        <v>3.2947886999999998</v>
      </c>
      <c r="E81" s="100">
        <v>4.2586114000000004</v>
      </c>
      <c r="F81" s="100" t="s">
        <v>24</v>
      </c>
      <c r="G81" s="100">
        <v>4.6791225000000001</v>
      </c>
      <c r="H81" s="100">
        <v>3.4589875999999999</v>
      </c>
      <c r="I81" s="100">
        <v>3.1895715</v>
      </c>
      <c r="J81" s="100">
        <v>51.330396</v>
      </c>
      <c r="K81" s="100">
        <v>56</v>
      </c>
      <c r="L81" s="100">
        <v>3.8338119000000002</v>
      </c>
      <c r="M81" s="100">
        <v>0.35303810000000002</v>
      </c>
      <c r="N81" s="100">
        <v>5501</v>
      </c>
      <c r="O81" s="100">
        <v>0.81583309999999998</v>
      </c>
      <c r="P81" s="100">
        <v>0.59560349999999995</v>
      </c>
      <c r="R81" s="122">
        <v>1974</v>
      </c>
      <c r="S81" s="100">
        <v>218</v>
      </c>
      <c r="T81" s="100">
        <v>3.1904447999999999</v>
      </c>
      <c r="U81" s="100">
        <v>3.6893630000000002</v>
      </c>
      <c r="V81" s="100" t="s">
        <v>24</v>
      </c>
      <c r="W81" s="100">
        <v>4.0504191</v>
      </c>
      <c r="X81" s="100">
        <v>3.0058199999999999</v>
      </c>
      <c r="Y81" s="100">
        <v>2.7660244</v>
      </c>
      <c r="Z81" s="100">
        <v>54.688073000000003</v>
      </c>
      <c r="AA81" s="100">
        <v>59</v>
      </c>
      <c r="AB81" s="100">
        <v>7.5747046999999998</v>
      </c>
      <c r="AC81" s="100">
        <v>0.4230217</v>
      </c>
      <c r="AD81" s="100">
        <v>4668</v>
      </c>
      <c r="AE81" s="100">
        <v>0.71105839999999998</v>
      </c>
      <c r="AF81" s="100">
        <v>0.9165413</v>
      </c>
      <c r="AH81" s="122">
        <v>1974</v>
      </c>
      <c r="AI81" s="100">
        <v>445</v>
      </c>
      <c r="AJ81" s="100">
        <v>3.2428325999999998</v>
      </c>
      <c r="AK81" s="100">
        <v>3.9459228</v>
      </c>
      <c r="AL81" s="100" t="s">
        <v>24</v>
      </c>
      <c r="AM81" s="100">
        <v>4.3331302000000003</v>
      </c>
      <c r="AN81" s="100">
        <v>3.2141934999999999</v>
      </c>
      <c r="AO81" s="100">
        <v>2.9643575000000002</v>
      </c>
      <c r="AP81" s="100">
        <v>52.975281000000003</v>
      </c>
      <c r="AQ81" s="100">
        <v>57</v>
      </c>
      <c r="AR81" s="100">
        <v>5.0573929</v>
      </c>
      <c r="AS81" s="100">
        <v>0.38417380000000001</v>
      </c>
      <c r="AT81" s="100">
        <v>10169</v>
      </c>
      <c r="AU81" s="100">
        <v>0.7641462</v>
      </c>
      <c r="AV81" s="100">
        <v>0.70967619999999998</v>
      </c>
      <c r="AW81" s="100">
        <v>1.1542945</v>
      </c>
      <c r="AY81" s="122">
        <v>1974</v>
      </c>
    </row>
    <row r="82" spans="2:51">
      <c r="B82" s="122">
        <v>1975</v>
      </c>
      <c r="C82" s="100">
        <v>168</v>
      </c>
      <c r="D82" s="100">
        <v>2.4106131999999998</v>
      </c>
      <c r="E82" s="100">
        <v>3.1243082000000002</v>
      </c>
      <c r="F82" s="100" t="s">
        <v>24</v>
      </c>
      <c r="G82" s="100">
        <v>3.4237880999999999</v>
      </c>
      <c r="H82" s="100">
        <v>2.5306579999999999</v>
      </c>
      <c r="I82" s="100">
        <v>2.3387368999999998</v>
      </c>
      <c r="J82" s="100">
        <v>52.261904999999999</v>
      </c>
      <c r="K82" s="100">
        <v>56.5</v>
      </c>
      <c r="L82" s="100">
        <v>3.5175879000000001</v>
      </c>
      <c r="M82" s="100">
        <v>0.2765978</v>
      </c>
      <c r="N82" s="100">
        <v>3896</v>
      </c>
      <c r="O82" s="100">
        <v>0.57147530000000002</v>
      </c>
      <c r="P82" s="100">
        <v>0.4476581</v>
      </c>
      <c r="R82" s="122">
        <v>1975</v>
      </c>
      <c r="S82" s="100">
        <v>174</v>
      </c>
      <c r="T82" s="100">
        <v>2.5130658000000001</v>
      </c>
      <c r="U82" s="100">
        <v>2.9153234000000001</v>
      </c>
      <c r="V82" s="100" t="s">
        <v>24</v>
      </c>
      <c r="W82" s="100">
        <v>3.1380202000000001</v>
      </c>
      <c r="X82" s="100">
        <v>2.4215040999999999</v>
      </c>
      <c r="Y82" s="100">
        <v>2.2459706000000002</v>
      </c>
      <c r="Z82" s="100">
        <v>52.856321999999999</v>
      </c>
      <c r="AA82" s="100">
        <v>55.5</v>
      </c>
      <c r="AB82" s="100">
        <v>7.7059344999999997</v>
      </c>
      <c r="AC82" s="100">
        <v>0.36037530000000001</v>
      </c>
      <c r="AD82" s="100">
        <v>3983</v>
      </c>
      <c r="AE82" s="100">
        <v>0.59935749999999999</v>
      </c>
      <c r="AF82" s="100">
        <v>0.8472539</v>
      </c>
      <c r="AH82" s="122">
        <v>1975</v>
      </c>
      <c r="AI82" s="100">
        <v>342</v>
      </c>
      <c r="AJ82" s="100">
        <v>2.4616722000000002</v>
      </c>
      <c r="AK82" s="100">
        <v>2.9849188999999998</v>
      </c>
      <c r="AL82" s="100" t="s">
        <v>24</v>
      </c>
      <c r="AM82" s="100">
        <v>3.2414404000000001</v>
      </c>
      <c r="AN82" s="100">
        <v>2.4539393</v>
      </c>
      <c r="AO82" s="100">
        <v>2.275909</v>
      </c>
      <c r="AP82" s="100">
        <v>52.564326999999999</v>
      </c>
      <c r="AQ82" s="100">
        <v>56</v>
      </c>
      <c r="AR82" s="100">
        <v>4.8620983999999998</v>
      </c>
      <c r="AS82" s="100">
        <v>0.31370100000000001</v>
      </c>
      <c r="AT82" s="100">
        <v>7879</v>
      </c>
      <c r="AU82" s="100">
        <v>0.58523829999999999</v>
      </c>
      <c r="AV82" s="100">
        <v>0.58780350000000003</v>
      </c>
      <c r="AW82" s="100">
        <v>1.0716848999999999</v>
      </c>
      <c r="AY82" s="122">
        <v>1975</v>
      </c>
    </row>
    <row r="83" spans="2:51">
      <c r="B83" s="122">
        <v>1976</v>
      </c>
      <c r="C83" s="100">
        <v>170</v>
      </c>
      <c r="D83" s="100">
        <v>2.4175081999999999</v>
      </c>
      <c r="E83" s="100">
        <v>3.1948298999999998</v>
      </c>
      <c r="F83" s="100" t="s">
        <v>24</v>
      </c>
      <c r="G83" s="100">
        <v>3.5187954000000001</v>
      </c>
      <c r="H83" s="100">
        <v>2.5044419000000002</v>
      </c>
      <c r="I83" s="100">
        <v>2.2803022999999998</v>
      </c>
      <c r="J83" s="100">
        <v>54.647058999999999</v>
      </c>
      <c r="K83" s="100">
        <v>59.5</v>
      </c>
      <c r="L83" s="100">
        <v>2.9950668999999999</v>
      </c>
      <c r="M83" s="100">
        <v>0.27188250000000003</v>
      </c>
      <c r="N83" s="100">
        <v>3551</v>
      </c>
      <c r="O83" s="100">
        <v>0.51655689999999999</v>
      </c>
      <c r="P83" s="100">
        <v>0.41851310000000003</v>
      </c>
      <c r="R83" s="122">
        <v>1976</v>
      </c>
      <c r="S83" s="100">
        <v>234</v>
      </c>
      <c r="T83" s="100">
        <v>3.3423563000000001</v>
      </c>
      <c r="U83" s="100">
        <v>3.9018907999999999</v>
      </c>
      <c r="V83" s="100" t="s">
        <v>24</v>
      </c>
      <c r="W83" s="100">
        <v>4.2941605999999997</v>
      </c>
      <c r="X83" s="100">
        <v>3.0698956000000002</v>
      </c>
      <c r="Y83" s="100">
        <v>2.8110808</v>
      </c>
      <c r="Z83" s="100">
        <v>58</v>
      </c>
      <c r="AA83" s="100">
        <v>60.5</v>
      </c>
      <c r="AB83" s="100">
        <v>7.5168647999999996</v>
      </c>
      <c r="AC83" s="100">
        <v>0.46673979999999998</v>
      </c>
      <c r="AD83" s="100">
        <v>4272</v>
      </c>
      <c r="AE83" s="100">
        <v>0.63661659999999998</v>
      </c>
      <c r="AF83" s="100">
        <v>0.92304699999999995</v>
      </c>
      <c r="AH83" s="122">
        <v>1976</v>
      </c>
      <c r="AI83" s="100">
        <v>404</v>
      </c>
      <c r="AJ83" s="100">
        <v>2.8789112000000001</v>
      </c>
      <c r="AK83" s="100">
        <v>3.5667469000000001</v>
      </c>
      <c r="AL83" s="100" t="s">
        <v>24</v>
      </c>
      <c r="AM83" s="100">
        <v>3.9348508</v>
      </c>
      <c r="AN83" s="100">
        <v>2.7934496000000002</v>
      </c>
      <c r="AO83" s="100">
        <v>2.5495611999999999</v>
      </c>
      <c r="AP83" s="100">
        <v>56.589109000000001</v>
      </c>
      <c r="AQ83" s="100">
        <v>60</v>
      </c>
      <c r="AR83" s="100">
        <v>4.5966548999999999</v>
      </c>
      <c r="AS83" s="100">
        <v>0.35859469999999999</v>
      </c>
      <c r="AT83" s="100">
        <v>7823</v>
      </c>
      <c r="AU83" s="100">
        <v>0.57586250000000005</v>
      </c>
      <c r="AV83" s="100">
        <v>0.59658580000000005</v>
      </c>
      <c r="AW83" s="100">
        <v>0.81879020000000002</v>
      </c>
      <c r="AY83" s="122">
        <v>1976</v>
      </c>
    </row>
    <row r="84" spans="2:51">
      <c r="B84" s="122">
        <v>1977</v>
      </c>
      <c r="C84" s="100">
        <v>168</v>
      </c>
      <c r="D84" s="100">
        <v>2.3646311999999998</v>
      </c>
      <c r="E84" s="100">
        <v>3.1611091</v>
      </c>
      <c r="F84" s="100" t="s">
        <v>24</v>
      </c>
      <c r="G84" s="100">
        <v>3.5125826999999998</v>
      </c>
      <c r="H84" s="100">
        <v>2.4787631999999999</v>
      </c>
      <c r="I84" s="100">
        <v>2.2448937999999998</v>
      </c>
      <c r="J84" s="100">
        <v>53.029761999999998</v>
      </c>
      <c r="K84" s="100">
        <v>57</v>
      </c>
      <c r="L84" s="100">
        <v>3.4475682000000001</v>
      </c>
      <c r="M84" s="100">
        <v>0.2785146</v>
      </c>
      <c r="N84" s="100">
        <v>3840</v>
      </c>
      <c r="O84" s="100">
        <v>0.55304059999999999</v>
      </c>
      <c r="P84" s="100">
        <v>0.46049790000000002</v>
      </c>
      <c r="R84" s="122">
        <v>1977</v>
      </c>
      <c r="S84" s="100">
        <v>186</v>
      </c>
      <c r="T84" s="100">
        <v>2.6243268</v>
      </c>
      <c r="U84" s="100">
        <v>3.0175029000000002</v>
      </c>
      <c r="V84" s="100" t="s">
        <v>24</v>
      </c>
      <c r="W84" s="100">
        <v>3.2616730999999999</v>
      </c>
      <c r="X84" s="100">
        <v>2.4584275</v>
      </c>
      <c r="Y84" s="100">
        <v>2.2481282</v>
      </c>
      <c r="Z84" s="100">
        <v>54.080644999999997</v>
      </c>
      <c r="AA84" s="100">
        <v>55.5</v>
      </c>
      <c r="AB84" s="100">
        <v>7.6732673</v>
      </c>
      <c r="AC84" s="100">
        <v>0.38374249999999999</v>
      </c>
      <c r="AD84" s="100">
        <v>4090</v>
      </c>
      <c r="AE84" s="100">
        <v>0.60223590000000005</v>
      </c>
      <c r="AF84" s="100">
        <v>0.91195309999999996</v>
      </c>
      <c r="AH84" s="122">
        <v>1977</v>
      </c>
      <c r="AI84" s="100">
        <v>354</v>
      </c>
      <c r="AJ84" s="100">
        <v>2.4943219000000001</v>
      </c>
      <c r="AK84" s="100">
        <v>3.0323118999999998</v>
      </c>
      <c r="AL84" s="100" t="s">
        <v>24</v>
      </c>
      <c r="AM84" s="100">
        <v>3.3147476</v>
      </c>
      <c r="AN84" s="100">
        <v>2.4395888000000001</v>
      </c>
      <c r="AO84" s="100">
        <v>2.2197369</v>
      </c>
      <c r="AP84" s="100">
        <v>53.581921000000001</v>
      </c>
      <c r="AQ84" s="100">
        <v>57</v>
      </c>
      <c r="AR84" s="100">
        <v>4.8513088</v>
      </c>
      <c r="AS84" s="100">
        <v>0.32539760000000001</v>
      </c>
      <c r="AT84" s="100">
        <v>7930</v>
      </c>
      <c r="AU84" s="100">
        <v>0.57736589999999999</v>
      </c>
      <c r="AV84" s="100">
        <v>0.61838720000000003</v>
      </c>
      <c r="AW84" s="100">
        <v>1.0475911</v>
      </c>
      <c r="AY84" s="122">
        <v>1977</v>
      </c>
    </row>
    <row r="85" spans="2:51">
      <c r="B85" s="122">
        <v>1978</v>
      </c>
      <c r="C85" s="100">
        <v>146</v>
      </c>
      <c r="D85" s="100">
        <v>2.0330601000000001</v>
      </c>
      <c r="E85" s="100">
        <v>2.6564934999999998</v>
      </c>
      <c r="F85" s="100" t="s">
        <v>24</v>
      </c>
      <c r="G85" s="100">
        <v>2.9415505999999998</v>
      </c>
      <c r="H85" s="100">
        <v>2.1108104000000001</v>
      </c>
      <c r="I85" s="100">
        <v>1.9219724</v>
      </c>
      <c r="J85" s="100">
        <v>50.335616000000002</v>
      </c>
      <c r="K85" s="100">
        <v>55</v>
      </c>
      <c r="L85" s="100">
        <v>2.9311383000000002</v>
      </c>
      <c r="M85" s="100">
        <v>0.242199</v>
      </c>
      <c r="N85" s="100">
        <v>3720</v>
      </c>
      <c r="O85" s="100">
        <v>0.53030409999999994</v>
      </c>
      <c r="P85" s="100">
        <v>0.45719510000000002</v>
      </c>
      <c r="R85" s="122">
        <v>1978</v>
      </c>
      <c r="S85" s="100">
        <v>183</v>
      </c>
      <c r="T85" s="100">
        <v>2.5494702</v>
      </c>
      <c r="U85" s="100">
        <v>2.9308469000000001</v>
      </c>
      <c r="V85" s="100" t="s">
        <v>24</v>
      </c>
      <c r="W85" s="100">
        <v>3.2121984000000001</v>
      </c>
      <c r="X85" s="100">
        <v>2.3292798000000001</v>
      </c>
      <c r="Y85" s="100">
        <v>2.1119108</v>
      </c>
      <c r="Z85" s="100">
        <v>55.896174999999999</v>
      </c>
      <c r="AA85" s="100">
        <v>59</v>
      </c>
      <c r="AB85" s="100">
        <v>7.2908366999999998</v>
      </c>
      <c r="AC85" s="100">
        <v>0.38010969999999999</v>
      </c>
      <c r="AD85" s="100">
        <v>3773</v>
      </c>
      <c r="AE85" s="100">
        <v>0.54881049999999998</v>
      </c>
      <c r="AF85" s="100">
        <v>0.86736029999999997</v>
      </c>
      <c r="AH85" s="122">
        <v>1978</v>
      </c>
      <c r="AI85" s="100">
        <v>329</v>
      </c>
      <c r="AJ85" s="100">
        <v>2.2912051999999998</v>
      </c>
      <c r="AK85" s="100">
        <v>2.7899593</v>
      </c>
      <c r="AL85" s="100" t="s">
        <v>24</v>
      </c>
      <c r="AM85" s="100">
        <v>3.0731738000000002</v>
      </c>
      <c r="AN85" s="100">
        <v>2.2185931999999999</v>
      </c>
      <c r="AO85" s="100">
        <v>2.0153471000000001</v>
      </c>
      <c r="AP85" s="100">
        <v>53.428570999999998</v>
      </c>
      <c r="AQ85" s="100">
        <v>57</v>
      </c>
      <c r="AR85" s="100">
        <v>4.3919370000000004</v>
      </c>
      <c r="AS85" s="100">
        <v>0.30343560000000003</v>
      </c>
      <c r="AT85" s="100">
        <v>7493</v>
      </c>
      <c r="AU85" s="100">
        <v>0.53946400000000005</v>
      </c>
      <c r="AV85" s="100">
        <v>0.60008570000000006</v>
      </c>
      <c r="AW85" s="100">
        <v>0.90639110000000001</v>
      </c>
      <c r="AY85" s="122">
        <v>1978</v>
      </c>
    </row>
    <row r="86" spans="2:51">
      <c r="B86" s="123">
        <v>1979</v>
      </c>
      <c r="C86" s="100">
        <v>220</v>
      </c>
      <c r="D86" s="100">
        <v>3.0329090000000001</v>
      </c>
      <c r="E86" s="100">
        <v>4.1658080000000002</v>
      </c>
      <c r="F86" s="100">
        <v>3.1243560000000001</v>
      </c>
      <c r="G86" s="100">
        <v>4.7208459999999999</v>
      </c>
      <c r="H86" s="100">
        <v>3.1513105000000001</v>
      </c>
      <c r="I86" s="100">
        <v>2.8452573999999999</v>
      </c>
      <c r="J86" s="100">
        <v>56.113636</v>
      </c>
      <c r="K86" s="100">
        <v>60</v>
      </c>
      <c r="L86" s="100">
        <v>4.6111925999999999</v>
      </c>
      <c r="M86" s="100">
        <v>0.37126419999999999</v>
      </c>
      <c r="N86" s="100">
        <v>4397</v>
      </c>
      <c r="O86" s="100">
        <v>0.62089499999999997</v>
      </c>
      <c r="P86" s="100">
        <v>0.5603494</v>
      </c>
      <c r="R86" s="123">
        <v>1979</v>
      </c>
      <c r="S86" s="100">
        <v>209</v>
      </c>
      <c r="T86" s="100">
        <v>2.8780081000000002</v>
      </c>
      <c r="U86" s="100">
        <v>3.3376111000000002</v>
      </c>
      <c r="V86" s="100">
        <v>2.5032082999999998</v>
      </c>
      <c r="W86" s="100">
        <v>3.7071542000000002</v>
      </c>
      <c r="X86" s="100">
        <v>2.5702384999999999</v>
      </c>
      <c r="Y86" s="100">
        <v>2.3190569999999999</v>
      </c>
      <c r="Z86" s="100">
        <v>59.205742000000001</v>
      </c>
      <c r="AA86" s="100">
        <v>62</v>
      </c>
      <c r="AB86" s="100">
        <v>8.6974614999999993</v>
      </c>
      <c r="AC86" s="100">
        <v>0.44175769999999998</v>
      </c>
      <c r="AD86" s="100">
        <v>3672</v>
      </c>
      <c r="AE86" s="100">
        <v>0.52827080000000004</v>
      </c>
      <c r="AF86" s="100">
        <v>0.88207100000000005</v>
      </c>
      <c r="AH86" s="123">
        <v>1979</v>
      </c>
      <c r="AI86" s="100">
        <v>429</v>
      </c>
      <c r="AJ86" s="100">
        <v>2.9554147999999998</v>
      </c>
      <c r="AK86" s="100">
        <v>3.6579049000000001</v>
      </c>
      <c r="AL86" s="100">
        <v>2.7434286999999999</v>
      </c>
      <c r="AM86" s="100">
        <v>4.0950692999999996</v>
      </c>
      <c r="AN86" s="100">
        <v>2.8103408999999999</v>
      </c>
      <c r="AO86" s="100">
        <v>2.5405041000000002</v>
      </c>
      <c r="AP86" s="100">
        <v>57.620047</v>
      </c>
      <c r="AQ86" s="100">
        <v>60</v>
      </c>
      <c r="AR86" s="100">
        <v>5.9799274999999996</v>
      </c>
      <c r="AS86" s="100">
        <v>0.40255990000000003</v>
      </c>
      <c r="AT86" s="100">
        <v>8069</v>
      </c>
      <c r="AU86" s="100">
        <v>0.57501429999999998</v>
      </c>
      <c r="AV86" s="100">
        <v>0.67186690000000004</v>
      </c>
      <c r="AW86" s="100">
        <v>1.2481407</v>
      </c>
      <c r="AY86" s="123">
        <v>1979</v>
      </c>
    </row>
    <row r="87" spans="2:51">
      <c r="B87" s="123">
        <v>1980</v>
      </c>
      <c r="C87" s="100">
        <v>253</v>
      </c>
      <c r="D87" s="100">
        <v>3.4477777999999999</v>
      </c>
      <c r="E87" s="100">
        <v>4.9280591999999999</v>
      </c>
      <c r="F87" s="100">
        <v>3.6960443999999999</v>
      </c>
      <c r="G87" s="100">
        <v>5.6107471999999996</v>
      </c>
      <c r="H87" s="100">
        <v>3.6262172000000001</v>
      </c>
      <c r="I87" s="100">
        <v>3.2178078999999999</v>
      </c>
      <c r="J87" s="100">
        <v>57.055335999999997</v>
      </c>
      <c r="K87" s="100">
        <v>63</v>
      </c>
      <c r="L87" s="100">
        <v>5.1653735999999997</v>
      </c>
      <c r="M87" s="100">
        <v>0.41805740000000002</v>
      </c>
      <c r="N87" s="100">
        <v>4921</v>
      </c>
      <c r="O87" s="100">
        <v>0.68736750000000002</v>
      </c>
      <c r="P87" s="100">
        <v>0.63198480000000001</v>
      </c>
      <c r="R87" s="123">
        <v>1980</v>
      </c>
      <c r="S87" s="100">
        <v>290</v>
      </c>
      <c r="T87" s="100">
        <v>3.9416655</v>
      </c>
      <c r="U87" s="100">
        <v>4.5479316000000001</v>
      </c>
      <c r="V87" s="100">
        <v>3.4109487000000001</v>
      </c>
      <c r="W87" s="100">
        <v>5.0956627000000001</v>
      </c>
      <c r="X87" s="100">
        <v>3.4026988</v>
      </c>
      <c r="Y87" s="100">
        <v>3.0635593000000001</v>
      </c>
      <c r="Z87" s="100">
        <v>61.868966</v>
      </c>
      <c r="AA87" s="100">
        <v>65</v>
      </c>
      <c r="AB87" s="100">
        <v>11.457922</v>
      </c>
      <c r="AC87" s="100">
        <v>0.60194700000000001</v>
      </c>
      <c r="AD87" s="100">
        <v>4395</v>
      </c>
      <c r="AE87" s="100">
        <v>0.62459419999999999</v>
      </c>
      <c r="AF87" s="100">
        <v>1.0851396</v>
      </c>
      <c r="AH87" s="123">
        <v>1980</v>
      </c>
      <c r="AI87" s="100">
        <v>543</v>
      </c>
      <c r="AJ87" s="100">
        <v>3.6950449000000001</v>
      </c>
      <c r="AK87" s="100">
        <v>4.6475397999999997</v>
      </c>
      <c r="AL87" s="100">
        <v>3.4856549000000001</v>
      </c>
      <c r="AM87" s="100">
        <v>5.2337905999999998</v>
      </c>
      <c r="AN87" s="100">
        <v>3.4697238000000001</v>
      </c>
      <c r="AO87" s="100">
        <v>3.1106959999999999</v>
      </c>
      <c r="AP87" s="100">
        <v>59.626151</v>
      </c>
      <c r="AQ87" s="100">
        <v>64</v>
      </c>
      <c r="AR87" s="100">
        <v>7.3091936999999998</v>
      </c>
      <c r="AS87" s="100">
        <v>0.49956299999999998</v>
      </c>
      <c r="AT87" s="100">
        <v>9316</v>
      </c>
      <c r="AU87" s="100">
        <v>0.65625199999999995</v>
      </c>
      <c r="AV87" s="100">
        <v>0.78704039999999997</v>
      </c>
      <c r="AW87" s="100">
        <v>1.0835824999999999</v>
      </c>
      <c r="AY87" s="123">
        <v>1980</v>
      </c>
    </row>
    <row r="88" spans="2:51">
      <c r="B88" s="123">
        <v>1981</v>
      </c>
      <c r="C88" s="100">
        <v>269</v>
      </c>
      <c r="D88" s="100">
        <v>3.6115784</v>
      </c>
      <c r="E88" s="100">
        <v>4.9024270000000003</v>
      </c>
      <c r="F88" s="100">
        <v>3.6768203000000002</v>
      </c>
      <c r="G88" s="100">
        <v>5.5093313000000004</v>
      </c>
      <c r="H88" s="100">
        <v>3.6750349999999998</v>
      </c>
      <c r="I88" s="100">
        <v>3.2662296</v>
      </c>
      <c r="J88" s="100">
        <v>58.226765999999998</v>
      </c>
      <c r="K88" s="100">
        <v>62</v>
      </c>
      <c r="L88" s="100">
        <v>5.5624482999999998</v>
      </c>
      <c r="M88" s="100">
        <v>0.44319229999999998</v>
      </c>
      <c r="N88" s="100">
        <v>4776</v>
      </c>
      <c r="O88" s="100">
        <v>0.65764869999999997</v>
      </c>
      <c r="P88" s="100">
        <v>0.62704490000000002</v>
      </c>
      <c r="R88" s="123">
        <v>1981</v>
      </c>
      <c r="S88" s="100">
        <v>269</v>
      </c>
      <c r="T88" s="100">
        <v>3.5986655999999999</v>
      </c>
      <c r="U88" s="100">
        <v>3.9114525000000002</v>
      </c>
      <c r="V88" s="100">
        <v>2.9335893999999998</v>
      </c>
      <c r="W88" s="100">
        <v>4.3900668999999999</v>
      </c>
      <c r="X88" s="100">
        <v>3.1003338</v>
      </c>
      <c r="Y88" s="100">
        <v>2.8305069</v>
      </c>
      <c r="Z88" s="100">
        <v>58.313433000000003</v>
      </c>
      <c r="AA88" s="100">
        <v>63</v>
      </c>
      <c r="AB88" s="100">
        <v>10.764305999999999</v>
      </c>
      <c r="AC88" s="100">
        <v>0.55685510000000005</v>
      </c>
      <c r="AD88" s="100">
        <v>4888</v>
      </c>
      <c r="AE88" s="100">
        <v>0.68423920000000005</v>
      </c>
      <c r="AF88" s="100">
        <v>1.2387729999999999</v>
      </c>
      <c r="AH88" s="123">
        <v>1981</v>
      </c>
      <c r="AI88" s="100">
        <v>538</v>
      </c>
      <c r="AJ88" s="100">
        <v>3.6051104</v>
      </c>
      <c r="AK88" s="100">
        <v>4.3089804999999997</v>
      </c>
      <c r="AL88" s="100">
        <v>3.2317353</v>
      </c>
      <c r="AM88" s="100">
        <v>4.8305072999999998</v>
      </c>
      <c r="AN88" s="100">
        <v>3.3357342000000001</v>
      </c>
      <c r="AO88" s="100">
        <v>3.0094812000000002</v>
      </c>
      <c r="AP88" s="100">
        <v>58.270018999999998</v>
      </c>
      <c r="AQ88" s="100">
        <v>62</v>
      </c>
      <c r="AR88" s="100">
        <v>7.3346967000000003</v>
      </c>
      <c r="AS88" s="100">
        <v>0.49356440000000001</v>
      </c>
      <c r="AT88" s="100">
        <v>9664</v>
      </c>
      <c r="AU88" s="100">
        <v>0.6708345</v>
      </c>
      <c r="AV88" s="100">
        <v>0.83580399999999999</v>
      </c>
      <c r="AW88" s="100">
        <v>1.253352</v>
      </c>
      <c r="AY88" s="123">
        <v>1981</v>
      </c>
    </row>
    <row r="89" spans="2:51">
      <c r="B89" s="123">
        <v>1982</v>
      </c>
      <c r="C89" s="100">
        <v>288</v>
      </c>
      <c r="D89" s="100">
        <v>3.7990141999999998</v>
      </c>
      <c r="E89" s="100">
        <v>5.2507472000000002</v>
      </c>
      <c r="F89" s="100">
        <v>3.9380603999999999</v>
      </c>
      <c r="G89" s="100">
        <v>5.9462769</v>
      </c>
      <c r="H89" s="100">
        <v>3.8364482999999998</v>
      </c>
      <c r="I89" s="100">
        <v>3.3812433999999998</v>
      </c>
      <c r="J89" s="100">
        <v>59.454861000000001</v>
      </c>
      <c r="K89" s="100">
        <v>65</v>
      </c>
      <c r="L89" s="100">
        <v>4.9382716000000002</v>
      </c>
      <c r="M89" s="100">
        <v>0.45501219999999998</v>
      </c>
      <c r="N89" s="100">
        <v>4828</v>
      </c>
      <c r="O89" s="100">
        <v>0.65360070000000003</v>
      </c>
      <c r="P89" s="100">
        <v>0.61540969999999995</v>
      </c>
      <c r="R89" s="123">
        <v>1982</v>
      </c>
      <c r="S89" s="100">
        <v>303</v>
      </c>
      <c r="T89" s="100">
        <v>3.9850943999999999</v>
      </c>
      <c r="U89" s="100">
        <v>4.5145754</v>
      </c>
      <c r="V89" s="100">
        <v>3.3859314999999999</v>
      </c>
      <c r="W89" s="100">
        <v>5.0493610000000002</v>
      </c>
      <c r="X89" s="100">
        <v>3.3601817</v>
      </c>
      <c r="Y89" s="100">
        <v>2.9771822000000001</v>
      </c>
      <c r="Z89" s="100">
        <v>62.108910999999999</v>
      </c>
      <c r="AA89" s="100">
        <v>67</v>
      </c>
      <c r="AB89" s="100">
        <v>9.8440545999999998</v>
      </c>
      <c r="AC89" s="100">
        <v>0.58862380000000003</v>
      </c>
      <c r="AD89" s="100">
        <v>4573</v>
      </c>
      <c r="AE89" s="100">
        <v>0.62992530000000002</v>
      </c>
      <c r="AF89" s="100">
        <v>1.1170278</v>
      </c>
      <c r="AH89" s="123">
        <v>1982</v>
      </c>
      <c r="AI89" s="100">
        <v>591</v>
      </c>
      <c r="AJ89" s="100">
        <v>3.8921917000000001</v>
      </c>
      <c r="AK89" s="100">
        <v>4.7979437000000003</v>
      </c>
      <c r="AL89" s="100">
        <v>3.5984577999999998</v>
      </c>
      <c r="AM89" s="100">
        <v>5.3956325999999999</v>
      </c>
      <c r="AN89" s="100">
        <v>3.5506856999999998</v>
      </c>
      <c r="AO89" s="100">
        <v>3.1412810000000002</v>
      </c>
      <c r="AP89" s="100">
        <v>60.815567000000001</v>
      </c>
      <c r="AQ89" s="100">
        <v>66</v>
      </c>
      <c r="AR89" s="100">
        <v>6.6329966000000002</v>
      </c>
      <c r="AS89" s="100">
        <v>0.51493840000000002</v>
      </c>
      <c r="AT89" s="100">
        <v>9401</v>
      </c>
      <c r="AU89" s="100">
        <v>0.64186580000000004</v>
      </c>
      <c r="AV89" s="100">
        <v>0.78741410000000001</v>
      </c>
      <c r="AW89" s="100">
        <v>1.1630655999999999</v>
      </c>
      <c r="AY89" s="123">
        <v>1982</v>
      </c>
    </row>
    <row r="90" spans="2:51">
      <c r="B90" s="123">
        <v>1983</v>
      </c>
      <c r="C90" s="100">
        <v>298</v>
      </c>
      <c r="D90" s="100">
        <v>3.8770047999999999</v>
      </c>
      <c r="E90" s="100">
        <v>5.1774912999999998</v>
      </c>
      <c r="F90" s="100">
        <v>3.8831185000000001</v>
      </c>
      <c r="G90" s="100">
        <v>5.7918475000000003</v>
      </c>
      <c r="H90" s="100">
        <v>3.8658090000000001</v>
      </c>
      <c r="I90" s="100">
        <v>3.4009737000000002</v>
      </c>
      <c r="J90" s="100">
        <v>58.607382999999999</v>
      </c>
      <c r="K90" s="100">
        <v>63</v>
      </c>
      <c r="L90" s="100">
        <v>5.9469168000000003</v>
      </c>
      <c r="M90" s="100">
        <v>0.4929694</v>
      </c>
      <c r="N90" s="100">
        <v>5192</v>
      </c>
      <c r="O90" s="100">
        <v>0.6937371</v>
      </c>
      <c r="P90" s="100">
        <v>0.70629459999999999</v>
      </c>
      <c r="R90" s="123">
        <v>1983</v>
      </c>
      <c r="S90" s="100">
        <v>325</v>
      </c>
      <c r="T90" s="100">
        <v>4.2168767000000003</v>
      </c>
      <c r="U90" s="100">
        <v>4.6111068</v>
      </c>
      <c r="V90" s="100">
        <v>3.4583301</v>
      </c>
      <c r="W90" s="100">
        <v>5.2569043999999998</v>
      </c>
      <c r="X90" s="100">
        <v>3.4579846000000001</v>
      </c>
      <c r="Y90" s="100">
        <v>3.1159224000000001</v>
      </c>
      <c r="Z90" s="100">
        <v>63.48</v>
      </c>
      <c r="AA90" s="100">
        <v>67</v>
      </c>
      <c r="AB90" s="100">
        <v>11.754068999999999</v>
      </c>
      <c r="AC90" s="100">
        <v>0.65479310000000002</v>
      </c>
      <c r="AD90" s="100">
        <v>4408</v>
      </c>
      <c r="AE90" s="100">
        <v>0.59975940000000005</v>
      </c>
      <c r="AF90" s="100">
        <v>1.1082114999999999</v>
      </c>
      <c r="AH90" s="123">
        <v>1983</v>
      </c>
      <c r="AI90" s="100">
        <v>623</v>
      </c>
      <c r="AJ90" s="100">
        <v>4.0471700999999998</v>
      </c>
      <c r="AK90" s="100">
        <v>4.8744892999999996</v>
      </c>
      <c r="AL90" s="100">
        <v>3.6558668999999999</v>
      </c>
      <c r="AM90" s="100">
        <v>5.5085233000000002</v>
      </c>
      <c r="AN90" s="100">
        <v>3.6504463999999999</v>
      </c>
      <c r="AO90" s="100">
        <v>3.2577251999999999</v>
      </c>
      <c r="AP90" s="100">
        <v>61.149278000000002</v>
      </c>
      <c r="AQ90" s="100">
        <v>65</v>
      </c>
      <c r="AR90" s="100">
        <v>8.0118313000000008</v>
      </c>
      <c r="AS90" s="100">
        <v>0.56593150000000003</v>
      </c>
      <c r="AT90" s="100">
        <v>9600</v>
      </c>
      <c r="AU90" s="100">
        <v>0.64717429999999998</v>
      </c>
      <c r="AV90" s="100">
        <v>0.84741120000000003</v>
      </c>
      <c r="AW90" s="100">
        <v>1.1228305000000001</v>
      </c>
      <c r="AY90" s="123">
        <v>1983</v>
      </c>
    </row>
    <row r="91" spans="2:51">
      <c r="B91" s="123">
        <v>1984</v>
      </c>
      <c r="C91" s="100">
        <v>331</v>
      </c>
      <c r="D91" s="100">
        <v>4.2554767</v>
      </c>
      <c r="E91" s="100">
        <v>5.3840133000000003</v>
      </c>
      <c r="F91" s="100">
        <v>4.0380099999999999</v>
      </c>
      <c r="G91" s="100">
        <v>5.9989439999999998</v>
      </c>
      <c r="H91" s="100">
        <v>4.1609527000000002</v>
      </c>
      <c r="I91" s="100">
        <v>3.7246890000000001</v>
      </c>
      <c r="J91" s="100">
        <v>56.716011999999999</v>
      </c>
      <c r="K91" s="100">
        <v>61</v>
      </c>
      <c r="L91" s="100">
        <v>6.6067863999999998</v>
      </c>
      <c r="M91" s="100">
        <v>0.5517862</v>
      </c>
      <c r="N91" s="100">
        <v>6356</v>
      </c>
      <c r="O91" s="100">
        <v>0.84003399999999995</v>
      </c>
      <c r="P91" s="100">
        <v>0.90018129999999996</v>
      </c>
      <c r="R91" s="123">
        <v>1984</v>
      </c>
      <c r="S91" s="100">
        <v>330</v>
      </c>
      <c r="T91" s="100">
        <v>4.2301298000000003</v>
      </c>
      <c r="U91" s="100">
        <v>4.6604453000000001</v>
      </c>
      <c r="V91" s="100">
        <v>3.4953340000000002</v>
      </c>
      <c r="W91" s="100">
        <v>5.1588960999999998</v>
      </c>
      <c r="X91" s="100">
        <v>3.5732455000000001</v>
      </c>
      <c r="Y91" s="100">
        <v>3.1831529000000001</v>
      </c>
      <c r="Z91" s="100">
        <v>60.148485000000001</v>
      </c>
      <c r="AA91" s="100">
        <v>65</v>
      </c>
      <c r="AB91" s="100">
        <v>11.819483999999999</v>
      </c>
      <c r="AC91" s="100">
        <v>0.66096500000000002</v>
      </c>
      <c r="AD91" s="100">
        <v>5524</v>
      </c>
      <c r="AE91" s="100">
        <v>0.74359149999999996</v>
      </c>
      <c r="AF91" s="100">
        <v>1.4484241</v>
      </c>
      <c r="AH91" s="123">
        <v>1984</v>
      </c>
      <c r="AI91" s="100">
        <v>661</v>
      </c>
      <c r="AJ91" s="100">
        <v>4.2427846000000002</v>
      </c>
      <c r="AK91" s="100">
        <v>4.9972646000000003</v>
      </c>
      <c r="AL91" s="100">
        <v>3.7479483999999998</v>
      </c>
      <c r="AM91" s="100">
        <v>5.5541244000000001</v>
      </c>
      <c r="AN91" s="100">
        <v>3.8463854999999998</v>
      </c>
      <c r="AO91" s="100">
        <v>3.4405746000000001</v>
      </c>
      <c r="AP91" s="100">
        <v>58.429651999999997</v>
      </c>
      <c r="AQ91" s="100">
        <v>63</v>
      </c>
      <c r="AR91" s="100">
        <v>8.4721866000000006</v>
      </c>
      <c r="AS91" s="100">
        <v>0.60137929999999995</v>
      </c>
      <c r="AT91" s="100">
        <v>11880</v>
      </c>
      <c r="AU91" s="100">
        <v>0.79225509999999999</v>
      </c>
      <c r="AV91" s="100">
        <v>1.092454</v>
      </c>
      <c r="AW91" s="100">
        <v>1.1552572999999999</v>
      </c>
      <c r="AY91" s="123">
        <v>1984</v>
      </c>
    </row>
    <row r="92" spans="2:51">
      <c r="B92" s="123">
        <v>1985</v>
      </c>
      <c r="C92" s="100">
        <v>379</v>
      </c>
      <c r="D92" s="100">
        <v>4.8079802000000003</v>
      </c>
      <c r="E92" s="100">
        <v>6.7261772999999998</v>
      </c>
      <c r="F92" s="100">
        <v>5.0446330000000001</v>
      </c>
      <c r="G92" s="100">
        <v>7.7673106000000001</v>
      </c>
      <c r="H92" s="100">
        <v>4.8060482999999996</v>
      </c>
      <c r="I92" s="100">
        <v>4.2508245000000002</v>
      </c>
      <c r="J92" s="100">
        <v>60.786279999999998</v>
      </c>
      <c r="K92" s="100">
        <v>65</v>
      </c>
      <c r="L92" s="100">
        <v>6.6004876000000001</v>
      </c>
      <c r="M92" s="100">
        <v>0.59074760000000004</v>
      </c>
      <c r="N92" s="100">
        <v>6015</v>
      </c>
      <c r="O92" s="100">
        <v>0.78518900000000003</v>
      </c>
      <c r="P92" s="100">
        <v>0.80072520000000003</v>
      </c>
      <c r="R92" s="123">
        <v>1985</v>
      </c>
      <c r="S92" s="100">
        <v>434</v>
      </c>
      <c r="T92" s="100">
        <v>5.4897904999999998</v>
      </c>
      <c r="U92" s="100">
        <v>5.9021667000000004</v>
      </c>
      <c r="V92" s="100">
        <v>4.4266249999999996</v>
      </c>
      <c r="W92" s="100">
        <v>6.6470186</v>
      </c>
      <c r="X92" s="100">
        <v>4.4840815999999997</v>
      </c>
      <c r="Y92" s="100">
        <v>4.0150351999999998</v>
      </c>
      <c r="Z92" s="100">
        <v>61.983871000000001</v>
      </c>
      <c r="AA92" s="100">
        <v>66</v>
      </c>
      <c r="AB92" s="100">
        <v>12.682642</v>
      </c>
      <c r="AC92" s="100">
        <v>0.79411549999999997</v>
      </c>
      <c r="AD92" s="100">
        <v>6527</v>
      </c>
      <c r="AE92" s="100">
        <v>0.86825410000000003</v>
      </c>
      <c r="AF92" s="100">
        <v>1.6025673</v>
      </c>
      <c r="AH92" s="123">
        <v>1985</v>
      </c>
      <c r="AI92" s="100">
        <v>813</v>
      </c>
      <c r="AJ92" s="100">
        <v>5.1493789000000003</v>
      </c>
      <c r="AK92" s="100">
        <v>6.1053025999999999</v>
      </c>
      <c r="AL92" s="100">
        <v>4.5789768999999998</v>
      </c>
      <c r="AM92" s="100">
        <v>6.9349987999999998</v>
      </c>
      <c r="AN92" s="100">
        <v>4.5423925000000001</v>
      </c>
      <c r="AO92" s="100">
        <v>4.0523901000000002</v>
      </c>
      <c r="AP92" s="100">
        <v>61.425584000000001</v>
      </c>
      <c r="AQ92" s="100">
        <v>66</v>
      </c>
      <c r="AR92" s="100">
        <v>8.8716717999999997</v>
      </c>
      <c r="AS92" s="100">
        <v>0.68429739999999994</v>
      </c>
      <c r="AT92" s="100">
        <v>12542</v>
      </c>
      <c r="AU92" s="100">
        <v>0.82632969999999994</v>
      </c>
      <c r="AV92" s="100">
        <v>1.0826274</v>
      </c>
      <c r="AW92" s="100">
        <v>1.1396115</v>
      </c>
      <c r="AY92" s="123">
        <v>1985</v>
      </c>
    </row>
    <row r="93" spans="2:51">
      <c r="B93" s="123">
        <v>1986</v>
      </c>
      <c r="C93" s="100">
        <v>399</v>
      </c>
      <c r="D93" s="100">
        <v>4.9873833999999997</v>
      </c>
      <c r="E93" s="100">
        <v>6.3931377999999999</v>
      </c>
      <c r="F93" s="100">
        <v>4.7948532999999998</v>
      </c>
      <c r="G93" s="100">
        <v>7.2193943999999997</v>
      </c>
      <c r="H93" s="100">
        <v>4.8264405999999997</v>
      </c>
      <c r="I93" s="100">
        <v>4.3403266</v>
      </c>
      <c r="J93" s="100">
        <v>57.794485999999999</v>
      </c>
      <c r="K93" s="100">
        <v>64</v>
      </c>
      <c r="L93" s="100">
        <v>7.9276773</v>
      </c>
      <c r="M93" s="100">
        <v>0.64137599999999995</v>
      </c>
      <c r="N93" s="100">
        <v>7343</v>
      </c>
      <c r="O93" s="100">
        <v>0.94548350000000003</v>
      </c>
      <c r="P93" s="100">
        <v>1.0147128999999999</v>
      </c>
      <c r="R93" s="123">
        <v>1986</v>
      </c>
      <c r="S93" s="100">
        <v>388</v>
      </c>
      <c r="T93" s="100">
        <v>4.8390136000000004</v>
      </c>
      <c r="U93" s="100">
        <v>5.1345948000000003</v>
      </c>
      <c r="V93" s="100">
        <v>3.8509460999999998</v>
      </c>
      <c r="W93" s="100">
        <v>5.7144358000000004</v>
      </c>
      <c r="X93" s="100">
        <v>3.9529665</v>
      </c>
      <c r="Y93" s="100">
        <v>3.5583958999999998</v>
      </c>
      <c r="Z93" s="100">
        <v>61.012886999999999</v>
      </c>
      <c r="AA93" s="100">
        <v>66</v>
      </c>
      <c r="AB93" s="100">
        <v>13.439557000000001</v>
      </c>
      <c r="AC93" s="100">
        <v>0.73525229999999997</v>
      </c>
      <c r="AD93" s="100">
        <v>6168</v>
      </c>
      <c r="AE93" s="100">
        <v>0.81017289999999997</v>
      </c>
      <c r="AF93" s="100">
        <v>1.5810804000000001</v>
      </c>
      <c r="AH93" s="123">
        <v>1986</v>
      </c>
      <c r="AI93" s="100">
        <v>787</v>
      </c>
      <c r="AJ93" s="100">
        <v>4.9131153000000003</v>
      </c>
      <c r="AK93" s="100">
        <v>5.6382789000000004</v>
      </c>
      <c r="AL93" s="100">
        <v>4.2287091999999999</v>
      </c>
      <c r="AM93" s="100">
        <v>6.3062629000000001</v>
      </c>
      <c r="AN93" s="100">
        <v>4.3251774000000003</v>
      </c>
      <c r="AO93" s="100">
        <v>3.9017146999999999</v>
      </c>
      <c r="AP93" s="100">
        <v>59.381194000000001</v>
      </c>
      <c r="AQ93" s="100">
        <v>65</v>
      </c>
      <c r="AR93" s="100">
        <v>9.9368686999999998</v>
      </c>
      <c r="AS93" s="100">
        <v>0.68446090000000004</v>
      </c>
      <c r="AT93" s="100">
        <v>13511</v>
      </c>
      <c r="AU93" s="100">
        <v>0.87850209999999995</v>
      </c>
      <c r="AV93" s="100">
        <v>1.2130913999999999</v>
      </c>
      <c r="AW93" s="100">
        <v>1.2451105</v>
      </c>
      <c r="AY93" s="123">
        <v>1986</v>
      </c>
    </row>
    <row r="94" spans="2:51">
      <c r="B94" s="123">
        <v>1987</v>
      </c>
      <c r="C94" s="100">
        <v>378</v>
      </c>
      <c r="D94" s="100">
        <v>4.6561729999999999</v>
      </c>
      <c r="E94" s="100">
        <v>5.94963</v>
      </c>
      <c r="F94" s="100">
        <v>4.4622225000000002</v>
      </c>
      <c r="G94" s="100">
        <v>6.7533851</v>
      </c>
      <c r="H94" s="100">
        <v>4.4399497999999999</v>
      </c>
      <c r="I94" s="100">
        <v>3.9546801</v>
      </c>
      <c r="J94" s="100">
        <v>59.719577000000001</v>
      </c>
      <c r="K94" s="100">
        <v>64.5</v>
      </c>
      <c r="L94" s="100">
        <v>7.1106094999999998</v>
      </c>
      <c r="M94" s="100">
        <v>0.59425550000000005</v>
      </c>
      <c r="N94" s="100">
        <v>6261</v>
      </c>
      <c r="O94" s="100">
        <v>0.79515219999999998</v>
      </c>
      <c r="P94" s="100">
        <v>0.86914880000000005</v>
      </c>
      <c r="R94" s="123">
        <v>1987</v>
      </c>
      <c r="S94" s="100">
        <v>469</v>
      </c>
      <c r="T94" s="100">
        <v>5.7576963000000001</v>
      </c>
      <c r="U94" s="100">
        <v>6.1034385999999996</v>
      </c>
      <c r="V94" s="100">
        <v>4.5775788999999998</v>
      </c>
      <c r="W94" s="100">
        <v>6.8435483000000001</v>
      </c>
      <c r="X94" s="100">
        <v>4.6668754999999997</v>
      </c>
      <c r="Y94" s="100">
        <v>4.2282250000000001</v>
      </c>
      <c r="Z94" s="100">
        <v>61.686566999999997</v>
      </c>
      <c r="AA94" s="100">
        <v>66</v>
      </c>
      <c r="AB94" s="100">
        <v>14.771654</v>
      </c>
      <c r="AC94" s="100">
        <v>0.87320799999999998</v>
      </c>
      <c r="AD94" s="100">
        <v>7173</v>
      </c>
      <c r="AE94" s="100">
        <v>0.92845089999999997</v>
      </c>
      <c r="AF94" s="100">
        <v>1.8917686</v>
      </c>
      <c r="AH94" s="123">
        <v>1987</v>
      </c>
      <c r="AI94" s="100">
        <v>847</v>
      </c>
      <c r="AJ94" s="100">
        <v>5.2078613000000002</v>
      </c>
      <c r="AK94" s="100">
        <v>5.9829789</v>
      </c>
      <c r="AL94" s="100">
        <v>4.4872341000000002</v>
      </c>
      <c r="AM94" s="100">
        <v>6.7465441999999998</v>
      </c>
      <c r="AN94" s="100">
        <v>4.5283942000000001</v>
      </c>
      <c r="AO94" s="100">
        <v>4.0731188999999999</v>
      </c>
      <c r="AP94" s="100">
        <v>60.808737000000001</v>
      </c>
      <c r="AQ94" s="100">
        <v>65</v>
      </c>
      <c r="AR94" s="100">
        <v>9.9752679000000004</v>
      </c>
      <c r="AS94" s="100">
        <v>0.72196320000000003</v>
      </c>
      <c r="AT94" s="100">
        <v>13434</v>
      </c>
      <c r="AU94" s="100">
        <v>0.86116839999999995</v>
      </c>
      <c r="AV94" s="100">
        <v>1.2217959</v>
      </c>
      <c r="AW94" s="100">
        <v>0.97479970000000005</v>
      </c>
      <c r="AY94" s="123">
        <v>1987</v>
      </c>
    </row>
    <row r="95" spans="2:51">
      <c r="B95" s="123">
        <v>1988</v>
      </c>
      <c r="C95" s="100">
        <v>380</v>
      </c>
      <c r="D95" s="100">
        <v>4.6066497000000002</v>
      </c>
      <c r="E95" s="100">
        <v>5.9637851</v>
      </c>
      <c r="F95" s="100">
        <v>4.4728387999999999</v>
      </c>
      <c r="G95" s="100">
        <v>6.8276298000000004</v>
      </c>
      <c r="H95" s="100">
        <v>4.3714747000000003</v>
      </c>
      <c r="I95" s="100">
        <v>3.8642234000000002</v>
      </c>
      <c r="J95" s="100">
        <v>60.631579000000002</v>
      </c>
      <c r="K95" s="100">
        <v>65</v>
      </c>
      <c r="L95" s="100">
        <v>6.7687923000000003</v>
      </c>
      <c r="M95" s="100">
        <v>0.58389670000000005</v>
      </c>
      <c r="N95" s="100">
        <v>6037</v>
      </c>
      <c r="O95" s="100">
        <v>0.75518240000000003</v>
      </c>
      <c r="P95" s="100">
        <v>0.81587699999999996</v>
      </c>
      <c r="R95" s="123">
        <v>1988</v>
      </c>
      <c r="S95" s="100">
        <v>446</v>
      </c>
      <c r="T95" s="100">
        <v>5.3843801999999998</v>
      </c>
      <c r="U95" s="100">
        <v>5.7535077000000001</v>
      </c>
      <c r="V95" s="100">
        <v>4.3151308000000004</v>
      </c>
      <c r="W95" s="100">
        <v>6.5006814999999998</v>
      </c>
      <c r="X95" s="100">
        <v>4.2791839999999999</v>
      </c>
      <c r="Y95" s="100">
        <v>3.8252155999999999</v>
      </c>
      <c r="Z95" s="100">
        <v>63.688341000000001</v>
      </c>
      <c r="AA95" s="100">
        <v>68</v>
      </c>
      <c r="AB95" s="100">
        <v>13.033314000000001</v>
      </c>
      <c r="AC95" s="100">
        <v>0.81410629999999995</v>
      </c>
      <c r="AD95" s="100">
        <v>6119</v>
      </c>
      <c r="AE95" s="100">
        <v>0.77964080000000002</v>
      </c>
      <c r="AF95" s="100">
        <v>1.5625119999999999</v>
      </c>
      <c r="AH95" s="123">
        <v>1988</v>
      </c>
      <c r="AI95" s="100">
        <v>826</v>
      </c>
      <c r="AJ95" s="100">
        <v>4.9963211000000003</v>
      </c>
      <c r="AK95" s="100">
        <v>5.8040282999999997</v>
      </c>
      <c r="AL95" s="100">
        <v>4.3530211999999997</v>
      </c>
      <c r="AM95" s="100">
        <v>6.596921</v>
      </c>
      <c r="AN95" s="100">
        <v>4.2935772999999999</v>
      </c>
      <c r="AO95" s="100">
        <v>3.8211537</v>
      </c>
      <c r="AP95" s="100">
        <v>62.282082000000003</v>
      </c>
      <c r="AQ95" s="100">
        <v>67</v>
      </c>
      <c r="AR95" s="100">
        <v>9.1412128999999993</v>
      </c>
      <c r="AS95" s="100">
        <v>0.68911429999999996</v>
      </c>
      <c r="AT95" s="100">
        <v>12156</v>
      </c>
      <c r="AU95" s="100">
        <v>0.76729919999999996</v>
      </c>
      <c r="AV95" s="100">
        <v>1.0742757999999999</v>
      </c>
      <c r="AW95" s="100">
        <v>1.0365477000000001</v>
      </c>
      <c r="AY95" s="123">
        <v>1988</v>
      </c>
    </row>
    <row r="96" spans="2:51">
      <c r="B96" s="123">
        <v>1989</v>
      </c>
      <c r="C96" s="100">
        <v>434</v>
      </c>
      <c r="D96" s="100">
        <v>5.1743116999999996</v>
      </c>
      <c r="E96" s="100">
        <v>6.6785812</v>
      </c>
      <c r="F96" s="100">
        <v>5.0089359</v>
      </c>
      <c r="G96" s="100">
        <v>7.5809518999999996</v>
      </c>
      <c r="H96" s="100">
        <v>4.8533321000000003</v>
      </c>
      <c r="I96" s="100">
        <v>4.2385105999999997</v>
      </c>
      <c r="J96" s="100">
        <v>61.817971999999997</v>
      </c>
      <c r="K96" s="100">
        <v>67</v>
      </c>
      <c r="L96" s="100">
        <v>6.8174678000000002</v>
      </c>
      <c r="M96" s="100">
        <v>0.64847739999999998</v>
      </c>
      <c r="N96" s="100">
        <v>6369</v>
      </c>
      <c r="O96" s="100">
        <v>0.78428759999999997</v>
      </c>
      <c r="P96" s="100">
        <v>0.88351449999999998</v>
      </c>
      <c r="R96" s="123">
        <v>1989</v>
      </c>
      <c r="S96" s="100">
        <v>530</v>
      </c>
      <c r="T96" s="100">
        <v>6.2894373000000003</v>
      </c>
      <c r="U96" s="100">
        <v>6.5918510000000001</v>
      </c>
      <c r="V96" s="100">
        <v>4.9438883000000002</v>
      </c>
      <c r="W96" s="100">
        <v>7.5064674</v>
      </c>
      <c r="X96" s="100">
        <v>4.8781977000000003</v>
      </c>
      <c r="Y96" s="100">
        <v>4.3430127000000001</v>
      </c>
      <c r="Z96" s="100">
        <v>64.658490999999998</v>
      </c>
      <c r="AA96" s="100">
        <v>68.5</v>
      </c>
      <c r="AB96" s="100">
        <v>12.485277</v>
      </c>
      <c r="AC96" s="100">
        <v>0.92485949999999995</v>
      </c>
      <c r="AD96" s="100">
        <v>6860</v>
      </c>
      <c r="AE96" s="100">
        <v>0.86018499999999998</v>
      </c>
      <c r="AF96" s="100">
        <v>1.7826424000000001</v>
      </c>
      <c r="AH96" s="123">
        <v>1989</v>
      </c>
      <c r="AI96" s="100">
        <v>964</v>
      </c>
      <c r="AJ96" s="100">
        <v>5.7331756</v>
      </c>
      <c r="AK96" s="100">
        <v>6.6080170999999996</v>
      </c>
      <c r="AL96" s="100">
        <v>4.9560127999999999</v>
      </c>
      <c r="AM96" s="100">
        <v>7.5201066000000001</v>
      </c>
      <c r="AN96" s="100">
        <v>4.8460796999999998</v>
      </c>
      <c r="AO96" s="100">
        <v>4.2783707</v>
      </c>
      <c r="AP96" s="100">
        <v>63.379668000000002</v>
      </c>
      <c r="AQ96" s="100">
        <v>68</v>
      </c>
      <c r="AR96" s="100">
        <v>9.0849118999999998</v>
      </c>
      <c r="AS96" s="100">
        <v>0.77596750000000003</v>
      </c>
      <c r="AT96" s="100">
        <v>13229</v>
      </c>
      <c r="AU96" s="100">
        <v>0.82189270000000003</v>
      </c>
      <c r="AV96" s="100">
        <v>1.1964442</v>
      </c>
      <c r="AW96" s="100">
        <v>1.0131572</v>
      </c>
      <c r="AY96" s="123">
        <v>1989</v>
      </c>
    </row>
    <row r="97" spans="2:51">
      <c r="B97" s="123">
        <v>1990</v>
      </c>
      <c r="C97" s="100">
        <v>381</v>
      </c>
      <c r="D97" s="100">
        <v>4.4764182999999997</v>
      </c>
      <c r="E97" s="100">
        <v>5.8090026000000003</v>
      </c>
      <c r="F97" s="100">
        <v>4.3567520000000002</v>
      </c>
      <c r="G97" s="100">
        <v>6.6762787000000001</v>
      </c>
      <c r="H97" s="100">
        <v>4.2030972000000002</v>
      </c>
      <c r="I97" s="100">
        <v>3.7142634999999999</v>
      </c>
      <c r="J97" s="100">
        <v>61.653542999999999</v>
      </c>
      <c r="K97" s="100">
        <v>66</v>
      </c>
      <c r="L97" s="100">
        <v>6.9703622000000003</v>
      </c>
      <c r="M97" s="100">
        <v>0.58925419999999995</v>
      </c>
      <c r="N97" s="100">
        <v>5748</v>
      </c>
      <c r="O97" s="100">
        <v>0.69804809999999995</v>
      </c>
      <c r="P97" s="100">
        <v>0.80547069999999998</v>
      </c>
      <c r="R97" s="123">
        <v>1990</v>
      </c>
      <c r="S97" s="100">
        <v>441</v>
      </c>
      <c r="T97" s="100">
        <v>5.1555678</v>
      </c>
      <c r="U97" s="100">
        <v>5.3980797999999997</v>
      </c>
      <c r="V97" s="100">
        <v>4.0485598999999999</v>
      </c>
      <c r="W97" s="100">
        <v>6.1241893000000003</v>
      </c>
      <c r="X97" s="100">
        <v>3.9502050999999998</v>
      </c>
      <c r="Y97" s="100">
        <v>3.4825959000000002</v>
      </c>
      <c r="Z97" s="100">
        <v>65.004535000000004</v>
      </c>
      <c r="AA97" s="100">
        <v>70</v>
      </c>
      <c r="AB97" s="100">
        <v>12.475248000000001</v>
      </c>
      <c r="AC97" s="100">
        <v>0.79600009999999999</v>
      </c>
      <c r="AD97" s="100">
        <v>5749</v>
      </c>
      <c r="AE97" s="100">
        <v>0.71078560000000002</v>
      </c>
      <c r="AF97" s="100">
        <v>1.52268</v>
      </c>
      <c r="AH97" s="123">
        <v>1990</v>
      </c>
      <c r="AI97" s="100">
        <v>822</v>
      </c>
      <c r="AJ97" s="100">
        <v>4.8168404999999996</v>
      </c>
      <c r="AK97" s="100">
        <v>5.5527351999999999</v>
      </c>
      <c r="AL97" s="100">
        <v>4.1645513999999997</v>
      </c>
      <c r="AM97" s="100">
        <v>6.3346878000000002</v>
      </c>
      <c r="AN97" s="100">
        <v>4.0488438999999996</v>
      </c>
      <c r="AO97" s="100">
        <v>3.5803642999999998</v>
      </c>
      <c r="AP97" s="100">
        <v>63.451338</v>
      </c>
      <c r="AQ97" s="100">
        <v>68</v>
      </c>
      <c r="AR97" s="100">
        <v>9.1323185999999996</v>
      </c>
      <c r="AS97" s="100">
        <v>0.68465770000000004</v>
      </c>
      <c r="AT97" s="100">
        <v>11497</v>
      </c>
      <c r="AU97" s="100">
        <v>0.70435979999999998</v>
      </c>
      <c r="AV97" s="100">
        <v>1.0536319000000001</v>
      </c>
      <c r="AW97" s="100">
        <v>1.0761239</v>
      </c>
      <c r="AY97" s="123">
        <v>1990</v>
      </c>
    </row>
    <row r="98" spans="2:51">
      <c r="B98" s="123">
        <v>1991</v>
      </c>
      <c r="C98" s="100">
        <v>335</v>
      </c>
      <c r="D98" s="100">
        <v>3.8883819000000002</v>
      </c>
      <c r="E98" s="100">
        <v>5.0100815000000001</v>
      </c>
      <c r="F98" s="100">
        <v>3.7575611000000002</v>
      </c>
      <c r="G98" s="100">
        <v>5.7576843999999996</v>
      </c>
      <c r="H98" s="100">
        <v>3.5663494999999998</v>
      </c>
      <c r="I98" s="100">
        <v>3.1465855999999999</v>
      </c>
      <c r="J98" s="100">
        <v>63.277611999999998</v>
      </c>
      <c r="K98" s="100">
        <v>68</v>
      </c>
      <c r="L98" s="100">
        <v>6.2360386999999999</v>
      </c>
      <c r="M98" s="100">
        <v>0.52289010000000002</v>
      </c>
      <c r="N98" s="100">
        <v>4553</v>
      </c>
      <c r="O98" s="100">
        <v>0.54672410000000005</v>
      </c>
      <c r="P98" s="100">
        <v>0.67166669999999995</v>
      </c>
      <c r="R98" s="123">
        <v>1991</v>
      </c>
      <c r="S98" s="100">
        <v>415</v>
      </c>
      <c r="T98" s="100">
        <v>4.7873786999999997</v>
      </c>
      <c r="U98" s="100">
        <v>4.9135970000000002</v>
      </c>
      <c r="V98" s="100">
        <v>3.6851978000000001</v>
      </c>
      <c r="W98" s="100">
        <v>5.6113930999999999</v>
      </c>
      <c r="X98" s="100">
        <v>3.617426</v>
      </c>
      <c r="Y98" s="100">
        <v>3.2062096000000002</v>
      </c>
      <c r="Z98" s="100">
        <v>65.409638999999999</v>
      </c>
      <c r="AA98" s="100">
        <v>69</v>
      </c>
      <c r="AB98" s="100">
        <v>11.743067</v>
      </c>
      <c r="AC98" s="100">
        <v>0.7534632</v>
      </c>
      <c r="AD98" s="100">
        <v>5155</v>
      </c>
      <c r="AE98" s="100">
        <v>0.62960419999999995</v>
      </c>
      <c r="AF98" s="100">
        <v>1.4041729999999999</v>
      </c>
      <c r="AH98" s="123">
        <v>1991</v>
      </c>
      <c r="AI98" s="100">
        <v>750</v>
      </c>
      <c r="AJ98" s="100">
        <v>4.3392643</v>
      </c>
      <c r="AK98" s="100">
        <v>4.9122896000000003</v>
      </c>
      <c r="AL98" s="100">
        <v>3.6842172</v>
      </c>
      <c r="AM98" s="100">
        <v>5.6231761000000002</v>
      </c>
      <c r="AN98" s="100">
        <v>3.5661866999999998</v>
      </c>
      <c r="AO98" s="100">
        <v>3.1556023999999998</v>
      </c>
      <c r="AP98" s="100">
        <v>64.457333000000006</v>
      </c>
      <c r="AQ98" s="100">
        <v>69</v>
      </c>
      <c r="AR98" s="100">
        <v>8.4212889999999998</v>
      </c>
      <c r="AS98" s="100">
        <v>0.62947980000000003</v>
      </c>
      <c r="AT98" s="100">
        <v>9708</v>
      </c>
      <c r="AU98" s="100">
        <v>0.58781269999999997</v>
      </c>
      <c r="AV98" s="100">
        <v>0.92900769999999999</v>
      </c>
      <c r="AW98" s="100">
        <v>1.0196362000000001</v>
      </c>
      <c r="AY98" s="123">
        <v>1991</v>
      </c>
    </row>
    <row r="99" spans="2:51">
      <c r="B99" s="123">
        <v>1992</v>
      </c>
      <c r="C99" s="100">
        <v>332</v>
      </c>
      <c r="D99" s="100">
        <v>3.8124739999999999</v>
      </c>
      <c r="E99" s="100">
        <v>4.8851559</v>
      </c>
      <c r="F99" s="100">
        <v>3.6638668999999999</v>
      </c>
      <c r="G99" s="100">
        <v>5.5818469999999998</v>
      </c>
      <c r="H99" s="100">
        <v>3.4680615000000001</v>
      </c>
      <c r="I99" s="100">
        <v>3.0140134000000001</v>
      </c>
      <c r="J99" s="100">
        <v>63.704819000000001</v>
      </c>
      <c r="K99" s="100">
        <v>68</v>
      </c>
      <c r="L99" s="100">
        <v>5.5592765999999996</v>
      </c>
      <c r="M99" s="100">
        <v>0.50215529999999997</v>
      </c>
      <c r="N99" s="100">
        <v>4352</v>
      </c>
      <c r="O99" s="100">
        <v>0.51743609999999995</v>
      </c>
      <c r="P99" s="100">
        <v>0.64402899999999996</v>
      </c>
      <c r="R99" s="123">
        <v>1992</v>
      </c>
      <c r="S99" s="100">
        <v>427</v>
      </c>
      <c r="T99" s="100">
        <v>4.8686607999999998</v>
      </c>
      <c r="U99" s="100">
        <v>4.9848084999999998</v>
      </c>
      <c r="V99" s="100">
        <v>3.7386062999999998</v>
      </c>
      <c r="W99" s="100">
        <v>5.7197060000000004</v>
      </c>
      <c r="X99" s="100">
        <v>3.3847116000000002</v>
      </c>
      <c r="Y99" s="100">
        <v>2.8928612</v>
      </c>
      <c r="Z99" s="100">
        <v>70.264636999999993</v>
      </c>
      <c r="AA99" s="100">
        <v>74</v>
      </c>
      <c r="AB99" s="100">
        <v>10.424804999999999</v>
      </c>
      <c r="AC99" s="100">
        <v>0.74202800000000002</v>
      </c>
      <c r="AD99" s="100">
        <v>3505</v>
      </c>
      <c r="AE99" s="100">
        <v>0.42357909999999999</v>
      </c>
      <c r="AF99" s="100">
        <v>0.96083200000000002</v>
      </c>
      <c r="AH99" s="123">
        <v>1992</v>
      </c>
      <c r="AI99" s="100">
        <v>759</v>
      </c>
      <c r="AJ99" s="100">
        <v>4.3424443999999998</v>
      </c>
      <c r="AK99" s="100">
        <v>4.9951683999999998</v>
      </c>
      <c r="AL99" s="100">
        <v>3.7463763000000001</v>
      </c>
      <c r="AM99" s="100">
        <v>5.7285870000000001</v>
      </c>
      <c r="AN99" s="100">
        <v>3.4565033000000001</v>
      </c>
      <c r="AO99" s="100">
        <v>2.9783835999999999</v>
      </c>
      <c r="AP99" s="100">
        <v>67.395257000000001</v>
      </c>
      <c r="AQ99" s="100">
        <v>71</v>
      </c>
      <c r="AR99" s="100">
        <v>7.5387366</v>
      </c>
      <c r="AS99" s="100">
        <v>0.61377970000000004</v>
      </c>
      <c r="AT99" s="100">
        <v>7857</v>
      </c>
      <c r="AU99" s="100">
        <v>0.47088999999999998</v>
      </c>
      <c r="AV99" s="100">
        <v>0.75509309999999996</v>
      </c>
      <c r="AW99" s="100">
        <v>0.98000869999999995</v>
      </c>
      <c r="AY99" s="123">
        <v>1992</v>
      </c>
    </row>
    <row r="100" spans="2:51">
      <c r="B100" s="123">
        <v>1993</v>
      </c>
      <c r="C100" s="100">
        <v>326</v>
      </c>
      <c r="D100" s="100">
        <v>3.7121469</v>
      </c>
      <c r="E100" s="100">
        <v>4.7299115</v>
      </c>
      <c r="F100" s="100">
        <v>3.5474336000000002</v>
      </c>
      <c r="G100" s="100">
        <v>5.4464290000000002</v>
      </c>
      <c r="H100" s="100">
        <v>3.3807409000000002</v>
      </c>
      <c r="I100" s="100">
        <v>2.9429466</v>
      </c>
      <c r="J100" s="100">
        <v>62.576687</v>
      </c>
      <c r="K100" s="100">
        <v>68</v>
      </c>
      <c r="L100" s="100">
        <v>5.9619605</v>
      </c>
      <c r="M100" s="100">
        <v>0.50085270000000004</v>
      </c>
      <c r="N100" s="100">
        <v>4769</v>
      </c>
      <c r="O100" s="100">
        <v>0.56267400000000001</v>
      </c>
      <c r="P100" s="100">
        <v>0.73040550000000004</v>
      </c>
      <c r="R100" s="123">
        <v>1993</v>
      </c>
      <c r="S100" s="100">
        <v>451</v>
      </c>
      <c r="T100" s="100">
        <v>5.0944172999999999</v>
      </c>
      <c r="U100" s="100">
        <v>5.1314085</v>
      </c>
      <c r="V100" s="100">
        <v>3.8485564000000001</v>
      </c>
      <c r="W100" s="100">
        <v>5.9008307999999996</v>
      </c>
      <c r="X100" s="100">
        <v>3.6502867000000001</v>
      </c>
      <c r="Y100" s="100">
        <v>3.1958418000000002</v>
      </c>
      <c r="Z100" s="100">
        <v>67.946785000000006</v>
      </c>
      <c r="AA100" s="100">
        <v>72</v>
      </c>
      <c r="AB100" s="100">
        <v>11.940694000000001</v>
      </c>
      <c r="AC100" s="100">
        <v>0.79808880000000004</v>
      </c>
      <c r="AD100" s="100">
        <v>4851</v>
      </c>
      <c r="AE100" s="100">
        <v>0.58140210000000003</v>
      </c>
      <c r="AF100" s="100">
        <v>1.3905571000000001</v>
      </c>
      <c r="AH100" s="123">
        <v>1993</v>
      </c>
      <c r="AI100" s="100">
        <v>777</v>
      </c>
      <c r="AJ100" s="100">
        <v>4.4060587</v>
      </c>
      <c r="AK100" s="100">
        <v>4.9501033999999997</v>
      </c>
      <c r="AL100" s="100">
        <v>3.7125775999999999</v>
      </c>
      <c r="AM100" s="100">
        <v>5.6984629</v>
      </c>
      <c r="AN100" s="100">
        <v>3.5262695000000002</v>
      </c>
      <c r="AO100" s="100">
        <v>3.0797192</v>
      </c>
      <c r="AP100" s="100">
        <v>65.693693999999994</v>
      </c>
      <c r="AQ100" s="100">
        <v>70</v>
      </c>
      <c r="AR100" s="100">
        <v>8.4045430000000003</v>
      </c>
      <c r="AS100" s="100">
        <v>0.63898549999999998</v>
      </c>
      <c r="AT100" s="100">
        <v>9620</v>
      </c>
      <c r="AU100" s="100">
        <v>0.57196460000000005</v>
      </c>
      <c r="AV100" s="100">
        <v>0.96029260000000005</v>
      </c>
      <c r="AW100" s="100">
        <v>0.92175689999999999</v>
      </c>
      <c r="AY100" s="123">
        <v>1993</v>
      </c>
    </row>
    <row r="101" spans="2:51">
      <c r="B101" s="123">
        <v>1994</v>
      </c>
      <c r="C101" s="100">
        <v>329</v>
      </c>
      <c r="D101" s="100">
        <v>3.7117779</v>
      </c>
      <c r="E101" s="100">
        <v>5.0299904</v>
      </c>
      <c r="F101" s="100">
        <v>3.7724928000000002</v>
      </c>
      <c r="G101" s="100">
        <v>5.9670668999999998</v>
      </c>
      <c r="H101" s="100">
        <v>3.3295669000000001</v>
      </c>
      <c r="I101" s="100">
        <v>2.8405900000000002</v>
      </c>
      <c r="J101" s="100">
        <v>67.841944999999996</v>
      </c>
      <c r="K101" s="100">
        <v>72</v>
      </c>
      <c r="L101" s="100">
        <v>5.6812294999999997</v>
      </c>
      <c r="M101" s="100">
        <v>0.48766749999999998</v>
      </c>
      <c r="N101" s="100">
        <v>3472</v>
      </c>
      <c r="O101" s="100">
        <v>0.40611350000000002</v>
      </c>
      <c r="P101" s="100">
        <v>0.53643909999999995</v>
      </c>
      <c r="R101" s="123">
        <v>1994</v>
      </c>
      <c r="S101" s="100">
        <v>496</v>
      </c>
      <c r="T101" s="100">
        <v>5.5469872000000002</v>
      </c>
      <c r="U101" s="100">
        <v>5.4839719999999996</v>
      </c>
      <c r="V101" s="100">
        <v>4.1129790000000002</v>
      </c>
      <c r="W101" s="100">
        <v>6.3495078999999999</v>
      </c>
      <c r="X101" s="100">
        <v>3.7754351000000002</v>
      </c>
      <c r="Y101" s="100">
        <v>3.2433941000000002</v>
      </c>
      <c r="Z101" s="100">
        <v>69.941531999999995</v>
      </c>
      <c r="AA101" s="100">
        <v>74</v>
      </c>
      <c r="AB101" s="100">
        <v>11.903048</v>
      </c>
      <c r="AC101" s="100">
        <v>0.83744180000000001</v>
      </c>
      <c r="AD101" s="100">
        <v>4598</v>
      </c>
      <c r="AE101" s="100">
        <v>0.54603060000000003</v>
      </c>
      <c r="AF101" s="100">
        <v>1.3297049000000001</v>
      </c>
      <c r="AH101" s="123">
        <v>1994</v>
      </c>
      <c r="AI101" s="100">
        <v>825</v>
      </c>
      <c r="AJ101" s="100">
        <v>4.6334080999999996</v>
      </c>
      <c r="AK101" s="100">
        <v>5.2224193000000003</v>
      </c>
      <c r="AL101" s="100">
        <v>3.9168145000000001</v>
      </c>
      <c r="AM101" s="100">
        <v>6.1076500999999999</v>
      </c>
      <c r="AN101" s="100">
        <v>3.5386343999999998</v>
      </c>
      <c r="AO101" s="100">
        <v>3.0316241000000002</v>
      </c>
      <c r="AP101" s="100">
        <v>69.104241999999999</v>
      </c>
      <c r="AQ101" s="100">
        <v>73</v>
      </c>
      <c r="AR101" s="100">
        <v>8.2847960999999994</v>
      </c>
      <c r="AS101" s="100">
        <v>0.65118560000000003</v>
      </c>
      <c r="AT101" s="100">
        <v>8070</v>
      </c>
      <c r="AU101" s="100">
        <v>0.47554210000000002</v>
      </c>
      <c r="AV101" s="100">
        <v>0.81267080000000003</v>
      </c>
      <c r="AW101" s="100">
        <v>0.91721660000000005</v>
      </c>
      <c r="AY101" s="123">
        <v>1994</v>
      </c>
    </row>
    <row r="102" spans="2:51">
      <c r="B102" s="123">
        <v>1995</v>
      </c>
      <c r="C102" s="100">
        <v>282</v>
      </c>
      <c r="D102" s="100">
        <v>3.1471703999999998</v>
      </c>
      <c r="E102" s="100">
        <v>3.8889138000000001</v>
      </c>
      <c r="F102" s="100">
        <v>2.9166854</v>
      </c>
      <c r="G102" s="100">
        <v>4.4920605</v>
      </c>
      <c r="H102" s="100">
        <v>2.7315561000000002</v>
      </c>
      <c r="I102" s="100">
        <v>2.3717334999999999</v>
      </c>
      <c r="J102" s="100">
        <v>65.280141999999998</v>
      </c>
      <c r="K102" s="100">
        <v>70</v>
      </c>
      <c r="L102" s="100">
        <v>5.2154613999999997</v>
      </c>
      <c r="M102" s="100">
        <v>0.42565399999999998</v>
      </c>
      <c r="N102" s="100">
        <v>3377</v>
      </c>
      <c r="O102" s="100">
        <v>0.39118649999999999</v>
      </c>
      <c r="P102" s="100">
        <v>0.52588880000000005</v>
      </c>
      <c r="R102" s="123">
        <v>1995</v>
      </c>
      <c r="S102" s="100">
        <v>467</v>
      </c>
      <c r="T102" s="100">
        <v>5.1633863</v>
      </c>
      <c r="U102" s="100">
        <v>5.0254652000000002</v>
      </c>
      <c r="V102" s="100">
        <v>3.7690988999999999</v>
      </c>
      <c r="W102" s="100">
        <v>5.8635957000000003</v>
      </c>
      <c r="X102" s="100">
        <v>3.4656661999999998</v>
      </c>
      <c r="Y102" s="100">
        <v>2.9973361000000001</v>
      </c>
      <c r="Z102" s="100">
        <v>70.610277999999994</v>
      </c>
      <c r="AA102" s="100">
        <v>75</v>
      </c>
      <c r="AB102" s="100">
        <v>11.605368</v>
      </c>
      <c r="AC102" s="100">
        <v>0.79311160000000003</v>
      </c>
      <c r="AD102" s="100">
        <v>4122</v>
      </c>
      <c r="AE102" s="100">
        <v>0.48457990000000001</v>
      </c>
      <c r="AF102" s="100">
        <v>1.1827325</v>
      </c>
      <c r="AH102" s="123">
        <v>1995</v>
      </c>
      <c r="AI102" s="100">
        <v>749</v>
      </c>
      <c r="AJ102" s="100">
        <v>4.1599827999999999</v>
      </c>
      <c r="AK102" s="100">
        <v>4.5698501</v>
      </c>
      <c r="AL102" s="100">
        <v>3.4273875999999999</v>
      </c>
      <c r="AM102" s="100">
        <v>5.3238925999999998</v>
      </c>
      <c r="AN102" s="100">
        <v>3.1528816000000002</v>
      </c>
      <c r="AO102" s="100">
        <v>2.7233980999999998</v>
      </c>
      <c r="AP102" s="100">
        <v>68.603470999999999</v>
      </c>
      <c r="AQ102" s="100">
        <v>72</v>
      </c>
      <c r="AR102" s="100">
        <v>7.9418937999999999</v>
      </c>
      <c r="AS102" s="100">
        <v>0.59856310000000001</v>
      </c>
      <c r="AT102" s="100">
        <v>7499</v>
      </c>
      <c r="AU102" s="100">
        <v>0.43753880000000001</v>
      </c>
      <c r="AV102" s="100">
        <v>0.75696549999999996</v>
      </c>
      <c r="AW102" s="100">
        <v>0.77384160000000002</v>
      </c>
      <c r="AY102" s="123">
        <v>1995</v>
      </c>
    </row>
    <row r="103" spans="2:51">
      <c r="B103" s="123">
        <v>1996</v>
      </c>
      <c r="C103" s="100">
        <v>299</v>
      </c>
      <c r="D103" s="100">
        <v>3.2982825999999998</v>
      </c>
      <c r="E103" s="100">
        <v>4.1815939000000002</v>
      </c>
      <c r="F103" s="100">
        <v>3.1361954000000001</v>
      </c>
      <c r="G103" s="100">
        <v>4.8732971000000003</v>
      </c>
      <c r="H103" s="100">
        <v>2.8453203999999999</v>
      </c>
      <c r="I103" s="100">
        <v>2.4393734999999999</v>
      </c>
      <c r="J103" s="100">
        <v>66.374582000000004</v>
      </c>
      <c r="K103" s="100">
        <v>71</v>
      </c>
      <c r="L103" s="100">
        <v>5.2154195000000003</v>
      </c>
      <c r="M103" s="100">
        <v>0.43837789999999999</v>
      </c>
      <c r="N103" s="100">
        <v>3446</v>
      </c>
      <c r="O103" s="100">
        <v>0.39512580000000003</v>
      </c>
      <c r="P103" s="100">
        <v>0.53343160000000001</v>
      </c>
      <c r="R103" s="123">
        <v>1996</v>
      </c>
      <c r="S103" s="100">
        <v>431</v>
      </c>
      <c r="T103" s="100">
        <v>4.7055262999999998</v>
      </c>
      <c r="U103" s="100">
        <v>4.5375721000000002</v>
      </c>
      <c r="V103" s="100">
        <v>3.4031791</v>
      </c>
      <c r="W103" s="100">
        <v>5.2949390000000003</v>
      </c>
      <c r="X103" s="100">
        <v>3.0786080999999998</v>
      </c>
      <c r="Y103" s="100">
        <v>2.6356009999999999</v>
      </c>
      <c r="Z103" s="100">
        <v>71.399072000000004</v>
      </c>
      <c r="AA103" s="100">
        <v>75</v>
      </c>
      <c r="AB103" s="100">
        <v>9.4496821000000004</v>
      </c>
      <c r="AC103" s="100">
        <v>0.71224370000000004</v>
      </c>
      <c r="AD103" s="100">
        <v>3525</v>
      </c>
      <c r="AE103" s="100">
        <v>0.40987410000000002</v>
      </c>
      <c r="AF103" s="100">
        <v>1.033182</v>
      </c>
      <c r="AH103" s="123">
        <v>1996</v>
      </c>
      <c r="AI103" s="100">
        <v>730</v>
      </c>
      <c r="AJ103" s="100">
        <v>4.0055382000000002</v>
      </c>
      <c r="AK103" s="100">
        <v>4.3802940000000001</v>
      </c>
      <c r="AL103" s="100">
        <v>3.2852204999999999</v>
      </c>
      <c r="AM103" s="100">
        <v>5.1109812999999997</v>
      </c>
      <c r="AN103" s="100">
        <v>2.9718874</v>
      </c>
      <c r="AO103" s="100">
        <v>2.5452292000000001</v>
      </c>
      <c r="AP103" s="100">
        <v>69.341095999999993</v>
      </c>
      <c r="AQ103" s="100">
        <v>74</v>
      </c>
      <c r="AR103" s="100">
        <v>7.0915096000000002</v>
      </c>
      <c r="AS103" s="100">
        <v>0.56712680000000004</v>
      </c>
      <c r="AT103" s="100">
        <v>6971</v>
      </c>
      <c r="AU103" s="100">
        <v>0.40244839999999998</v>
      </c>
      <c r="AV103" s="100">
        <v>0.70614929999999998</v>
      </c>
      <c r="AW103" s="100">
        <v>0.92154879999999995</v>
      </c>
      <c r="AY103" s="123">
        <v>1996</v>
      </c>
    </row>
    <row r="104" spans="2:51">
      <c r="B104" s="124">
        <v>1997</v>
      </c>
      <c r="C104" s="100">
        <v>207</v>
      </c>
      <c r="D104" s="100">
        <v>2.2607689</v>
      </c>
      <c r="E104" s="100">
        <v>2.7244324999999998</v>
      </c>
      <c r="F104" s="100">
        <v>2.7244324999999998</v>
      </c>
      <c r="G104" s="100">
        <v>3.0952668000000001</v>
      </c>
      <c r="H104" s="100">
        <v>1.9669726999999999</v>
      </c>
      <c r="I104" s="100">
        <v>1.7103018999999999</v>
      </c>
      <c r="J104" s="100">
        <v>61.400965999999997</v>
      </c>
      <c r="K104" s="100">
        <v>67</v>
      </c>
      <c r="L104" s="100">
        <v>3.6559520000000001</v>
      </c>
      <c r="M104" s="100">
        <v>0.30552600000000002</v>
      </c>
      <c r="N104" s="100">
        <v>3306</v>
      </c>
      <c r="O104" s="100">
        <v>0.37587890000000002</v>
      </c>
      <c r="P104" s="100">
        <v>0.52055859999999998</v>
      </c>
      <c r="R104" s="124">
        <v>1997</v>
      </c>
      <c r="S104" s="100">
        <v>292</v>
      </c>
      <c r="T104" s="100">
        <v>3.1510134000000001</v>
      </c>
      <c r="U104" s="100">
        <v>2.9852892</v>
      </c>
      <c r="V104" s="100">
        <v>2.9852892</v>
      </c>
      <c r="W104" s="100">
        <v>3.4617602999999999</v>
      </c>
      <c r="X104" s="100">
        <v>2.1032557000000001</v>
      </c>
      <c r="Y104" s="100">
        <v>1.840924</v>
      </c>
      <c r="Z104" s="100">
        <v>68.856164000000007</v>
      </c>
      <c r="AA104" s="100">
        <v>74.5</v>
      </c>
      <c r="AB104" s="100">
        <v>6.2299978999999999</v>
      </c>
      <c r="AC104" s="100">
        <v>0.4740414</v>
      </c>
      <c r="AD104" s="100">
        <v>3164</v>
      </c>
      <c r="AE104" s="100">
        <v>0.36434100000000003</v>
      </c>
      <c r="AF104" s="100">
        <v>0.90779980000000005</v>
      </c>
      <c r="AH104" s="124">
        <v>1997</v>
      </c>
      <c r="AI104" s="100">
        <v>499</v>
      </c>
      <c r="AJ104" s="100">
        <v>2.7085653999999999</v>
      </c>
      <c r="AK104" s="100">
        <v>2.8981655000000002</v>
      </c>
      <c r="AL104" s="100">
        <v>2.8981655000000002</v>
      </c>
      <c r="AM104" s="100">
        <v>3.3368790000000002</v>
      </c>
      <c r="AN104" s="100">
        <v>2.0556401000000002</v>
      </c>
      <c r="AO104" s="100">
        <v>1.7923055999999999</v>
      </c>
      <c r="AP104" s="100">
        <v>65.763526999999996</v>
      </c>
      <c r="AQ104" s="100">
        <v>71</v>
      </c>
      <c r="AR104" s="100">
        <v>4.8217219</v>
      </c>
      <c r="AS104" s="100">
        <v>0.38577499999999998</v>
      </c>
      <c r="AT104" s="100">
        <v>6470</v>
      </c>
      <c r="AU104" s="100">
        <v>0.3701467</v>
      </c>
      <c r="AV104" s="100">
        <v>0.65777300000000005</v>
      </c>
      <c r="AW104" s="100">
        <v>0.91261930000000002</v>
      </c>
      <c r="AY104" s="124">
        <v>1997</v>
      </c>
    </row>
    <row r="105" spans="2:51">
      <c r="B105" s="124">
        <v>1998</v>
      </c>
      <c r="C105" s="100">
        <v>187</v>
      </c>
      <c r="D105" s="100">
        <v>2.0231214</v>
      </c>
      <c r="E105" s="100">
        <v>2.3563317000000001</v>
      </c>
      <c r="F105" s="100">
        <v>2.3563317000000001</v>
      </c>
      <c r="G105" s="100">
        <v>2.7096892000000001</v>
      </c>
      <c r="H105" s="100">
        <v>1.7149190999999999</v>
      </c>
      <c r="I105" s="100">
        <v>1.5002671999999999</v>
      </c>
      <c r="J105" s="100">
        <v>63.058824000000001</v>
      </c>
      <c r="K105" s="100">
        <v>69</v>
      </c>
      <c r="L105" s="100">
        <v>3.5256409999999998</v>
      </c>
      <c r="M105" s="100">
        <v>0.27880070000000001</v>
      </c>
      <c r="N105" s="100">
        <v>2643</v>
      </c>
      <c r="O105" s="100">
        <v>0.29812110000000003</v>
      </c>
      <c r="P105" s="100">
        <v>0.4215681</v>
      </c>
      <c r="R105" s="124">
        <v>1998</v>
      </c>
      <c r="S105" s="100">
        <v>294</v>
      </c>
      <c r="T105" s="100">
        <v>3.1395360000000001</v>
      </c>
      <c r="U105" s="100">
        <v>2.9610034000000001</v>
      </c>
      <c r="V105" s="100">
        <v>2.9610034000000001</v>
      </c>
      <c r="W105" s="100">
        <v>3.3888872000000001</v>
      </c>
      <c r="X105" s="100">
        <v>2.1459467000000001</v>
      </c>
      <c r="Y105" s="100">
        <v>1.8868714</v>
      </c>
      <c r="Z105" s="100">
        <v>66.969387999999995</v>
      </c>
      <c r="AA105" s="100">
        <v>72.5</v>
      </c>
      <c r="AB105" s="100">
        <v>6.8213457000000002</v>
      </c>
      <c r="AC105" s="100">
        <v>0.48894880000000002</v>
      </c>
      <c r="AD105" s="100">
        <v>3631</v>
      </c>
      <c r="AE105" s="100">
        <v>0.41449039999999998</v>
      </c>
      <c r="AF105" s="100">
        <v>1.0757116</v>
      </c>
      <c r="AH105" s="124">
        <v>1998</v>
      </c>
      <c r="AI105" s="100">
        <v>481</v>
      </c>
      <c r="AJ105" s="100">
        <v>2.5849674999999999</v>
      </c>
      <c r="AK105" s="100">
        <v>2.7072373000000001</v>
      </c>
      <c r="AL105" s="100">
        <v>2.7072373000000001</v>
      </c>
      <c r="AM105" s="100">
        <v>3.1136499999999998</v>
      </c>
      <c r="AN105" s="100">
        <v>1.9517028999999999</v>
      </c>
      <c r="AO105" s="100">
        <v>1.7116705000000001</v>
      </c>
      <c r="AP105" s="100">
        <v>65.449064000000007</v>
      </c>
      <c r="AQ105" s="100">
        <v>71</v>
      </c>
      <c r="AR105" s="100">
        <v>5.0031204000000002</v>
      </c>
      <c r="AS105" s="100">
        <v>0.37813869999999999</v>
      </c>
      <c r="AT105" s="100">
        <v>6274</v>
      </c>
      <c r="AU105" s="100">
        <v>0.35595789999999999</v>
      </c>
      <c r="AV105" s="100">
        <v>0.65049990000000002</v>
      </c>
      <c r="AW105" s="100">
        <v>0.79578819999999995</v>
      </c>
      <c r="AY105" s="124">
        <v>1998</v>
      </c>
    </row>
    <row r="106" spans="2:51">
      <c r="B106" s="124">
        <v>1999</v>
      </c>
      <c r="C106" s="100">
        <v>160</v>
      </c>
      <c r="D106" s="100">
        <v>1.7130421</v>
      </c>
      <c r="E106" s="100">
        <v>2.0345257000000001</v>
      </c>
      <c r="F106" s="100">
        <v>2.0345257000000001</v>
      </c>
      <c r="G106" s="100">
        <v>2.3490845</v>
      </c>
      <c r="H106" s="100">
        <v>1.4657230999999999</v>
      </c>
      <c r="I106" s="100">
        <v>1.2809206</v>
      </c>
      <c r="J106" s="100">
        <v>62.137500000000003</v>
      </c>
      <c r="K106" s="100">
        <v>68</v>
      </c>
      <c r="L106" s="100">
        <v>3.0211480000000002</v>
      </c>
      <c r="M106" s="100">
        <v>0.23799960000000001</v>
      </c>
      <c r="N106" s="100">
        <v>2566</v>
      </c>
      <c r="O106" s="100">
        <v>0.28686869999999998</v>
      </c>
      <c r="P106" s="100">
        <v>0.41129110000000002</v>
      </c>
      <c r="R106" s="124">
        <v>1999</v>
      </c>
      <c r="S106" s="100">
        <v>264</v>
      </c>
      <c r="T106" s="100">
        <v>2.7871166000000001</v>
      </c>
      <c r="U106" s="100">
        <v>2.5995989000000002</v>
      </c>
      <c r="V106" s="100">
        <v>2.5995989000000002</v>
      </c>
      <c r="W106" s="100">
        <v>2.9772452</v>
      </c>
      <c r="X106" s="100">
        <v>1.9053651</v>
      </c>
      <c r="Y106" s="100">
        <v>1.704542</v>
      </c>
      <c r="Z106" s="100">
        <v>66.833332999999996</v>
      </c>
      <c r="AA106" s="100">
        <v>72.5</v>
      </c>
      <c r="AB106" s="100">
        <v>6.1153579000000002</v>
      </c>
      <c r="AC106" s="100">
        <v>0.43367559999999999</v>
      </c>
      <c r="AD106" s="100">
        <v>3259</v>
      </c>
      <c r="AE106" s="100">
        <v>0.36842370000000002</v>
      </c>
      <c r="AF106" s="100">
        <v>0.96871229999999997</v>
      </c>
      <c r="AH106" s="124">
        <v>1999</v>
      </c>
      <c r="AI106" s="100">
        <v>424</v>
      </c>
      <c r="AJ106" s="100">
        <v>2.2538488999999999</v>
      </c>
      <c r="AK106" s="100">
        <v>2.3279163999999999</v>
      </c>
      <c r="AL106" s="100">
        <v>2.3279163999999999</v>
      </c>
      <c r="AM106" s="100">
        <v>2.6763313000000002</v>
      </c>
      <c r="AN106" s="100">
        <v>1.6913102</v>
      </c>
      <c r="AO106" s="100">
        <v>1.4973647000000001</v>
      </c>
      <c r="AP106" s="100">
        <v>65.061321000000007</v>
      </c>
      <c r="AQ106" s="100">
        <v>70</v>
      </c>
      <c r="AR106" s="100">
        <v>4.4106939000000001</v>
      </c>
      <c r="AS106" s="100">
        <v>0.33098620000000001</v>
      </c>
      <c r="AT106" s="100">
        <v>5825</v>
      </c>
      <c r="AU106" s="100">
        <v>0.32741910000000002</v>
      </c>
      <c r="AV106" s="100">
        <v>0.60657179999999999</v>
      </c>
      <c r="AW106" s="100">
        <v>0.78263059999999995</v>
      </c>
      <c r="AY106" s="124">
        <v>1999</v>
      </c>
    </row>
    <row r="107" spans="2:51" s="92" customFormat="1">
      <c r="B107" s="125">
        <v>2000</v>
      </c>
      <c r="C107" s="100">
        <v>169</v>
      </c>
      <c r="D107" s="100">
        <v>1.7895973999999999</v>
      </c>
      <c r="E107" s="100">
        <v>2.0136425999999998</v>
      </c>
      <c r="F107" s="100">
        <v>2.0136425999999998</v>
      </c>
      <c r="G107" s="100">
        <v>2.2771935000000001</v>
      </c>
      <c r="H107" s="100">
        <v>1.4850559999999999</v>
      </c>
      <c r="I107" s="100">
        <v>1.3162886</v>
      </c>
      <c r="J107" s="100">
        <v>60.970413999999998</v>
      </c>
      <c r="K107" s="100">
        <v>66</v>
      </c>
      <c r="L107" s="100">
        <v>2.8532837999999998</v>
      </c>
      <c r="M107" s="100">
        <v>0.25292959999999998</v>
      </c>
      <c r="N107" s="100">
        <v>2775</v>
      </c>
      <c r="O107" s="100">
        <v>0.30730809999999997</v>
      </c>
      <c r="P107" s="100">
        <v>0.46479530000000002</v>
      </c>
      <c r="R107" s="125">
        <v>2000</v>
      </c>
      <c r="S107" s="100">
        <v>285</v>
      </c>
      <c r="T107" s="100">
        <v>2.9732913999999999</v>
      </c>
      <c r="U107" s="100">
        <v>2.7284130000000002</v>
      </c>
      <c r="V107" s="100">
        <v>2.7284130000000002</v>
      </c>
      <c r="W107" s="100">
        <v>3.0997588</v>
      </c>
      <c r="X107" s="100">
        <v>1.9725457</v>
      </c>
      <c r="Y107" s="100">
        <v>1.7275151</v>
      </c>
      <c r="Z107" s="100">
        <v>67.473684000000006</v>
      </c>
      <c r="AA107" s="100">
        <v>72</v>
      </c>
      <c r="AB107" s="100">
        <v>5.7182985999999998</v>
      </c>
      <c r="AC107" s="100">
        <v>0.46361059999999998</v>
      </c>
      <c r="AD107" s="100">
        <v>3403</v>
      </c>
      <c r="AE107" s="100">
        <v>0.38079689999999999</v>
      </c>
      <c r="AF107" s="100">
        <v>1.0225545</v>
      </c>
      <c r="AH107" s="125">
        <v>2000</v>
      </c>
      <c r="AI107" s="100">
        <v>454</v>
      </c>
      <c r="AJ107" s="100">
        <v>2.3858570000000001</v>
      </c>
      <c r="AK107" s="100">
        <v>2.4192472</v>
      </c>
      <c r="AL107" s="100">
        <v>2.4192472</v>
      </c>
      <c r="AM107" s="100">
        <v>2.7496526000000001</v>
      </c>
      <c r="AN107" s="100">
        <v>1.7530193999999999</v>
      </c>
      <c r="AO107" s="100">
        <v>1.5403087</v>
      </c>
      <c r="AP107" s="100">
        <v>65.052863000000002</v>
      </c>
      <c r="AQ107" s="100">
        <v>70</v>
      </c>
      <c r="AR107" s="100">
        <v>4.1624644999999996</v>
      </c>
      <c r="AS107" s="100">
        <v>0.353883</v>
      </c>
      <c r="AT107" s="100">
        <v>6178</v>
      </c>
      <c r="AU107" s="100">
        <v>0.34386129999999998</v>
      </c>
      <c r="AV107" s="100">
        <v>0.66442179999999995</v>
      </c>
      <c r="AW107" s="100">
        <v>0.73802710000000005</v>
      </c>
      <c r="AY107" s="125">
        <v>2000</v>
      </c>
    </row>
    <row r="108" spans="2:51">
      <c r="B108" s="124">
        <v>2001</v>
      </c>
      <c r="C108" s="100">
        <v>175</v>
      </c>
      <c r="D108" s="100">
        <v>1.8301944000000001</v>
      </c>
      <c r="E108" s="100">
        <v>2.0140723</v>
      </c>
      <c r="F108" s="100">
        <v>2.0140723</v>
      </c>
      <c r="G108" s="100">
        <v>2.2698477000000001</v>
      </c>
      <c r="H108" s="100">
        <v>1.5346238999999999</v>
      </c>
      <c r="I108" s="100">
        <v>1.3488681</v>
      </c>
      <c r="J108" s="100">
        <v>59.497143000000001</v>
      </c>
      <c r="K108" s="100">
        <v>62</v>
      </c>
      <c r="L108" s="100">
        <v>3.0567685999999998</v>
      </c>
      <c r="M108" s="100">
        <v>0.26183889999999999</v>
      </c>
      <c r="N108" s="100">
        <v>3140</v>
      </c>
      <c r="O108" s="100">
        <v>0.34402460000000001</v>
      </c>
      <c r="P108" s="100">
        <v>0.54032199999999997</v>
      </c>
      <c r="R108" s="124">
        <v>2001</v>
      </c>
      <c r="S108" s="100">
        <v>247</v>
      </c>
      <c r="T108" s="100">
        <v>2.5430164</v>
      </c>
      <c r="U108" s="100">
        <v>2.2818193999999998</v>
      </c>
      <c r="V108" s="100">
        <v>2.2818193999999998</v>
      </c>
      <c r="W108" s="100">
        <v>2.6341755999999998</v>
      </c>
      <c r="X108" s="100">
        <v>1.6064105</v>
      </c>
      <c r="Y108" s="100">
        <v>1.3827320000000001</v>
      </c>
      <c r="Z108" s="100">
        <v>70.080972000000003</v>
      </c>
      <c r="AA108" s="100">
        <v>75</v>
      </c>
      <c r="AB108" s="100">
        <v>5.0397878</v>
      </c>
      <c r="AC108" s="100">
        <v>0.4002658</v>
      </c>
      <c r="AD108" s="100">
        <v>2440</v>
      </c>
      <c r="AE108" s="100">
        <v>0.26990140000000001</v>
      </c>
      <c r="AF108" s="100">
        <v>0.75805350000000005</v>
      </c>
      <c r="AH108" s="124">
        <v>2001</v>
      </c>
      <c r="AI108" s="100">
        <v>422</v>
      </c>
      <c r="AJ108" s="100">
        <v>2.1893984</v>
      </c>
      <c r="AK108" s="100">
        <v>2.1887162</v>
      </c>
      <c r="AL108" s="100">
        <v>2.1887162</v>
      </c>
      <c r="AM108" s="100">
        <v>2.5036803999999999</v>
      </c>
      <c r="AN108" s="100">
        <v>1.5911107</v>
      </c>
      <c r="AO108" s="100">
        <v>1.3811629999999999</v>
      </c>
      <c r="AP108" s="100">
        <v>65.691942999999995</v>
      </c>
      <c r="AQ108" s="100">
        <v>70.5</v>
      </c>
      <c r="AR108" s="100">
        <v>3.9713908999999998</v>
      </c>
      <c r="AS108" s="100">
        <v>0.32829229999999998</v>
      </c>
      <c r="AT108" s="100">
        <v>5580</v>
      </c>
      <c r="AU108" s="100">
        <v>0.30714029999999998</v>
      </c>
      <c r="AV108" s="100">
        <v>0.61793200000000004</v>
      </c>
      <c r="AW108" s="100">
        <v>0.88266069999999996</v>
      </c>
      <c r="AY108" s="124">
        <v>2001</v>
      </c>
    </row>
    <row r="109" spans="2:51">
      <c r="B109" s="125">
        <v>2002</v>
      </c>
      <c r="C109" s="100">
        <v>158</v>
      </c>
      <c r="D109" s="100">
        <v>1.6329933999999999</v>
      </c>
      <c r="E109" s="100">
        <v>1.9163943999999999</v>
      </c>
      <c r="F109" s="100">
        <v>1.9163943999999999</v>
      </c>
      <c r="G109" s="100">
        <v>2.2555092000000001</v>
      </c>
      <c r="H109" s="100">
        <v>1.2942863</v>
      </c>
      <c r="I109" s="100">
        <v>1.1257489000000001</v>
      </c>
      <c r="J109" s="100">
        <v>66.943038000000001</v>
      </c>
      <c r="K109" s="100">
        <v>72</v>
      </c>
      <c r="L109" s="100">
        <v>2.5611931000000001</v>
      </c>
      <c r="M109" s="100">
        <v>0.22936780000000001</v>
      </c>
      <c r="N109" s="100">
        <v>2049</v>
      </c>
      <c r="O109" s="100">
        <v>0.22214220000000001</v>
      </c>
      <c r="P109" s="100">
        <v>0.3594579</v>
      </c>
      <c r="R109" s="125">
        <v>2002</v>
      </c>
      <c r="S109" s="100">
        <v>239</v>
      </c>
      <c r="T109" s="100">
        <v>2.4338761999999998</v>
      </c>
      <c r="U109" s="100">
        <v>2.1571650999999998</v>
      </c>
      <c r="V109" s="100">
        <v>2.1571650999999998</v>
      </c>
      <c r="W109" s="100">
        <v>2.4710485000000002</v>
      </c>
      <c r="X109" s="100">
        <v>1.5289704</v>
      </c>
      <c r="Y109" s="100">
        <v>1.3285878</v>
      </c>
      <c r="Z109" s="100">
        <v>69.288702999999998</v>
      </c>
      <c r="AA109" s="100">
        <v>76</v>
      </c>
      <c r="AB109" s="100">
        <v>4.3462448</v>
      </c>
      <c r="AC109" s="100">
        <v>0.36870199999999997</v>
      </c>
      <c r="AD109" s="100">
        <v>2584</v>
      </c>
      <c r="AE109" s="100">
        <v>0.28301300000000001</v>
      </c>
      <c r="AF109" s="100">
        <v>0.78737520000000005</v>
      </c>
      <c r="AH109" s="125">
        <v>2002</v>
      </c>
      <c r="AI109" s="100">
        <v>397</v>
      </c>
      <c r="AJ109" s="100">
        <v>2.0363977000000002</v>
      </c>
      <c r="AK109" s="100">
        <v>2.0096679000000002</v>
      </c>
      <c r="AL109" s="100">
        <v>2.0096679000000002</v>
      </c>
      <c r="AM109" s="100">
        <v>2.3254134</v>
      </c>
      <c r="AN109" s="100">
        <v>1.4002638999999999</v>
      </c>
      <c r="AO109" s="100">
        <v>1.2177202</v>
      </c>
      <c r="AP109" s="100">
        <v>68.355164000000002</v>
      </c>
      <c r="AQ109" s="100">
        <v>74</v>
      </c>
      <c r="AR109" s="100">
        <v>3.4024682999999998</v>
      </c>
      <c r="AS109" s="100">
        <v>0.29691790000000001</v>
      </c>
      <c r="AT109" s="100">
        <v>4633</v>
      </c>
      <c r="AU109" s="100">
        <v>0.25242249999999999</v>
      </c>
      <c r="AV109" s="100">
        <v>0.51580709999999996</v>
      </c>
      <c r="AW109" s="100">
        <v>0.8883856</v>
      </c>
      <c r="AY109" s="125">
        <v>2002</v>
      </c>
    </row>
    <row r="110" spans="2:51">
      <c r="B110" s="124">
        <v>2003</v>
      </c>
      <c r="C110" s="100">
        <v>108</v>
      </c>
      <c r="D110" s="100">
        <v>1.1034373</v>
      </c>
      <c r="E110" s="100">
        <v>1.2381363999999999</v>
      </c>
      <c r="F110" s="100">
        <v>1.2381363999999999</v>
      </c>
      <c r="G110" s="100">
        <v>1.4314927</v>
      </c>
      <c r="H110" s="100">
        <v>0.90883559999999997</v>
      </c>
      <c r="I110" s="100">
        <v>0.82126149999999998</v>
      </c>
      <c r="J110" s="100">
        <v>61.518518999999998</v>
      </c>
      <c r="K110" s="100">
        <v>67.5</v>
      </c>
      <c r="L110" s="100">
        <v>1.7352185</v>
      </c>
      <c r="M110" s="100">
        <v>0.15805649999999999</v>
      </c>
      <c r="N110" s="100">
        <v>1834</v>
      </c>
      <c r="O110" s="100">
        <v>0.19680439999999999</v>
      </c>
      <c r="P110" s="100">
        <v>0.32429639999999998</v>
      </c>
      <c r="R110" s="124">
        <v>2003</v>
      </c>
      <c r="S110" s="100">
        <v>206</v>
      </c>
      <c r="T110" s="100">
        <v>2.0738658999999999</v>
      </c>
      <c r="U110" s="100">
        <v>1.7744838999999999</v>
      </c>
      <c r="V110" s="100">
        <v>1.7744838999999999</v>
      </c>
      <c r="W110" s="100">
        <v>2.0796578999999999</v>
      </c>
      <c r="X110" s="100">
        <v>1.2160005</v>
      </c>
      <c r="Y110" s="100">
        <v>1.0457392999999999</v>
      </c>
      <c r="Z110" s="100">
        <v>72.208737999999997</v>
      </c>
      <c r="AA110" s="100">
        <v>77.5</v>
      </c>
      <c r="AB110" s="100">
        <v>3.634439</v>
      </c>
      <c r="AC110" s="100">
        <v>0.32206620000000002</v>
      </c>
      <c r="AD110" s="100">
        <v>1868</v>
      </c>
      <c r="AE110" s="100">
        <v>0.20244190000000001</v>
      </c>
      <c r="AF110" s="100">
        <v>0.58124520000000002</v>
      </c>
      <c r="AH110" s="124">
        <v>2003</v>
      </c>
      <c r="AI110" s="100">
        <v>314</v>
      </c>
      <c r="AJ110" s="100">
        <v>1.5922326</v>
      </c>
      <c r="AK110" s="100">
        <v>1.5501891000000001</v>
      </c>
      <c r="AL110" s="100">
        <v>1.5501891000000001</v>
      </c>
      <c r="AM110" s="100">
        <v>1.8117654999999999</v>
      </c>
      <c r="AN110" s="100">
        <v>1.0849028999999999</v>
      </c>
      <c r="AO110" s="100">
        <v>0.95011500000000004</v>
      </c>
      <c r="AP110" s="100">
        <v>68.531846999999999</v>
      </c>
      <c r="AQ110" s="100">
        <v>74</v>
      </c>
      <c r="AR110" s="100">
        <v>2.6404304999999999</v>
      </c>
      <c r="AS110" s="100">
        <v>0.2373537</v>
      </c>
      <c r="AT110" s="100">
        <v>3702</v>
      </c>
      <c r="AU110" s="100">
        <v>0.19960919999999999</v>
      </c>
      <c r="AV110" s="100">
        <v>0.41740379999999999</v>
      </c>
      <c r="AW110" s="100">
        <v>0.69774449999999999</v>
      </c>
      <c r="AY110" s="124">
        <v>2003</v>
      </c>
    </row>
    <row r="111" spans="2:51">
      <c r="B111" s="125">
        <v>2004</v>
      </c>
      <c r="C111" s="100">
        <v>108</v>
      </c>
      <c r="D111" s="100">
        <v>1.0913554000000001</v>
      </c>
      <c r="E111" s="100">
        <v>1.2102411</v>
      </c>
      <c r="F111" s="100">
        <v>1.2102411</v>
      </c>
      <c r="G111" s="100">
        <v>1.3626621999999999</v>
      </c>
      <c r="H111" s="100">
        <v>0.88142509999999996</v>
      </c>
      <c r="I111" s="100">
        <v>0.77638759999999996</v>
      </c>
      <c r="J111" s="100">
        <v>61.166666999999997</v>
      </c>
      <c r="K111" s="100">
        <v>69.5</v>
      </c>
      <c r="L111" s="100">
        <v>1.7913418000000001</v>
      </c>
      <c r="M111" s="100">
        <v>0.1579063</v>
      </c>
      <c r="N111" s="100">
        <v>1819</v>
      </c>
      <c r="O111" s="100">
        <v>0.19328500000000001</v>
      </c>
      <c r="P111" s="100">
        <v>0.33044249999999997</v>
      </c>
      <c r="R111" s="125">
        <v>2004</v>
      </c>
      <c r="S111" s="100">
        <v>205</v>
      </c>
      <c r="T111" s="100">
        <v>2.0424896000000001</v>
      </c>
      <c r="U111" s="100">
        <v>1.7293801</v>
      </c>
      <c r="V111" s="100">
        <v>1.7293801</v>
      </c>
      <c r="W111" s="100">
        <v>2.0231002999999999</v>
      </c>
      <c r="X111" s="100">
        <v>1.1785601000000001</v>
      </c>
      <c r="Y111" s="100">
        <v>1.0120119000000001</v>
      </c>
      <c r="Z111" s="100">
        <v>72.678049000000001</v>
      </c>
      <c r="AA111" s="100">
        <v>79</v>
      </c>
      <c r="AB111" s="100">
        <v>3.6535377000000002</v>
      </c>
      <c r="AC111" s="100">
        <v>0.31974789999999997</v>
      </c>
      <c r="AD111" s="100">
        <v>1840</v>
      </c>
      <c r="AE111" s="100">
        <v>0.1975034</v>
      </c>
      <c r="AF111" s="100">
        <v>0.58579320000000001</v>
      </c>
      <c r="AH111" s="125">
        <v>2004</v>
      </c>
      <c r="AI111" s="100">
        <v>313</v>
      </c>
      <c r="AJ111" s="100">
        <v>1.5702822999999999</v>
      </c>
      <c r="AK111" s="100">
        <v>1.5219948999999999</v>
      </c>
      <c r="AL111" s="100">
        <v>1.5219948999999999</v>
      </c>
      <c r="AM111" s="100">
        <v>1.7606728</v>
      </c>
      <c r="AN111" s="100">
        <v>1.0550656</v>
      </c>
      <c r="AO111" s="100">
        <v>0.9128773</v>
      </c>
      <c r="AP111" s="100">
        <v>68.706069999999997</v>
      </c>
      <c r="AQ111" s="100">
        <v>75</v>
      </c>
      <c r="AR111" s="100">
        <v>2.6890033999999998</v>
      </c>
      <c r="AS111" s="100">
        <v>0.23621220000000001</v>
      </c>
      <c r="AT111" s="100">
        <v>3659</v>
      </c>
      <c r="AU111" s="100">
        <v>0.19538349999999999</v>
      </c>
      <c r="AV111" s="100">
        <v>0.42321219999999998</v>
      </c>
      <c r="AW111" s="100">
        <v>0.69981210000000005</v>
      </c>
      <c r="AY111" s="125">
        <v>2004</v>
      </c>
    </row>
    <row r="112" spans="2:51">
      <c r="B112" s="124">
        <v>2005</v>
      </c>
      <c r="C112" s="100">
        <v>108</v>
      </c>
      <c r="D112" s="100">
        <v>1.0778837999999999</v>
      </c>
      <c r="E112" s="100">
        <v>1.1592925999999999</v>
      </c>
      <c r="F112" s="100">
        <v>1.1592925999999999</v>
      </c>
      <c r="G112" s="100">
        <v>1.3208385</v>
      </c>
      <c r="H112" s="100">
        <v>0.84747609999999995</v>
      </c>
      <c r="I112" s="100">
        <v>0.75556829999999997</v>
      </c>
      <c r="J112" s="100">
        <v>63.037036999999998</v>
      </c>
      <c r="K112" s="100">
        <v>67</v>
      </c>
      <c r="L112" s="100">
        <v>1.8937401</v>
      </c>
      <c r="M112" s="100">
        <v>0.16061629999999999</v>
      </c>
      <c r="N112" s="100">
        <v>1683</v>
      </c>
      <c r="O112" s="100">
        <v>0.17683009999999999</v>
      </c>
      <c r="P112" s="100">
        <v>0.30508809999999997</v>
      </c>
      <c r="R112" s="124">
        <v>2005</v>
      </c>
      <c r="S112" s="100">
        <v>210</v>
      </c>
      <c r="T112" s="100">
        <v>2.0674967</v>
      </c>
      <c r="U112" s="100">
        <v>1.7029934</v>
      </c>
      <c r="V112" s="100">
        <v>1.7029934</v>
      </c>
      <c r="W112" s="100">
        <v>2.0062777000000001</v>
      </c>
      <c r="X112" s="100">
        <v>1.1438356999999999</v>
      </c>
      <c r="Y112" s="100">
        <v>0.99037520000000001</v>
      </c>
      <c r="Z112" s="100">
        <v>73.647619000000006</v>
      </c>
      <c r="AA112" s="100">
        <v>81</v>
      </c>
      <c r="AB112" s="100">
        <v>4.1071777999999997</v>
      </c>
      <c r="AC112" s="100">
        <v>0.33084930000000001</v>
      </c>
      <c r="AD112" s="100">
        <v>1853</v>
      </c>
      <c r="AE112" s="100">
        <v>0.19668140000000001</v>
      </c>
      <c r="AF112" s="100">
        <v>0.58992639999999996</v>
      </c>
      <c r="AH112" s="124">
        <v>2005</v>
      </c>
      <c r="AI112" s="100">
        <v>318</v>
      </c>
      <c r="AJ112" s="100">
        <v>1.5760641</v>
      </c>
      <c r="AK112" s="100">
        <v>1.4977214999999999</v>
      </c>
      <c r="AL112" s="100">
        <v>1.4977214999999999</v>
      </c>
      <c r="AM112" s="100">
        <v>1.7506950999999999</v>
      </c>
      <c r="AN112" s="100">
        <v>1.0273317</v>
      </c>
      <c r="AO112" s="100">
        <v>0.89647679999999996</v>
      </c>
      <c r="AP112" s="100">
        <v>70.044025000000005</v>
      </c>
      <c r="AQ112" s="100">
        <v>76.5</v>
      </c>
      <c r="AR112" s="100">
        <v>2.9400887999999998</v>
      </c>
      <c r="AS112" s="100">
        <v>0.2432792</v>
      </c>
      <c r="AT112" s="100">
        <v>3536</v>
      </c>
      <c r="AU112" s="100">
        <v>0.18670529999999999</v>
      </c>
      <c r="AV112" s="100">
        <v>0.4084315</v>
      </c>
      <c r="AW112" s="100">
        <v>0.68073819999999996</v>
      </c>
      <c r="AY112" s="124">
        <v>2005</v>
      </c>
    </row>
    <row r="113" spans="2:51">
      <c r="B113" s="124">
        <v>2006</v>
      </c>
      <c r="C113" s="100">
        <v>141</v>
      </c>
      <c r="D113" s="100">
        <v>1.3878740000000001</v>
      </c>
      <c r="E113" s="100">
        <v>1.5509283</v>
      </c>
      <c r="F113" s="100">
        <v>1.5509283</v>
      </c>
      <c r="G113" s="100">
        <v>1.8541919</v>
      </c>
      <c r="H113" s="100">
        <v>1.0046413999999999</v>
      </c>
      <c r="I113" s="100">
        <v>0.86348409999999998</v>
      </c>
      <c r="J113" s="100">
        <v>70.843971999999994</v>
      </c>
      <c r="K113" s="100">
        <v>75</v>
      </c>
      <c r="L113" s="100">
        <v>2.4663284999999999</v>
      </c>
      <c r="M113" s="100">
        <v>0.2056713</v>
      </c>
      <c r="N113" s="100">
        <v>1392</v>
      </c>
      <c r="O113" s="100">
        <v>0.1443721</v>
      </c>
      <c r="P113" s="100">
        <v>0.25683420000000001</v>
      </c>
      <c r="R113" s="124">
        <v>2006</v>
      </c>
      <c r="S113" s="100">
        <v>264</v>
      </c>
      <c r="T113" s="100">
        <v>2.5652132999999999</v>
      </c>
      <c r="U113" s="100">
        <v>2.0637534999999998</v>
      </c>
      <c r="V113" s="100">
        <v>2.0637534999999998</v>
      </c>
      <c r="W113" s="100">
        <v>2.4660753</v>
      </c>
      <c r="X113" s="100">
        <v>1.3421901000000001</v>
      </c>
      <c r="Y113" s="100">
        <v>1.1297321</v>
      </c>
      <c r="Z113" s="100">
        <v>75.549242000000007</v>
      </c>
      <c r="AA113" s="100">
        <v>81</v>
      </c>
      <c r="AB113" s="100">
        <v>5.1162790999999999</v>
      </c>
      <c r="AC113" s="100">
        <v>0.40501359999999997</v>
      </c>
      <c r="AD113" s="100">
        <v>1695</v>
      </c>
      <c r="AE113" s="100">
        <v>0.17762829999999999</v>
      </c>
      <c r="AF113" s="100">
        <v>0.54223690000000002</v>
      </c>
      <c r="AH113" s="124">
        <v>2006</v>
      </c>
      <c r="AI113" s="100">
        <v>405</v>
      </c>
      <c r="AJ113" s="100">
        <v>1.9803466000000001</v>
      </c>
      <c r="AK113" s="100">
        <v>1.8294697</v>
      </c>
      <c r="AL113" s="100">
        <v>1.8294697</v>
      </c>
      <c r="AM113" s="100">
        <v>2.1865233000000002</v>
      </c>
      <c r="AN113" s="100">
        <v>1.1860086999999999</v>
      </c>
      <c r="AO113" s="100">
        <v>1.0036039999999999</v>
      </c>
      <c r="AP113" s="100">
        <v>73.911111000000005</v>
      </c>
      <c r="AQ113" s="100">
        <v>80</v>
      </c>
      <c r="AR113" s="100">
        <v>3.7234531999999998</v>
      </c>
      <c r="AS113" s="100">
        <v>0.3028286</v>
      </c>
      <c r="AT113" s="100">
        <v>3087</v>
      </c>
      <c r="AU113" s="100">
        <v>0.160914</v>
      </c>
      <c r="AV113" s="100">
        <v>0.36123090000000002</v>
      </c>
      <c r="AW113" s="100">
        <v>0.75150850000000002</v>
      </c>
      <c r="AY113" s="124">
        <v>2006</v>
      </c>
    </row>
    <row r="114" spans="2:51">
      <c r="B114" s="124">
        <v>2007</v>
      </c>
      <c r="C114" s="100">
        <v>135</v>
      </c>
      <c r="D114" s="100">
        <v>1.3038898000000001</v>
      </c>
      <c r="E114" s="100">
        <v>1.3861412</v>
      </c>
      <c r="F114" s="100">
        <v>1.3861412</v>
      </c>
      <c r="G114" s="100">
        <v>1.6009095</v>
      </c>
      <c r="H114" s="100">
        <v>0.97789409999999999</v>
      </c>
      <c r="I114" s="100">
        <v>0.84767490000000001</v>
      </c>
      <c r="J114" s="100">
        <v>65.911111000000005</v>
      </c>
      <c r="K114" s="100">
        <v>70</v>
      </c>
      <c r="L114" s="100">
        <v>2.2236864000000001</v>
      </c>
      <c r="M114" s="100">
        <v>0.1913021</v>
      </c>
      <c r="N114" s="100">
        <v>1857</v>
      </c>
      <c r="O114" s="100">
        <v>0.18908150000000001</v>
      </c>
      <c r="P114" s="100">
        <v>0.33908389999999999</v>
      </c>
      <c r="R114" s="124">
        <v>2007</v>
      </c>
      <c r="S114" s="100">
        <v>259</v>
      </c>
      <c r="T114" s="100">
        <v>2.4727931000000001</v>
      </c>
      <c r="U114" s="100">
        <v>1.9627508</v>
      </c>
      <c r="V114" s="100">
        <v>1.9627508</v>
      </c>
      <c r="W114" s="100">
        <v>2.3291873999999999</v>
      </c>
      <c r="X114" s="100">
        <v>1.3096722000000001</v>
      </c>
      <c r="Y114" s="100">
        <v>1.1266795999999999</v>
      </c>
      <c r="Z114" s="100">
        <v>74.482624999999999</v>
      </c>
      <c r="AA114" s="100">
        <v>81</v>
      </c>
      <c r="AB114" s="100">
        <v>4.6649855999999996</v>
      </c>
      <c r="AC114" s="100">
        <v>0.38492979999999999</v>
      </c>
      <c r="AD114" s="100">
        <v>2013</v>
      </c>
      <c r="AE114" s="100">
        <v>0.20729629999999999</v>
      </c>
      <c r="AF114" s="100">
        <v>0.62409700000000001</v>
      </c>
      <c r="AH114" s="124">
        <v>2007</v>
      </c>
      <c r="AI114" s="100">
        <v>394</v>
      </c>
      <c r="AJ114" s="100">
        <v>1.8917185999999999</v>
      </c>
      <c r="AK114" s="100">
        <v>1.7309034999999999</v>
      </c>
      <c r="AL114" s="100">
        <v>1.7309034999999999</v>
      </c>
      <c r="AM114" s="100">
        <v>2.038802</v>
      </c>
      <c r="AN114" s="100">
        <v>1.1708866</v>
      </c>
      <c r="AO114" s="100">
        <v>1.007892</v>
      </c>
      <c r="AP114" s="100">
        <v>71.545685000000006</v>
      </c>
      <c r="AQ114" s="100">
        <v>78</v>
      </c>
      <c r="AR114" s="100">
        <v>3.3898305</v>
      </c>
      <c r="AS114" s="100">
        <v>0.2858096</v>
      </c>
      <c r="AT114" s="100">
        <v>3870</v>
      </c>
      <c r="AU114" s="100">
        <v>0.19813739999999999</v>
      </c>
      <c r="AV114" s="100">
        <v>0.44472640000000002</v>
      </c>
      <c r="AW114" s="100">
        <v>0.70622370000000001</v>
      </c>
      <c r="AY114" s="124">
        <v>2007</v>
      </c>
    </row>
    <row r="115" spans="2:51">
      <c r="B115" s="124">
        <v>2008</v>
      </c>
      <c r="C115" s="100">
        <v>163</v>
      </c>
      <c r="D115" s="100">
        <v>1.5418019999999999</v>
      </c>
      <c r="E115" s="100">
        <v>1.6166712000000001</v>
      </c>
      <c r="F115" s="100">
        <v>1.6166712000000001</v>
      </c>
      <c r="G115" s="100">
        <v>1.8734516999999999</v>
      </c>
      <c r="H115" s="100">
        <v>1.1286046000000001</v>
      </c>
      <c r="I115" s="100">
        <v>0.9601729</v>
      </c>
      <c r="J115" s="100">
        <v>66.122698999999997</v>
      </c>
      <c r="K115" s="100">
        <v>75</v>
      </c>
      <c r="L115" s="100">
        <v>2.7510549000000002</v>
      </c>
      <c r="M115" s="100">
        <v>0.22162399999999999</v>
      </c>
      <c r="N115" s="100">
        <v>2213</v>
      </c>
      <c r="O115" s="100">
        <v>0.2207017</v>
      </c>
      <c r="P115" s="100">
        <v>0.39595419999999998</v>
      </c>
      <c r="R115" s="124">
        <v>2008</v>
      </c>
      <c r="S115" s="100">
        <v>281</v>
      </c>
      <c r="T115" s="100">
        <v>2.6317875000000002</v>
      </c>
      <c r="U115" s="100">
        <v>2.0460197</v>
      </c>
      <c r="V115" s="100">
        <v>2.0460197</v>
      </c>
      <c r="W115" s="100">
        <v>2.4488747000000002</v>
      </c>
      <c r="X115" s="100">
        <v>1.3275454</v>
      </c>
      <c r="Y115" s="100">
        <v>1.1128889</v>
      </c>
      <c r="Z115" s="100">
        <v>76.156583999999995</v>
      </c>
      <c r="AA115" s="100">
        <v>82</v>
      </c>
      <c r="AB115" s="100">
        <v>5.2523363999999999</v>
      </c>
      <c r="AC115" s="100">
        <v>0.39915909999999999</v>
      </c>
      <c r="AD115" s="100">
        <v>1875</v>
      </c>
      <c r="AE115" s="100">
        <v>0.18935650000000001</v>
      </c>
      <c r="AF115" s="100">
        <v>0.58557519999999996</v>
      </c>
      <c r="AH115" s="124">
        <v>2008</v>
      </c>
      <c r="AI115" s="100">
        <v>444</v>
      </c>
      <c r="AJ115" s="100">
        <v>2.0894905000000001</v>
      </c>
      <c r="AK115" s="100">
        <v>1.883861</v>
      </c>
      <c r="AL115" s="100">
        <v>1.883861</v>
      </c>
      <c r="AM115" s="100">
        <v>2.2296583999999999</v>
      </c>
      <c r="AN115" s="100">
        <v>1.2532182999999999</v>
      </c>
      <c r="AO115" s="100">
        <v>1.0559890000000001</v>
      </c>
      <c r="AP115" s="100">
        <v>72.472972999999996</v>
      </c>
      <c r="AQ115" s="100">
        <v>80</v>
      </c>
      <c r="AR115" s="100">
        <v>3.9379157</v>
      </c>
      <c r="AS115" s="100">
        <v>0.30844899999999997</v>
      </c>
      <c r="AT115" s="100">
        <v>4088</v>
      </c>
      <c r="AU115" s="100">
        <v>0.20512749999999999</v>
      </c>
      <c r="AV115" s="100">
        <v>0.4650205</v>
      </c>
      <c r="AW115" s="100">
        <v>0.79015420000000003</v>
      </c>
      <c r="AY115" s="124">
        <v>2008</v>
      </c>
    </row>
    <row r="116" spans="2:51">
      <c r="B116" s="124">
        <v>2009</v>
      </c>
      <c r="C116" s="100">
        <v>131</v>
      </c>
      <c r="D116" s="100">
        <v>1.2128734999999999</v>
      </c>
      <c r="E116" s="100">
        <v>1.2671732</v>
      </c>
      <c r="F116" s="100">
        <v>1.2671732</v>
      </c>
      <c r="G116" s="100">
        <v>1.4656312</v>
      </c>
      <c r="H116" s="100">
        <v>0.88259620000000005</v>
      </c>
      <c r="I116" s="100">
        <v>0.75758329999999996</v>
      </c>
      <c r="J116" s="100">
        <v>66.534351000000001</v>
      </c>
      <c r="K116" s="100">
        <v>73</v>
      </c>
      <c r="L116" s="100">
        <v>2.2466129000000001</v>
      </c>
      <c r="M116" s="100">
        <v>0.18113940000000001</v>
      </c>
      <c r="N116" s="100">
        <v>1728</v>
      </c>
      <c r="O116" s="100">
        <v>0.16869590000000001</v>
      </c>
      <c r="P116" s="100">
        <v>0.30730109999999999</v>
      </c>
      <c r="R116" s="124">
        <v>2009</v>
      </c>
      <c r="S116" s="100">
        <v>280</v>
      </c>
      <c r="T116" s="100">
        <v>2.5709640999999999</v>
      </c>
      <c r="U116" s="100">
        <v>2.0516318999999998</v>
      </c>
      <c r="V116" s="100">
        <v>2.0516318999999998</v>
      </c>
      <c r="W116" s="100">
        <v>2.4137439000000001</v>
      </c>
      <c r="X116" s="100">
        <v>1.3759984999999999</v>
      </c>
      <c r="Y116" s="100">
        <v>1.1746000999999999</v>
      </c>
      <c r="Z116" s="100">
        <v>74.221429000000001</v>
      </c>
      <c r="AA116" s="100">
        <v>80</v>
      </c>
      <c r="AB116" s="100">
        <v>5.3701572999999998</v>
      </c>
      <c r="AC116" s="100">
        <v>0.40911750000000002</v>
      </c>
      <c r="AD116" s="100">
        <v>2183</v>
      </c>
      <c r="AE116" s="100">
        <v>0.21605379999999999</v>
      </c>
      <c r="AF116" s="100">
        <v>0.66641229999999996</v>
      </c>
      <c r="AH116" s="124">
        <v>2009</v>
      </c>
      <c r="AI116" s="100">
        <v>411</v>
      </c>
      <c r="AJ116" s="100">
        <v>1.894738</v>
      </c>
      <c r="AK116" s="100">
        <v>1.7117271999999999</v>
      </c>
      <c r="AL116" s="100">
        <v>1.7117271999999999</v>
      </c>
      <c r="AM116" s="100">
        <v>2.0068948</v>
      </c>
      <c r="AN116" s="100">
        <v>1.1551583999999999</v>
      </c>
      <c r="AO116" s="100">
        <v>0.98536489999999999</v>
      </c>
      <c r="AP116" s="100">
        <v>71.771289999999993</v>
      </c>
      <c r="AQ116" s="100">
        <v>77</v>
      </c>
      <c r="AR116" s="100">
        <v>3.7211408000000001</v>
      </c>
      <c r="AS116" s="100">
        <v>0.29198639999999998</v>
      </c>
      <c r="AT116" s="100">
        <v>3911</v>
      </c>
      <c r="AU116" s="100">
        <v>0.19221269999999999</v>
      </c>
      <c r="AV116" s="100">
        <v>0.43949250000000001</v>
      </c>
      <c r="AW116" s="100">
        <v>0.61764160000000001</v>
      </c>
      <c r="AY116" s="124">
        <v>2009</v>
      </c>
    </row>
    <row r="117" spans="2:51">
      <c r="B117" s="124">
        <v>2010</v>
      </c>
      <c r="C117" s="100">
        <v>149</v>
      </c>
      <c r="D117" s="100">
        <v>1.3585183999999999</v>
      </c>
      <c r="E117" s="100">
        <v>1.4082623000000001</v>
      </c>
      <c r="F117" s="100">
        <v>1.4082623000000001</v>
      </c>
      <c r="G117" s="100">
        <v>1.6141894999999999</v>
      </c>
      <c r="H117" s="100">
        <v>1.0106326999999999</v>
      </c>
      <c r="I117" s="100">
        <v>0.89569379999999998</v>
      </c>
      <c r="J117" s="100">
        <v>64.013423000000003</v>
      </c>
      <c r="K117" s="100">
        <v>72</v>
      </c>
      <c r="L117" s="100">
        <v>2.3939588999999999</v>
      </c>
      <c r="M117" s="100">
        <v>0.20276520000000001</v>
      </c>
      <c r="N117" s="100">
        <v>2382</v>
      </c>
      <c r="O117" s="100">
        <v>0.2291232</v>
      </c>
      <c r="P117" s="100">
        <v>0.42543920000000002</v>
      </c>
      <c r="R117" s="124">
        <v>2010</v>
      </c>
      <c r="S117" s="100">
        <v>268</v>
      </c>
      <c r="T117" s="100">
        <v>2.4222882000000001</v>
      </c>
      <c r="U117" s="100">
        <v>1.8875921</v>
      </c>
      <c r="V117" s="100">
        <v>1.8875921</v>
      </c>
      <c r="W117" s="100">
        <v>2.2266718999999999</v>
      </c>
      <c r="X117" s="100">
        <v>1.2557309999999999</v>
      </c>
      <c r="Y117" s="100">
        <v>1.0615083999999999</v>
      </c>
      <c r="Z117" s="100">
        <v>74.850746000000001</v>
      </c>
      <c r="AA117" s="100">
        <v>81</v>
      </c>
      <c r="AB117" s="100">
        <v>4.6698031000000002</v>
      </c>
      <c r="AC117" s="100">
        <v>0.38291730000000002</v>
      </c>
      <c r="AD117" s="100">
        <v>2087</v>
      </c>
      <c r="AE117" s="100">
        <v>0.20336750000000001</v>
      </c>
      <c r="AF117" s="100">
        <v>0.65140169999999997</v>
      </c>
      <c r="AH117" s="124">
        <v>2010</v>
      </c>
      <c r="AI117" s="100">
        <v>417</v>
      </c>
      <c r="AJ117" s="100">
        <v>1.8927229999999999</v>
      </c>
      <c r="AK117" s="100">
        <v>1.6870692</v>
      </c>
      <c r="AL117" s="100">
        <v>1.6870692</v>
      </c>
      <c r="AM117" s="100">
        <v>1.9708382</v>
      </c>
      <c r="AN117" s="100">
        <v>1.1536306999999999</v>
      </c>
      <c r="AO117" s="100">
        <v>0.99380190000000002</v>
      </c>
      <c r="AP117" s="100">
        <v>70.978416999999993</v>
      </c>
      <c r="AQ117" s="100">
        <v>79</v>
      </c>
      <c r="AR117" s="100">
        <v>3.4857477000000001</v>
      </c>
      <c r="AS117" s="100">
        <v>0.29064699999999999</v>
      </c>
      <c r="AT117" s="100">
        <v>4469</v>
      </c>
      <c r="AU117" s="100">
        <v>0.21632879999999999</v>
      </c>
      <c r="AV117" s="100">
        <v>0.50768049999999998</v>
      </c>
      <c r="AW117" s="100">
        <v>0.74606280000000003</v>
      </c>
      <c r="AY117" s="124">
        <v>2010</v>
      </c>
    </row>
    <row r="118" spans="2:51">
      <c r="B118" s="124">
        <v>2011</v>
      </c>
      <c r="C118" s="100">
        <v>115</v>
      </c>
      <c r="D118" s="100">
        <v>1.0343369</v>
      </c>
      <c r="E118" s="100">
        <v>1.0617299</v>
      </c>
      <c r="F118" s="100">
        <v>1.0617299</v>
      </c>
      <c r="G118" s="100">
        <v>1.2312745</v>
      </c>
      <c r="H118" s="100">
        <v>0.72248199999999996</v>
      </c>
      <c r="I118" s="100">
        <v>0.6265406</v>
      </c>
      <c r="J118" s="100">
        <v>68.260869999999997</v>
      </c>
      <c r="K118" s="100">
        <v>75</v>
      </c>
      <c r="L118" s="100">
        <v>1.7549214</v>
      </c>
      <c r="M118" s="100">
        <v>0.15266160000000001</v>
      </c>
      <c r="N118" s="100">
        <v>1423</v>
      </c>
      <c r="O118" s="100">
        <v>0.13513539999999999</v>
      </c>
      <c r="P118" s="100">
        <v>0.26172620000000002</v>
      </c>
      <c r="R118" s="124">
        <v>2011</v>
      </c>
      <c r="S118" s="100">
        <v>262</v>
      </c>
      <c r="T118" s="100">
        <v>2.3347433999999998</v>
      </c>
      <c r="U118" s="100">
        <v>1.8332027</v>
      </c>
      <c r="V118" s="100">
        <v>1.8332027</v>
      </c>
      <c r="W118" s="100">
        <v>2.1374504000000001</v>
      </c>
      <c r="X118" s="100">
        <v>1.2094247</v>
      </c>
      <c r="Y118" s="100">
        <v>1.0188942000000001</v>
      </c>
      <c r="Z118" s="100">
        <v>74.889313000000001</v>
      </c>
      <c r="AA118" s="100">
        <v>80</v>
      </c>
      <c r="AB118" s="100">
        <v>4.3922882999999997</v>
      </c>
      <c r="AC118" s="100">
        <v>0.3659116</v>
      </c>
      <c r="AD118" s="100">
        <v>1931</v>
      </c>
      <c r="AE118" s="100">
        <v>0.18560409999999999</v>
      </c>
      <c r="AF118" s="100">
        <v>0.59056679999999995</v>
      </c>
      <c r="AH118" s="124">
        <v>2011</v>
      </c>
      <c r="AI118" s="100">
        <v>377</v>
      </c>
      <c r="AJ118" s="100">
        <v>1.6875541000000001</v>
      </c>
      <c r="AK118" s="100">
        <v>1.4928153</v>
      </c>
      <c r="AL118" s="100">
        <v>1.4928153</v>
      </c>
      <c r="AM118" s="100">
        <v>1.7423403</v>
      </c>
      <c r="AN118" s="100">
        <v>0.988487</v>
      </c>
      <c r="AO118" s="100">
        <v>0.83961600000000003</v>
      </c>
      <c r="AP118" s="100">
        <v>72.867373999999998</v>
      </c>
      <c r="AQ118" s="100">
        <v>78</v>
      </c>
      <c r="AR118" s="100">
        <v>3.0116632000000001</v>
      </c>
      <c r="AS118" s="100">
        <v>0.25658130000000001</v>
      </c>
      <c r="AT118" s="100">
        <v>3354</v>
      </c>
      <c r="AU118" s="100">
        <v>0.16021750000000001</v>
      </c>
      <c r="AV118" s="100">
        <v>0.3852197</v>
      </c>
      <c r="AW118" s="100">
        <v>0.57916670000000003</v>
      </c>
      <c r="AY118" s="124">
        <v>2011</v>
      </c>
    </row>
    <row r="119" spans="2:51">
      <c r="B119" s="124">
        <v>2012</v>
      </c>
      <c r="C119" s="100">
        <v>133</v>
      </c>
      <c r="D119" s="100">
        <v>1.175657</v>
      </c>
      <c r="E119" s="100">
        <v>1.1713089000000001</v>
      </c>
      <c r="F119" s="100">
        <v>1.1713089000000001</v>
      </c>
      <c r="G119" s="100">
        <v>1.3670431000000001</v>
      </c>
      <c r="H119" s="100">
        <v>0.83112109999999995</v>
      </c>
      <c r="I119" s="100">
        <v>0.73835810000000002</v>
      </c>
      <c r="J119" s="100">
        <v>66.383459000000002</v>
      </c>
      <c r="K119" s="100">
        <v>73</v>
      </c>
      <c r="L119" s="100">
        <v>1.9495749</v>
      </c>
      <c r="M119" s="100">
        <v>0.1778218</v>
      </c>
      <c r="N119" s="100">
        <v>1850</v>
      </c>
      <c r="O119" s="100">
        <v>0.1728006</v>
      </c>
      <c r="P119" s="100">
        <v>0.34982029999999997</v>
      </c>
      <c r="R119" s="124">
        <v>2012</v>
      </c>
      <c r="S119" s="100">
        <v>260</v>
      </c>
      <c r="T119" s="100">
        <v>2.2776187999999999</v>
      </c>
      <c r="U119" s="100">
        <v>1.6946432</v>
      </c>
      <c r="V119" s="100">
        <v>1.6946432</v>
      </c>
      <c r="W119" s="100">
        <v>2.0091226</v>
      </c>
      <c r="X119" s="100">
        <v>1.1014231000000001</v>
      </c>
      <c r="Y119" s="100">
        <v>0.93305369999999999</v>
      </c>
      <c r="Z119" s="100">
        <v>76.665385000000001</v>
      </c>
      <c r="AA119" s="100">
        <v>84</v>
      </c>
      <c r="AB119" s="100">
        <v>4.0385213000000002</v>
      </c>
      <c r="AC119" s="100">
        <v>0.35959279999999999</v>
      </c>
      <c r="AD119" s="100">
        <v>1856</v>
      </c>
      <c r="AE119" s="100">
        <v>0.17537050000000001</v>
      </c>
      <c r="AF119" s="100">
        <v>0.58087489999999997</v>
      </c>
      <c r="AH119" s="124">
        <v>2012</v>
      </c>
      <c r="AI119" s="100">
        <v>393</v>
      </c>
      <c r="AJ119" s="100">
        <v>1.7291253</v>
      </c>
      <c r="AK119" s="100">
        <v>1.4842124000000001</v>
      </c>
      <c r="AL119" s="100">
        <v>1.4842124000000001</v>
      </c>
      <c r="AM119" s="100">
        <v>1.7548211</v>
      </c>
      <c r="AN119" s="100">
        <v>0.99116269999999995</v>
      </c>
      <c r="AO119" s="100">
        <v>0.85470760000000001</v>
      </c>
      <c r="AP119" s="100">
        <v>73.185750999999996</v>
      </c>
      <c r="AQ119" s="100">
        <v>82</v>
      </c>
      <c r="AR119" s="100">
        <v>2.9638008999999998</v>
      </c>
      <c r="AS119" s="100">
        <v>0.26716879999999998</v>
      </c>
      <c r="AT119" s="100">
        <v>3706</v>
      </c>
      <c r="AU119" s="100">
        <v>0.17407810000000001</v>
      </c>
      <c r="AV119" s="100">
        <v>0.43684230000000002</v>
      </c>
      <c r="AW119" s="100">
        <v>0.6911832</v>
      </c>
      <c r="AY119" s="124">
        <v>2012</v>
      </c>
    </row>
    <row r="120" spans="2:51">
      <c r="B120" s="124">
        <v>2013</v>
      </c>
      <c r="C120" s="100">
        <v>141</v>
      </c>
      <c r="D120" s="100">
        <v>1.2254916</v>
      </c>
      <c r="E120" s="100">
        <v>1.2119572000000001</v>
      </c>
      <c r="F120" s="100">
        <v>1.2119572000000001</v>
      </c>
      <c r="G120" s="100">
        <v>1.3770093000000001</v>
      </c>
      <c r="H120" s="100">
        <v>0.89454670000000003</v>
      </c>
      <c r="I120" s="100">
        <v>0.77713940000000004</v>
      </c>
      <c r="J120" s="100">
        <v>63.304965000000003</v>
      </c>
      <c r="K120" s="100">
        <v>69</v>
      </c>
      <c r="L120" s="100">
        <v>2.1507016000000001</v>
      </c>
      <c r="M120" s="100">
        <v>0.18606</v>
      </c>
      <c r="N120" s="100">
        <v>2259</v>
      </c>
      <c r="O120" s="100">
        <v>0.20766090000000001</v>
      </c>
      <c r="P120" s="100">
        <v>0.4219252</v>
      </c>
      <c r="R120" s="124">
        <v>2013</v>
      </c>
      <c r="S120" s="100">
        <v>248</v>
      </c>
      <c r="T120" s="100">
        <v>2.1357647000000002</v>
      </c>
      <c r="U120" s="100">
        <v>1.6248753</v>
      </c>
      <c r="V120" s="100">
        <v>1.6248753</v>
      </c>
      <c r="W120" s="100">
        <v>1.9102003000000001</v>
      </c>
      <c r="X120" s="100">
        <v>1.0726464</v>
      </c>
      <c r="Y120" s="100">
        <v>0.90238819999999997</v>
      </c>
      <c r="Z120" s="100">
        <v>75.403226000000004</v>
      </c>
      <c r="AA120" s="100">
        <v>82</v>
      </c>
      <c r="AB120" s="100">
        <v>4.1934392999999996</v>
      </c>
      <c r="AC120" s="100">
        <v>0.34494269999999999</v>
      </c>
      <c r="AD120" s="100">
        <v>1830</v>
      </c>
      <c r="AE120" s="100">
        <v>0.1700082</v>
      </c>
      <c r="AF120" s="100">
        <v>0.56200819999999996</v>
      </c>
      <c r="AH120" s="124">
        <v>2013</v>
      </c>
      <c r="AI120" s="100">
        <v>389</v>
      </c>
      <c r="AJ120" s="100">
        <v>1.6827186000000001</v>
      </c>
      <c r="AK120" s="100">
        <v>1.4611523</v>
      </c>
      <c r="AL120" s="100">
        <v>1.4611523</v>
      </c>
      <c r="AM120" s="100">
        <v>1.6990098</v>
      </c>
      <c r="AN120" s="100">
        <v>1.0044348999999999</v>
      </c>
      <c r="AO120" s="100">
        <v>0.85621119999999995</v>
      </c>
      <c r="AP120" s="100">
        <v>71.017994999999999</v>
      </c>
      <c r="AQ120" s="100">
        <v>78</v>
      </c>
      <c r="AR120" s="100">
        <v>3.1194867999999998</v>
      </c>
      <c r="AS120" s="100">
        <v>0.2634109</v>
      </c>
      <c r="AT120" s="100">
        <v>4089</v>
      </c>
      <c r="AU120" s="100">
        <v>0.18893380000000001</v>
      </c>
      <c r="AV120" s="100">
        <v>0.47490130000000003</v>
      </c>
      <c r="AW120" s="100">
        <v>0.74587700000000001</v>
      </c>
      <c r="AY120" s="124">
        <v>2013</v>
      </c>
    </row>
    <row r="121" spans="2:51">
      <c r="B121" s="124">
        <v>2014</v>
      </c>
      <c r="C121" s="100">
        <v>142</v>
      </c>
      <c r="D121" s="100">
        <v>1.2169559999999999</v>
      </c>
      <c r="E121" s="100">
        <v>1.1993134000000001</v>
      </c>
      <c r="F121" s="100">
        <v>1.1993134000000001</v>
      </c>
      <c r="G121" s="100">
        <v>1.3730924</v>
      </c>
      <c r="H121" s="100">
        <v>0.84147490000000003</v>
      </c>
      <c r="I121" s="100">
        <v>0.72221400000000002</v>
      </c>
      <c r="J121" s="100">
        <v>66.5</v>
      </c>
      <c r="K121" s="100">
        <v>75</v>
      </c>
      <c r="L121" s="100">
        <v>1.9796459</v>
      </c>
      <c r="M121" s="100">
        <v>0.1812589</v>
      </c>
      <c r="N121" s="100">
        <v>1937</v>
      </c>
      <c r="O121" s="100">
        <v>0.1757947</v>
      </c>
      <c r="P121" s="100">
        <v>0.3539658</v>
      </c>
      <c r="R121" s="124">
        <v>2014</v>
      </c>
      <c r="S121" s="100">
        <v>277</v>
      </c>
      <c r="T121" s="100">
        <v>2.3490031999999998</v>
      </c>
      <c r="U121" s="100">
        <v>1.7054027</v>
      </c>
      <c r="V121" s="100">
        <v>1.7054027</v>
      </c>
      <c r="W121" s="100">
        <v>2.0424085999999999</v>
      </c>
      <c r="X121" s="100">
        <v>1.0896399999999999</v>
      </c>
      <c r="Y121" s="100">
        <v>0.92344459999999995</v>
      </c>
      <c r="Z121" s="100">
        <v>77.837545000000006</v>
      </c>
      <c r="AA121" s="100">
        <v>84</v>
      </c>
      <c r="AB121" s="100">
        <v>4.1937926000000001</v>
      </c>
      <c r="AC121" s="100">
        <v>0.36816009999999999</v>
      </c>
      <c r="AD121" s="100">
        <v>1649</v>
      </c>
      <c r="AE121" s="100">
        <v>0.15092</v>
      </c>
      <c r="AF121" s="100">
        <v>0.49488460000000001</v>
      </c>
      <c r="AH121" s="124">
        <v>2014</v>
      </c>
      <c r="AI121" s="100">
        <v>419</v>
      </c>
      <c r="AJ121" s="100">
        <v>1.7859659000000001</v>
      </c>
      <c r="AK121" s="100">
        <v>1.5012171999999999</v>
      </c>
      <c r="AL121" s="100">
        <v>1.5012171999999999</v>
      </c>
      <c r="AM121" s="100">
        <v>1.7717826000000001</v>
      </c>
      <c r="AN121" s="100">
        <v>0.98950439999999995</v>
      </c>
      <c r="AO121" s="100">
        <v>0.84143000000000001</v>
      </c>
      <c r="AP121" s="100">
        <v>73.995227</v>
      </c>
      <c r="AQ121" s="100">
        <v>81</v>
      </c>
      <c r="AR121" s="100">
        <v>3.04108</v>
      </c>
      <c r="AS121" s="100">
        <v>0.27282200000000001</v>
      </c>
      <c r="AT121" s="100">
        <v>3586</v>
      </c>
      <c r="AU121" s="100">
        <v>0.16340959999999999</v>
      </c>
      <c r="AV121" s="100">
        <v>0.40729769999999998</v>
      </c>
      <c r="AW121" s="100">
        <v>0.70324350000000002</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0</v>
      </c>
      <c r="D14" s="100">
        <v>0</v>
      </c>
      <c r="E14" s="100">
        <v>0</v>
      </c>
      <c r="F14" s="100">
        <v>1</v>
      </c>
      <c r="G14" s="100">
        <v>1</v>
      </c>
      <c r="H14" s="100">
        <v>1</v>
      </c>
      <c r="I14" s="100">
        <v>0</v>
      </c>
      <c r="J14" s="100">
        <v>0</v>
      </c>
      <c r="K14" s="100">
        <v>4</v>
      </c>
      <c r="L14" s="100">
        <v>3</v>
      </c>
      <c r="M14" s="100">
        <v>7</v>
      </c>
      <c r="N14" s="100">
        <v>6</v>
      </c>
      <c r="O14" s="100">
        <v>11</v>
      </c>
      <c r="P14" s="100">
        <v>12</v>
      </c>
      <c r="Q14" s="100">
        <v>15</v>
      </c>
      <c r="R14" s="100">
        <v>11</v>
      </c>
      <c r="S14" s="100">
        <v>6</v>
      </c>
      <c r="T14" s="100">
        <v>5</v>
      </c>
      <c r="U14" s="100">
        <v>0</v>
      </c>
      <c r="V14" s="100">
        <v>83</v>
      </c>
      <c r="W14" s="126"/>
      <c r="X14" s="114">
        <v>1907</v>
      </c>
      <c r="Y14" s="100">
        <v>0</v>
      </c>
      <c r="Z14" s="100">
        <v>0</v>
      </c>
      <c r="AA14" s="100">
        <v>1</v>
      </c>
      <c r="AB14" s="100">
        <v>0</v>
      </c>
      <c r="AC14" s="100">
        <v>0</v>
      </c>
      <c r="AD14" s="100">
        <v>0</v>
      </c>
      <c r="AE14" s="100">
        <v>0</v>
      </c>
      <c r="AF14" s="100">
        <v>0</v>
      </c>
      <c r="AG14" s="100">
        <v>1</v>
      </c>
      <c r="AH14" s="100">
        <v>0</v>
      </c>
      <c r="AI14" s="100">
        <v>1</v>
      </c>
      <c r="AJ14" s="100">
        <v>1</v>
      </c>
      <c r="AK14" s="100">
        <v>5</v>
      </c>
      <c r="AL14" s="100">
        <v>6</v>
      </c>
      <c r="AM14" s="100">
        <v>9</v>
      </c>
      <c r="AN14" s="100">
        <v>14</v>
      </c>
      <c r="AO14" s="100">
        <v>3</v>
      </c>
      <c r="AP14" s="100">
        <v>1</v>
      </c>
      <c r="AQ14" s="100">
        <v>0</v>
      </c>
      <c r="AR14" s="100">
        <v>42</v>
      </c>
      <c r="AS14" s="126"/>
      <c r="AT14" s="114">
        <v>1907</v>
      </c>
      <c r="AU14" s="100">
        <v>0</v>
      </c>
      <c r="AV14" s="100">
        <v>0</v>
      </c>
      <c r="AW14" s="100">
        <v>1</v>
      </c>
      <c r="AX14" s="100">
        <v>1</v>
      </c>
      <c r="AY14" s="100">
        <v>1</v>
      </c>
      <c r="AZ14" s="100">
        <v>1</v>
      </c>
      <c r="BA14" s="100">
        <v>0</v>
      </c>
      <c r="BB14" s="100">
        <v>0</v>
      </c>
      <c r="BC14" s="100">
        <v>5</v>
      </c>
      <c r="BD14" s="100">
        <v>3</v>
      </c>
      <c r="BE14" s="100">
        <v>8</v>
      </c>
      <c r="BF14" s="100">
        <v>7</v>
      </c>
      <c r="BG14" s="100">
        <v>16</v>
      </c>
      <c r="BH14" s="100">
        <v>18</v>
      </c>
      <c r="BI14" s="100">
        <v>24</v>
      </c>
      <c r="BJ14" s="100">
        <v>25</v>
      </c>
      <c r="BK14" s="100">
        <v>9</v>
      </c>
      <c r="BL14" s="100">
        <v>6</v>
      </c>
      <c r="BM14" s="100">
        <v>0</v>
      </c>
      <c r="BN14" s="100">
        <v>125</v>
      </c>
      <c r="BP14" s="113">
        <v>1907</v>
      </c>
    </row>
    <row r="15" spans="1:68" s="92" customFormat="1">
      <c r="B15" s="114">
        <v>1908</v>
      </c>
      <c r="C15" s="100">
        <v>1</v>
      </c>
      <c r="D15" s="100">
        <v>0</v>
      </c>
      <c r="E15" s="100">
        <v>1</v>
      </c>
      <c r="F15" s="100">
        <v>0</v>
      </c>
      <c r="G15" s="100">
        <v>0</v>
      </c>
      <c r="H15" s="100">
        <v>1</v>
      </c>
      <c r="I15" s="100">
        <v>1</v>
      </c>
      <c r="J15" s="100">
        <v>2</v>
      </c>
      <c r="K15" s="100">
        <v>4</v>
      </c>
      <c r="L15" s="100">
        <v>8</v>
      </c>
      <c r="M15" s="100">
        <v>10</v>
      </c>
      <c r="N15" s="100">
        <v>7</v>
      </c>
      <c r="O15" s="100">
        <v>7</v>
      </c>
      <c r="P15" s="100">
        <v>19</v>
      </c>
      <c r="Q15" s="100">
        <v>21</v>
      </c>
      <c r="R15" s="100">
        <v>17</v>
      </c>
      <c r="S15" s="100">
        <v>10</v>
      </c>
      <c r="T15" s="100">
        <v>4</v>
      </c>
      <c r="U15" s="100">
        <v>1</v>
      </c>
      <c r="V15" s="100">
        <v>114</v>
      </c>
      <c r="W15" s="126"/>
      <c r="X15" s="114">
        <v>1908</v>
      </c>
      <c r="Y15" s="100">
        <v>0</v>
      </c>
      <c r="Z15" s="100">
        <v>1</v>
      </c>
      <c r="AA15" s="100">
        <v>0</v>
      </c>
      <c r="AB15" s="100">
        <v>0</v>
      </c>
      <c r="AC15" s="100">
        <v>0</v>
      </c>
      <c r="AD15" s="100">
        <v>1</v>
      </c>
      <c r="AE15" s="100">
        <v>2</v>
      </c>
      <c r="AF15" s="100">
        <v>1</v>
      </c>
      <c r="AG15" s="100">
        <v>1</v>
      </c>
      <c r="AH15" s="100">
        <v>5</v>
      </c>
      <c r="AI15" s="100">
        <v>5</v>
      </c>
      <c r="AJ15" s="100">
        <v>7</v>
      </c>
      <c r="AK15" s="100">
        <v>5</v>
      </c>
      <c r="AL15" s="100">
        <v>9</v>
      </c>
      <c r="AM15" s="100">
        <v>12</v>
      </c>
      <c r="AN15" s="100">
        <v>7</v>
      </c>
      <c r="AO15" s="100">
        <v>6</v>
      </c>
      <c r="AP15" s="100">
        <v>3</v>
      </c>
      <c r="AQ15" s="100">
        <v>0</v>
      </c>
      <c r="AR15" s="100">
        <v>65</v>
      </c>
      <c r="AS15" s="126"/>
      <c r="AT15" s="114">
        <v>1908</v>
      </c>
      <c r="AU15" s="100">
        <v>1</v>
      </c>
      <c r="AV15" s="100">
        <v>1</v>
      </c>
      <c r="AW15" s="100">
        <v>1</v>
      </c>
      <c r="AX15" s="100">
        <v>0</v>
      </c>
      <c r="AY15" s="100">
        <v>0</v>
      </c>
      <c r="AZ15" s="100">
        <v>2</v>
      </c>
      <c r="BA15" s="100">
        <v>3</v>
      </c>
      <c r="BB15" s="100">
        <v>3</v>
      </c>
      <c r="BC15" s="100">
        <v>5</v>
      </c>
      <c r="BD15" s="100">
        <v>13</v>
      </c>
      <c r="BE15" s="100">
        <v>15</v>
      </c>
      <c r="BF15" s="100">
        <v>14</v>
      </c>
      <c r="BG15" s="100">
        <v>12</v>
      </c>
      <c r="BH15" s="100">
        <v>28</v>
      </c>
      <c r="BI15" s="100">
        <v>33</v>
      </c>
      <c r="BJ15" s="100">
        <v>24</v>
      </c>
      <c r="BK15" s="100">
        <v>16</v>
      </c>
      <c r="BL15" s="100">
        <v>7</v>
      </c>
      <c r="BM15" s="100">
        <v>1</v>
      </c>
      <c r="BN15" s="100">
        <v>179</v>
      </c>
      <c r="BP15" s="113">
        <v>1908</v>
      </c>
    </row>
    <row r="16" spans="1:68" s="92" customFormat="1">
      <c r="B16" s="114">
        <v>1909</v>
      </c>
      <c r="C16" s="100">
        <v>0</v>
      </c>
      <c r="D16" s="100">
        <v>0</v>
      </c>
      <c r="E16" s="100">
        <v>0</v>
      </c>
      <c r="F16" s="100">
        <v>0</v>
      </c>
      <c r="G16" s="100">
        <v>1</v>
      </c>
      <c r="H16" s="100">
        <v>1</v>
      </c>
      <c r="I16" s="100">
        <v>2</v>
      </c>
      <c r="J16" s="100">
        <v>2</v>
      </c>
      <c r="K16" s="100">
        <v>2</v>
      </c>
      <c r="L16" s="100">
        <v>5</v>
      </c>
      <c r="M16" s="100">
        <v>9</v>
      </c>
      <c r="N16" s="100">
        <v>11</v>
      </c>
      <c r="O16" s="100">
        <v>11</v>
      </c>
      <c r="P16" s="100">
        <v>16</v>
      </c>
      <c r="Q16" s="100">
        <v>20</v>
      </c>
      <c r="R16" s="100">
        <v>21</v>
      </c>
      <c r="S16" s="100">
        <v>8</v>
      </c>
      <c r="T16" s="100">
        <v>2</v>
      </c>
      <c r="U16" s="100">
        <v>0</v>
      </c>
      <c r="V16" s="100">
        <v>111</v>
      </c>
      <c r="W16" s="126"/>
      <c r="X16" s="114">
        <v>1909</v>
      </c>
      <c r="Y16" s="100">
        <v>0</v>
      </c>
      <c r="Z16" s="100">
        <v>0</v>
      </c>
      <c r="AA16" s="100">
        <v>0</v>
      </c>
      <c r="AB16" s="100">
        <v>0</v>
      </c>
      <c r="AC16" s="100">
        <v>1</v>
      </c>
      <c r="AD16" s="100">
        <v>3</v>
      </c>
      <c r="AE16" s="100">
        <v>1</v>
      </c>
      <c r="AF16" s="100">
        <v>0</v>
      </c>
      <c r="AG16" s="100">
        <v>2</v>
      </c>
      <c r="AH16" s="100">
        <v>4</v>
      </c>
      <c r="AI16" s="100">
        <v>3</v>
      </c>
      <c r="AJ16" s="100">
        <v>6</v>
      </c>
      <c r="AK16" s="100">
        <v>4</v>
      </c>
      <c r="AL16" s="100">
        <v>6</v>
      </c>
      <c r="AM16" s="100">
        <v>9</v>
      </c>
      <c r="AN16" s="100">
        <v>5</v>
      </c>
      <c r="AO16" s="100">
        <v>2</v>
      </c>
      <c r="AP16" s="100">
        <v>3</v>
      </c>
      <c r="AQ16" s="100">
        <v>0</v>
      </c>
      <c r="AR16" s="100">
        <v>49</v>
      </c>
      <c r="AS16" s="126"/>
      <c r="AT16" s="114">
        <v>1909</v>
      </c>
      <c r="AU16" s="100">
        <v>0</v>
      </c>
      <c r="AV16" s="100">
        <v>0</v>
      </c>
      <c r="AW16" s="100">
        <v>0</v>
      </c>
      <c r="AX16" s="100">
        <v>0</v>
      </c>
      <c r="AY16" s="100">
        <v>2</v>
      </c>
      <c r="AZ16" s="100">
        <v>4</v>
      </c>
      <c r="BA16" s="100">
        <v>3</v>
      </c>
      <c r="BB16" s="100">
        <v>2</v>
      </c>
      <c r="BC16" s="100">
        <v>4</v>
      </c>
      <c r="BD16" s="100">
        <v>9</v>
      </c>
      <c r="BE16" s="100">
        <v>12</v>
      </c>
      <c r="BF16" s="100">
        <v>17</v>
      </c>
      <c r="BG16" s="100">
        <v>15</v>
      </c>
      <c r="BH16" s="100">
        <v>22</v>
      </c>
      <c r="BI16" s="100">
        <v>29</v>
      </c>
      <c r="BJ16" s="100">
        <v>26</v>
      </c>
      <c r="BK16" s="100">
        <v>10</v>
      </c>
      <c r="BL16" s="100">
        <v>5</v>
      </c>
      <c r="BM16" s="100">
        <v>0</v>
      </c>
      <c r="BN16" s="100">
        <v>160</v>
      </c>
      <c r="BP16" s="113">
        <v>1909</v>
      </c>
    </row>
    <row r="17" spans="2:68" s="92" customFormat="1">
      <c r="B17" s="114">
        <v>1910</v>
      </c>
      <c r="C17" s="100">
        <v>0</v>
      </c>
      <c r="D17" s="100">
        <v>0</v>
      </c>
      <c r="E17" s="100">
        <v>0</v>
      </c>
      <c r="F17" s="100">
        <v>0</v>
      </c>
      <c r="G17" s="100">
        <v>0</v>
      </c>
      <c r="H17" s="100">
        <v>0</v>
      </c>
      <c r="I17" s="100">
        <v>0</v>
      </c>
      <c r="J17" s="100">
        <v>2</v>
      </c>
      <c r="K17" s="100">
        <v>7</v>
      </c>
      <c r="L17" s="100">
        <v>6</v>
      </c>
      <c r="M17" s="100">
        <v>0</v>
      </c>
      <c r="N17" s="100">
        <v>12</v>
      </c>
      <c r="O17" s="100">
        <v>8</v>
      </c>
      <c r="P17" s="100">
        <v>12</v>
      </c>
      <c r="Q17" s="100">
        <v>16</v>
      </c>
      <c r="R17" s="100">
        <v>13</v>
      </c>
      <c r="S17" s="100">
        <v>12</v>
      </c>
      <c r="T17" s="100">
        <v>3</v>
      </c>
      <c r="U17" s="100">
        <v>0</v>
      </c>
      <c r="V17" s="100">
        <v>91</v>
      </c>
      <c r="W17" s="126"/>
      <c r="X17" s="114">
        <v>1910</v>
      </c>
      <c r="Y17" s="100">
        <v>1</v>
      </c>
      <c r="Z17" s="100">
        <v>0</v>
      </c>
      <c r="AA17" s="100">
        <v>0</v>
      </c>
      <c r="AB17" s="100">
        <v>0</v>
      </c>
      <c r="AC17" s="100">
        <v>0</v>
      </c>
      <c r="AD17" s="100">
        <v>0</v>
      </c>
      <c r="AE17" s="100">
        <v>0</v>
      </c>
      <c r="AF17" s="100">
        <v>2</v>
      </c>
      <c r="AG17" s="100">
        <v>2</v>
      </c>
      <c r="AH17" s="100">
        <v>5</v>
      </c>
      <c r="AI17" s="100">
        <v>2</v>
      </c>
      <c r="AJ17" s="100">
        <v>3</v>
      </c>
      <c r="AK17" s="100">
        <v>7</v>
      </c>
      <c r="AL17" s="100">
        <v>8</v>
      </c>
      <c r="AM17" s="100">
        <v>12</v>
      </c>
      <c r="AN17" s="100">
        <v>9</v>
      </c>
      <c r="AO17" s="100">
        <v>4</v>
      </c>
      <c r="AP17" s="100">
        <v>2</v>
      </c>
      <c r="AQ17" s="100">
        <v>0</v>
      </c>
      <c r="AR17" s="100">
        <v>57</v>
      </c>
      <c r="AS17" s="126"/>
      <c r="AT17" s="114">
        <v>1910</v>
      </c>
      <c r="AU17" s="100">
        <v>1</v>
      </c>
      <c r="AV17" s="100">
        <v>0</v>
      </c>
      <c r="AW17" s="100">
        <v>0</v>
      </c>
      <c r="AX17" s="100">
        <v>0</v>
      </c>
      <c r="AY17" s="100">
        <v>0</v>
      </c>
      <c r="AZ17" s="100">
        <v>0</v>
      </c>
      <c r="BA17" s="100">
        <v>0</v>
      </c>
      <c r="BB17" s="100">
        <v>4</v>
      </c>
      <c r="BC17" s="100">
        <v>9</v>
      </c>
      <c r="BD17" s="100">
        <v>11</v>
      </c>
      <c r="BE17" s="100">
        <v>2</v>
      </c>
      <c r="BF17" s="100">
        <v>15</v>
      </c>
      <c r="BG17" s="100">
        <v>15</v>
      </c>
      <c r="BH17" s="100">
        <v>20</v>
      </c>
      <c r="BI17" s="100">
        <v>28</v>
      </c>
      <c r="BJ17" s="100">
        <v>22</v>
      </c>
      <c r="BK17" s="100">
        <v>16</v>
      </c>
      <c r="BL17" s="100">
        <v>5</v>
      </c>
      <c r="BM17" s="100">
        <v>0</v>
      </c>
      <c r="BN17" s="100">
        <v>148</v>
      </c>
      <c r="BP17" s="114">
        <v>1910</v>
      </c>
    </row>
    <row r="18" spans="2:68" s="92" customFormat="1">
      <c r="B18" s="114">
        <v>1911</v>
      </c>
      <c r="C18" s="100">
        <v>2</v>
      </c>
      <c r="D18" s="100">
        <v>0</v>
      </c>
      <c r="E18" s="100">
        <v>0</v>
      </c>
      <c r="F18" s="100">
        <v>0</v>
      </c>
      <c r="G18" s="100">
        <v>1</v>
      </c>
      <c r="H18" s="100">
        <v>1</v>
      </c>
      <c r="I18" s="100">
        <v>0</v>
      </c>
      <c r="J18" s="100">
        <v>2</v>
      </c>
      <c r="K18" s="100">
        <v>3</v>
      </c>
      <c r="L18" s="100">
        <v>1</v>
      </c>
      <c r="M18" s="100">
        <v>6</v>
      </c>
      <c r="N18" s="100">
        <v>10</v>
      </c>
      <c r="O18" s="100">
        <v>12</v>
      </c>
      <c r="P18" s="100">
        <v>19</v>
      </c>
      <c r="Q18" s="100">
        <v>22</v>
      </c>
      <c r="R18" s="100">
        <v>15</v>
      </c>
      <c r="S18" s="100">
        <v>16</v>
      </c>
      <c r="T18" s="100">
        <v>4</v>
      </c>
      <c r="U18" s="100">
        <v>1</v>
      </c>
      <c r="V18" s="100">
        <v>115</v>
      </c>
      <c r="W18" s="126"/>
      <c r="X18" s="114">
        <v>1911</v>
      </c>
      <c r="Y18" s="100">
        <v>1</v>
      </c>
      <c r="Z18" s="100">
        <v>0</v>
      </c>
      <c r="AA18" s="100">
        <v>0</v>
      </c>
      <c r="AB18" s="100">
        <v>0</v>
      </c>
      <c r="AC18" s="100">
        <v>0</v>
      </c>
      <c r="AD18" s="100">
        <v>0</v>
      </c>
      <c r="AE18" s="100">
        <v>1</v>
      </c>
      <c r="AF18" s="100">
        <v>3</v>
      </c>
      <c r="AG18" s="100">
        <v>1</v>
      </c>
      <c r="AH18" s="100">
        <v>3</v>
      </c>
      <c r="AI18" s="100">
        <v>3</v>
      </c>
      <c r="AJ18" s="100">
        <v>1</v>
      </c>
      <c r="AK18" s="100">
        <v>6</v>
      </c>
      <c r="AL18" s="100">
        <v>10</v>
      </c>
      <c r="AM18" s="100">
        <v>4</v>
      </c>
      <c r="AN18" s="100">
        <v>9</v>
      </c>
      <c r="AO18" s="100">
        <v>4</v>
      </c>
      <c r="AP18" s="100">
        <v>1</v>
      </c>
      <c r="AQ18" s="100">
        <v>0</v>
      </c>
      <c r="AR18" s="100">
        <v>47</v>
      </c>
      <c r="AS18" s="126"/>
      <c r="AT18" s="114">
        <v>1911</v>
      </c>
      <c r="AU18" s="100">
        <v>3</v>
      </c>
      <c r="AV18" s="100">
        <v>0</v>
      </c>
      <c r="AW18" s="100">
        <v>0</v>
      </c>
      <c r="AX18" s="100">
        <v>0</v>
      </c>
      <c r="AY18" s="100">
        <v>1</v>
      </c>
      <c r="AZ18" s="100">
        <v>1</v>
      </c>
      <c r="BA18" s="100">
        <v>1</v>
      </c>
      <c r="BB18" s="100">
        <v>5</v>
      </c>
      <c r="BC18" s="100">
        <v>4</v>
      </c>
      <c r="BD18" s="100">
        <v>4</v>
      </c>
      <c r="BE18" s="100">
        <v>9</v>
      </c>
      <c r="BF18" s="100">
        <v>11</v>
      </c>
      <c r="BG18" s="100">
        <v>18</v>
      </c>
      <c r="BH18" s="100">
        <v>29</v>
      </c>
      <c r="BI18" s="100">
        <v>26</v>
      </c>
      <c r="BJ18" s="100">
        <v>24</v>
      </c>
      <c r="BK18" s="100">
        <v>20</v>
      </c>
      <c r="BL18" s="100">
        <v>5</v>
      </c>
      <c r="BM18" s="100">
        <v>1</v>
      </c>
      <c r="BN18" s="100">
        <v>162</v>
      </c>
      <c r="BP18" s="114">
        <v>1911</v>
      </c>
    </row>
    <row r="19" spans="2:68" s="92" customFormat="1">
      <c r="B19" s="114">
        <v>1912</v>
      </c>
      <c r="C19" s="100">
        <v>2</v>
      </c>
      <c r="D19" s="100">
        <v>1</v>
      </c>
      <c r="E19" s="100">
        <v>0</v>
      </c>
      <c r="F19" s="100">
        <v>0</v>
      </c>
      <c r="G19" s="100">
        <v>0</v>
      </c>
      <c r="H19" s="100">
        <v>0</v>
      </c>
      <c r="I19" s="100">
        <v>1</v>
      </c>
      <c r="J19" s="100">
        <v>5</v>
      </c>
      <c r="K19" s="100">
        <v>2</v>
      </c>
      <c r="L19" s="100">
        <v>7</v>
      </c>
      <c r="M19" s="100">
        <v>9</v>
      </c>
      <c r="N19" s="100">
        <v>6</v>
      </c>
      <c r="O19" s="100">
        <v>10</v>
      </c>
      <c r="P19" s="100">
        <v>15</v>
      </c>
      <c r="Q19" s="100">
        <v>14</v>
      </c>
      <c r="R19" s="100">
        <v>20</v>
      </c>
      <c r="S19" s="100">
        <v>8</v>
      </c>
      <c r="T19" s="100">
        <v>5</v>
      </c>
      <c r="U19" s="100">
        <v>0</v>
      </c>
      <c r="V19" s="100">
        <v>105</v>
      </c>
      <c r="W19" s="126"/>
      <c r="X19" s="114">
        <v>1912</v>
      </c>
      <c r="Y19" s="100">
        <v>3</v>
      </c>
      <c r="Z19" s="100">
        <v>0</v>
      </c>
      <c r="AA19" s="100">
        <v>0</v>
      </c>
      <c r="AB19" s="100">
        <v>0</v>
      </c>
      <c r="AC19" s="100">
        <v>1</v>
      </c>
      <c r="AD19" s="100">
        <v>1</v>
      </c>
      <c r="AE19" s="100">
        <v>1</v>
      </c>
      <c r="AF19" s="100">
        <v>0</v>
      </c>
      <c r="AG19" s="100">
        <v>2</v>
      </c>
      <c r="AH19" s="100">
        <v>2</v>
      </c>
      <c r="AI19" s="100">
        <v>5</v>
      </c>
      <c r="AJ19" s="100">
        <v>4</v>
      </c>
      <c r="AK19" s="100">
        <v>2</v>
      </c>
      <c r="AL19" s="100">
        <v>4</v>
      </c>
      <c r="AM19" s="100">
        <v>8</v>
      </c>
      <c r="AN19" s="100">
        <v>3</v>
      </c>
      <c r="AO19" s="100">
        <v>4</v>
      </c>
      <c r="AP19" s="100">
        <v>1</v>
      </c>
      <c r="AQ19" s="100">
        <v>0</v>
      </c>
      <c r="AR19" s="100">
        <v>41</v>
      </c>
      <c r="AS19" s="126"/>
      <c r="AT19" s="114">
        <v>1912</v>
      </c>
      <c r="AU19" s="100">
        <v>5</v>
      </c>
      <c r="AV19" s="100">
        <v>1</v>
      </c>
      <c r="AW19" s="100">
        <v>0</v>
      </c>
      <c r="AX19" s="100">
        <v>0</v>
      </c>
      <c r="AY19" s="100">
        <v>1</v>
      </c>
      <c r="AZ19" s="100">
        <v>1</v>
      </c>
      <c r="BA19" s="100">
        <v>2</v>
      </c>
      <c r="BB19" s="100">
        <v>5</v>
      </c>
      <c r="BC19" s="100">
        <v>4</v>
      </c>
      <c r="BD19" s="100">
        <v>9</v>
      </c>
      <c r="BE19" s="100">
        <v>14</v>
      </c>
      <c r="BF19" s="100">
        <v>10</v>
      </c>
      <c r="BG19" s="100">
        <v>12</v>
      </c>
      <c r="BH19" s="100">
        <v>19</v>
      </c>
      <c r="BI19" s="100">
        <v>22</v>
      </c>
      <c r="BJ19" s="100">
        <v>23</v>
      </c>
      <c r="BK19" s="100">
        <v>12</v>
      </c>
      <c r="BL19" s="100">
        <v>6</v>
      </c>
      <c r="BM19" s="100">
        <v>0</v>
      </c>
      <c r="BN19" s="100">
        <v>146</v>
      </c>
      <c r="BP19" s="114">
        <v>1912</v>
      </c>
    </row>
    <row r="20" spans="2:68" s="92" customFormat="1">
      <c r="B20" s="114">
        <v>1913</v>
      </c>
      <c r="C20" s="100">
        <v>0</v>
      </c>
      <c r="D20" s="100">
        <v>0</v>
      </c>
      <c r="E20" s="100">
        <v>0</v>
      </c>
      <c r="F20" s="100">
        <v>0</v>
      </c>
      <c r="G20" s="100">
        <v>0</v>
      </c>
      <c r="H20" s="100">
        <v>0</v>
      </c>
      <c r="I20" s="100">
        <v>1</v>
      </c>
      <c r="J20" s="100">
        <v>2</v>
      </c>
      <c r="K20" s="100">
        <v>3</v>
      </c>
      <c r="L20" s="100">
        <v>2</v>
      </c>
      <c r="M20" s="100">
        <v>6</v>
      </c>
      <c r="N20" s="100">
        <v>10</v>
      </c>
      <c r="O20" s="100">
        <v>10</v>
      </c>
      <c r="P20" s="100">
        <v>12</v>
      </c>
      <c r="Q20" s="100">
        <v>8</v>
      </c>
      <c r="R20" s="100">
        <v>7</v>
      </c>
      <c r="S20" s="100">
        <v>12</v>
      </c>
      <c r="T20" s="100">
        <v>2</v>
      </c>
      <c r="U20" s="100">
        <v>0</v>
      </c>
      <c r="V20" s="100">
        <v>75</v>
      </c>
      <c r="W20" s="126"/>
      <c r="X20" s="114">
        <v>1913</v>
      </c>
      <c r="Y20" s="100">
        <v>1</v>
      </c>
      <c r="Z20" s="100">
        <v>0</v>
      </c>
      <c r="AA20" s="100">
        <v>0</v>
      </c>
      <c r="AB20" s="100">
        <v>0</v>
      </c>
      <c r="AC20" s="100">
        <v>1</v>
      </c>
      <c r="AD20" s="100">
        <v>2</v>
      </c>
      <c r="AE20" s="100">
        <v>0</v>
      </c>
      <c r="AF20" s="100">
        <v>2</v>
      </c>
      <c r="AG20" s="100">
        <v>1</v>
      </c>
      <c r="AH20" s="100">
        <v>1</v>
      </c>
      <c r="AI20" s="100">
        <v>6</v>
      </c>
      <c r="AJ20" s="100">
        <v>3</v>
      </c>
      <c r="AK20" s="100">
        <v>2</v>
      </c>
      <c r="AL20" s="100">
        <v>8</v>
      </c>
      <c r="AM20" s="100">
        <v>6</v>
      </c>
      <c r="AN20" s="100">
        <v>8</v>
      </c>
      <c r="AO20" s="100">
        <v>3</v>
      </c>
      <c r="AP20" s="100">
        <v>0</v>
      </c>
      <c r="AQ20" s="100">
        <v>0</v>
      </c>
      <c r="AR20" s="100">
        <v>44</v>
      </c>
      <c r="AS20" s="126"/>
      <c r="AT20" s="114">
        <v>1913</v>
      </c>
      <c r="AU20" s="100">
        <v>1</v>
      </c>
      <c r="AV20" s="100">
        <v>0</v>
      </c>
      <c r="AW20" s="100">
        <v>0</v>
      </c>
      <c r="AX20" s="100">
        <v>0</v>
      </c>
      <c r="AY20" s="100">
        <v>1</v>
      </c>
      <c r="AZ20" s="100">
        <v>2</v>
      </c>
      <c r="BA20" s="100">
        <v>1</v>
      </c>
      <c r="BB20" s="100">
        <v>4</v>
      </c>
      <c r="BC20" s="100">
        <v>4</v>
      </c>
      <c r="BD20" s="100">
        <v>3</v>
      </c>
      <c r="BE20" s="100">
        <v>12</v>
      </c>
      <c r="BF20" s="100">
        <v>13</v>
      </c>
      <c r="BG20" s="100">
        <v>12</v>
      </c>
      <c r="BH20" s="100">
        <v>20</v>
      </c>
      <c r="BI20" s="100">
        <v>14</v>
      </c>
      <c r="BJ20" s="100">
        <v>15</v>
      </c>
      <c r="BK20" s="100">
        <v>15</v>
      </c>
      <c r="BL20" s="100">
        <v>2</v>
      </c>
      <c r="BM20" s="100">
        <v>0</v>
      </c>
      <c r="BN20" s="100">
        <v>119</v>
      </c>
      <c r="BP20" s="114">
        <v>1913</v>
      </c>
    </row>
    <row r="21" spans="2:68" s="92" customFormat="1">
      <c r="B21" s="114">
        <v>1914</v>
      </c>
      <c r="C21" s="100">
        <v>1</v>
      </c>
      <c r="D21" s="100">
        <v>1</v>
      </c>
      <c r="E21" s="100">
        <v>0</v>
      </c>
      <c r="F21" s="100">
        <v>0</v>
      </c>
      <c r="G21" s="100">
        <v>0</v>
      </c>
      <c r="H21" s="100">
        <v>1</v>
      </c>
      <c r="I21" s="100">
        <v>2</v>
      </c>
      <c r="J21" s="100">
        <v>1</v>
      </c>
      <c r="K21" s="100">
        <v>5</v>
      </c>
      <c r="L21" s="100">
        <v>3</v>
      </c>
      <c r="M21" s="100">
        <v>5</v>
      </c>
      <c r="N21" s="100">
        <v>11</v>
      </c>
      <c r="O21" s="100">
        <v>7</v>
      </c>
      <c r="P21" s="100">
        <v>8</v>
      </c>
      <c r="Q21" s="100">
        <v>15</v>
      </c>
      <c r="R21" s="100">
        <v>13</v>
      </c>
      <c r="S21" s="100">
        <v>12</v>
      </c>
      <c r="T21" s="100">
        <v>6</v>
      </c>
      <c r="U21" s="100">
        <v>0</v>
      </c>
      <c r="V21" s="100">
        <v>91</v>
      </c>
      <c r="W21" s="126"/>
      <c r="X21" s="114">
        <v>1914</v>
      </c>
      <c r="Y21" s="100">
        <v>2</v>
      </c>
      <c r="Z21" s="100">
        <v>0</v>
      </c>
      <c r="AA21" s="100">
        <v>0</v>
      </c>
      <c r="AB21" s="100">
        <v>0</v>
      </c>
      <c r="AC21" s="100">
        <v>0</v>
      </c>
      <c r="AD21" s="100">
        <v>1</v>
      </c>
      <c r="AE21" s="100">
        <v>0</v>
      </c>
      <c r="AF21" s="100">
        <v>2</v>
      </c>
      <c r="AG21" s="100">
        <v>0</v>
      </c>
      <c r="AH21" s="100">
        <v>4</v>
      </c>
      <c r="AI21" s="100">
        <v>5</v>
      </c>
      <c r="AJ21" s="100">
        <v>4</v>
      </c>
      <c r="AK21" s="100">
        <v>4</v>
      </c>
      <c r="AL21" s="100">
        <v>7</v>
      </c>
      <c r="AM21" s="100">
        <v>8</v>
      </c>
      <c r="AN21" s="100">
        <v>7</v>
      </c>
      <c r="AO21" s="100">
        <v>3</v>
      </c>
      <c r="AP21" s="100">
        <v>0</v>
      </c>
      <c r="AQ21" s="100">
        <v>0</v>
      </c>
      <c r="AR21" s="100">
        <v>47</v>
      </c>
      <c r="AS21" s="126"/>
      <c r="AT21" s="114">
        <v>1914</v>
      </c>
      <c r="AU21" s="100">
        <v>3</v>
      </c>
      <c r="AV21" s="100">
        <v>1</v>
      </c>
      <c r="AW21" s="100">
        <v>0</v>
      </c>
      <c r="AX21" s="100">
        <v>0</v>
      </c>
      <c r="AY21" s="100">
        <v>0</v>
      </c>
      <c r="AZ21" s="100">
        <v>2</v>
      </c>
      <c r="BA21" s="100">
        <v>2</v>
      </c>
      <c r="BB21" s="100">
        <v>3</v>
      </c>
      <c r="BC21" s="100">
        <v>5</v>
      </c>
      <c r="BD21" s="100">
        <v>7</v>
      </c>
      <c r="BE21" s="100">
        <v>10</v>
      </c>
      <c r="BF21" s="100">
        <v>15</v>
      </c>
      <c r="BG21" s="100">
        <v>11</v>
      </c>
      <c r="BH21" s="100">
        <v>15</v>
      </c>
      <c r="BI21" s="100">
        <v>23</v>
      </c>
      <c r="BJ21" s="100">
        <v>20</v>
      </c>
      <c r="BK21" s="100">
        <v>15</v>
      </c>
      <c r="BL21" s="100">
        <v>6</v>
      </c>
      <c r="BM21" s="100">
        <v>0</v>
      </c>
      <c r="BN21" s="100">
        <v>138</v>
      </c>
      <c r="BP21" s="114">
        <v>1914</v>
      </c>
    </row>
    <row r="22" spans="2:68" s="92" customFormat="1">
      <c r="B22" s="114">
        <v>1915</v>
      </c>
      <c r="C22" s="100">
        <v>1</v>
      </c>
      <c r="D22" s="100">
        <v>1</v>
      </c>
      <c r="E22" s="100">
        <v>0</v>
      </c>
      <c r="F22" s="100">
        <v>0</v>
      </c>
      <c r="G22" s="100">
        <v>0</v>
      </c>
      <c r="H22" s="100">
        <v>0</v>
      </c>
      <c r="I22" s="100">
        <v>2</v>
      </c>
      <c r="J22" s="100">
        <v>3</v>
      </c>
      <c r="K22" s="100">
        <v>5</v>
      </c>
      <c r="L22" s="100">
        <v>3</v>
      </c>
      <c r="M22" s="100">
        <v>8</v>
      </c>
      <c r="N22" s="100">
        <v>13</v>
      </c>
      <c r="O22" s="100">
        <v>20</v>
      </c>
      <c r="P22" s="100">
        <v>15</v>
      </c>
      <c r="Q22" s="100">
        <v>19</v>
      </c>
      <c r="R22" s="100">
        <v>16</v>
      </c>
      <c r="S22" s="100">
        <v>9</v>
      </c>
      <c r="T22" s="100">
        <v>6</v>
      </c>
      <c r="U22" s="100">
        <v>0</v>
      </c>
      <c r="V22" s="100">
        <v>121</v>
      </c>
      <c r="W22" s="126"/>
      <c r="X22" s="114">
        <v>1915</v>
      </c>
      <c r="Y22" s="100">
        <v>1</v>
      </c>
      <c r="Z22" s="100">
        <v>0</v>
      </c>
      <c r="AA22" s="100">
        <v>1</v>
      </c>
      <c r="AB22" s="100">
        <v>1</v>
      </c>
      <c r="AC22" s="100">
        <v>2</v>
      </c>
      <c r="AD22" s="100">
        <v>0</v>
      </c>
      <c r="AE22" s="100">
        <v>0</v>
      </c>
      <c r="AF22" s="100">
        <v>5</v>
      </c>
      <c r="AG22" s="100">
        <v>2</v>
      </c>
      <c r="AH22" s="100">
        <v>5</v>
      </c>
      <c r="AI22" s="100">
        <v>6</v>
      </c>
      <c r="AJ22" s="100">
        <v>9</v>
      </c>
      <c r="AK22" s="100">
        <v>4</v>
      </c>
      <c r="AL22" s="100">
        <v>9</v>
      </c>
      <c r="AM22" s="100">
        <v>13</v>
      </c>
      <c r="AN22" s="100">
        <v>9</v>
      </c>
      <c r="AO22" s="100">
        <v>7</v>
      </c>
      <c r="AP22" s="100">
        <v>2</v>
      </c>
      <c r="AQ22" s="100">
        <v>0</v>
      </c>
      <c r="AR22" s="100">
        <v>76</v>
      </c>
      <c r="AS22" s="126"/>
      <c r="AT22" s="114">
        <v>1915</v>
      </c>
      <c r="AU22" s="100">
        <v>2</v>
      </c>
      <c r="AV22" s="100">
        <v>1</v>
      </c>
      <c r="AW22" s="100">
        <v>1</v>
      </c>
      <c r="AX22" s="100">
        <v>1</v>
      </c>
      <c r="AY22" s="100">
        <v>2</v>
      </c>
      <c r="AZ22" s="100">
        <v>0</v>
      </c>
      <c r="BA22" s="100">
        <v>2</v>
      </c>
      <c r="BB22" s="100">
        <v>8</v>
      </c>
      <c r="BC22" s="100">
        <v>7</v>
      </c>
      <c r="BD22" s="100">
        <v>8</v>
      </c>
      <c r="BE22" s="100">
        <v>14</v>
      </c>
      <c r="BF22" s="100">
        <v>22</v>
      </c>
      <c r="BG22" s="100">
        <v>24</v>
      </c>
      <c r="BH22" s="100">
        <v>24</v>
      </c>
      <c r="BI22" s="100">
        <v>32</v>
      </c>
      <c r="BJ22" s="100">
        <v>25</v>
      </c>
      <c r="BK22" s="100">
        <v>16</v>
      </c>
      <c r="BL22" s="100">
        <v>8</v>
      </c>
      <c r="BM22" s="100">
        <v>0</v>
      </c>
      <c r="BN22" s="100">
        <v>197</v>
      </c>
      <c r="BP22" s="114">
        <v>1915</v>
      </c>
    </row>
    <row r="23" spans="2:68" s="92" customFormat="1">
      <c r="B23" s="114">
        <v>1916</v>
      </c>
      <c r="C23" s="100">
        <v>0</v>
      </c>
      <c r="D23" s="100">
        <v>0</v>
      </c>
      <c r="E23" s="100">
        <v>0</v>
      </c>
      <c r="F23" s="100">
        <v>0</v>
      </c>
      <c r="G23" s="100">
        <v>0</v>
      </c>
      <c r="H23" s="100">
        <v>0</v>
      </c>
      <c r="I23" s="100">
        <v>3</v>
      </c>
      <c r="J23" s="100">
        <v>4</v>
      </c>
      <c r="K23" s="100">
        <v>2</v>
      </c>
      <c r="L23" s="100">
        <v>5</v>
      </c>
      <c r="M23" s="100">
        <v>5</v>
      </c>
      <c r="N23" s="100">
        <v>12</v>
      </c>
      <c r="O23" s="100">
        <v>10</v>
      </c>
      <c r="P23" s="100">
        <v>17</v>
      </c>
      <c r="Q23" s="100">
        <v>12</v>
      </c>
      <c r="R23" s="100">
        <v>14</v>
      </c>
      <c r="S23" s="100">
        <v>9</v>
      </c>
      <c r="T23" s="100">
        <v>1</v>
      </c>
      <c r="U23" s="100">
        <v>1</v>
      </c>
      <c r="V23" s="100">
        <v>95</v>
      </c>
      <c r="W23" s="126"/>
      <c r="X23" s="114">
        <v>1916</v>
      </c>
      <c r="Y23" s="100">
        <v>1</v>
      </c>
      <c r="Z23" s="100">
        <v>1</v>
      </c>
      <c r="AA23" s="100">
        <v>0</v>
      </c>
      <c r="AB23" s="100">
        <v>0</v>
      </c>
      <c r="AC23" s="100">
        <v>0</v>
      </c>
      <c r="AD23" s="100">
        <v>1</v>
      </c>
      <c r="AE23" s="100">
        <v>0</v>
      </c>
      <c r="AF23" s="100">
        <v>0</v>
      </c>
      <c r="AG23" s="100">
        <v>4</v>
      </c>
      <c r="AH23" s="100">
        <v>1</v>
      </c>
      <c r="AI23" s="100">
        <v>3</v>
      </c>
      <c r="AJ23" s="100">
        <v>4</v>
      </c>
      <c r="AK23" s="100">
        <v>6</v>
      </c>
      <c r="AL23" s="100">
        <v>2</v>
      </c>
      <c r="AM23" s="100">
        <v>7</v>
      </c>
      <c r="AN23" s="100">
        <v>6</v>
      </c>
      <c r="AO23" s="100">
        <v>9</v>
      </c>
      <c r="AP23" s="100">
        <v>4</v>
      </c>
      <c r="AQ23" s="100">
        <v>0</v>
      </c>
      <c r="AR23" s="100">
        <v>49</v>
      </c>
      <c r="AS23" s="126"/>
      <c r="AT23" s="114">
        <v>1916</v>
      </c>
      <c r="AU23" s="100">
        <v>1</v>
      </c>
      <c r="AV23" s="100">
        <v>1</v>
      </c>
      <c r="AW23" s="100">
        <v>0</v>
      </c>
      <c r="AX23" s="100">
        <v>0</v>
      </c>
      <c r="AY23" s="100">
        <v>0</v>
      </c>
      <c r="AZ23" s="100">
        <v>1</v>
      </c>
      <c r="BA23" s="100">
        <v>3</v>
      </c>
      <c r="BB23" s="100">
        <v>4</v>
      </c>
      <c r="BC23" s="100">
        <v>6</v>
      </c>
      <c r="BD23" s="100">
        <v>6</v>
      </c>
      <c r="BE23" s="100">
        <v>8</v>
      </c>
      <c r="BF23" s="100">
        <v>16</v>
      </c>
      <c r="BG23" s="100">
        <v>16</v>
      </c>
      <c r="BH23" s="100">
        <v>19</v>
      </c>
      <c r="BI23" s="100">
        <v>19</v>
      </c>
      <c r="BJ23" s="100">
        <v>20</v>
      </c>
      <c r="BK23" s="100">
        <v>18</v>
      </c>
      <c r="BL23" s="100">
        <v>5</v>
      </c>
      <c r="BM23" s="100">
        <v>1</v>
      </c>
      <c r="BN23" s="100">
        <v>144</v>
      </c>
      <c r="BP23" s="114">
        <v>1916</v>
      </c>
    </row>
    <row r="24" spans="2:68" s="92" customFormat="1">
      <c r="B24" s="114">
        <v>1917</v>
      </c>
      <c r="C24" s="100">
        <v>0</v>
      </c>
      <c r="D24" s="100">
        <v>0</v>
      </c>
      <c r="E24" s="100">
        <v>0</v>
      </c>
      <c r="F24" s="100">
        <v>0</v>
      </c>
      <c r="G24" s="100">
        <v>0</v>
      </c>
      <c r="H24" s="100">
        <v>1</v>
      </c>
      <c r="I24" s="100">
        <v>2</v>
      </c>
      <c r="J24" s="100">
        <v>2</v>
      </c>
      <c r="K24" s="100">
        <v>4</v>
      </c>
      <c r="L24" s="100">
        <v>2</v>
      </c>
      <c r="M24" s="100">
        <v>6</v>
      </c>
      <c r="N24" s="100">
        <v>6</v>
      </c>
      <c r="O24" s="100">
        <v>12</v>
      </c>
      <c r="P24" s="100">
        <v>17</v>
      </c>
      <c r="Q24" s="100">
        <v>16</v>
      </c>
      <c r="R24" s="100">
        <v>17</v>
      </c>
      <c r="S24" s="100">
        <v>11</v>
      </c>
      <c r="T24" s="100">
        <v>7</v>
      </c>
      <c r="U24" s="100">
        <v>0</v>
      </c>
      <c r="V24" s="100">
        <v>103</v>
      </c>
      <c r="W24" s="126"/>
      <c r="X24" s="114">
        <v>1917</v>
      </c>
      <c r="Y24" s="100">
        <v>1</v>
      </c>
      <c r="Z24" s="100">
        <v>0</v>
      </c>
      <c r="AA24" s="100">
        <v>0</v>
      </c>
      <c r="AB24" s="100">
        <v>0</v>
      </c>
      <c r="AC24" s="100">
        <v>1</v>
      </c>
      <c r="AD24" s="100">
        <v>0</v>
      </c>
      <c r="AE24" s="100">
        <v>2</v>
      </c>
      <c r="AF24" s="100">
        <v>0</v>
      </c>
      <c r="AG24" s="100">
        <v>1</v>
      </c>
      <c r="AH24" s="100">
        <v>5</v>
      </c>
      <c r="AI24" s="100">
        <v>3</v>
      </c>
      <c r="AJ24" s="100">
        <v>6</v>
      </c>
      <c r="AK24" s="100">
        <v>10</v>
      </c>
      <c r="AL24" s="100">
        <v>9</v>
      </c>
      <c r="AM24" s="100">
        <v>3</v>
      </c>
      <c r="AN24" s="100">
        <v>7</v>
      </c>
      <c r="AO24" s="100">
        <v>5</v>
      </c>
      <c r="AP24" s="100">
        <v>2</v>
      </c>
      <c r="AQ24" s="100">
        <v>0</v>
      </c>
      <c r="AR24" s="100">
        <v>55</v>
      </c>
      <c r="AS24" s="126"/>
      <c r="AT24" s="114">
        <v>1917</v>
      </c>
      <c r="AU24" s="100">
        <v>1</v>
      </c>
      <c r="AV24" s="100">
        <v>0</v>
      </c>
      <c r="AW24" s="100">
        <v>0</v>
      </c>
      <c r="AX24" s="100">
        <v>0</v>
      </c>
      <c r="AY24" s="100">
        <v>1</v>
      </c>
      <c r="AZ24" s="100">
        <v>1</v>
      </c>
      <c r="BA24" s="100">
        <v>4</v>
      </c>
      <c r="BB24" s="100">
        <v>2</v>
      </c>
      <c r="BC24" s="100">
        <v>5</v>
      </c>
      <c r="BD24" s="100">
        <v>7</v>
      </c>
      <c r="BE24" s="100">
        <v>9</v>
      </c>
      <c r="BF24" s="100">
        <v>12</v>
      </c>
      <c r="BG24" s="100">
        <v>22</v>
      </c>
      <c r="BH24" s="100">
        <v>26</v>
      </c>
      <c r="BI24" s="100">
        <v>19</v>
      </c>
      <c r="BJ24" s="100">
        <v>24</v>
      </c>
      <c r="BK24" s="100">
        <v>16</v>
      </c>
      <c r="BL24" s="100">
        <v>9</v>
      </c>
      <c r="BM24" s="100">
        <v>0</v>
      </c>
      <c r="BN24" s="100">
        <v>158</v>
      </c>
      <c r="BP24" s="114">
        <v>1917</v>
      </c>
    </row>
    <row r="25" spans="2:68" s="92" customFormat="1">
      <c r="B25" s="115">
        <v>1918</v>
      </c>
      <c r="C25" s="100">
        <v>0</v>
      </c>
      <c r="D25" s="100">
        <v>0</v>
      </c>
      <c r="E25" s="100">
        <v>0</v>
      </c>
      <c r="F25" s="100">
        <v>2</v>
      </c>
      <c r="G25" s="100">
        <v>1</v>
      </c>
      <c r="H25" s="100">
        <v>0</v>
      </c>
      <c r="I25" s="100">
        <v>1</v>
      </c>
      <c r="J25" s="100">
        <v>2</v>
      </c>
      <c r="K25" s="100">
        <v>2</v>
      </c>
      <c r="L25" s="100">
        <v>6</v>
      </c>
      <c r="M25" s="100">
        <v>18</v>
      </c>
      <c r="N25" s="100">
        <v>13</v>
      </c>
      <c r="O25" s="100">
        <v>22</v>
      </c>
      <c r="P25" s="100">
        <v>16</v>
      </c>
      <c r="Q25" s="100">
        <v>11</v>
      </c>
      <c r="R25" s="100">
        <v>14</v>
      </c>
      <c r="S25" s="100">
        <v>13</v>
      </c>
      <c r="T25" s="100">
        <v>4</v>
      </c>
      <c r="U25" s="100">
        <v>1</v>
      </c>
      <c r="V25" s="100">
        <v>126</v>
      </c>
      <c r="W25" s="126"/>
      <c r="X25" s="115">
        <v>1918</v>
      </c>
      <c r="Y25" s="100">
        <v>0</v>
      </c>
      <c r="Z25" s="100">
        <v>0</v>
      </c>
      <c r="AA25" s="100">
        <v>0</v>
      </c>
      <c r="AB25" s="100">
        <v>0</v>
      </c>
      <c r="AC25" s="100">
        <v>0</v>
      </c>
      <c r="AD25" s="100">
        <v>0</v>
      </c>
      <c r="AE25" s="100">
        <v>0</v>
      </c>
      <c r="AF25" s="100">
        <v>2</v>
      </c>
      <c r="AG25" s="100">
        <v>1</v>
      </c>
      <c r="AH25" s="100">
        <v>5</v>
      </c>
      <c r="AI25" s="100">
        <v>4</v>
      </c>
      <c r="AJ25" s="100">
        <v>4</v>
      </c>
      <c r="AK25" s="100">
        <v>9</v>
      </c>
      <c r="AL25" s="100">
        <v>8</v>
      </c>
      <c r="AM25" s="100">
        <v>15</v>
      </c>
      <c r="AN25" s="100">
        <v>8</v>
      </c>
      <c r="AO25" s="100">
        <v>2</v>
      </c>
      <c r="AP25" s="100">
        <v>3</v>
      </c>
      <c r="AQ25" s="100">
        <v>0</v>
      </c>
      <c r="AR25" s="100">
        <v>61</v>
      </c>
      <c r="AS25" s="126"/>
      <c r="AT25" s="115">
        <v>1918</v>
      </c>
      <c r="AU25" s="100">
        <v>0</v>
      </c>
      <c r="AV25" s="100">
        <v>0</v>
      </c>
      <c r="AW25" s="100">
        <v>0</v>
      </c>
      <c r="AX25" s="100">
        <v>2</v>
      </c>
      <c r="AY25" s="100">
        <v>1</v>
      </c>
      <c r="AZ25" s="100">
        <v>0</v>
      </c>
      <c r="BA25" s="100">
        <v>1</v>
      </c>
      <c r="BB25" s="100">
        <v>4</v>
      </c>
      <c r="BC25" s="100">
        <v>3</v>
      </c>
      <c r="BD25" s="100">
        <v>11</v>
      </c>
      <c r="BE25" s="100">
        <v>22</v>
      </c>
      <c r="BF25" s="100">
        <v>17</v>
      </c>
      <c r="BG25" s="100">
        <v>31</v>
      </c>
      <c r="BH25" s="100">
        <v>24</v>
      </c>
      <c r="BI25" s="100">
        <v>26</v>
      </c>
      <c r="BJ25" s="100">
        <v>22</v>
      </c>
      <c r="BK25" s="100">
        <v>15</v>
      </c>
      <c r="BL25" s="100">
        <v>7</v>
      </c>
      <c r="BM25" s="100">
        <v>1</v>
      </c>
      <c r="BN25" s="100">
        <v>187</v>
      </c>
      <c r="BP25" s="115">
        <v>1918</v>
      </c>
    </row>
    <row r="26" spans="2:68" s="92" customFormat="1">
      <c r="B26" s="115">
        <v>1919</v>
      </c>
      <c r="C26" s="100">
        <v>2</v>
      </c>
      <c r="D26" s="100">
        <v>0</v>
      </c>
      <c r="E26" s="100">
        <v>0</v>
      </c>
      <c r="F26" s="100">
        <v>1</v>
      </c>
      <c r="G26" s="100">
        <v>0</v>
      </c>
      <c r="H26" s="100">
        <v>0</v>
      </c>
      <c r="I26" s="100">
        <v>2</v>
      </c>
      <c r="J26" s="100">
        <v>6</v>
      </c>
      <c r="K26" s="100">
        <v>2</v>
      </c>
      <c r="L26" s="100">
        <v>9</v>
      </c>
      <c r="M26" s="100">
        <v>12</v>
      </c>
      <c r="N26" s="100">
        <v>11</v>
      </c>
      <c r="O26" s="100">
        <v>14</v>
      </c>
      <c r="P26" s="100">
        <v>21</v>
      </c>
      <c r="Q26" s="100">
        <v>10</v>
      </c>
      <c r="R26" s="100">
        <v>8</v>
      </c>
      <c r="S26" s="100">
        <v>7</v>
      </c>
      <c r="T26" s="100">
        <v>5</v>
      </c>
      <c r="U26" s="100">
        <v>1</v>
      </c>
      <c r="V26" s="100">
        <v>111</v>
      </c>
      <c r="W26" s="126"/>
      <c r="X26" s="115">
        <v>1919</v>
      </c>
      <c r="Y26" s="100">
        <v>1</v>
      </c>
      <c r="Z26" s="100">
        <v>1</v>
      </c>
      <c r="AA26" s="100">
        <v>1</v>
      </c>
      <c r="AB26" s="100">
        <v>0</v>
      </c>
      <c r="AC26" s="100">
        <v>0</v>
      </c>
      <c r="AD26" s="100">
        <v>2</v>
      </c>
      <c r="AE26" s="100">
        <v>2</v>
      </c>
      <c r="AF26" s="100">
        <v>4</v>
      </c>
      <c r="AG26" s="100">
        <v>3</v>
      </c>
      <c r="AH26" s="100">
        <v>5</v>
      </c>
      <c r="AI26" s="100">
        <v>7</v>
      </c>
      <c r="AJ26" s="100">
        <v>9</v>
      </c>
      <c r="AK26" s="100">
        <v>14</v>
      </c>
      <c r="AL26" s="100">
        <v>13</v>
      </c>
      <c r="AM26" s="100">
        <v>16</v>
      </c>
      <c r="AN26" s="100">
        <v>9</v>
      </c>
      <c r="AO26" s="100">
        <v>3</v>
      </c>
      <c r="AP26" s="100">
        <v>3</v>
      </c>
      <c r="AQ26" s="100">
        <v>0</v>
      </c>
      <c r="AR26" s="100">
        <v>93</v>
      </c>
      <c r="AS26" s="126"/>
      <c r="AT26" s="115">
        <v>1919</v>
      </c>
      <c r="AU26" s="100">
        <v>3</v>
      </c>
      <c r="AV26" s="100">
        <v>1</v>
      </c>
      <c r="AW26" s="100">
        <v>1</v>
      </c>
      <c r="AX26" s="100">
        <v>1</v>
      </c>
      <c r="AY26" s="100">
        <v>0</v>
      </c>
      <c r="AZ26" s="100">
        <v>2</v>
      </c>
      <c r="BA26" s="100">
        <v>4</v>
      </c>
      <c r="BB26" s="100">
        <v>10</v>
      </c>
      <c r="BC26" s="100">
        <v>5</v>
      </c>
      <c r="BD26" s="100">
        <v>14</v>
      </c>
      <c r="BE26" s="100">
        <v>19</v>
      </c>
      <c r="BF26" s="100">
        <v>20</v>
      </c>
      <c r="BG26" s="100">
        <v>28</v>
      </c>
      <c r="BH26" s="100">
        <v>34</v>
      </c>
      <c r="BI26" s="100">
        <v>26</v>
      </c>
      <c r="BJ26" s="100">
        <v>17</v>
      </c>
      <c r="BK26" s="100">
        <v>10</v>
      </c>
      <c r="BL26" s="100">
        <v>8</v>
      </c>
      <c r="BM26" s="100">
        <v>1</v>
      </c>
      <c r="BN26" s="100">
        <v>204</v>
      </c>
      <c r="BP26" s="115">
        <v>1919</v>
      </c>
    </row>
    <row r="27" spans="2:68" s="92" customFormat="1">
      <c r="B27" s="115">
        <v>1920</v>
      </c>
      <c r="C27" s="100">
        <v>0</v>
      </c>
      <c r="D27" s="100">
        <v>2</v>
      </c>
      <c r="E27" s="100">
        <v>0</v>
      </c>
      <c r="F27" s="100">
        <v>0</v>
      </c>
      <c r="G27" s="100">
        <v>0</v>
      </c>
      <c r="H27" s="100">
        <v>0</v>
      </c>
      <c r="I27" s="100">
        <v>2</v>
      </c>
      <c r="J27" s="100">
        <v>3</v>
      </c>
      <c r="K27" s="100">
        <v>2</v>
      </c>
      <c r="L27" s="100">
        <v>13</v>
      </c>
      <c r="M27" s="100">
        <v>8</v>
      </c>
      <c r="N27" s="100">
        <v>11</v>
      </c>
      <c r="O27" s="100">
        <v>21</v>
      </c>
      <c r="P27" s="100">
        <v>15</v>
      </c>
      <c r="Q27" s="100">
        <v>17</v>
      </c>
      <c r="R27" s="100">
        <v>12</v>
      </c>
      <c r="S27" s="100">
        <v>7</v>
      </c>
      <c r="T27" s="100">
        <v>9</v>
      </c>
      <c r="U27" s="100">
        <v>0</v>
      </c>
      <c r="V27" s="100">
        <v>122</v>
      </c>
      <c r="W27" s="126"/>
      <c r="X27" s="115">
        <v>1920</v>
      </c>
      <c r="Y27" s="100">
        <v>0</v>
      </c>
      <c r="Z27" s="100">
        <v>0</v>
      </c>
      <c r="AA27" s="100">
        <v>0</v>
      </c>
      <c r="AB27" s="100">
        <v>0</v>
      </c>
      <c r="AC27" s="100">
        <v>0</v>
      </c>
      <c r="AD27" s="100">
        <v>1</v>
      </c>
      <c r="AE27" s="100">
        <v>2</v>
      </c>
      <c r="AF27" s="100">
        <v>2</v>
      </c>
      <c r="AG27" s="100">
        <v>5</v>
      </c>
      <c r="AH27" s="100">
        <v>6</v>
      </c>
      <c r="AI27" s="100">
        <v>9</v>
      </c>
      <c r="AJ27" s="100">
        <v>4</v>
      </c>
      <c r="AK27" s="100">
        <v>11</v>
      </c>
      <c r="AL27" s="100">
        <v>6</v>
      </c>
      <c r="AM27" s="100">
        <v>10</v>
      </c>
      <c r="AN27" s="100">
        <v>7</v>
      </c>
      <c r="AO27" s="100">
        <v>8</v>
      </c>
      <c r="AP27" s="100">
        <v>6</v>
      </c>
      <c r="AQ27" s="100">
        <v>0</v>
      </c>
      <c r="AR27" s="100">
        <v>77</v>
      </c>
      <c r="AS27" s="126"/>
      <c r="AT27" s="115">
        <v>1920</v>
      </c>
      <c r="AU27" s="100">
        <v>0</v>
      </c>
      <c r="AV27" s="100">
        <v>2</v>
      </c>
      <c r="AW27" s="100">
        <v>0</v>
      </c>
      <c r="AX27" s="100">
        <v>0</v>
      </c>
      <c r="AY27" s="100">
        <v>0</v>
      </c>
      <c r="AZ27" s="100">
        <v>1</v>
      </c>
      <c r="BA27" s="100">
        <v>4</v>
      </c>
      <c r="BB27" s="100">
        <v>5</v>
      </c>
      <c r="BC27" s="100">
        <v>7</v>
      </c>
      <c r="BD27" s="100">
        <v>19</v>
      </c>
      <c r="BE27" s="100">
        <v>17</v>
      </c>
      <c r="BF27" s="100">
        <v>15</v>
      </c>
      <c r="BG27" s="100">
        <v>32</v>
      </c>
      <c r="BH27" s="100">
        <v>21</v>
      </c>
      <c r="BI27" s="100">
        <v>27</v>
      </c>
      <c r="BJ27" s="100">
        <v>19</v>
      </c>
      <c r="BK27" s="100">
        <v>15</v>
      </c>
      <c r="BL27" s="100">
        <v>15</v>
      </c>
      <c r="BM27" s="100">
        <v>0</v>
      </c>
      <c r="BN27" s="100">
        <v>199</v>
      </c>
      <c r="BP27" s="115">
        <v>1920</v>
      </c>
    </row>
    <row r="28" spans="2:68">
      <c r="B28" s="116">
        <v>1921</v>
      </c>
      <c r="C28" s="100">
        <v>3</v>
      </c>
      <c r="D28" s="100">
        <v>3</v>
      </c>
      <c r="E28" s="100">
        <v>0</v>
      </c>
      <c r="F28" s="100">
        <v>0</v>
      </c>
      <c r="G28" s="100">
        <v>0</v>
      </c>
      <c r="H28" s="100">
        <v>0</v>
      </c>
      <c r="I28" s="100">
        <v>1</v>
      </c>
      <c r="J28" s="100">
        <v>3</v>
      </c>
      <c r="K28" s="100">
        <v>3</v>
      </c>
      <c r="L28" s="100">
        <v>5</v>
      </c>
      <c r="M28" s="100">
        <v>13</v>
      </c>
      <c r="N28" s="100">
        <v>15</v>
      </c>
      <c r="O28" s="100">
        <v>11</v>
      </c>
      <c r="P28" s="100">
        <v>18</v>
      </c>
      <c r="Q28" s="100">
        <v>22</v>
      </c>
      <c r="R28" s="100">
        <v>18</v>
      </c>
      <c r="S28" s="100">
        <v>8</v>
      </c>
      <c r="T28" s="100">
        <v>6</v>
      </c>
      <c r="U28" s="100">
        <v>0</v>
      </c>
      <c r="V28" s="100">
        <v>129</v>
      </c>
      <c r="W28" s="128"/>
      <c r="X28" s="116">
        <v>1921</v>
      </c>
      <c r="Y28" s="100">
        <v>2</v>
      </c>
      <c r="Z28" s="100">
        <v>1</v>
      </c>
      <c r="AA28" s="100">
        <v>0</v>
      </c>
      <c r="AB28" s="100">
        <v>0</v>
      </c>
      <c r="AC28" s="100">
        <v>0</v>
      </c>
      <c r="AD28" s="100">
        <v>3</v>
      </c>
      <c r="AE28" s="100">
        <v>2</v>
      </c>
      <c r="AF28" s="100">
        <v>3</v>
      </c>
      <c r="AG28" s="100">
        <v>5</v>
      </c>
      <c r="AH28" s="100">
        <v>4</v>
      </c>
      <c r="AI28" s="100">
        <v>6</v>
      </c>
      <c r="AJ28" s="100">
        <v>4</v>
      </c>
      <c r="AK28" s="100">
        <v>7</v>
      </c>
      <c r="AL28" s="100">
        <v>8</v>
      </c>
      <c r="AM28" s="100">
        <v>11</v>
      </c>
      <c r="AN28" s="100">
        <v>4</v>
      </c>
      <c r="AO28" s="100">
        <v>2</v>
      </c>
      <c r="AP28" s="100">
        <v>1</v>
      </c>
      <c r="AQ28" s="100">
        <v>0</v>
      </c>
      <c r="AR28" s="100">
        <v>63</v>
      </c>
      <c r="AS28" s="128"/>
      <c r="AT28" s="116">
        <v>1921</v>
      </c>
      <c r="AU28" s="100">
        <v>5</v>
      </c>
      <c r="AV28" s="100">
        <v>4</v>
      </c>
      <c r="AW28" s="100">
        <v>0</v>
      </c>
      <c r="AX28" s="100">
        <v>0</v>
      </c>
      <c r="AY28" s="100">
        <v>0</v>
      </c>
      <c r="AZ28" s="100">
        <v>3</v>
      </c>
      <c r="BA28" s="100">
        <v>3</v>
      </c>
      <c r="BB28" s="100">
        <v>6</v>
      </c>
      <c r="BC28" s="100">
        <v>8</v>
      </c>
      <c r="BD28" s="100">
        <v>9</v>
      </c>
      <c r="BE28" s="100">
        <v>19</v>
      </c>
      <c r="BF28" s="100">
        <v>19</v>
      </c>
      <c r="BG28" s="100">
        <v>18</v>
      </c>
      <c r="BH28" s="100">
        <v>26</v>
      </c>
      <c r="BI28" s="100">
        <v>33</v>
      </c>
      <c r="BJ28" s="100">
        <v>22</v>
      </c>
      <c r="BK28" s="100">
        <v>10</v>
      </c>
      <c r="BL28" s="100">
        <v>7</v>
      </c>
      <c r="BM28" s="100">
        <v>0</v>
      </c>
      <c r="BN28" s="100">
        <v>192</v>
      </c>
      <c r="BP28" s="116">
        <v>1921</v>
      </c>
    </row>
    <row r="29" spans="2:68">
      <c r="B29" s="117">
        <v>1922</v>
      </c>
      <c r="C29" s="100">
        <v>2</v>
      </c>
      <c r="D29" s="100">
        <v>1</v>
      </c>
      <c r="E29" s="100">
        <v>1</v>
      </c>
      <c r="F29" s="100">
        <v>0</v>
      </c>
      <c r="G29" s="100">
        <v>0</v>
      </c>
      <c r="H29" s="100">
        <v>1</v>
      </c>
      <c r="I29" s="100">
        <v>1</v>
      </c>
      <c r="J29" s="100">
        <v>3</v>
      </c>
      <c r="K29" s="100">
        <v>4</v>
      </c>
      <c r="L29" s="100">
        <v>4</v>
      </c>
      <c r="M29" s="100">
        <v>9</v>
      </c>
      <c r="N29" s="100">
        <v>8</v>
      </c>
      <c r="O29" s="100">
        <v>11</v>
      </c>
      <c r="P29" s="100">
        <v>14</v>
      </c>
      <c r="Q29" s="100">
        <v>18</v>
      </c>
      <c r="R29" s="100">
        <v>8</v>
      </c>
      <c r="S29" s="100">
        <v>3</v>
      </c>
      <c r="T29" s="100">
        <v>4</v>
      </c>
      <c r="U29" s="100">
        <v>0</v>
      </c>
      <c r="V29" s="100">
        <v>92</v>
      </c>
      <c r="W29" s="128"/>
      <c r="X29" s="117">
        <v>1922</v>
      </c>
      <c r="Y29" s="100">
        <v>1</v>
      </c>
      <c r="Z29" s="100">
        <v>0</v>
      </c>
      <c r="AA29" s="100">
        <v>0</v>
      </c>
      <c r="AB29" s="100">
        <v>1</v>
      </c>
      <c r="AC29" s="100">
        <v>0</v>
      </c>
      <c r="AD29" s="100">
        <v>1</v>
      </c>
      <c r="AE29" s="100">
        <v>0</v>
      </c>
      <c r="AF29" s="100">
        <v>2</v>
      </c>
      <c r="AG29" s="100">
        <v>0</v>
      </c>
      <c r="AH29" s="100">
        <v>2</v>
      </c>
      <c r="AI29" s="100">
        <v>9</v>
      </c>
      <c r="AJ29" s="100">
        <v>7</v>
      </c>
      <c r="AK29" s="100">
        <v>8</v>
      </c>
      <c r="AL29" s="100">
        <v>9</v>
      </c>
      <c r="AM29" s="100">
        <v>5</v>
      </c>
      <c r="AN29" s="100">
        <v>9</v>
      </c>
      <c r="AO29" s="100">
        <v>7</v>
      </c>
      <c r="AP29" s="100">
        <v>6</v>
      </c>
      <c r="AQ29" s="100">
        <v>0</v>
      </c>
      <c r="AR29" s="100">
        <v>67</v>
      </c>
      <c r="AS29" s="128"/>
      <c r="AT29" s="117">
        <v>1922</v>
      </c>
      <c r="AU29" s="100">
        <v>3</v>
      </c>
      <c r="AV29" s="100">
        <v>1</v>
      </c>
      <c r="AW29" s="100">
        <v>1</v>
      </c>
      <c r="AX29" s="100">
        <v>1</v>
      </c>
      <c r="AY29" s="100">
        <v>0</v>
      </c>
      <c r="AZ29" s="100">
        <v>2</v>
      </c>
      <c r="BA29" s="100">
        <v>1</v>
      </c>
      <c r="BB29" s="100">
        <v>5</v>
      </c>
      <c r="BC29" s="100">
        <v>4</v>
      </c>
      <c r="BD29" s="100">
        <v>6</v>
      </c>
      <c r="BE29" s="100">
        <v>18</v>
      </c>
      <c r="BF29" s="100">
        <v>15</v>
      </c>
      <c r="BG29" s="100">
        <v>19</v>
      </c>
      <c r="BH29" s="100">
        <v>23</v>
      </c>
      <c r="BI29" s="100">
        <v>23</v>
      </c>
      <c r="BJ29" s="100">
        <v>17</v>
      </c>
      <c r="BK29" s="100">
        <v>10</v>
      </c>
      <c r="BL29" s="100">
        <v>10</v>
      </c>
      <c r="BM29" s="100">
        <v>0</v>
      </c>
      <c r="BN29" s="100">
        <v>159</v>
      </c>
      <c r="BP29" s="117">
        <v>1922</v>
      </c>
    </row>
    <row r="30" spans="2:68">
      <c r="B30" s="117">
        <v>1923</v>
      </c>
      <c r="C30" s="100">
        <v>4</v>
      </c>
      <c r="D30" s="100">
        <v>0</v>
      </c>
      <c r="E30" s="100">
        <v>0</v>
      </c>
      <c r="F30" s="100">
        <v>1</v>
      </c>
      <c r="G30" s="100">
        <v>0</v>
      </c>
      <c r="H30" s="100">
        <v>0</v>
      </c>
      <c r="I30" s="100">
        <v>2</v>
      </c>
      <c r="J30" s="100">
        <v>3</v>
      </c>
      <c r="K30" s="100">
        <v>5</v>
      </c>
      <c r="L30" s="100">
        <v>6</v>
      </c>
      <c r="M30" s="100">
        <v>12</v>
      </c>
      <c r="N30" s="100">
        <v>16</v>
      </c>
      <c r="O30" s="100">
        <v>19</v>
      </c>
      <c r="P30" s="100">
        <v>22</v>
      </c>
      <c r="Q30" s="100">
        <v>23</v>
      </c>
      <c r="R30" s="100">
        <v>15</v>
      </c>
      <c r="S30" s="100">
        <v>14</v>
      </c>
      <c r="T30" s="100">
        <v>7</v>
      </c>
      <c r="U30" s="100">
        <v>1</v>
      </c>
      <c r="V30" s="100">
        <v>150</v>
      </c>
      <c r="W30" s="128"/>
      <c r="X30" s="117">
        <v>1923</v>
      </c>
      <c r="Y30" s="100">
        <v>3</v>
      </c>
      <c r="Z30" s="100">
        <v>0</v>
      </c>
      <c r="AA30" s="100">
        <v>0</v>
      </c>
      <c r="AB30" s="100">
        <v>0</v>
      </c>
      <c r="AC30" s="100">
        <v>1</v>
      </c>
      <c r="AD30" s="100">
        <v>1</v>
      </c>
      <c r="AE30" s="100">
        <v>2</v>
      </c>
      <c r="AF30" s="100">
        <v>4</v>
      </c>
      <c r="AG30" s="100">
        <v>3</v>
      </c>
      <c r="AH30" s="100">
        <v>7</v>
      </c>
      <c r="AI30" s="100">
        <v>5</v>
      </c>
      <c r="AJ30" s="100">
        <v>8</v>
      </c>
      <c r="AK30" s="100">
        <v>14</v>
      </c>
      <c r="AL30" s="100">
        <v>10</v>
      </c>
      <c r="AM30" s="100">
        <v>16</v>
      </c>
      <c r="AN30" s="100">
        <v>9</v>
      </c>
      <c r="AO30" s="100">
        <v>7</v>
      </c>
      <c r="AP30" s="100">
        <v>3</v>
      </c>
      <c r="AQ30" s="100">
        <v>1</v>
      </c>
      <c r="AR30" s="100">
        <v>94</v>
      </c>
      <c r="AS30" s="128"/>
      <c r="AT30" s="117">
        <v>1923</v>
      </c>
      <c r="AU30" s="100">
        <v>7</v>
      </c>
      <c r="AV30" s="100">
        <v>0</v>
      </c>
      <c r="AW30" s="100">
        <v>0</v>
      </c>
      <c r="AX30" s="100">
        <v>1</v>
      </c>
      <c r="AY30" s="100">
        <v>1</v>
      </c>
      <c r="AZ30" s="100">
        <v>1</v>
      </c>
      <c r="BA30" s="100">
        <v>4</v>
      </c>
      <c r="BB30" s="100">
        <v>7</v>
      </c>
      <c r="BC30" s="100">
        <v>8</v>
      </c>
      <c r="BD30" s="100">
        <v>13</v>
      </c>
      <c r="BE30" s="100">
        <v>17</v>
      </c>
      <c r="BF30" s="100">
        <v>24</v>
      </c>
      <c r="BG30" s="100">
        <v>33</v>
      </c>
      <c r="BH30" s="100">
        <v>32</v>
      </c>
      <c r="BI30" s="100">
        <v>39</v>
      </c>
      <c r="BJ30" s="100">
        <v>24</v>
      </c>
      <c r="BK30" s="100">
        <v>21</v>
      </c>
      <c r="BL30" s="100">
        <v>10</v>
      </c>
      <c r="BM30" s="100">
        <v>2</v>
      </c>
      <c r="BN30" s="100">
        <v>244</v>
      </c>
      <c r="BP30" s="117">
        <v>1923</v>
      </c>
    </row>
    <row r="31" spans="2:68">
      <c r="B31" s="117">
        <v>1924</v>
      </c>
      <c r="C31" s="100">
        <v>1</v>
      </c>
      <c r="D31" s="100">
        <v>2</v>
      </c>
      <c r="E31" s="100">
        <v>0</v>
      </c>
      <c r="F31" s="100">
        <v>1</v>
      </c>
      <c r="G31" s="100">
        <v>0</v>
      </c>
      <c r="H31" s="100">
        <v>0</v>
      </c>
      <c r="I31" s="100">
        <v>3</v>
      </c>
      <c r="J31" s="100">
        <v>3</v>
      </c>
      <c r="K31" s="100">
        <v>3</v>
      </c>
      <c r="L31" s="100">
        <v>17</v>
      </c>
      <c r="M31" s="100">
        <v>19</v>
      </c>
      <c r="N31" s="100">
        <v>19</v>
      </c>
      <c r="O31" s="100">
        <v>26</v>
      </c>
      <c r="P31" s="100">
        <v>26</v>
      </c>
      <c r="Q31" s="100">
        <v>23</v>
      </c>
      <c r="R31" s="100">
        <v>19</v>
      </c>
      <c r="S31" s="100">
        <v>7</v>
      </c>
      <c r="T31" s="100">
        <v>8</v>
      </c>
      <c r="U31" s="100">
        <v>0</v>
      </c>
      <c r="V31" s="100">
        <v>177</v>
      </c>
      <c r="W31" s="128"/>
      <c r="X31" s="117">
        <v>1924</v>
      </c>
      <c r="Y31" s="100">
        <v>0</v>
      </c>
      <c r="Z31" s="100">
        <v>1</v>
      </c>
      <c r="AA31" s="100">
        <v>0</v>
      </c>
      <c r="AB31" s="100">
        <v>0</v>
      </c>
      <c r="AC31" s="100">
        <v>0</v>
      </c>
      <c r="AD31" s="100">
        <v>2</v>
      </c>
      <c r="AE31" s="100">
        <v>1</v>
      </c>
      <c r="AF31" s="100">
        <v>4</v>
      </c>
      <c r="AG31" s="100">
        <v>6</v>
      </c>
      <c r="AH31" s="100">
        <v>8</v>
      </c>
      <c r="AI31" s="100">
        <v>7</v>
      </c>
      <c r="AJ31" s="100">
        <v>6</v>
      </c>
      <c r="AK31" s="100">
        <v>15</v>
      </c>
      <c r="AL31" s="100">
        <v>18</v>
      </c>
      <c r="AM31" s="100">
        <v>12</v>
      </c>
      <c r="AN31" s="100">
        <v>10</v>
      </c>
      <c r="AO31" s="100">
        <v>5</v>
      </c>
      <c r="AP31" s="100">
        <v>3</v>
      </c>
      <c r="AQ31" s="100">
        <v>0</v>
      </c>
      <c r="AR31" s="100">
        <v>98</v>
      </c>
      <c r="AS31" s="128"/>
      <c r="AT31" s="117">
        <v>1924</v>
      </c>
      <c r="AU31" s="100">
        <v>1</v>
      </c>
      <c r="AV31" s="100">
        <v>3</v>
      </c>
      <c r="AW31" s="100">
        <v>0</v>
      </c>
      <c r="AX31" s="100">
        <v>1</v>
      </c>
      <c r="AY31" s="100">
        <v>0</v>
      </c>
      <c r="AZ31" s="100">
        <v>2</v>
      </c>
      <c r="BA31" s="100">
        <v>4</v>
      </c>
      <c r="BB31" s="100">
        <v>7</v>
      </c>
      <c r="BC31" s="100">
        <v>9</v>
      </c>
      <c r="BD31" s="100">
        <v>25</v>
      </c>
      <c r="BE31" s="100">
        <v>26</v>
      </c>
      <c r="BF31" s="100">
        <v>25</v>
      </c>
      <c r="BG31" s="100">
        <v>41</v>
      </c>
      <c r="BH31" s="100">
        <v>44</v>
      </c>
      <c r="BI31" s="100">
        <v>35</v>
      </c>
      <c r="BJ31" s="100">
        <v>29</v>
      </c>
      <c r="BK31" s="100">
        <v>12</v>
      </c>
      <c r="BL31" s="100">
        <v>11</v>
      </c>
      <c r="BM31" s="100">
        <v>0</v>
      </c>
      <c r="BN31" s="100">
        <v>275</v>
      </c>
      <c r="BP31" s="117">
        <v>1924</v>
      </c>
    </row>
    <row r="32" spans="2:68">
      <c r="B32" s="117">
        <v>1925</v>
      </c>
      <c r="C32" s="100">
        <v>1</v>
      </c>
      <c r="D32" s="100">
        <v>0</v>
      </c>
      <c r="E32" s="100">
        <v>0</v>
      </c>
      <c r="F32" s="100">
        <v>1</v>
      </c>
      <c r="G32" s="100">
        <v>0</v>
      </c>
      <c r="H32" s="100">
        <v>1</v>
      </c>
      <c r="I32" s="100">
        <v>1</v>
      </c>
      <c r="J32" s="100">
        <v>2</v>
      </c>
      <c r="K32" s="100">
        <v>3</v>
      </c>
      <c r="L32" s="100">
        <v>4</v>
      </c>
      <c r="M32" s="100">
        <v>12</v>
      </c>
      <c r="N32" s="100">
        <v>8</v>
      </c>
      <c r="O32" s="100">
        <v>17</v>
      </c>
      <c r="P32" s="100">
        <v>10</v>
      </c>
      <c r="Q32" s="100">
        <v>8</v>
      </c>
      <c r="R32" s="100">
        <v>11</v>
      </c>
      <c r="S32" s="100">
        <v>9</v>
      </c>
      <c r="T32" s="100">
        <v>5</v>
      </c>
      <c r="U32" s="100">
        <v>0</v>
      </c>
      <c r="V32" s="100">
        <v>93</v>
      </c>
      <c r="W32" s="128"/>
      <c r="X32" s="117">
        <v>1925</v>
      </c>
      <c r="Y32" s="100">
        <v>4</v>
      </c>
      <c r="Z32" s="100">
        <v>0</v>
      </c>
      <c r="AA32" s="100">
        <v>0</v>
      </c>
      <c r="AB32" s="100">
        <v>1</v>
      </c>
      <c r="AC32" s="100">
        <v>0</v>
      </c>
      <c r="AD32" s="100">
        <v>1</v>
      </c>
      <c r="AE32" s="100">
        <v>3</v>
      </c>
      <c r="AF32" s="100">
        <v>2</v>
      </c>
      <c r="AG32" s="100">
        <v>3</v>
      </c>
      <c r="AH32" s="100">
        <v>0</v>
      </c>
      <c r="AI32" s="100">
        <v>1</v>
      </c>
      <c r="AJ32" s="100">
        <v>2</v>
      </c>
      <c r="AK32" s="100">
        <v>11</v>
      </c>
      <c r="AL32" s="100">
        <v>9</v>
      </c>
      <c r="AM32" s="100">
        <v>13</v>
      </c>
      <c r="AN32" s="100">
        <v>12</v>
      </c>
      <c r="AO32" s="100">
        <v>6</v>
      </c>
      <c r="AP32" s="100">
        <v>4</v>
      </c>
      <c r="AQ32" s="100">
        <v>0</v>
      </c>
      <c r="AR32" s="100">
        <v>72</v>
      </c>
      <c r="AS32" s="128"/>
      <c r="AT32" s="117">
        <v>1925</v>
      </c>
      <c r="AU32" s="100">
        <v>5</v>
      </c>
      <c r="AV32" s="100">
        <v>0</v>
      </c>
      <c r="AW32" s="100">
        <v>0</v>
      </c>
      <c r="AX32" s="100">
        <v>2</v>
      </c>
      <c r="AY32" s="100">
        <v>0</v>
      </c>
      <c r="AZ32" s="100">
        <v>2</v>
      </c>
      <c r="BA32" s="100">
        <v>4</v>
      </c>
      <c r="BB32" s="100">
        <v>4</v>
      </c>
      <c r="BC32" s="100">
        <v>6</v>
      </c>
      <c r="BD32" s="100">
        <v>4</v>
      </c>
      <c r="BE32" s="100">
        <v>13</v>
      </c>
      <c r="BF32" s="100">
        <v>10</v>
      </c>
      <c r="BG32" s="100">
        <v>28</v>
      </c>
      <c r="BH32" s="100">
        <v>19</v>
      </c>
      <c r="BI32" s="100">
        <v>21</v>
      </c>
      <c r="BJ32" s="100">
        <v>23</v>
      </c>
      <c r="BK32" s="100">
        <v>15</v>
      </c>
      <c r="BL32" s="100">
        <v>9</v>
      </c>
      <c r="BM32" s="100">
        <v>0</v>
      </c>
      <c r="BN32" s="100">
        <v>165</v>
      </c>
      <c r="BP32" s="117">
        <v>1925</v>
      </c>
    </row>
    <row r="33" spans="2:68">
      <c r="B33" s="117">
        <v>1926</v>
      </c>
      <c r="C33" s="100">
        <v>2</v>
      </c>
      <c r="D33" s="100">
        <v>0</v>
      </c>
      <c r="E33" s="100">
        <v>0</v>
      </c>
      <c r="F33" s="100">
        <v>0</v>
      </c>
      <c r="G33" s="100">
        <v>0</v>
      </c>
      <c r="H33" s="100">
        <v>1</v>
      </c>
      <c r="I33" s="100">
        <v>0</v>
      </c>
      <c r="J33" s="100">
        <v>3</v>
      </c>
      <c r="K33" s="100">
        <v>2</v>
      </c>
      <c r="L33" s="100">
        <v>5</v>
      </c>
      <c r="M33" s="100">
        <v>8</v>
      </c>
      <c r="N33" s="100">
        <v>10</v>
      </c>
      <c r="O33" s="100">
        <v>14</v>
      </c>
      <c r="P33" s="100">
        <v>11</v>
      </c>
      <c r="Q33" s="100">
        <v>11</v>
      </c>
      <c r="R33" s="100">
        <v>9</v>
      </c>
      <c r="S33" s="100">
        <v>2</v>
      </c>
      <c r="T33" s="100">
        <v>5</v>
      </c>
      <c r="U33" s="100">
        <v>0</v>
      </c>
      <c r="V33" s="100">
        <v>83</v>
      </c>
      <c r="W33" s="128"/>
      <c r="X33" s="117">
        <v>1926</v>
      </c>
      <c r="Y33" s="100">
        <v>3</v>
      </c>
      <c r="Z33" s="100">
        <v>0</v>
      </c>
      <c r="AA33" s="100">
        <v>1</v>
      </c>
      <c r="AB33" s="100">
        <v>1</v>
      </c>
      <c r="AC33" s="100">
        <v>0</v>
      </c>
      <c r="AD33" s="100">
        <v>2</v>
      </c>
      <c r="AE33" s="100">
        <v>2</v>
      </c>
      <c r="AF33" s="100">
        <v>0</v>
      </c>
      <c r="AG33" s="100">
        <v>0</v>
      </c>
      <c r="AH33" s="100">
        <v>0</v>
      </c>
      <c r="AI33" s="100">
        <v>3</v>
      </c>
      <c r="AJ33" s="100">
        <v>5</v>
      </c>
      <c r="AK33" s="100">
        <v>2</v>
      </c>
      <c r="AL33" s="100">
        <v>9</v>
      </c>
      <c r="AM33" s="100">
        <v>8</v>
      </c>
      <c r="AN33" s="100">
        <v>6</v>
      </c>
      <c r="AO33" s="100">
        <v>8</v>
      </c>
      <c r="AP33" s="100">
        <v>5</v>
      </c>
      <c r="AQ33" s="100">
        <v>0</v>
      </c>
      <c r="AR33" s="100">
        <v>55</v>
      </c>
      <c r="AS33" s="128"/>
      <c r="AT33" s="117">
        <v>1926</v>
      </c>
      <c r="AU33" s="100">
        <v>5</v>
      </c>
      <c r="AV33" s="100">
        <v>0</v>
      </c>
      <c r="AW33" s="100">
        <v>1</v>
      </c>
      <c r="AX33" s="100">
        <v>1</v>
      </c>
      <c r="AY33" s="100">
        <v>0</v>
      </c>
      <c r="AZ33" s="100">
        <v>3</v>
      </c>
      <c r="BA33" s="100">
        <v>2</v>
      </c>
      <c r="BB33" s="100">
        <v>3</v>
      </c>
      <c r="BC33" s="100">
        <v>2</v>
      </c>
      <c r="BD33" s="100">
        <v>5</v>
      </c>
      <c r="BE33" s="100">
        <v>11</v>
      </c>
      <c r="BF33" s="100">
        <v>15</v>
      </c>
      <c r="BG33" s="100">
        <v>16</v>
      </c>
      <c r="BH33" s="100">
        <v>20</v>
      </c>
      <c r="BI33" s="100">
        <v>19</v>
      </c>
      <c r="BJ33" s="100">
        <v>15</v>
      </c>
      <c r="BK33" s="100">
        <v>10</v>
      </c>
      <c r="BL33" s="100">
        <v>10</v>
      </c>
      <c r="BM33" s="100">
        <v>0</v>
      </c>
      <c r="BN33" s="100">
        <v>138</v>
      </c>
      <c r="BP33" s="117">
        <v>1926</v>
      </c>
    </row>
    <row r="34" spans="2:68">
      <c r="B34" s="117">
        <v>1927</v>
      </c>
      <c r="C34" s="100">
        <v>1</v>
      </c>
      <c r="D34" s="100">
        <v>0</v>
      </c>
      <c r="E34" s="100">
        <v>0</v>
      </c>
      <c r="F34" s="100">
        <v>0</v>
      </c>
      <c r="G34" s="100">
        <v>0</v>
      </c>
      <c r="H34" s="100">
        <v>0</v>
      </c>
      <c r="I34" s="100">
        <v>2</v>
      </c>
      <c r="J34" s="100">
        <v>2</v>
      </c>
      <c r="K34" s="100">
        <v>4</v>
      </c>
      <c r="L34" s="100">
        <v>6</v>
      </c>
      <c r="M34" s="100">
        <v>5</v>
      </c>
      <c r="N34" s="100">
        <v>11</v>
      </c>
      <c r="O34" s="100">
        <v>17</v>
      </c>
      <c r="P34" s="100">
        <v>9</v>
      </c>
      <c r="Q34" s="100">
        <v>12</v>
      </c>
      <c r="R34" s="100">
        <v>6</v>
      </c>
      <c r="S34" s="100">
        <v>9</v>
      </c>
      <c r="T34" s="100">
        <v>1</v>
      </c>
      <c r="U34" s="100">
        <v>1</v>
      </c>
      <c r="V34" s="100">
        <v>86</v>
      </c>
      <c r="W34" s="128"/>
      <c r="X34" s="117">
        <v>1927</v>
      </c>
      <c r="Y34" s="100">
        <v>1</v>
      </c>
      <c r="Z34" s="100">
        <v>0</v>
      </c>
      <c r="AA34" s="100">
        <v>0</v>
      </c>
      <c r="AB34" s="100">
        <v>0</v>
      </c>
      <c r="AC34" s="100">
        <v>1</v>
      </c>
      <c r="AD34" s="100">
        <v>1</v>
      </c>
      <c r="AE34" s="100">
        <v>0</v>
      </c>
      <c r="AF34" s="100">
        <v>4</v>
      </c>
      <c r="AG34" s="100">
        <v>1</v>
      </c>
      <c r="AH34" s="100">
        <v>0</v>
      </c>
      <c r="AI34" s="100">
        <v>0</v>
      </c>
      <c r="AJ34" s="100">
        <v>6</v>
      </c>
      <c r="AK34" s="100">
        <v>6</v>
      </c>
      <c r="AL34" s="100">
        <v>8</v>
      </c>
      <c r="AM34" s="100">
        <v>10</v>
      </c>
      <c r="AN34" s="100">
        <v>3</v>
      </c>
      <c r="AO34" s="100">
        <v>2</v>
      </c>
      <c r="AP34" s="100">
        <v>3</v>
      </c>
      <c r="AQ34" s="100">
        <v>0</v>
      </c>
      <c r="AR34" s="100">
        <v>46</v>
      </c>
      <c r="AS34" s="128"/>
      <c r="AT34" s="117">
        <v>1927</v>
      </c>
      <c r="AU34" s="100">
        <v>2</v>
      </c>
      <c r="AV34" s="100">
        <v>0</v>
      </c>
      <c r="AW34" s="100">
        <v>0</v>
      </c>
      <c r="AX34" s="100">
        <v>0</v>
      </c>
      <c r="AY34" s="100">
        <v>1</v>
      </c>
      <c r="AZ34" s="100">
        <v>1</v>
      </c>
      <c r="BA34" s="100">
        <v>2</v>
      </c>
      <c r="BB34" s="100">
        <v>6</v>
      </c>
      <c r="BC34" s="100">
        <v>5</v>
      </c>
      <c r="BD34" s="100">
        <v>6</v>
      </c>
      <c r="BE34" s="100">
        <v>5</v>
      </c>
      <c r="BF34" s="100">
        <v>17</v>
      </c>
      <c r="BG34" s="100">
        <v>23</v>
      </c>
      <c r="BH34" s="100">
        <v>17</v>
      </c>
      <c r="BI34" s="100">
        <v>22</v>
      </c>
      <c r="BJ34" s="100">
        <v>9</v>
      </c>
      <c r="BK34" s="100">
        <v>11</v>
      </c>
      <c r="BL34" s="100">
        <v>4</v>
      </c>
      <c r="BM34" s="100">
        <v>1</v>
      </c>
      <c r="BN34" s="100">
        <v>132</v>
      </c>
      <c r="BP34" s="117">
        <v>1927</v>
      </c>
    </row>
    <row r="35" spans="2:68">
      <c r="B35" s="117">
        <v>1928</v>
      </c>
      <c r="C35" s="100">
        <v>1</v>
      </c>
      <c r="D35" s="100">
        <v>0</v>
      </c>
      <c r="E35" s="100">
        <v>0</v>
      </c>
      <c r="F35" s="100">
        <v>0</v>
      </c>
      <c r="G35" s="100">
        <v>0</v>
      </c>
      <c r="H35" s="100">
        <v>0</v>
      </c>
      <c r="I35" s="100">
        <v>1</v>
      </c>
      <c r="J35" s="100">
        <v>2</v>
      </c>
      <c r="K35" s="100">
        <v>4</v>
      </c>
      <c r="L35" s="100">
        <v>6</v>
      </c>
      <c r="M35" s="100">
        <v>7</v>
      </c>
      <c r="N35" s="100">
        <v>8</v>
      </c>
      <c r="O35" s="100">
        <v>16</v>
      </c>
      <c r="P35" s="100">
        <v>14</v>
      </c>
      <c r="Q35" s="100">
        <v>14</v>
      </c>
      <c r="R35" s="100">
        <v>7</v>
      </c>
      <c r="S35" s="100">
        <v>4</v>
      </c>
      <c r="T35" s="100">
        <v>1</v>
      </c>
      <c r="U35" s="100">
        <v>0</v>
      </c>
      <c r="V35" s="100">
        <v>85</v>
      </c>
      <c r="W35" s="128"/>
      <c r="X35" s="117">
        <v>1928</v>
      </c>
      <c r="Y35" s="100">
        <v>1</v>
      </c>
      <c r="Z35" s="100">
        <v>2</v>
      </c>
      <c r="AA35" s="100">
        <v>0</v>
      </c>
      <c r="AB35" s="100">
        <v>0</v>
      </c>
      <c r="AC35" s="100">
        <v>1</v>
      </c>
      <c r="AD35" s="100">
        <v>1</v>
      </c>
      <c r="AE35" s="100">
        <v>2</v>
      </c>
      <c r="AF35" s="100">
        <v>2</v>
      </c>
      <c r="AG35" s="100">
        <v>0</v>
      </c>
      <c r="AH35" s="100">
        <v>8</v>
      </c>
      <c r="AI35" s="100">
        <v>2</v>
      </c>
      <c r="AJ35" s="100">
        <v>6</v>
      </c>
      <c r="AK35" s="100">
        <v>5</v>
      </c>
      <c r="AL35" s="100">
        <v>8</v>
      </c>
      <c r="AM35" s="100">
        <v>6</v>
      </c>
      <c r="AN35" s="100">
        <v>6</v>
      </c>
      <c r="AO35" s="100">
        <v>3</v>
      </c>
      <c r="AP35" s="100">
        <v>2</v>
      </c>
      <c r="AQ35" s="100">
        <v>0</v>
      </c>
      <c r="AR35" s="100">
        <v>55</v>
      </c>
      <c r="AS35" s="128"/>
      <c r="AT35" s="117">
        <v>1928</v>
      </c>
      <c r="AU35" s="100">
        <v>2</v>
      </c>
      <c r="AV35" s="100">
        <v>2</v>
      </c>
      <c r="AW35" s="100">
        <v>0</v>
      </c>
      <c r="AX35" s="100">
        <v>0</v>
      </c>
      <c r="AY35" s="100">
        <v>1</v>
      </c>
      <c r="AZ35" s="100">
        <v>1</v>
      </c>
      <c r="BA35" s="100">
        <v>3</v>
      </c>
      <c r="BB35" s="100">
        <v>4</v>
      </c>
      <c r="BC35" s="100">
        <v>4</v>
      </c>
      <c r="BD35" s="100">
        <v>14</v>
      </c>
      <c r="BE35" s="100">
        <v>9</v>
      </c>
      <c r="BF35" s="100">
        <v>14</v>
      </c>
      <c r="BG35" s="100">
        <v>21</v>
      </c>
      <c r="BH35" s="100">
        <v>22</v>
      </c>
      <c r="BI35" s="100">
        <v>20</v>
      </c>
      <c r="BJ35" s="100">
        <v>13</v>
      </c>
      <c r="BK35" s="100">
        <v>7</v>
      </c>
      <c r="BL35" s="100">
        <v>3</v>
      </c>
      <c r="BM35" s="100">
        <v>0</v>
      </c>
      <c r="BN35" s="100">
        <v>140</v>
      </c>
      <c r="BP35" s="117">
        <v>1928</v>
      </c>
    </row>
    <row r="36" spans="2:68">
      <c r="B36" s="117">
        <v>1929</v>
      </c>
      <c r="C36" s="100">
        <v>1</v>
      </c>
      <c r="D36" s="100">
        <v>2</v>
      </c>
      <c r="E36" s="100">
        <v>0</v>
      </c>
      <c r="F36" s="100">
        <v>0</v>
      </c>
      <c r="G36" s="100">
        <v>0</v>
      </c>
      <c r="H36" s="100">
        <v>0</v>
      </c>
      <c r="I36" s="100">
        <v>0</v>
      </c>
      <c r="J36" s="100">
        <v>1</v>
      </c>
      <c r="K36" s="100">
        <v>4</v>
      </c>
      <c r="L36" s="100">
        <v>5</v>
      </c>
      <c r="M36" s="100">
        <v>11</v>
      </c>
      <c r="N36" s="100">
        <v>8</v>
      </c>
      <c r="O36" s="100">
        <v>17</v>
      </c>
      <c r="P36" s="100">
        <v>9</v>
      </c>
      <c r="Q36" s="100">
        <v>13</v>
      </c>
      <c r="R36" s="100">
        <v>12</v>
      </c>
      <c r="S36" s="100">
        <v>6</v>
      </c>
      <c r="T36" s="100">
        <v>2</v>
      </c>
      <c r="U36" s="100">
        <v>0</v>
      </c>
      <c r="V36" s="100">
        <v>91</v>
      </c>
      <c r="W36" s="128"/>
      <c r="X36" s="117">
        <v>1929</v>
      </c>
      <c r="Y36" s="100">
        <v>2</v>
      </c>
      <c r="Z36" s="100">
        <v>1</v>
      </c>
      <c r="AA36" s="100">
        <v>1</v>
      </c>
      <c r="AB36" s="100">
        <v>1</v>
      </c>
      <c r="AC36" s="100">
        <v>0</v>
      </c>
      <c r="AD36" s="100">
        <v>1</v>
      </c>
      <c r="AE36" s="100">
        <v>0</v>
      </c>
      <c r="AF36" s="100">
        <v>4</v>
      </c>
      <c r="AG36" s="100">
        <v>4</v>
      </c>
      <c r="AH36" s="100">
        <v>3</v>
      </c>
      <c r="AI36" s="100">
        <v>4</v>
      </c>
      <c r="AJ36" s="100">
        <v>5</v>
      </c>
      <c r="AK36" s="100">
        <v>8</v>
      </c>
      <c r="AL36" s="100">
        <v>6</v>
      </c>
      <c r="AM36" s="100">
        <v>8</v>
      </c>
      <c r="AN36" s="100">
        <v>7</v>
      </c>
      <c r="AO36" s="100">
        <v>7</v>
      </c>
      <c r="AP36" s="100">
        <v>5</v>
      </c>
      <c r="AQ36" s="100">
        <v>0</v>
      </c>
      <c r="AR36" s="100">
        <v>67</v>
      </c>
      <c r="AS36" s="128"/>
      <c r="AT36" s="117">
        <v>1929</v>
      </c>
      <c r="AU36" s="100">
        <v>3</v>
      </c>
      <c r="AV36" s="100">
        <v>3</v>
      </c>
      <c r="AW36" s="100">
        <v>1</v>
      </c>
      <c r="AX36" s="100">
        <v>1</v>
      </c>
      <c r="AY36" s="100">
        <v>0</v>
      </c>
      <c r="AZ36" s="100">
        <v>1</v>
      </c>
      <c r="BA36" s="100">
        <v>0</v>
      </c>
      <c r="BB36" s="100">
        <v>5</v>
      </c>
      <c r="BC36" s="100">
        <v>8</v>
      </c>
      <c r="BD36" s="100">
        <v>8</v>
      </c>
      <c r="BE36" s="100">
        <v>15</v>
      </c>
      <c r="BF36" s="100">
        <v>13</v>
      </c>
      <c r="BG36" s="100">
        <v>25</v>
      </c>
      <c r="BH36" s="100">
        <v>15</v>
      </c>
      <c r="BI36" s="100">
        <v>21</v>
      </c>
      <c r="BJ36" s="100">
        <v>19</v>
      </c>
      <c r="BK36" s="100">
        <v>13</v>
      </c>
      <c r="BL36" s="100">
        <v>7</v>
      </c>
      <c r="BM36" s="100">
        <v>0</v>
      </c>
      <c r="BN36" s="100">
        <v>158</v>
      </c>
      <c r="BP36" s="117">
        <v>1929</v>
      </c>
    </row>
    <row r="37" spans="2:68">
      <c r="B37" s="117">
        <v>1930</v>
      </c>
      <c r="C37" s="100">
        <v>1</v>
      </c>
      <c r="D37" s="100">
        <v>0</v>
      </c>
      <c r="E37" s="100">
        <v>1</v>
      </c>
      <c r="F37" s="100">
        <v>1</v>
      </c>
      <c r="G37" s="100">
        <v>0</v>
      </c>
      <c r="H37" s="100">
        <v>1</v>
      </c>
      <c r="I37" s="100">
        <v>1</v>
      </c>
      <c r="J37" s="100">
        <v>0</v>
      </c>
      <c r="K37" s="100">
        <v>3</v>
      </c>
      <c r="L37" s="100">
        <v>7</v>
      </c>
      <c r="M37" s="100">
        <v>4</v>
      </c>
      <c r="N37" s="100">
        <v>3</v>
      </c>
      <c r="O37" s="100">
        <v>6</v>
      </c>
      <c r="P37" s="100">
        <v>11</v>
      </c>
      <c r="Q37" s="100">
        <v>13</v>
      </c>
      <c r="R37" s="100">
        <v>9</v>
      </c>
      <c r="S37" s="100">
        <v>7</v>
      </c>
      <c r="T37" s="100">
        <v>5</v>
      </c>
      <c r="U37" s="100">
        <v>0</v>
      </c>
      <c r="V37" s="100">
        <v>73</v>
      </c>
      <c r="W37" s="128"/>
      <c r="X37" s="117">
        <v>1930</v>
      </c>
      <c r="Y37" s="100">
        <v>1</v>
      </c>
      <c r="Z37" s="100">
        <v>0</v>
      </c>
      <c r="AA37" s="100">
        <v>0</v>
      </c>
      <c r="AB37" s="100">
        <v>1</v>
      </c>
      <c r="AC37" s="100">
        <v>0</v>
      </c>
      <c r="AD37" s="100">
        <v>0</v>
      </c>
      <c r="AE37" s="100">
        <v>0</v>
      </c>
      <c r="AF37" s="100">
        <v>1</v>
      </c>
      <c r="AG37" s="100">
        <v>3</v>
      </c>
      <c r="AH37" s="100">
        <v>2</v>
      </c>
      <c r="AI37" s="100">
        <v>1</v>
      </c>
      <c r="AJ37" s="100">
        <v>8</v>
      </c>
      <c r="AK37" s="100">
        <v>4</v>
      </c>
      <c r="AL37" s="100">
        <v>3</v>
      </c>
      <c r="AM37" s="100">
        <v>12</v>
      </c>
      <c r="AN37" s="100">
        <v>4</v>
      </c>
      <c r="AO37" s="100">
        <v>3</v>
      </c>
      <c r="AP37" s="100">
        <v>2</v>
      </c>
      <c r="AQ37" s="100">
        <v>0</v>
      </c>
      <c r="AR37" s="100">
        <v>45</v>
      </c>
      <c r="AS37" s="128"/>
      <c r="AT37" s="117">
        <v>1930</v>
      </c>
      <c r="AU37" s="100">
        <v>2</v>
      </c>
      <c r="AV37" s="100">
        <v>0</v>
      </c>
      <c r="AW37" s="100">
        <v>1</v>
      </c>
      <c r="AX37" s="100">
        <v>2</v>
      </c>
      <c r="AY37" s="100">
        <v>0</v>
      </c>
      <c r="AZ37" s="100">
        <v>1</v>
      </c>
      <c r="BA37" s="100">
        <v>1</v>
      </c>
      <c r="BB37" s="100">
        <v>1</v>
      </c>
      <c r="BC37" s="100">
        <v>6</v>
      </c>
      <c r="BD37" s="100">
        <v>9</v>
      </c>
      <c r="BE37" s="100">
        <v>5</v>
      </c>
      <c r="BF37" s="100">
        <v>11</v>
      </c>
      <c r="BG37" s="100">
        <v>10</v>
      </c>
      <c r="BH37" s="100">
        <v>14</v>
      </c>
      <c r="BI37" s="100">
        <v>25</v>
      </c>
      <c r="BJ37" s="100">
        <v>13</v>
      </c>
      <c r="BK37" s="100">
        <v>10</v>
      </c>
      <c r="BL37" s="100">
        <v>7</v>
      </c>
      <c r="BM37" s="100">
        <v>0</v>
      </c>
      <c r="BN37" s="100">
        <v>118</v>
      </c>
      <c r="BP37" s="117">
        <v>1930</v>
      </c>
    </row>
    <row r="38" spans="2:68">
      <c r="B38" s="118">
        <v>1931</v>
      </c>
      <c r="C38" s="100">
        <v>0</v>
      </c>
      <c r="D38" s="100">
        <v>0</v>
      </c>
      <c r="E38" s="100">
        <v>1</v>
      </c>
      <c r="F38" s="100">
        <v>0</v>
      </c>
      <c r="G38" s="100">
        <v>0</v>
      </c>
      <c r="H38" s="100">
        <v>0</v>
      </c>
      <c r="I38" s="100">
        <v>0</v>
      </c>
      <c r="J38" s="100">
        <v>1</v>
      </c>
      <c r="K38" s="100">
        <v>4</v>
      </c>
      <c r="L38" s="100">
        <v>6</v>
      </c>
      <c r="M38" s="100">
        <v>6</v>
      </c>
      <c r="N38" s="100">
        <v>7</v>
      </c>
      <c r="O38" s="100">
        <v>7</v>
      </c>
      <c r="P38" s="100">
        <v>16</v>
      </c>
      <c r="Q38" s="100">
        <v>10</v>
      </c>
      <c r="R38" s="100">
        <v>10</v>
      </c>
      <c r="S38" s="100">
        <v>6</v>
      </c>
      <c r="T38" s="100">
        <v>2</v>
      </c>
      <c r="U38" s="100">
        <v>0</v>
      </c>
      <c r="V38" s="100">
        <v>76</v>
      </c>
      <c r="W38" s="128"/>
      <c r="X38" s="118">
        <v>1931</v>
      </c>
      <c r="Y38" s="100">
        <v>2</v>
      </c>
      <c r="Z38" s="100">
        <v>0</v>
      </c>
      <c r="AA38" s="100">
        <v>0</v>
      </c>
      <c r="AB38" s="100">
        <v>0</v>
      </c>
      <c r="AC38" s="100">
        <v>0</v>
      </c>
      <c r="AD38" s="100">
        <v>0</v>
      </c>
      <c r="AE38" s="100">
        <v>1</v>
      </c>
      <c r="AF38" s="100">
        <v>3</v>
      </c>
      <c r="AG38" s="100">
        <v>3</v>
      </c>
      <c r="AH38" s="100">
        <v>2</v>
      </c>
      <c r="AI38" s="100">
        <v>7</v>
      </c>
      <c r="AJ38" s="100">
        <v>9</v>
      </c>
      <c r="AK38" s="100">
        <v>10</v>
      </c>
      <c r="AL38" s="100">
        <v>8</v>
      </c>
      <c r="AM38" s="100">
        <v>8</v>
      </c>
      <c r="AN38" s="100">
        <v>5</v>
      </c>
      <c r="AO38" s="100">
        <v>4</v>
      </c>
      <c r="AP38" s="100">
        <v>1</v>
      </c>
      <c r="AQ38" s="100">
        <v>0</v>
      </c>
      <c r="AR38" s="100">
        <v>63</v>
      </c>
      <c r="AS38" s="128"/>
      <c r="AT38" s="118">
        <v>1931</v>
      </c>
      <c r="AU38" s="100">
        <v>2</v>
      </c>
      <c r="AV38" s="100">
        <v>0</v>
      </c>
      <c r="AW38" s="100">
        <v>1</v>
      </c>
      <c r="AX38" s="100">
        <v>0</v>
      </c>
      <c r="AY38" s="100">
        <v>0</v>
      </c>
      <c r="AZ38" s="100">
        <v>0</v>
      </c>
      <c r="BA38" s="100">
        <v>1</v>
      </c>
      <c r="BB38" s="100">
        <v>4</v>
      </c>
      <c r="BC38" s="100">
        <v>7</v>
      </c>
      <c r="BD38" s="100">
        <v>8</v>
      </c>
      <c r="BE38" s="100">
        <v>13</v>
      </c>
      <c r="BF38" s="100">
        <v>16</v>
      </c>
      <c r="BG38" s="100">
        <v>17</v>
      </c>
      <c r="BH38" s="100">
        <v>24</v>
      </c>
      <c r="BI38" s="100">
        <v>18</v>
      </c>
      <c r="BJ38" s="100">
        <v>15</v>
      </c>
      <c r="BK38" s="100">
        <v>10</v>
      </c>
      <c r="BL38" s="100">
        <v>3</v>
      </c>
      <c r="BM38" s="100">
        <v>0</v>
      </c>
      <c r="BN38" s="100">
        <v>139</v>
      </c>
      <c r="BP38" s="118">
        <v>1931</v>
      </c>
    </row>
    <row r="39" spans="2:68">
      <c r="B39" s="118">
        <v>1932</v>
      </c>
      <c r="C39" s="100">
        <v>0</v>
      </c>
      <c r="D39" s="100">
        <v>0</v>
      </c>
      <c r="E39" s="100">
        <v>0</v>
      </c>
      <c r="F39" s="100">
        <v>0</v>
      </c>
      <c r="G39" s="100">
        <v>0</v>
      </c>
      <c r="H39" s="100">
        <v>0</v>
      </c>
      <c r="I39" s="100">
        <v>0</v>
      </c>
      <c r="J39" s="100">
        <v>3</v>
      </c>
      <c r="K39" s="100">
        <v>5</v>
      </c>
      <c r="L39" s="100">
        <v>2</v>
      </c>
      <c r="M39" s="100">
        <v>9</v>
      </c>
      <c r="N39" s="100">
        <v>10</v>
      </c>
      <c r="O39" s="100">
        <v>7</v>
      </c>
      <c r="P39" s="100">
        <v>13</v>
      </c>
      <c r="Q39" s="100">
        <v>16</v>
      </c>
      <c r="R39" s="100">
        <v>10</v>
      </c>
      <c r="S39" s="100">
        <v>5</v>
      </c>
      <c r="T39" s="100">
        <v>1</v>
      </c>
      <c r="U39" s="100">
        <v>0</v>
      </c>
      <c r="V39" s="100">
        <v>81</v>
      </c>
      <c r="W39" s="128"/>
      <c r="X39" s="118">
        <v>1932</v>
      </c>
      <c r="Y39" s="100">
        <v>0</v>
      </c>
      <c r="Z39" s="100">
        <v>0</v>
      </c>
      <c r="AA39" s="100">
        <v>0</v>
      </c>
      <c r="AB39" s="100">
        <v>1</v>
      </c>
      <c r="AC39" s="100">
        <v>1</v>
      </c>
      <c r="AD39" s="100">
        <v>1</v>
      </c>
      <c r="AE39" s="100">
        <v>0</v>
      </c>
      <c r="AF39" s="100">
        <v>3</v>
      </c>
      <c r="AG39" s="100">
        <v>1</v>
      </c>
      <c r="AH39" s="100">
        <v>5</v>
      </c>
      <c r="AI39" s="100">
        <v>2</v>
      </c>
      <c r="AJ39" s="100">
        <v>3</v>
      </c>
      <c r="AK39" s="100">
        <v>9</v>
      </c>
      <c r="AL39" s="100">
        <v>9</v>
      </c>
      <c r="AM39" s="100">
        <v>10</v>
      </c>
      <c r="AN39" s="100">
        <v>2</v>
      </c>
      <c r="AO39" s="100">
        <v>3</v>
      </c>
      <c r="AP39" s="100">
        <v>4</v>
      </c>
      <c r="AQ39" s="100">
        <v>0</v>
      </c>
      <c r="AR39" s="100">
        <v>54</v>
      </c>
      <c r="AS39" s="128"/>
      <c r="AT39" s="118">
        <v>1932</v>
      </c>
      <c r="AU39" s="100">
        <v>0</v>
      </c>
      <c r="AV39" s="100">
        <v>0</v>
      </c>
      <c r="AW39" s="100">
        <v>0</v>
      </c>
      <c r="AX39" s="100">
        <v>1</v>
      </c>
      <c r="AY39" s="100">
        <v>1</v>
      </c>
      <c r="AZ39" s="100">
        <v>1</v>
      </c>
      <c r="BA39" s="100">
        <v>0</v>
      </c>
      <c r="BB39" s="100">
        <v>6</v>
      </c>
      <c r="BC39" s="100">
        <v>6</v>
      </c>
      <c r="BD39" s="100">
        <v>7</v>
      </c>
      <c r="BE39" s="100">
        <v>11</v>
      </c>
      <c r="BF39" s="100">
        <v>13</v>
      </c>
      <c r="BG39" s="100">
        <v>16</v>
      </c>
      <c r="BH39" s="100">
        <v>22</v>
      </c>
      <c r="BI39" s="100">
        <v>26</v>
      </c>
      <c r="BJ39" s="100">
        <v>12</v>
      </c>
      <c r="BK39" s="100">
        <v>8</v>
      </c>
      <c r="BL39" s="100">
        <v>5</v>
      </c>
      <c r="BM39" s="100">
        <v>0</v>
      </c>
      <c r="BN39" s="100">
        <v>135</v>
      </c>
      <c r="BP39" s="118">
        <v>1932</v>
      </c>
    </row>
    <row r="40" spans="2:68">
      <c r="B40" s="118">
        <v>1933</v>
      </c>
      <c r="C40" s="100">
        <v>1</v>
      </c>
      <c r="D40" s="100">
        <v>0</v>
      </c>
      <c r="E40" s="100">
        <v>1</v>
      </c>
      <c r="F40" s="100">
        <v>0</v>
      </c>
      <c r="G40" s="100">
        <v>0</v>
      </c>
      <c r="H40" s="100">
        <v>0</v>
      </c>
      <c r="I40" s="100">
        <v>0</v>
      </c>
      <c r="J40" s="100">
        <v>1</v>
      </c>
      <c r="K40" s="100">
        <v>4</v>
      </c>
      <c r="L40" s="100">
        <v>6</v>
      </c>
      <c r="M40" s="100">
        <v>8</v>
      </c>
      <c r="N40" s="100">
        <v>8</v>
      </c>
      <c r="O40" s="100">
        <v>11</v>
      </c>
      <c r="P40" s="100">
        <v>10</v>
      </c>
      <c r="Q40" s="100">
        <v>6</v>
      </c>
      <c r="R40" s="100">
        <v>5</v>
      </c>
      <c r="S40" s="100">
        <v>6</v>
      </c>
      <c r="T40" s="100">
        <v>3</v>
      </c>
      <c r="U40" s="100">
        <v>0</v>
      </c>
      <c r="V40" s="100">
        <v>70</v>
      </c>
      <c r="W40" s="128"/>
      <c r="X40" s="118">
        <v>1933</v>
      </c>
      <c r="Y40" s="100">
        <v>1</v>
      </c>
      <c r="Z40" s="100">
        <v>1</v>
      </c>
      <c r="AA40" s="100">
        <v>0</v>
      </c>
      <c r="AB40" s="100">
        <v>0</v>
      </c>
      <c r="AC40" s="100">
        <v>3</v>
      </c>
      <c r="AD40" s="100">
        <v>1</v>
      </c>
      <c r="AE40" s="100">
        <v>2</v>
      </c>
      <c r="AF40" s="100">
        <v>4</v>
      </c>
      <c r="AG40" s="100">
        <v>4</v>
      </c>
      <c r="AH40" s="100">
        <v>8</v>
      </c>
      <c r="AI40" s="100">
        <v>6</v>
      </c>
      <c r="AJ40" s="100">
        <v>3</v>
      </c>
      <c r="AK40" s="100">
        <v>2</v>
      </c>
      <c r="AL40" s="100">
        <v>9</v>
      </c>
      <c r="AM40" s="100">
        <v>9</v>
      </c>
      <c r="AN40" s="100">
        <v>5</v>
      </c>
      <c r="AO40" s="100">
        <v>4</v>
      </c>
      <c r="AP40" s="100">
        <v>5</v>
      </c>
      <c r="AQ40" s="100">
        <v>0</v>
      </c>
      <c r="AR40" s="100">
        <v>67</v>
      </c>
      <c r="AS40" s="128"/>
      <c r="AT40" s="118">
        <v>1933</v>
      </c>
      <c r="AU40" s="100">
        <v>2</v>
      </c>
      <c r="AV40" s="100">
        <v>1</v>
      </c>
      <c r="AW40" s="100">
        <v>1</v>
      </c>
      <c r="AX40" s="100">
        <v>0</v>
      </c>
      <c r="AY40" s="100">
        <v>3</v>
      </c>
      <c r="AZ40" s="100">
        <v>1</v>
      </c>
      <c r="BA40" s="100">
        <v>2</v>
      </c>
      <c r="BB40" s="100">
        <v>5</v>
      </c>
      <c r="BC40" s="100">
        <v>8</v>
      </c>
      <c r="BD40" s="100">
        <v>14</v>
      </c>
      <c r="BE40" s="100">
        <v>14</v>
      </c>
      <c r="BF40" s="100">
        <v>11</v>
      </c>
      <c r="BG40" s="100">
        <v>13</v>
      </c>
      <c r="BH40" s="100">
        <v>19</v>
      </c>
      <c r="BI40" s="100">
        <v>15</v>
      </c>
      <c r="BJ40" s="100">
        <v>10</v>
      </c>
      <c r="BK40" s="100">
        <v>10</v>
      </c>
      <c r="BL40" s="100">
        <v>8</v>
      </c>
      <c r="BM40" s="100">
        <v>0</v>
      </c>
      <c r="BN40" s="100">
        <v>137</v>
      </c>
      <c r="BP40" s="118">
        <v>1933</v>
      </c>
    </row>
    <row r="41" spans="2:68">
      <c r="B41" s="118">
        <v>1934</v>
      </c>
      <c r="C41" s="100">
        <v>1</v>
      </c>
      <c r="D41" s="100">
        <v>0</v>
      </c>
      <c r="E41" s="100">
        <v>0</v>
      </c>
      <c r="F41" s="100">
        <v>0</v>
      </c>
      <c r="G41" s="100">
        <v>0</v>
      </c>
      <c r="H41" s="100">
        <v>1</v>
      </c>
      <c r="I41" s="100">
        <v>0</v>
      </c>
      <c r="J41" s="100">
        <v>1</v>
      </c>
      <c r="K41" s="100">
        <v>2</v>
      </c>
      <c r="L41" s="100">
        <v>4</v>
      </c>
      <c r="M41" s="100">
        <v>10</v>
      </c>
      <c r="N41" s="100">
        <v>7</v>
      </c>
      <c r="O41" s="100">
        <v>13</v>
      </c>
      <c r="P41" s="100">
        <v>10</v>
      </c>
      <c r="Q41" s="100">
        <v>9</v>
      </c>
      <c r="R41" s="100">
        <v>11</v>
      </c>
      <c r="S41" s="100">
        <v>6</v>
      </c>
      <c r="T41" s="100">
        <v>3</v>
      </c>
      <c r="U41" s="100">
        <v>0</v>
      </c>
      <c r="V41" s="100">
        <v>78</v>
      </c>
      <c r="W41" s="128"/>
      <c r="X41" s="118">
        <v>1934</v>
      </c>
      <c r="Y41" s="100">
        <v>0</v>
      </c>
      <c r="Z41" s="100">
        <v>1</v>
      </c>
      <c r="AA41" s="100">
        <v>0</v>
      </c>
      <c r="AB41" s="100">
        <v>0</v>
      </c>
      <c r="AC41" s="100">
        <v>3</v>
      </c>
      <c r="AD41" s="100">
        <v>1</v>
      </c>
      <c r="AE41" s="100">
        <v>2</v>
      </c>
      <c r="AF41" s="100">
        <v>1</v>
      </c>
      <c r="AG41" s="100">
        <v>5</v>
      </c>
      <c r="AH41" s="100">
        <v>5</v>
      </c>
      <c r="AI41" s="100">
        <v>7</v>
      </c>
      <c r="AJ41" s="100">
        <v>6</v>
      </c>
      <c r="AK41" s="100">
        <v>9</v>
      </c>
      <c r="AL41" s="100">
        <v>10</v>
      </c>
      <c r="AM41" s="100">
        <v>8</v>
      </c>
      <c r="AN41" s="100">
        <v>9</v>
      </c>
      <c r="AO41" s="100">
        <v>3</v>
      </c>
      <c r="AP41" s="100">
        <v>5</v>
      </c>
      <c r="AQ41" s="100">
        <v>0</v>
      </c>
      <c r="AR41" s="100">
        <v>75</v>
      </c>
      <c r="AS41" s="128"/>
      <c r="AT41" s="118">
        <v>1934</v>
      </c>
      <c r="AU41" s="100">
        <v>1</v>
      </c>
      <c r="AV41" s="100">
        <v>1</v>
      </c>
      <c r="AW41" s="100">
        <v>0</v>
      </c>
      <c r="AX41" s="100">
        <v>0</v>
      </c>
      <c r="AY41" s="100">
        <v>3</v>
      </c>
      <c r="AZ41" s="100">
        <v>2</v>
      </c>
      <c r="BA41" s="100">
        <v>2</v>
      </c>
      <c r="BB41" s="100">
        <v>2</v>
      </c>
      <c r="BC41" s="100">
        <v>7</v>
      </c>
      <c r="BD41" s="100">
        <v>9</v>
      </c>
      <c r="BE41" s="100">
        <v>17</v>
      </c>
      <c r="BF41" s="100">
        <v>13</v>
      </c>
      <c r="BG41" s="100">
        <v>22</v>
      </c>
      <c r="BH41" s="100">
        <v>20</v>
      </c>
      <c r="BI41" s="100">
        <v>17</v>
      </c>
      <c r="BJ41" s="100">
        <v>20</v>
      </c>
      <c r="BK41" s="100">
        <v>9</v>
      </c>
      <c r="BL41" s="100">
        <v>8</v>
      </c>
      <c r="BM41" s="100">
        <v>0</v>
      </c>
      <c r="BN41" s="100">
        <v>153</v>
      </c>
      <c r="BP41" s="118">
        <v>1934</v>
      </c>
    </row>
    <row r="42" spans="2:68">
      <c r="B42" s="118">
        <v>1935</v>
      </c>
      <c r="C42" s="100">
        <v>1</v>
      </c>
      <c r="D42" s="100">
        <v>1</v>
      </c>
      <c r="E42" s="100">
        <v>0</v>
      </c>
      <c r="F42" s="100">
        <v>1</v>
      </c>
      <c r="G42" s="100">
        <v>1</v>
      </c>
      <c r="H42" s="100">
        <v>0</v>
      </c>
      <c r="I42" s="100">
        <v>2</v>
      </c>
      <c r="J42" s="100">
        <v>1</v>
      </c>
      <c r="K42" s="100">
        <v>2</v>
      </c>
      <c r="L42" s="100">
        <v>4</v>
      </c>
      <c r="M42" s="100">
        <v>4</v>
      </c>
      <c r="N42" s="100">
        <v>9</v>
      </c>
      <c r="O42" s="100">
        <v>16</v>
      </c>
      <c r="P42" s="100">
        <v>14</v>
      </c>
      <c r="Q42" s="100">
        <v>13</v>
      </c>
      <c r="R42" s="100">
        <v>11</v>
      </c>
      <c r="S42" s="100">
        <v>6</v>
      </c>
      <c r="T42" s="100">
        <v>3</v>
      </c>
      <c r="U42" s="100">
        <v>0</v>
      </c>
      <c r="V42" s="100">
        <v>89</v>
      </c>
      <c r="W42" s="128"/>
      <c r="X42" s="118">
        <v>1935</v>
      </c>
      <c r="Y42" s="100">
        <v>1</v>
      </c>
      <c r="Z42" s="100">
        <v>1</v>
      </c>
      <c r="AA42" s="100">
        <v>0</v>
      </c>
      <c r="AB42" s="100">
        <v>0</v>
      </c>
      <c r="AC42" s="100">
        <v>1</v>
      </c>
      <c r="AD42" s="100">
        <v>0</v>
      </c>
      <c r="AE42" s="100">
        <v>2</v>
      </c>
      <c r="AF42" s="100">
        <v>1</v>
      </c>
      <c r="AG42" s="100">
        <v>3</v>
      </c>
      <c r="AH42" s="100">
        <v>3</v>
      </c>
      <c r="AI42" s="100">
        <v>4</v>
      </c>
      <c r="AJ42" s="100">
        <v>6</v>
      </c>
      <c r="AK42" s="100">
        <v>3</v>
      </c>
      <c r="AL42" s="100">
        <v>4</v>
      </c>
      <c r="AM42" s="100">
        <v>9</v>
      </c>
      <c r="AN42" s="100">
        <v>5</v>
      </c>
      <c r="AO42" s="100">
        <v>3</v>
      </c>
      <c r="AP42" s="100">
        <v>3</v>
      </c>
      <c r="AQ42" s="100">
        <v>0</v>
      </c>
      <c r="AR42" s="100">
        <v>49</v>
      </c>
      <c r="AS42" s="128"/>
      <c r="AT42" s="118">
        <v>1935</v>
      </c>
      <c r="AU42" s="100">
        <v>2</v>
      </c>
      <c r="AV42" s="100">
        <v>2</v>
      </c>
      <c r="AW42" s="100">
        <v>0</v>
      </c>
      <c r="AX42" s="100">
        <v>1</v>
      </c>
      <c r="AY42" s="100">
        <v>2</v>
      </c>
      <c r="AZ42" s="100">
        <v>0</v>
      </c>
      <c r="BA42" s="100">
        <v>4</v>
      </c>
      <c r="BB42" s="100">
        <v>2</v>
      </c>
      <c r="BC42" s="100">
        <v>5</v>
      </c>
      <c r="BD42" s="100">
        <v>7</v>
      </c>
      <c r="BE42" s="100">
        <v>8</v>
      </c>
      <c r="BF42" s="100">
        <v>15</v>
      </c>
      <c r="BG42" s="100">
        <v>19</v>
      </c>
      <c r="BH42" s="100">
        <v>18</v>
      </c>
      <c r="BI42" s="100">
        <v>22</v>
      </c>
      <c r="BJ42" s="100">
        <v>16</v>
      </c>
      <c r="BK42" s="100">
        <v>9</v>
      </c>
      <c r="BL42" s="100">
        <v>6</v>
      </c>
      <c r="BM42" s="100">
        <v>0</v>
      </c>
      <c r="BN42" s="100">
        <v>138</v>
      </c>
      <c r="BP42" s="118">
        <v>1935</v>
      </c>
    </row>
    <row r="43" spans="2:68">
      <c r="B43" s="118">
        <v>1936</v>
      </c>
      <c r="C43" s="100">
        <v>1</v>
      </c>
      <c r="D43" s="100">
        <v>0</v>
      </c>
      <c r="E43" s="100">
        <v>0</v>
      </c>
      <c r="F43" s="100">
        <v>0</v>
      </c>
      <c r="G43" s="100">
        <v>0</v>
      </c>
      <c r="H43" s="100">
        <v>1</v>
      </c>
      <c r="I43" s="100">
        <v>0</v>
      </c>
      <c r="J43" s="100">
        <v>1</v>
      </c>
      <c r="K43" s="100">
        <v>3</v>
      </c>
      <c r="L43" s="100">
        <v>4</v>
      </c>
      <c r="M43" s="100">
        <v>4</v>
      </c>
      <c r="N43" s="100">
        <v>10</v>
      </c>
      <c r="O43" s="100">
        <v>12</v>
      </c>
      <c r="P43" s="100">
        <v>14</v>
      </c>
      <c r="Q43" s="100">
        <v>12</v>
      </c>
      <c r="R43" s="100">
        <v>5</v>
      </c>
      <c r="S43" s="100">
        <v>3</v>
      </c>
      <c r="T43" s="100">
        <v>0</v>
      </c>
      <c r="U43" s="100">
        <v>0</v>
      </c>
      <c r="V43" s="100">
        <v>70</v>
      </c>
      <c r="W43" s="128"/>
      <c r="X43" s="118">
        <v>1936</v>
      </c>
      <c r="Y43" s="100">
        <v>0</v>
      </c>
      <c r="Z43" s="100">
        <v>0</v>
      </c>
      <c r="AA43" s="100">
        <v>0</v>
      </c>
      <c r="AB43" s="100">
        <v>1</v>
      </c>
      <c r="AC43" s="100">
        <v>1</v>
      </c>
      <c r="AD43" s="100">
        <v>1</v>
      </c>
      <c r="AE43" s="100">
        <v>2</v>
      </c>
      <c r="AF43" s="100">
        <v>2</v>
      </c>
      <c r="AG43" s="100">
        <v>1</v>
      </c>
      <c r="AH43" s="100">
        <v>5</v>
      </c>
      <c r="AI43" s="100">
        <v>4</v>
      </c>
      <c r="AJ43" s="100">
        <v>4</v>
      </c>
      <c r="AK43" s="100">
        <v>5</v>
      </c>
      <c r="AL43" s="100">
        <v>7</v>
      </c>
      <c r="AM43" s="100">
        <v>3</v>
      </c>
      <c r="AN43" s="100">
        <v>3</v>
      </c>
      <c r="AO43" s="100">
        <v>4</v>
      </c>
      <c r="AP43" s="100">
        <v>0</v>
      </c>
      <c r="AQ43" s="100">
        <v>0</v>
      </c>
      <c r="AR43" s="100">
        <v>43</v>
      </c>
      <c r="AS43" s="128"/>
      <c r="AT43" s="118">
        <v>1936</v>
      </c>
      <c r="AU43" s="100">
        <v>1</v>
      </c>
      <c r="AV43" s="100">
        <v>0</v>
      </c>
      <c r="AW43" s="100">
        <v>0</v>
      </c>
      <c r="AX43" s="100">
        <v>1</v>
      </c>
      <c r="AY43" s="100">
        <v>1</v>
      </c>
      <c r="AZ43" s="100">
        <v>2</v>
      </c>
      <c r="BA43" s="100">
        <v>2</v>
      </c>
      <c r="BB43" s="100">
        <v>3</v>
      </c>
      <c r="BC43" s="100">
        <v>4</v>
      </c>
      <c r="BD43" s="100">
        <v>9</v>
      </c>
      <c r="BE43" s="100">
        <v>8</v>
      </c>
      <c r="BF43" s="100">
        <v>14</v>
      </c>
      <c r="BG43" s="100">
        <v>17</v>
      </c>
      <c r="BH43" s="100">
        <v>21</v>
      </c>
      <c r="BI43" s="100">
        <v>15</v>
      </c>
      <c r="BJ43" s="100">
        <v>8</v>
      </c>
      <c r="BK43" s="100">
        <v>7</v>
      </c>
      <c r="BL43" s="100">
        <v>0</v>
      </c>
      <c r="BM43" s="100">
        <v>0</v>
      </c>
      <c r="BN43" s="100">
        <v>113</v>
      </c>
      <c r="BP43" s="118">
        <v>1936</v>
      </c>
    </row>
    <row r="44" spans="2:68">
      <c r="B44" s="118">
        <v>1937</v>
      </c>
      <c r="C44" s="100">
        <v>3</v>
      </c>
      <c r="D44" s="100">
        <v>0</v>
      </c>
      <c r="E44" s="100">
        <v>0</v>
      </c>
      <c r="F44" s="100">
        <v>0</v>
      </c>
      <c r="G44" s="100">
        <v>1</v>
      </c>
      <c r="H44" s="100">
        <v>0</v>
      </c>
      <c r="I44" s="100">
        <v>0</v>
      </c>
      <c r="J44" s="100">
        <v>3</v>
      </c>
      <c r="K44" s="100">
        <v>5</v>
      </c>
      <c r="L44" s="100">
        <v>6</v>
      </c>
      <c r="M44" s="100">
        <v>5</v>
      </c>
      <c r="N44" s="100">
        <v>8</v>
      </c>
      <c r="O44" s="100">
        <v>9</v>
      </c>
      <c r="P44" s="100">
        <v>16</v>
      </c>
      <c r="Q44" s="100">
        <v>5</v>
      </c>
      <c r="R44" s="100">
        <v>11</v>
      </c>
      <c r="S44" s="100">
        <v>4</v>
      </c>
      <c r="T44" s="100">
        <v>2</v>
      </c>
      <c r="U44" s="100">
        <v>0</v>
      </c>
      <c r="V44" s="100">
        <v>78</v>
      </c>
      <c r="W44" s="128"/>
      <c r="X44" s="118">
        <v>1937</v>
      </c>
      <c r="Y44" s="100">
        <v>1</v>
      </c>
      <c r="Z44" s="100">
        <v>0</v>
      </c>
      <c r="AA44" s="100">
        <v>0</v>
      </c>
      <c r="AB44" s="100">
        <v>0</v>
      </c>
      <c r="AC44" s="100">
        <v>1</v>
      </c>
      <c r="AD44" s="100">
        <v>3</v>
      </c>
      <c r="AE44" s="100">
        <v>3</v>
      </c>
      <c r="AF44" s="100">
        <v>5</v>
      </c>
      <c r="AG44" s="100">
        <v>3</v>
      </c>
      <c r="AH44" s="100">
        <v>3</v>
      </c>
      <c r="AI44" s="100">
        <v>4</v>
      </c>
      <c r="AJ44" s="100">
        <v>10</v>
      </c>
      <c r="AK44" s="100">
        <v>6</v>
      </c>
      <c r="AL44" s="100">
        <v>4</v>
      </c>
      <c r="AM44" s="100">
        <v>5</v>
      </c>
      <c r="AN44" s="100">
        <v>5</v>
      </c>
      <c r="AO44" s="100">
        <v>4</v>
      </c>
      <c r="AP44" s="100">
        <v>3</v>
      </c>
      <c r="AQ44" s="100">
        <v>0</v>
      </c>
      <c r="AR44" s="100">
        <v>60</v>
      </c>
      <c r="AS44" s="128"/>
      <c r="AT44" s="118">
        <v>1937</v>
      </c>
      <c r="AU44" s="100">
        <v>4</v>
      </c>
      <c r="AV44" s="100">
        <v>0</v>
      </c>
      <c r="AW44" s="100">
        <v>0</v>
      </c>
      <c r="AX44" s="100">
        <v>0</v>
      </c>
      <c r="AY44" s="100">
        <v>2</v>
      </c>
      <c r="AZ44" s="100">
        <v>3</v>
      </c>
      <c r="BA44" s="100">
        <v>3</v>
      </c>
      <c r="BB44" s="100">
        <v>8</v>
      </c>
      <c r="BC44" s="100">
        <v>8</v>
      </c>
      <c r="BD44" s="100">
        <v>9</v>
      </c>
      <c r="BE44" s="100">
        <v>9</v>
      </c>
      <c r="BF44" s="100">
        <v>18</v>
      </c>
      <c r="BG44" s="100">
        <v>15</v>
      </c>
      <c r="BH44" s="100">
        <v>20</v>
      </c>
      <c r="BI44" s="100">
        <v>10</v>
      </c>
      <c r="BJ44" s="100">
        <v>16</v>
      </c>
      <c r="BK44" s="100">
        <v>8</v>
      </c>
      <c r="BL44" s="100">
        <v>5</v>
      </c>
      <c r="BM44" s="100">
        <v>0</v>
      </c>
      <c r="BN44" s="100">
        <v>138</v>
      </c>
      <c r="BP44" s="118">
        <v>1937</v>
      </c>
    </row>
    <row r="45" spans="2:68">
      <c r="B45" s="118">
        <v>1938</v>
      </c>
      <c r="C45" s="100">
        <v>3</v>
      </c>
      <c r="D45" s="100">
        <v>0</v>
      </c>
      <c r="E45" s="100">
        <v>0</v>
      </c>
      <c r="F45" s="100">
        <v>0</v>
      </c>
      <c r="G45" s="100">
        <v>0</v>
      </c>
      <c r="H45" s="100">
        <v>0</v>
      </c>
      <c r="I45" s="100">
        <v>1</v>
      </c>
      <c r="J45" s="100">
        <v>0</v>
      </c>
      <c r="K45" s="100">
        <v>0</v>
      </c>
      <c r="L45" s="100">
        <v>5</v>
      </c>
      <c r="M45" s="100">
        <v>10</v>
      </c>
      <c r="N45" s="100">
        <v>4</v>
      </c>
      <c r="O45" s="100">
        <v>15</v>
      </c>
      <c r="P45" s="100">
        <v>11</v>
      </c>
      <c r="Q45" s="100">
        <v>11</v>
      </c>
      <c r="R45" s="100">
        <v>6</v>
      </c>
      <c r="S45" s="100">
        <v>2</v>
      </c>
      <c r="T45" s="100">
        <v>0</v>
      </c>
      <c r="U45" s="100">
        <v>0</v>
      </c>
      <c r="V45" s="100">
        <v>68</v>
      </c>
      <c r="W45" s="128"/>
      <c r="X45" s="118">
        <v>1938</v>
      </c>
      <c r="Y45" s="100">
        <v>2</v>
      </c>
      <c r="Z45" s="100">
        <v>1</v>
      </c>
      <c r="AA45" s="100">
        <v>0</v>
      </c>
      <c r="AB45" s="100">
        <v>0</v>
      </c>
      <c r="AC45" s="100">
        <v>2</v>
      </c>
      <c r="AD45" s="100">
        <v>1</v>
      </c>
      <c r="AE45" s="100">
        <v>1</v>
      </c>
      <c r="AF45" s="100">
        <v>4</v>
      </c>
      <c r="AG45" s="100">
        <v>6</v>
      </c>
      <c r="AH45" s="100">
        <v>4</v>
      </c>
      <c r="AI45" s="100">
        <v>3</v>
      </c>
      <c r="AJ45" s="100">
        <v>3</v>
      </c>
      <c r="AK45" s="100">
        <v>4</v>
      </c>
      <c r="AL45" s="100">
        <v>3</v>
      </c>
      <c r="AM45" s="100">
        <v>5</v>
      </c>
      <c r="AN45" s="100">
        <v>5</v>
      </c>
      <c r="AO45" s="100">
        <v>4</v>
      </c>
      <c r="AP45" s="100">
        <v>0</v>
      </c>
      <c r="AQ45" s="100">
        <v>0</v>
      </c>
      <c r="AR45" s="100">
        <v>48</v>
      </c>
      <c r="AS45" s="128"/>
      <c r="AT45" s="118">
        <v>1938</v>
      </c>
      <c r="AU45" s="100">
        <v>5</v>
      </c>
      <c r="AV45" s="100">
        <v>1</v>
      </c>
      <c r="AW45" s="100">
        <v>0</v>
      </c>
      <c r="AX45" s="100">
        <v>0</v>
      </c>
      <c r="AY45" s="100">
        <v>2</v>
      </c>
      <c r="AZ45" s="100">
        <v>1</v>
      </c>
      <c r="BA45" s="100">
        <v>2</v>
      </c>
      <c r="BB45" s="100">
        <v>4</v>
      </c>
      <c r="BC45" s="100">
        <v>6</v>
      </c>
      <c r="BD45" s="100">
        <v>9</v>
      </c>
      <c r="BE45" s="100">
        <v>13</v>
      </c>
      <c r="BF45" s="100">
        <v>7</v>
      </c>
      <c r="BG45" s="100">
        <v>19</v>
      </c>
      <c r="BH45" s="100">
        <v>14</v>
      </c>
      <c r="BI45" s="100">
        <v>16</v>
      </c>
      <c r="BJ45" s="100">
        <v>11</v>
      </c>
      <c r="BK45" s="100">
        <v>6</v>
      </c>
      <c r="BL45" s="100">
        <v>0</v>
      </c>
      <c r="BM45" s="100">
        <v>0</v>
      </c>
      <c r="BN45" s="100">
        <v>116</v>
      </c>
      <c r="BP45" s="118">
        <v>1938</v>
      </c>
    </row>
    <row r="46" spans="2:68">
      <c r="B46" s="118">
        <v>1939</v>
      </c>
      <c r="C46" s="100">
        <v>0</v>
      </c>
      <c r="D46" s="100">
        <v>0</v>
      </c>
      <c r="E46" s="100">
        <v>1</v>
      </c>
      <c r="F46" s="100">
        <v>0</v>
      </c>
      <c r="G46" s="100">
        <v>0</v>
      </c>
      <c r="H46" s="100">
        <v>0</v>
      </c>
      <c r="I46" s="100">
        <v>1</v>
      </c>
      <c r="J46" s="100">
        <v>0</v>
      </c>
      <c r="K46" s="100">
        <v>1</v>
      </c>
      <c r="L46" s="100">
        <v>3</v>
      </c>
      <c r="M46" s="100">
        <v>3</v>
      </c>
      <c r="N46" s="100">
        <v>9</v>
      </c>
      <c r="O46" s="100">
        <v>7</v>
      </c>
      <c r="P46" s="100">
        <v>11</v>
      </c>
      <c r="Q46" s="100">
        <v>8</v>
      </c>
      <c r="R46" s="100">
        <v>12</v>
      </c>
      <c r="S46" s="100">
        <v>5</v>
      </c>
      <c r="T46" s="100">
        <v>4</v>
      </c>
      <c r="U46" s="100">
        <v>0</v>
      </c>
      <c r="V46" s="100">
        <v>65</v>
      </c>
      <c r="W46" s="128"/>
      <c r="X46" s="118">
        <v>1939</v>
      </c>
      <c r="Y46" s="100">
        <v>0</v>
      </c>
      <c r="Z46" s="100">
        <v>0</v>
      </c>
      <c r="AA46" s="100">
        <v>0</v>
      </c>
      <c r="AB46" s="100">
        <v>1</v>
      </c>
      <c r="AC46" s="100">
        <v>0</v>
      </c>
      <c r="AD46" s="100">
        <v>4</v>
      </c>
      <c r="AE46" s="100">
        <v>3</v>
      </c>
      <c r="AF46" s="100">
        <v>2</v>
      </c>
      <c r="AG46" s="100">
        <v>6</v>
      </c>
      <c r="AH46" s="100">
        <v>2</v>
      </c>
      <c r="AI46" s="100">
        <v>3</v>
      </c>
      <c r="AJ46" s="100">
        <v>4</v>
      </c>
      <c r="AK46" s="100">
        <v>6</v>
      </c>
      <c r="AL46" s="100">
        <v>4</v>
      </c>
      <c r="AM46" s="100">
        <v>11</v>
      </c>
      <c r="AN46" s="100">
        <v>4</v>
      </c>
      <c r="AO46" s="100">
        <v>0</v>
      </c>
      <c r="AP46" s="100">
        <v>1</v>
      </c>
      <c r="AQ46" s="100">
        <v>0</v>
      </c>
      <c r="AR46" s="100">
        <v>51</v>
      </c>
      <c r="AS46" s="128"/>
      <c r="AT46" s="118">
        <v>1939</v>
      </c>
      <c r="AU46" s="100">
        <v>0</v>
      </c>
      <c r="AV46" s="100">
        <v>0</v>
      </c>
      <c r="AW46" s="100">
        <v>1</v>
      </c>
      <c r="AX46" s="100">
        <v>1</v>
      </c>
      <c r="AY46" s="100">
        <v>0</v>
      </c>
      <c r="AZ46" s="100">
        <v>4</v>
      </c>
      <c r="BA46" s="100">
        <v>4</v>
      </c>
      <c r="BB46" s="100">
        <v>2</v>
      </c>
      <c r="BC46" s="100">
        <v>7</v>
      </c>
      <c r="BD46" s="100">
        <v>5</v>
      </c>
      <c r="BE46" s="100">
        <v>6</v>
      </c>
      <c r="BF46" s="100">
        <v>13</v>
      </c>
      <c r="BG46" s="100">
        <v>13</v>
      </c>
      <c r="BH46" s="100">
        <v>15</v>
      </c>
      <c r="BI46" s="100">
        <v>19</v>
      </c>
      <c r="BJ46" s="100">
        <v>16</v>
      </c>
      <c r="BK46" s="100">
        <v>5</v>
      </c>
      <c r="BL46" s="100">
        <v>5</v>
      </c>
      <c r="BM46" s="100">
        <v>0</v>
      </c>
      <c r="BN46" s="100">
        <v>116</v>
      </c>
      <c r="BP46" s="118">
        <v>1939</v>
      </c>
    </row>
    <row r="47" spans="2:68">
      <c r="B47" s="119">
        <v>1940</v>
      </c>
      <c r="C47" s="100">
        <v>2</v>
      </c>
      <c r="D47" s="100">
        <v>2</v>
      </c>
      <c r="E47" s="100">
        <v>0</v>
      </c>
      <c r="F47" s="100">
        <v>0</v>
      </c>
      <c r="G47" s="100">
        <v>0</v>
      </c>
      <c r="H47" s="100">
        <v>1</v>
      </c>
      <c r="I47" s="100">
        <v>0</v>
      </c>
      <c r="J47" s="100">
        <v>2</v>
      </c>
      <c r="K47" s="100">
        <v>3</v>
      </c>
      <c r="L47" s="100">
        <v>5</v>
      </c>
      <c r="M47" s="100">
        <v>5</v>
      </c>
      <c r="N47" s="100">
        <v>10</v>
      </c>
      <c r="O47" s="100">
        <v>19</v>
      </c>
      <c r="P47" s="100">
        <v>9</v>
      </c>
      <c r="Q47" s="100">
        <v>11</v>
      </c>
      <c r="R47" s="100">
        <v>7</v>
      </c>
      <c r="S47" s="100">
        <v>4</v>
      </c>
      <c r="T47" s="100">
        <v>2</v>
      </c>
      <c r="U47" s="100">
        <v>0</v>
      </c>
      <c r="V47" s="100">
        <v>82</v>
      </c>
      <c r="W47" s="128"/>
      <c r="X47" s="119">
        <v>1940</v>
      </c>
      <c r="Y47" s="100">
        <v>1</v>
      </c>
      <c r="Z47" s="100">
        <v>0</v>
      </c>
      <c r="AA47" s="100">
        <v>0</v>
      </c>
      <c r="AB47" s="100">
        <v>0</v>
      </c>
      <c r="AC47" s="100">
        <v>0</v>
      </c>
      <c r="AD47" s="100">
        <v>4</v>
      </c>
      <c r="AE47" s="100">
        <v>2</v>
      </c>
      <c r="AF47" s="100">
        <v>3</v>
      </c>
      <c r="AG47" s="100">
        <v>2</v>
      </c>
      <c r="AH47" s="100">
        <v>7</v>
      </c>
      <c r="AI47" s="100">
        <v>7</v>
      </c>
      <c r="AJ47" s="100">
        <v>8</v>
      </c>
      <c r="AK47" s="100">
        <v>5</v>
      </c>
      <c r="AL47" s="100">
        <v>9</v>
      </c>
      <c r="AM47" s="100">
        <v>4</v>
      </c>
      <c r="AN47" s="100">
        <v>5</v>
      </c>
      <c r="AO47" s="100">
        <v>5</v>
      </c>
      <c r="AP47" s="100">
        <v>2</v>
      </c>
      <c r="AQ47" s="100">
        <v>0</v>
      </c>
      <c r="AR47" s="100">
        <v>64</v>
      </c>
      <c r="AS47" s="128"/>
      <c r="AT47" s="119">
        <v>1940</v>
      </c>
      <c r="AU47" s="100">
        <v>3</v>
      </c>
      <c r="AV47" s="100">
        <v>2</v>
      </c>
      <c r="AW47" s="100">
        <v>0</v>
      </c>
      <c r="AX47" s="100">
        <v>0</v>
      </c>
      <c r="AY47" s="100">
        <v>0</v>
      </c>
      <c r="AZ47" s="100">
        <v>5</v>
      </c>
      <c r="BA47" s="100">
        <v>2</v>
      </c>
      <c r="BB47" s="100">
        <v>5</v>
      </c>
      <c r="BC47" s="100">
        <v>5</v>
      </c>
      <c r="BD47" s="100">
        <v>12</v>
      </c>
      <c r="BE47" s="100">
        <v>12</v>
      </c>
      <c r="BF47" s="100">
        <v>18</v>
      </c>
      <c r="BG47" s="100">
        <v>24</v>
      </c>
      <c r="BH47" s="100">
        <v>18</v>
      </c>
      <c r="BI47" s="100">
        <v>15</v>
      </c>
      <c r="BJ47" s="100">
        <v>12</v>
      </c>
      <c r="BK47" s="100">
        <v>9</v>
      </c>
      <c r="BL47" s="100">
        <v>4</v>
      </c>
      <c r="BM47" s="100">
        <v>0</v>
      </c>
      <c r="BN47" s="100">
        <v>146</v>
      </c>
      <c r="BP47" s="119">
        <v>1940</v>
      </c>
    </row>
    <row r="48" spans="2:68">
      <c r="B48" s="119">
        <v>1941</v>
      </c>
      <c r="C48" s="100">
        <v>2</v>
      </c>
      <c r="D48" s="100">
        <v>0</v>
      </c>
      <c r="E48" s="100">
        <v>1</v>
      </c>
      <c r="F48" s="100">
        <v>0</v>
      </c>
      <c r="G48" s="100">
        <v>2</v>
      </c>
      <c r="H48" s="100">
        <v>0</v>
      </c>
      <c r="I48" s="100">
        <v>0</v>
      </c>
      <c r="J48" s="100">
        <v>2</v>
      </c>
      <c r="K48" s="100">
        <v>3</v>
      </c>
      <c r="L48" s="100">
        <v>6</v>
      </c>
      <c r="M48" s="100">
        <v>10</v>
      </c>
      <c r="N48" s="100">
        <v>9</v>
      </c>
      <c r="O48" s="100">
        <v>12</v>
      </c>
      <c r="P48" s="100">
        <v>8</v>
      </c>
      <c r="Q48" s="100">
        <v>6</v>
      </c>
      <c r="R48" s="100">
        <v>4</v>
      </c>
      <c r="S48" s="100">
        <v>5</v>
      </c>
      <c r="T48" s="100">
        <v>1</v>
      </c>
      <c r="U48" s="100">
        <v>0</v>
      </c>
      <c r="V48" s="100">
        <v>71</v>
      </c>
      <c r="W48" s="128"/>
      <c r="X48" s="119">
        <v>1941</v>
      </c>
      <c r="Y48" s="100">
        <v>1</v>
      </c>
      <c r="Z48" s="100">
        <v>1</v>
      </c>
      <c r="AA48" s="100">
        <v>1</v>
      </c>
      <c r="AB48" s="100">
        <v>0</v>
      </c>
      <c r="AC48" s="100">
        <v>3</v>
      </c>
      <c r="AD48" s="100">
        <v>1</v>
      </c>
      <c r="AE48" s="100">
        <v>1</v>
      </c>
      <c r="AF48" s="100">
        <v>4</v>
      </c>
      <c r="AG48" s="100">
        <v>0</v>
      </c>
      <c r="AH48" s="100">
        <v>5</v>
      </c>
      <c r="AI48" s="100">
        <v>6</v>
      </c>
      <c r="AJ48" s="100">
        <v>8</v>
      </c>
      <c r="AK48" s="100">
        <v>10</v>
      </c>
      <c r="AL48" s="100">
        <v>6</v>
      </c>
      <c r="AM48" s="100">
        <v>6</v>
      </c>
      <c r="AN48" s="100">
        <v>5</v>
      </c>
      <c r="AO48" s="100">
        <v>5</v>
      </c>
      <c r="AP48" s="100">
        <v>0</v>
      </c>
      <c r="AQ48" s="100">
        <v>0</v>
      </c>
      <c r="AR48" s="100">
        <v>63</v>
      </c>
      <c r="AS48" s="128"/>
      <c r="AT48" s="119">
        <v>1941</v>
      </c>
      <c r="AU48" s="100">
        <v>3</v>
      </c>
      <c r="AV48" s="100">
        <v>1</v>
      </c>
      <c r="AW48" s="100">
        <v>2</v>
      </c>
      <c r="AX48" s="100">
        <v>0</v>
      </c>
      <c r="AY48" s="100">
        <v>5</v>
      </c>
      <c r="AZ48" s="100">
        <v>1</v>
      </c>
      <c r="BA48" s="100">
        <v>1</v>
      </c>
      <c r="BB48" s="100">
        <v>6</v>
      </c>
      <c r="BC48" s="100">
        <v>3</v>
      </c>
      <c r="BD48" s="100">
        <v>11</v>
      </c>
      <c r="BE48" s="100">
        <v>16</v>
      </c>
      <c r="BF48" s="100">
        <v>17</v>
      </c>
      <c r="BG48" s="100">
        <v>22</v>
      </c>
      <c r="BH48" s="100">
        <v>14</v>
      </c>
      <c r="BI48" s="100">
        <v>12</v>
      </c>
      <c r="BJ48" s="100">
        <v>9</v>
      </c>
      <c r="BK48" s="100">
        <v>10</v>
      </c>
      <c r="BL48" s="100">
        <v>1</v>
      </c>
      <c r="BM48" s="100">
        <v>0</v>
      </c>
      <c r="BN48" s="100">
        <v>134</v>
      </c>
      <c r="BP48" s="119">
        <v>1941</v>
      </c>
    </row>
    <row r="49" spans="2:68">
      <c r="B49" s="119">
        <v>1942</v>
      </c>
      <c r="C49" s="100">
        <v>2</v>
      </c>
      <c r="D49" s="100">
        <v>1</v>
      </c>
      <c r="E49" s="100">
        <v>0</v>
      </c>
      <c r="F49" s="100">
        <v>0</v>
      </c>
      <c r="G49" s="100">
        <v>1</v>
      </c>
      <c r="H49" s="100">
        <v>0</v>
      </c>
      <c r="I49" s="100">
        <v>1</v>
      </c>
      <c r="J49" s="100">
        <v>2</v>
      </c>
      <c r="K49" s="100">
        <v>4</v>
      </c>
      <c r="L49" s="100">
        <v>7</v>
      </c>
      <c r="M49" s="100">
        <v>4</v>
      </c>
      <c r="N49" s="100">
        <v>13</v>
      </c>
      <c r="O49" s="100">
        <v>20</v>
      </c>
      <c r="P49" s="100">
        <v>11</v>
      </c>
      <c r="Q49" s="100">
        <v>10</v>
      </c>
      <c r="R49" s="100">
        <v>11</v>
      </c>
      <c r="S49" s="100">
        <v>9</v>
      </c>
      <c r="T49" s="100">
        <v>1</v>
      </c>
      <c r="U49" s="100">
        <v>0</v>
      </c>
      <c r="V49" s="100">
        <v>97</v>
      </c>
      <c r="W49" s="128"/>
      <c r="X49" s="119">
        <v>1942</v>
      </c>
      <c r="Y49" s="100">
        <v>1</v>
      </c>
      <c r="Z49" s="100">
        <v>1</v>
      </c>
      <c r="AA49" s="100">
        <v>0</v>
      </c>
      <c r="AB49" s="100">
        <v>1</v>
      </c>
      <c r="AC49" s="100">
        <v>2</v>
      </c>
      <c r="AD49" s="100">
        <v>4</v>
      </c>
      <c r="AE49" s="100">
        <v>2</v>
      </c>
      <c r="AF49" s="100">
        <v>7</v>
      </c>
      <c r="AG49" s="100">
        <v>2</v>
      </c>
      <c r="AH49" s="100">
        <v>6</v>
      </c>
      <c r="AI49" s="100">
        <v>6</v>
      </c>
      <c r="AJ49" s="100">
        <v>10</v>
      </c>
      <c r="AK49" s="100">
        <v>11</v>
      </c>
      <c r="AL49" s="100">
        <v>5</v>
      </c>
      <c r="AM49" s="100">
        <v>6</v>
      </c>
      <c r="AN49" s="100">
        <v>4</v>
      </c>
      <c r="AO49" s="100">
        <v>5</v>
      </c>
      <c r="AP49" s="100">
        <v>2</v>
      </c>
      <c r="AQ49" s="100">
        <v>0</v>
      </c>
      <c r="AR49" s="100">
        <v>75</v>
      </c>
      <c r="AS49" s="128"/>
      <c r="AT49" s="119">
        <v>1942</v>
      </c>
      <c r="AU49" s="100">
        <v>3</v>
      </c>
      <c r="AV49" s="100">
        <v>2</v>
      </c>
      <c r="AW49" s="100">
        <v>0</v>
      </c>
      <c r="AX49" s="100">
        <v>1</v>
      </c>
      <c r="AY49" s="100">
        <v>3</v>
      </c>
      <c r="AZ49" s="100">
        <v>4</v>
      </c>
      <c r="BA49" s="100">
        <v>3</v>
      </c>
      <c r="BB49" s="100">
        <v>9</v>
      </c>
      <c r="BC49" s="100">
        <v>6</v>
      </c>
      <c r="BD49" s="100">
        <v>13</v>
      </c>
      <c r="BE49" s="100">
        <v>10</v>
      </c>
      <c r="BF49" s="100">
        <v>23</v>
      </c>
      <c r="BG49" s="100">
        <v>31</v>
      </c>
      <c r="BH49" s="100">
        <v>16</v>
      </c>
      <c r="BI49" s="100">
        <v>16</v>
      </c>
      <c r="BJ49" s="100">
        <v>15</v>
      </c>
      <c r="BK49" s="100">
        <v>14</v>
      </c>
      <c r="BL49" s="100">
        <v>3</v>
      </c>
      <c r="BM49" s="100">
        <v>0</v>
      </c>
      <c r="BN49" s="100">
        <v>172</v>
      </c>
      <c r="BP49" s="119">
        <v>1942</v>
      </c>
    </row>
    <row r="50" spans="2:68">
      <c r="B50" s="119">
        <v>1943</v>
      </c>
      <c r="C50" s="100">
        <v>0</v>
      </c>
      <c r="D50" s="100">
        <v>0</v>
      </c>
      <c r="E50" s="100">
        <v>0</v>
      </c>
      <c r="F50" s="100">
        <v>0</v>
      </c>
      <c r="G50" s="100">
        <v>2</v>
      </c>
      <c r="H50" s="100">
        <v>1</v>
      </c>
      <c r="I50" s="100">
        <v>2</v>
      </c>
      <c r="J50" s="100">
        <v>2</v>
      </c>
      <c r="K50" s="100">
        <v>3</v>
      </c>
      <c r="L50" s="100">
        <v>1</v>
      </c>
      <c r="M50" s="100">
        <v>8</v>
      </c>
      <c r="N50" s="100">
        <v>5</v>
      </c>
      <c r="O50" s="100">
        <v>18</v>
      </c>
      <c r="P50" s="100">
        <v>11</v>
      </c>
      <c r="Q50" s="100">
        <v>8</v>
      </c>
      <c r="R50" s="100">
        <v>13</v>
      </c>
      <c r="S50" s="100">
        <v>2</v>
      </c>
      <c r="T50" s="100">
        <v>9</v>
      </c>
      <c r="U50" s="100">
        <v>0</v>
      </c>
      <c r="V50" s="100">
        <v>85</v>
      </c>
      <c r="W50" s="128"/>
      <c r="X50" s="119">
        <v>1943</v>
      </c>
      <c r="Y50" s="100">
        <v>4</v>
      </c>
      <c r="Z50" s="100">
        <v>0</v>
      </c>
      <c r="AA50" s="100">
        <v>0</v>
      </c>
      <c r="AB50" s="100">
        <v>0</v>
      </c>
      <c r="AC50" s="100">
        <v>2</v>
      </c>
      <c r="AD50" s="100">
        <v>5</v>
      </c>
      <c r="AE50" s="100">
        <v>4</v>
      </c>
      <c r="AF50" s="100">
        <v>1</v>
      </c>
      <c r="AG50" s="100">
        <v>1</v>
      </c>
      <c r="AH50" s="100">
        <v>4</v>
      </c>
      <c r="AI50" s="100">
        <v>5</v>
      </c>
      <c r="AJ50" s="100">
        <v>4</v>
      </c>
      <c r="AK50" s="100">
        <v>7</v>
      </c>
      <c r="AL50" s="100">
        <v>6</v>
      </c>
      <c r="AM50" s="100">
        <v>8</v>
      </c>
      <c r="AN50" s="100">
        <v>5</v>
      </c>
      <c r="AO50" s="100">
        <v>3</v>
      </c>
      <c r="AP50" s="100">
        <v>3</v>
      </c>
      <c r="AQ50" s="100">
        <v>0</v>
      </c>
      <c r="AR50" s="100">
        <v>62</v>
      </c>
      <c r="AS50" s="128"/>
      <c r="AT50" s="119">
        <v>1943</v>
      </c>
      <c r="AU50" s="100">
        <v>4</v>
      </c>
      <c r="AV50" s="100">
        <v>0</v>
      </c>
      <c r="AW50" s="100">
        <v>0</v>
      </c>
      <c r="AX50" s="100">
        <v>0</v>
      </c>
      <c r="AY50" s="100">
        <v>4</v>
      </c>
      <c r="AZ50" s="100">
        <v>6</v>
      </c>
      <c r="BA50" s="100">
        <v>6</v>
      </c>
      <c r="BB50" s="100">
        <v>3</v>
      </c>
      <c r="BC50" s="100">
        <v>4</v>
      </c>
      <c r="BD50" s="100">
        <v>5</v>
      </c>
      <c r="BE50" s="100">
        <v>13</v>
      </c>
      <c r="BF50" s="100">
        <v>9</v>
      </c>
      <c r="BG50" s="100">
        <v>25</v>
      </c>
      <c r="BH50" s="100">
        <v>17</v>
      </c>
      <c r="BI50" s="100">
        <v>16</v>
      </c>
      <c r="BJ50" s="100">
        <v>18</v>
      </c>
      <c r="BK50" s="100">
        <v>5</v>
      </c>
      <c r="BL50" s="100">
        <v>12</v>
      </c>
      <c r="BM50" s="100">
        <v>0</v>
      </c>
      <c r="BN50" s="100">
        <v>147</v>
      </c>
      <c r="BP50" s="119">
        <v>1943</v>
      </c>
    </row>
    <row r="51" spans="2:68">
      <c r="B51" s="119">
        <v>1944</v>
      </c>
      <c r="C51" s="100">
        <v>2</v>
      </c>
      <c r="D51" s="100">
        <v>0</v>
      </c>
      <c r="E51" s="100">
        <v>0</v>
      </c>
      <c r="F51" s="100">
        <v>0</v>
      </c>
      <c r="G51" s="100">
        <v>1</v>
      </c>
      <c r="H51" s="100">
        <v>0</v>
      </c>
      <c r="I51" s="100">
        <v>1</v>
      </c>
      <c r="J51" s="100">
        <v>3</v>
      </c>
      <c r="K51" s="100">
        <v>1</v>
      </c>
      <c r="L51" s="100">
        <v>6</v>
      </c>
      <c r="M51" s="100">
        <v>9</v>
      </c>
      <c r="N51" s="100">
        <v>5</v>
      </c>
      <c r="O51" s="100">
        <v>8</v>
      </c>
      <c r="P51" s="100">
        <v>15</v>
      </c>
      <c r="Q51" s="100">
        <v>7</v>
      </c>
      <c r="R51" s="100">
        <v>8</v>
      </c>
      <c r="S51" s="100">
        <v>2</v>
      </c>
      <c r="T51" s="100">
        <v>2</v>
      </c>
      <c r="U51" s="100">
        <v>0</v>
      </c>
      <c r="V51" s="100">
        <v>70</v>
      </c>
      <c r="W51" s="128"/>
      <c r="X51" s="119">
        <v>1944</v>
      </c>
      <c r="Y51" s="100">
        <v>1</v>
      </c>
      <c r="Z51" s="100">
        <v>1</v>
      </c>
      <c r="AA51" s="100">
        <v>0</v>
      </c>
      <c r="AB51" s="100">
        <v>0</v>
      </c>
      <c r="AC51" s="100">
        <v>4</v>
      </c>
      <c r="AD51" s="100">
        <v>1</v>
      </c>
      <c r="AE51" s="100">
        <v>1</v>
      </c>
      <c r="AF51" s="100">
        <v>2</v>
      </c>
      <c r="AG51" s="100">
        <v>5</v>
      </c>
      <c r="AH51" s="100">
        <v>2</v>
      </c>
      <c r="AI51" s="100">
        <v>8</v>
      </c>
      <c r="AJ51" s="100">
        <v>6</v>
      </c>
      <c r="AK51" s="100">
        <v>3</v>
      </c>
      <c r="AL51" s="100">
        <v>3</v>
      </c>
      <c r="AM51" s="100">
        <v>5</v>
      </c>
      <c r="AN51" s="100">
        <v>11</v>
      </c>
      <c r="AO51" s="100">
        <v>2</v>
      </c>
      <c r="AP51" s="100">
        <v>3</v>
      </c>
      <c r="AQ51" s="100">
        <v>0</v>
      </c>
      <c r="AR51" s="100">
        <v>58</v>
      </c>
      <c r="AS51" s="128"/>
      <c r="AT51" s="119">
        <v>1944</v>
      </c>
      <c r="AU51" s="100">
        <v>3</v>
      </c>
      <c r="AV51" s="100">
        <v>1</v>
      </c>
      <c r="AW51" s="100">
        <v>0</v>
      </c>
      <c r="AX51" s="100">
        <v>0</v>
      </c>
      <c r="AY51" s="100">
        <v>5</v>
      </c>
      <c r="AZ51" s="100">
        <v>1</v>
      </c>
      <c r="BA51" s="100">
        <v>2</v>
      </c>
      <c r="BB51" s="100">
        <v>5</v>
      </c>
      <c r="BC51" s="100">
        <v>6</v>
      </c>
      <c r="BD51" s="100">
        <v>8</v>
      </c>
      <c r="BE51" s="100">
        <v>17</v>
      </c>
      <c r="BF51" s="100">
        <v>11</v>
      </c>
      <c r="BG51" s="100">
        <v>11</v>
      </c>
      <c r="BH51" s="100">
        <v>18</v>
      </c>
      <c r="BI51" s="100">
        <v>12</v>
      </c>
      <c r="BJ51" s="100">
        <v>19</v>
      </c>
      <c r="BK51" s="100">
        <v>4</v>
      </c>
      <c r="BL51" s="100">
        <v>5</v>
      </c>
      <c r="BM51" s="100">
        <v>0</v>
      </c>
      <c r="BN51" s="100">
        <v>128</v>
      </c>
      <c r="BP51" s="119">
        <v>1944</v>
      </c>
    </row>
    <row r="52" spans="2:68">
      <c r="B52" s="119">
        <v>1945</v>
      </c>
      <c r="C52" s="100">
        <v>1</v>
      </c>
      <c r="D52" s="100">
        <v>0</v>
      </c>
      <c r="E52" s="100">
        <v>0</v>
      </c>
      <c r="F52" s="100">
        <v>0</v>
      </c>
      <c r="G52" s="100">
        <v>0</v>
      </c>
      <c r="H52" s="100">
        <v>1</v>
      </c>
      <c r="I52" s="100">
        <v>2</v>
      </c>
      <c r="J52" s="100">
        <v>1</v>
      </c>
      <c r="K52" s="100">
        <v>8</v>
      </c>
      <c r="L52" s="100">
        <v>4</v>
      </c>
      <c r="M52" s="100">
        <v>3</v>
      </c>
      <c r="N52" s="100">
        <v>12</v>
      </c>
      <c r="O52" s="100">
        <v>13</v>
      </c>
      <c r="P52" s="100">
        <v>11</v>
      </c>
      <c r="Q52" s="100">
        <v>10</v>
      </c>
      <c r="R52" s="100">
        <v>11</v>
      </c>
      <c r="S52" s="100">
        <v>1</v>
      </c>
      <c r="T52" s="100">
        <v>5</v>
      </c>
      <c r="U52" s="100">
        <v>0</v>
      </c>
      <c r="V52" s="100">
        <v>83</v>
      </c>
      <c r="W52" s="128"/>
      <c r="X52" s="119">
        <v>1945</v>
      </c>
      <c r="Y52" s="100">
        <v>1</v>
      </c>
      <c r="Z52" s="100">
        <v>0</v>
      </c>
      <c r="AA52" s="100">
        <v>1</v>
      </c>
      <c r="AB52" s="100">
        <v>1</v>
      </c>
      <c r="AC52" s="100">
        <v>4</v>
      </c>
      <c r="AD52" s="100">
        <v>2</v>
      </c>
      <c r="AE52" s="100">
        <v>2</v>
      </c>
      <c r="AF52" s="100">
        <v>5</v>
      </c>
      <c r="AG52" s="100">
        <v>2</v>
      </c>
      <c r="AH52" s="100">
        <v>7</v>
      </c>
      <c r="AI52" s="100">
        <v>6</v>
      </c>
      <c r="AJ52" s="100">
        <v>5</v>
      </c>
      <c r="AK52" s="100">
        <v>12</v>
      </c>
      <c r="AL52" s="100">
        <v>10</v>
      </c>
      <c r="AM52" s="100">
        <v>5</v>
      </c>
      <c r="AN52" s="100">
        <v>10</v>
      </c>
      <c r="AO52" s="100">
        <v>2</v>
      </c>
      <c r="AP52" s="100">
        <v>2</v>
      </c>
      <c r="AQ52" s="100">
        <v>0</v>
      </c>
      <c r="AR52" s="100">
        <v>77</v>
      </c>
      <c r="AS52" s="128"/>
      <c r="AT52" s="119">
        <v>1945</v>
      </c>
      <c r="AU52" s="100">
        <v>2</v>
      </c>
      <c r="AV52" s="100">
        <v>0</v>
      </c>
      <c r="AW52" s="100">
        <v>1</v>
      </c>
      <c r="AX52" s="100">
        <v>1</v>
      </c>
      <c r="AY52" s="100">
        <v>4</v>
      </c>
      <c r="AZ52" s="100">
        <v>3</v>
      </c>
      <c r="BA52" s="100">
        <v>4</v>
      </c>
      <c r="BB52" s="100">
        <v>6</v>
      </c>
      <c r="BC52" s="100">
        <v>10</v>
      </c>
      <c r="BD52" s="100">
        <v>11</v>
      </c>
      <c r="BE52" s="100">
        <v>9</v>
      </c>
      <c r="BF52" s="100">
        <v>17</v>
      </c>
      <c r="BG52" s="100">
        <v>25</v>
      </c>
      <c r="BH52" s="100">
        <v>21</v>
      </c>
      <c r="BI52" s="100">
        <v>15</v>
      </c>
      <c r="BJ52" s="100">
        <v>21</v>
      </c>
      <c r="BK52" s="100">
        <v>3</v>
      </c>
      <c r="BL52" s="100">
        <v>7</v>
      </c>
      <c r="BM52" s="100">
        <v>0</v>
      </c>
      <c r="BN52" s="100">
        <v>160</v>
      </c>
      <c r="BP52" s="119">
        <v>1945</v>
      </c>
    </row>
    <row r="53" spans="2:68">
      <c r="B53" s="119">
        <v>1946</v>
      </c>
      <c r="C53" s="100">
        <v>1</v>
      </c>
      <c r="D53" s="100">
        <v>1</v>
      </c>
      <c r="E53" s="100">
        <v>0</v>
      </c>
      <c r="F53" s="100">
        <v>0</v>
      </c>
      <c r="G53" s="100">
        <v>1</v>
      </c>
      <c r="H53" s="100">
        <v>0</v>
      </c>
      <c r="I53" s="100">
        <v>1</v>
      </c>
      <c r="J53" s="100">
        <v>4</v>
      </c>
      <c r="K53" s="100">
        <v>1</v>
      </c>
      <c r="L53" s="100">
        <v>2</v>
      </c>
      <c r="M53" s="100">
        <v>13</v>
      </c>
      <c r="N53" s="100">
        <v>13</v>
      </c>
      <c r="O53" s="100">
        <v>12</v>
      </c>
      <c r="P53" s="100">
        <v>7</v>
      </c>
      <c r="Q53" s="100">
        <v>8</v>
      </c>
      <c r="R53" s="100">
        <v>8</v>
      </c>
      <c r="S53" s="100">
        <v>6</v>
      </c>
      <c r="T53" s="100">
        <v>2</v>
      </c>
      <c r="U53" s="100">
        <v>0</v>
      </c>
      <c r="V53" s="100">
        <v>80</v>
      </c>
      <c r="W53" s="128"/>
      <c r="X53" s="119">
        <v>1946</v>
      </c>
      <c r="Y53" s="100">
        <v>4</v>
      </c>
      <c r="Z53" s="100">
        <v>1</v>
      </c>
      <c r="AA53" s="100">
        <v>0</v>
      </c>
      <c r="AB53" s="100">
        <v>0</v>
      </c>
      <c r="AC53" s="100">
        <v>1</v>
      </c>
      <c r="AD53" s="100">
        <v>4</v>
      </c>
      <c r="AE53" s="100">
        <v>2</v>
      </c>
      <c r="AF53" s="100">
        <v>2</v>
      </c>
      <c r="AG53" s="100">
        <v>1</v>
      </c>
      <c r="AH53" s="100">
        <v>10</v>
      </c>
      <c r="AI53" s="100">
        <v>5</v>
      </c>
      <c r="AJ53" s="100">
        <v>7</v>
      </c>
      <c r="AK53" s="100">
        <v>4</v>
      </c>
      <c r="AL53" s="100">
        <v>10</v>
      </c>
      <c r="AM53" s="100">
        <v>4</v>
      </c>
      <c r="AN53" s="100">
        <v>12</v>
      </c>
      <c r="AO53" s="100">
        <v>0</v>
      </c>
      <c r="AP53" s="100">
        <v>2</v>
      </c>
      <c r="AQ53" s="100">
        <v>0</v>
      </c>
      <c r="AR53" s="100">
        <v>69</v>
      </c>
      <c r="AS53" s="128"/>
      <c r="AT53" s="119">
        <v>1946</v>
      </c>
      <c r="AU53" s="100">
        <v>5</v>
      </c>
      <c r="AV53" s="100">
        <v>2</v>
      </c>
      <c r="AW53" s="100">
        <v>0</v>
      </c>
      <c r="AX53" s="100">
        <v>0</v>
      </c>
      <c r="AY53" s="100">
        <v>2</v>
      </c>
      <c r="AZ53" s="100">
        <v>4</v>
      </c>
      <c r="BA53" s="100">
        <v>3</v>
      </c>
      <c r="BB53" s="100">
        <v>6</v>
      </c>
      <c r="BC53" s="100">
        <v>2</v>
      </c>
      <c r="BD53" s="100">
        <v>12</v>
      </c>
      <c r="BE53" s="100">
        <v>18</v>
      </c>
      <c r="BF53" s="100">
        <v>20</v>
      </c>
      <c r="BG53" s="100">
        <v>16</v>
      </c>
      <c r="BH53" s="100">
        <v>17</v>
      </c>
      <c r="BI53" s="100">
        <v>12</v>
      </c>
      <c r="BJ53" s="100">
        <v>20</v>
      </c>
      <c r="BK53" s="100">
        <v>6</v>
      </c>
      <c r="BL53" s="100">
        <v>4</v>
      </c>
      <c r="BM53" s="100">
        <v>0</v>
      </c>
      <c r="BN53" s="100">
        <v>149</v>
      </c>
      <c r="BP53" s="119">
        <v>1946</v>
      </c>
    </row>
    <row r="54" spans="2:68">
      <c r="B54" s="119">
        <v>1947</v>
      </c>
      <c r="C54" s="100">
        <v>1</v>
      </c>
      <c r="D54" s="100">
        <v>0</v>
      </c>
      <c r="E54" s="100">
        <v>2</v>
      </c>
      <c r="F54" s="100">
        <v>0</v>
      </c>
      <c r="G54" s="100">
        <v>2</v>
      </c>
      <c r="H54" s="100">
        <v>0</v>
      </c>
      <c r="I54" s="100">
        <v>2</v>
      </c>
      <c r="J54" s="100">
        <v>5</v>
      </c>
      <c r="K54" s="100">
        <v>1</v>
      </c>
      <c r="L54" s="100">
        <v>7</v>
      </c>
      <c r="M54" s="100">
        <v>10</v>
      </c>
      <c r="N54" s="100">
        <v>11</v>
      </c>
      <c r="O54" s="100">
        <v>9</v>
      </c>
      <c r="P54" s="100">
        <v>14</v>
      </c>
      <c r="Q54" s="100">
        <v>14</v>
      </c>
      <c r="R54" s="100">
        <v>8</v>
      </c>
      <c r="S54" s="100">
        <v>3</v>
      </c>
      <c r="T54" s="100">
        <v>5</v>
      </c>
      <c r="U54" s="100">
        <v>0</v>
      </c>
      <c r="V54" s="100">
        <v>94</v>
      </c>
      <c r="W54" s="128"/>
      <c r="X54" s="119">
        <v>1947</v>
      </c>
      <c r="Y54" s="100">
        <v>5</v>
      </c>
      <c r="Z54" s="100">
        <v>1</v>
      </c>
      <c r="AA54" s="100">
        <v>0</v>
      </c>
      <c r="AB54" s="100">
        <v>0</v>
      </c>
      <c r="AC54" s="100">
        <v>0</v>
      </c>
      <c r="AD54" s="100">
        <v>4</v>
      </c>
      <c r="AE54" s="100">
        <v>7</v>
      </c>
      <c r="AF54" s="100">
        <v>7</v>
      </c>
      <c r="AG54" s="100">
        <v>10</v>
      </c>
      <c r="AH54" s="100">
        <v>10</v>
      </c>
      <c r="AI54" s="100">
        <v>10</v>
      </c>
      <c r="AJ54" s="100">
        <v>2</v>
      </c>
      <c r="AK54" s="100">
        <v>8</v>
      </c>
      <c r="AL54" s="100">
        <v>5</v>
      </c>
      <c r="AM54" s="100">
        <v>7</v>
      </c>
      <c r="AN54" s="100">
        <v>4</v>
      </c>
      <c r="AO54" s="100">
        <v>4</v>
      </c>
      <c r="AP54" s="100">
        <v>5</v>
      </c>
      <c r="AQ54" s="100">
        <v>0</v>
      </c>
      <c r="AR54" s="100">
        <v>89</v>
      </c>
      <c r="AS54" s="128"/>
      <c r="AT54" s="119">
        <v>1947</v>
      </c>
      <c r="AU54" s="100">
        <v>6</v>
      </c>
      <c r="AV54" s="100">
        <v>1</v>
      </c>
      <c r="AW54" s="100">
        <v>2</v>
      </c>
      <c r="AX54" s="100">
        <v>0</v>
      </c>
      <c r="AY54" s="100">
        <v>2</v>
      </c>
      <c r="AZ54" s="100">
        <v>4</v>
      </c>
      <c r="BA54" s="100">
        <v>9</v>
      </c>
      <c r="BB54" s="100">
        <v>12</v>
      </c>
      <c r="BC54" s="100">
        <v>11</v>
      </c>
      <c r="BD54" s="100">
        <v>17</v>
      </c>
      <c r="BE54" s="100">
        <v>20</v>
      </c>
      <c r="BF54" s="100">
        <v>13</v>
      </c>
      <c r="BG54" s="100">
        <v>17</v>
      </c>
      <c r="BH54" s="100">
        <v>19</v>
      </c>
      <c r="BI54" s="100">
        <v>21</v>
      </c>
      <c r="BJ54" s="100">
        <v>12</v>
      </c>
      <c r="BK54" s="100">
        <v>7</v>
      </c>
      <c r="BL54" s="100">
        <v>10</v>
      </c>
      <c r="BM54" s="100">
        <v>0</v>
      </c>
      <c r="BN54" s="100">
        <v>183</v>
      </c>
      <c r="BP54" s="119">
        <v>1947</v>
      </c>
    </row>
    <row r="55" spans="2:68">
      <c r="B55" s="119">
        <v>1948</v>
      </c>
      <c r="C55" s="100">
        <v>2</v>
      </c>
      <c r="D55" s="100">
        <v>0</v>
      </c>
      <c r="E55" s="100">
        <v>0</v>
      </c>
      <c r="F55" s="100">
        <v>0</v>
      </c>
      <c r="G55" s="100">
        <v>0</v>
      </c>
      <c r="H55" s="100">
        <v>1</v>
      </c>
      <c r="I55" s="100">
        <v>0</v>
      </c>
      <c r="J55" s="100">
        <v>2</v>
      </c>
      <c r="K55" s="100">
        <v>1</v>
      </c>
      <c r="L55" s="100">
        <v>7</v>
      </c>
      <c r="M55" s="100">
        <v>7</v>
      </c>
      <c r="N55" s="100">
        <v>7</v>
      </c>
      <c r="O55" s="100">
        <v>18</v>
      </c>
      <c r="P55" s="100">
        <v>10</v>
      </c>
      <c r="Q55" s="100">
        <v>8</v>
      </c>
      <c r="R55" s="100">
        <v>7</v>
      </c>
      <c r="S55" s="100">
        <v>3</v>
      </c>
      <c r="T55" s="100">
        <v>5</v>
      </c>
      <c r="U55" s="100">
        <v>0</v>
      </c>
      <c r="V55" s="100">
        <v>78</v>
      </c>
      <c r="W55" s="128"/>
      <c r="X55" s="119">
        <v>1948</v>
      </c>
      <c r="Y55" s="100">
        <v>0</v>
      </c>
      <c r="Z55" s="100">
        <v>0</v>
      </c>
      <c r="AA55" s="100">
        <v>0</v>
      </c>
      <c r="AB55" s="100">
        <v>2</v>
      </c>
      <c r="AC55" s="100">
        <v>1</v>
      </c>
      <c r="AD55" s="100">
        <v>6</v>
      </c>
      <c r="AE55" s="100">
        <v>2</v>
      </c>
      <c r="AF55" s="100">
        <v>2</v>
      </c>
      <c r="AG55" s="100">
        <v>3</v>
      </c>
      <c r="AH55" s="100">
        <v>4</v>
      </c>
      <c r="AI55" s="100">
        <v>4</v>
      </c>
      <c r="AJ55" s="100">
        <v>9</v>
      </c>
      <c r="AK55" s="100">
        <v>6</v>
      </c>
      <c r="AL55" s="100">
        <v>8</v>
      </c>
      <c r="AM55" s="100">
        <v>6</v>
      </c>
      <c r="AN55" s="100">
        <v>8</v>
      </c>
      <c r="AO55" s="100">
        <v>7</v>
      </c>
      <c r="AP55" s="100">
        <v>2</v>
      </c>
      <c r="AQ55" s="100">
        <v>0</v>
      </c>
      <c r="AR55" s="100">
        <v>70</v>
      </c>
      <c r="AS55" s="128"/>
      <c r="AT55" s="119">
        <v>1948</v>
      </c>
      <c r="AU55" s="100">
        <v>2</v>
      </c>
      <c r="AV55" s="100">
        <v>0</v>
      </c>
      <c r="AW55" s="100">
        <v>0</v>
      </c>
      <c r="AX55" s="100">
        <v>2</v>
      </c>
      <c r="AY55" s="100">
        <v>1</v>
      </c>
      <c r="AZ55" s="100">
        <v>7</v>
      </c>
      <c r="BA55" s="100">
        <v>2</v>
      </c>
      <c r="BB55" s="100">
        <v>4</v>
      </c>
      <c r="BC55" s="100">
        <v>4</v>
      </c>
      <c r="BD55" s="100">
        <v>11</v>
      </c>
      <c r="BE55" s="100">
        <v>11</v>
      </c>
      <c r="BF55" s="100">
        <v>16</v>
      </c>
      <c r="BG55" s="100">
        <v>24</v>
      </c>
      <c r="BH55" s="100">
        <v>18</v>
      </c>
      <c r="BI55" s="100">
        <v>14</v>
      </c>
      <c r="BJ55" s="100">
        <v>15</v>
      </c>
      <c r="BK55" s="100">
        <v>10</v>
      </c>
      <c r="BL55" s="100">
        <v>7</v>
      </c>
      <c r="BM55" s="100">
        <v>0</v>
      </c>
      <c r="BN55" s="100">
        <v>148</v>
      </c>
      <c r="BP55" s="119">
        <v>1948</v>
      </c>
    </row>
    <row r="56" spans="2:68">
      <c r="B56" s="119">
        <v>1949</v>
      </c>
      <c r="C56" s="100">
        <v>3</v>
      </c>
      <c r="D56" s="100">
        <v>0</v>
      </c>
      <c r="E56" s="100">
        <v>0</v>
      </c>
      <c r="F56" s="100">
        <v>0</v>
      </c>
      <c r="G56" s="100">
        <v>1</v>
      </c>
      <c r="H56" s="100">
        <v>0</v>
      </c>
      <c r="I56" s="100">
        <v>0</v>
      </c>
      <c r="J56" s="100">
        <v>4</v>
      </c>
      <c r="K56" s="100">
        <v>4</v>
      </c>
      <c r="L56" s="100">
        <v>5</v>
      </c>
      <c r="M56" s="100">
        <v>8</v>
      </c>
      <c r="N56" s="100">
        <v>16</v>
      </c>
      <c r="O56" s="100">
        <v>9</v>
      </c>
      <c r="P56" s="100">
        <v>12</v>
      </c>
      <c r="Q56" s="100">
        <v>13</v>
      </c>
      <c r="R56" s="100">
        <v>9</v>
      </c>
      <c r="S56" s="100">
        <v>2</v>
      </c>
      <c r="T56" s="100">
        <v>2</v>
      </c>
      <c r="U56" s="100">
        <v>0</v>
      </c>
      <c r="V56" s="100">
        <v>88</v>
      </c>
      <c r="W56" s="128"/>
      <c r="X56" s="119">
        <v>1949</v>
      </c>
      <c r="Y56" s="100">
        <v>2</v>
      </c>
      <c r="Z56" s="100">
        <v>0</v>
      </c>
      <c r="AA56" s="100">
        <v>0</v>
      </c>
      <c r="AB56" s="100">
        <v>1</v>
      </c>
      <c r="AC56" s="100">
        <v>2</v>
      </c>
      <c r="AD56" s="100">
        <v>2</v>
      </c>
      <c r="AE56" s="100">
        <v>3</v>
      </c>
      <c r="AF56" s="100">
        <v>6</v>
      </c>
      <c r="AG56" s="100">
        <v>6</v>
      </c>
      <c r="AH56" s="100">
        <v>9</v>
      </c>
      <c r="AI56" s="100">
        <v>6</v>
      </c>
      <c r="AJ56" s="100">
        <v>10</v>
      </c>
      <c r="AK56" s="100">
        <v>3</v>
      </c>
      <c r="AL56" s="100">
        <v>13</v>
      </c>
      <c r="AM56" s="100">
        <v>6</v>
      </c>
      <c r="AN56" s="100">
        <v>1</v>
      </c>
      <c r="AO56" s="100">
        <v>7</v>
      </c>
      <c r="AP56" s="100">
        <v>1</v>
      </c>
      <c r="AQ56" s="100">
        <v>0</v>
      </c>
      <c r="AR56" s="100">
        <v>78</v>
      </c>
      <c r="AS56" s="128"/>
      <c r="AT56" s="119">
        <v>1949</v>
      </c>
      <c r="AU56" s="100">
        <v>5</v>
      </c>
      <c r="AV56" s="100">
        <v>0</v>
      </c>
      <c r="AW56" s="100">
        <v>0</v>
      </c>
      <c r="AX56" s="100">
        <v>1</v>
      </c>
      <c r="AY56" s="100">
        <v>3</v>
      </c>
      <c r="AZ56" s="100">
        <v>2</v>
      </c>
      <c r="BA56" s="100">
        <v>3</v>
      </c>
      <c r="BB56" s="100">
        <v>10</v>
      </c>
      <c r="BC56" s="100">
        <v>10</v>
      </c>
      <c r="BD56" s="100">
        <v>14</v>
      </c>
      <c r="BE56" s="100">
        <v>14</v>
      </c>
      <c r="BF56" s="100">
        <v>26</v>
      </c>
      <c r="BG56" s="100">
        <v>12</v>
      </c>
      <c r="BH56" s="100">
        <v>25</v>
      </c>
      <c r="BI56" s="100">
        <v>19</v>
      </c>
      <c r="BJ56" s="100">
        <v>10</v>
      </c>
      <c r="BK56" s="100">
        <v>9</v>
      </c>
      <c r="BL56" s="100">
        <v>3</v>
      </c>
      <c r="BM56" s="100">
        <v>0</v>
      </c>
      <c r="BN56" s="100">
        <v>166</v>
      </c>
      <c r="BP56" s="119">
        <v>1949</v>
      </c>
    </row>
    <row r="57" spans="2:68">
      <c r="B57" s="120">
        <v>1950</v>
      </c>
      <c r="C57" s="100">
        <v>4</v>
      </c>
      <c r="D57" s="100">
        <v>1</v>
      </c>
      <c r="E57" s="100">
        <v>0</v>
      </c>
      <c r="F57" s="100">
        <v>0</v>
      </c>
      <c r="G57" s="100">
        <v>1</v>
      </c>
      <c r="H57" s="100">
        <v>2</v>
      </c>
      <c r="I57" s="100">
        <v>1</v>
      </c>
      <c r="J57" s="100">
        <v>2</v>
      </c>
      <c r="K57" s="100">
        <v>9</v>
      </c>
      <c r="L57" s="100">
        <v>11</v>
      </c>
      <c r="M57" s="100">
        <v>21</v>
      </c>
      <c r="N57" s="100">
        <v>32</v>
      </c>
      <c r="O57" s="100">
        <v>38</v>
      </c>
      <c r="P57" s="100">
        <v>43</v>
      </c>
      <c r="Q57" s="100">
        <v>39</v>
      </c>
      <c r="R57" s="100">
        <v>32</v>
      </c>
      <c r="S57" s="100">
        <v>20</v>
      </c>
      <c r="T57" s="100">
        <v>10</v>
      </c>
      <c r="U57" s="100">
        <v>0</v>
      </c>
      <c r="V57" s="100">
        <v>266</v>
      </c>
      <c r="W57" s="128"/>
      <c r="X57" s="120">
        <v>1950</v>
      </c>
      <c r="Y57" s="100">
        <v>5</v>
      </c>
      <c r="Z57" s="100">
        <v>1</v>
      </c>
      <c r="AA57" s="100">
        <v>0</v>
      </c>
      <c r="AB57" s="100">
        <v>2</v>
      </c>
      <c r="AC57" s="100">
        <v>2</v>
      </c>
      <c r="AD57" s="100">
        <v>10</v>
      </c>
      <c r="AE57" s="100">
        <v>1</v>
      </c>
      <c r="AF57" s="100">
        <v>8</v>
      </c>
      <c r="AG57" s="100">
        <v>17</v>
      </c>
      <c r="AH57" s="100">
        <v>11</v>
      </c>
      <c r="AI57" s="100">
        <v>15</v>
      </c>
      <c r="AJ57" s="100">
        <v>17</v>
      </c>
      <c r="AK57" s="100">
        <v>29</v>
      </c>
      <c r="AL57" s="100">
        <v>20</v>
      </c>
      <c r="AM57" s="100">
        <v>15</v>
      </c>
      <c r="AN57" s="100">
        <v>12</v>
      </c>
      <c r="AO57" s="100">
        <v>8</v>
      </c>
      <c r="AP57" s="100">
        <v>8</v>
      </c>
      <c r="AQ57" s="100">
        <v>0</v>
      </c>
      <c r="AR57" s="100">
        <v>181</v>
      </c>
      <c r="AS57" s="128"/>
      <c r="AT57" s="120">
        <v>1950</v>
      </c>
      <c r="AU57" s="100">
        <v>9</v>
      </c>
      <c r="AV57" s="100">
        <v>2</v>
      </c>
      <c r="AW57" s="100">
        <v>0</v>
      </c>
      <c r="AX57" s="100">
        <v>2</v>
      </c>
      <c r="AY57" s="100">
        <v>3</v>
      </c>
      <c r="AZ57" s="100">
        <v>12</v>
      </c>
      <c r="BA57" s="100">
        <v>2</v>
      </c>
      <c r="BB57" s="100">
        <v>10</v>
      </c>
      <c r="BC57" s="100">
        <v>26</v>
      </c>
      <c r="BD57" s="100">
        <v>22</v>
      </c>
      <c r="BE57" s="100">
        <v>36</v>
      </c>
      <c r="BF57" s="100">
        <v>49</v>
      </c>
      <c r="BG57" s="100">
        <v>67</v>
      </c>
      <c r="BH57" s="100">
        <v>63</v>
      </c>
      <c r="BI57" s="100">
        <v>54</v>
      </c>
      <c r="BJ57" s="100">
        <v>44</v>
      </c>
      <c r="BK57" s="100">
        <v>28</v>
      </c>
      <c r="BL57" s="100">
        <v>18</v>
      </c>
      <c r="BM57" s="100">
        <v>0</v>
      </c>
      <c r="BN57" s="100">
        <v>447</v>
      </c>
      <c r="BP57" s="120">
        <v>1950</v>
      </c>
    </row>
    <row r="58" spans="2:68">
      <c r="B58" s="120">
        <v>1951</v>
      </c>
      <c r="C58" s="100">
        <v>6</v>
      </c>
      <c r="D58" s="100">
        <v>1</v>
      </c>
      <c r="E58" s="100">
        <v>0</v>
      </c>
      <c r="F58" s="100">
        <v>3</v>
      </c>
      <c r="G58" s="100">
        <v>1</v>
      </c>
      <c r="H58" s="100">
        <v>0</v>
      </c>
      <c r="I58" s="100">
        <v>1</v>
      </c>
      <c r="J58" s="100">
        <v>4</v>
      </c>
      <c r="K58" s="100">
        <v>9</v>
      </c>
      <c r="L58" s="100">
        <v>14</v>
      </c>
      <c r="M58" s="100">
        <v>23</v>
      </c>
      <c r="N58" s="100">
        <v>33</v>
      </c>
      <c r="O58" s="100">
        <v>44</v>
      </c>
      <c r="P58" s="100">
        <v>59</v>
      </c>
      <c r="Q58" s="100">
        <v>44</v>
      </c>
      <c r="R58" s="100">
        <v>29</v>
      </c>
      <c r="S58" s="100">
        <v>11</v>
      </c>
      <c r="T58" s="100">
        <v>10</v>
      </c>
      <c r="U58" s="100">
        <v>0</v>
      </c>
      <c r="V58" s="100">
        <v>292</v>
      </c>
      <c r="W58" s="128"/>
      <c r="X58" s="120">
        <v>1951</v>
      </c>
      <c r="Y58" s="100">
        <v>3</v>
      </c>
      <c r="Z58" s="100">
        <v>0</v>
      </c>
      <c r="AA58" s="100">
        <v>1</v>
      </c>
      <c r="AB58" s="100">
        <v>1</v>
      </c>
      <c r="AC58" s="100">
        <v>1</v>
      </c>
      <c r="AD58" s="100">
        <v>5</v>
      </c>
      <c r="AE58" s="100">
        <v>3</v>
      </c>
      <c r="AF58" s="100">
        <v>9</v>
      </c>
      <c r="AG58" s="100">
        <v>14</v>
      </c>
      <c r="AH58" s="100">
        <v>10</v>
      </c>
      <c r="AI58" s="100">
        <v>13</v>
      </c>
      <c r="AJ58" s="100">
        <v>24</v>
      </c>
      <c r="AK58" s="100">
        <v>25</v>
      </c>
      <c r="AL58" s="100">
        <v>19</v>
      </c>
      <c r="AM58" s="100">
        <v>20</v>
      </c>
      <c r="AN58" s="100">
        <v>20</v>
      </c>
      <c r="AO58" s="100">
        <v>16</v>
      </c>
      <c r="AP58" s="100">
        <v>4</v>
      </c>
      <c r="AQ58" s="100">
        <v>0</v>
      </c>
      <c r="AR58" s="100">
        <v>188</v>
      </c>
      <c r="AS58" s="128"/>
      <c r="AT58" s="120">
        <v>1951</v>
      </c>
      <c r="AU58" s="100">
        <v>9</v>
      </c>
      <c r="AV58" s="100">
        <v>1</v>
      </c>
      <c r="AW58" s="100">
        <v>1</v>
      </c>
      <c r="AX58" s="100">
        <v>4</v>
      </c>
      <c r="AY58" s="100">
        <v>2</v>
      </c>
      <c r="AZ58" s="100">
        <v>5</v>
      </c>
      <c r="BA58" s="100">
        <v>4</v>
      </c>
      <c r="BB58" s="100">
        <v>13</v>
      </c>
      <c r="BC58" s="100">
        <v>23</v>
      </c>
      <c r="BD58" s="100">
        <v>24</v>
      </c>
      <c r="BE58" s="100">
        <v>36</v>
      </c>
      <c r="BF58" s="100">
        <v>57</v>
      </c>
      <c r="BG58" s="100">
        <v>69</v>
      </c>
      <c r="BH58" s="100">
        <v>78</v>
      </c>
      <c r="BI58" s="100">
        <v>64</v>
      </c>
      <c r="BJ58" s="100">
        <v>49</v>
      </c>
      <c r="BK58" s="100">
        <v>27</v>
      </c>
      <c r="BL58" s="100">
        <v>14</v>
      </c>
      <c r="BM58" s="100">
        <v>0</v>
      </c>
      <c r="BN58" s="100">
        <v>480</v>
      </c>
      <c r="BP58" s="120">
        <v>1951</v>
      </c>
    </row>
    <row r="59" spans="2:68">
      <c r="B59" s="120">
        <v>1952</v>
      </c>
      <c r="C59" s="100">
        <v>5</v>
      </c>
      <c r="D59" s="100">
        <v>1</v>
      </c>
      <c r="E59" s="100">
        <v>0</v>
      </c>
      <c r="F59" s="100">
        <v>0</v>
      </c>
      <c r="G59" s="100">
        <v>3</v>
      </c>
      <c r="H59" s="100">
        <v>0</v>
      </c>
      <c r="I59" s="100">
        <v>2</v>
      </c>
      <c r="J59" s="100">
        <v>1</v>
      </c>
      <c r="K59" s="100">
        <v>8</v>
      </c>
      <c r="L59" s="100">
        <v>14</v>
      </c>
      <c r="M59" s="100">
        <v>28</v>
      </c>
      <c r="N59" s="100">
        <v>33</v>
      </c>
      <c r="O59" s="100">
        <v>42</v>
      </c>
      <c r="P59" s="100">
        <v>51</v>
      </c>
      <c r="Q59" s="100">
        <v>47</v>
      </c>
      <c r="R59" s="100">
        <v>29</v>
      </c>
      <c r="S59" s="100">
        <v>23</v>
      </c>
      <c r="T59" s="100">
        <v>6</v>
      </c>
      <c r="U59" s="100">
        <v>1</v>
      </c>
      <c r="V59" s="100">
        <v>294</v>
      </c>
      <c r="W59" s="128"/>
      <c r="X59" s="120">
        <v>1952</v>
      </c>
      <c r="Y59" s="100">
        <v>2</v>
      </c>
      <c r="Z59" s="100">
        <v>0</v>
      </c>
      <c r="AA59" s="100">
        <v>2</v>
      </c>
      <c r="AB59" s="100">
        <v>1</v>
      </c>
      <c r="AC59" s="100">
        <v>2</v>
      </c>
      <c r="AD59" s="100">
        <v>2</v>
      </c>
      <c r="AE59" s="100">
        <v>6</v>
      </c>
      <c r="AF59" s="100">
        <v>11</v>
      </c>
      <c r="AG59" s="100">
        <v>11</v>
      </c>
      <c r="AH59" s="100">
        <v>10</v>
      </c>
      <c r="AI59" s="100">
        <v>14</v>
      </c>
      <c r="AJ59" s="100">
        <v>24</v>
      </c>
      <c r="AK59" s="100">
        <v>21</v>
      </c>
      <c r="AL59" s="100">
        <v>22</v>
      </c>
      <c r="AM59" s="100">
        <v>24</v>
      </c>
      <c r="AN59" s="100">
        <v>18</v>
      </c>
      <c r="AO59" s="100">
        <v>14</v>
      </c>
      <c r="AP59" s="100">
        <v>4</v>
      </c>
      <c r="AQ59" s="100">
        <v>0</v>
      </c>
      <c r="AR59" s="100">
        <v>188</v>
      </c>
      <c r="AS59" s="128"/>
      <c r="AT59" s="120">
        <v>1952</v>
      </c>
      <c r="AU59" s="100">
        <v>7</v>
      </c>
      <c r="AV59" s="100">
        <v>1</v>
      </c>
      <c r="AW59" s="100">
        <v>2</v>
      </c>
      <c r="AX59" s="100">
        <v>1</v>
      </c>
      <c r="AY59" s="100">
        <v>5</v>
      </c>
      <c r="AZ59" s="100">
        <v>2</v>
      </c>
      <c r="BA59" s="100">
        <v>8</v>
      </c>
      <c r="BB59" s="100">
        <v>12</v>
      </c>
      <c r="BC59" s="100">
        <v>19</v>
      </c>
      <c r="BD59" s="100">
        <v>24</v>
      </c>
      <c r="BE59" s="100">
        <v>42</v>
      </c>
      <c r="BF59" s="100">
        <v>57</v>
      </c>
      <c r="BG59" s="100">
        <v>63</v>
      </c>
      <c r="BH59" s="100">
        <v>73</v>
      </c>
      <c r="BI59" s="100">
        <v>71</v>
      </c>
      <c r="BJ59" s="100">
        <v>47</v>
      </c>
      <c r="BK59" s="100">
        <v>37</v>
      </c>
      <c r="BL59" s="100">
        <v>10</v>
      </c>
      <c r="BM59" s="100">
        <v>1</v>
      </c>
      <c r="BN59" s="100">
        <v>482</v>
      </c>
      <c r="BP59" s="120">
        <v>1952</v>
      </c>
    </row>
    <row r="60" spans="2:68">
      <c r="B60" s="120">
        <v>1953</v>
      </c>
      <c r="C60" s="100">
        <v>8</v>
      </c>
      <c r="D60" s="100">
        <v>2</v>
      </c>
      <c r="E60" s="100">
        <v>2</v>
      </c>
      <c r="F60" s="100">
        <v>1</v>
      </c>
      <c r="G60" s="100">
        <v>1</v>
      </c>
      <c r="H60" s="100">
        <v>1</v>
      </c>
      <c r="I60" s="100">
        <v>0</v>
      </c>
      <c r="J60" s="100">
        <v>8</v>
      </c>
      <c r="K60" s="100">
        <v>4</v>
      </c>
      <c r="L60" s="100">
        <v>19</v>
      </c>
      <c r="M60" s="100">
        <v>19</v>
      </c>
      <c r="N60" s="100">
        <v>26</v>
      </c>
      <c r="O60" s="100">
        <v>30</v>
      </c>
      <c r="P60" s="100">
        <v>48</v>
      </c>
      <c r="Q60" s="100">
        <v>29</v>
      </c>
      <c r="R60" s="100">
        <v>27</v>
      </c>
      <c r="S60" s="100">
        <v>12</v>
      </c>
      <c r="T60" s="100">
        <v>11</v>
      </c>
      <c r="U60" s="100">
        <v>0</v>
      </c>
      <c r="V60" s="100">
        <v>248</v>
      </c>
      <c r="W60" s="128"/>
      <c r="X60" s="120">
        <v>1953</v>
      </c>
      <c r="Y60" s="100">
        <v>5</v>
      </c>
      <c r="Z60" s="100">
        <v>1</v>
      </c>
      <c r="AA60" s="100">
        <v>2</v>
      </c>
      <c r="AB60" s="100">
        <v>2</v>
      </c>
      <c r="AC60" s="100">
        <v>5</v>
      </c>
      <c r="AD60" s="100">
        <v>6</v>
      </c>
      <c r="AE60" s="100">
        <v>7</v>
      </c>
      <c r="AF60" s="100">
        <v>8</v>
      </c>
      <c r="AG60" s="100">
        <v>8</v>
      </c>
      <c r="AH60" s="100">
        <v>7</v>
      </c>
      <c r="AI60" s="100">
        <v>9</v>
      </c>
      <c r="AJ60" s="100">
        <v>19</v>
      </c>
      <c r="AK60" s="100">
        <v>28</v>
      </c>
      <c r="AL60" s="100">
        <v>22</v>
      </c>
      <c r="AM60" s="100">
        <v>17</v>
      </c>
      <c r="AN60" s="100">
        <v>17</v>
      </c>
      <c r="AO60" s="100">
        <v>9</v>
      </c>
      <c r="AP60" s="100">
        <v>10</v>
      </c>
      <c r="AQ60" s="100">
        <v>0</v>
      </c>
      <c r="AR60" s="100">
        <v>182</v>
      </c>
      <c r="AS60" s="128"/>
      <c r="AT60" s="120">
        <v>1953</v>
      </c>
      <c r="AU60" s="100">
        <v>13</v>
      </c>
      <c r="AV60" s="100">
        <v>3</v>
      </c>
      <c r="AW60" s="100">
        <v>4</v>
      </c>
      <c r="AX60" s="100">
        <v>3</v>
      </c>
      <c r="AY60" s="100">
        <v>6</v>
      </c>
      <c r="AZ60" s="100">
        <v>7</v>
      </c>
      <c r="BA60" s="100">
        <v>7</v>
      </c>
      <c r="BB60" s="100">
        <v>16</v>
      </c>
      <c r="BC60" s="100">
        <v>12</v>
      </c>
      <c r="BD60" s="100">
        <v>26</v>
      </c>
      <c r="BE60" s="100">
        <v>28</v>
      </c>
      <c r="BF60" s="100">
        <v>45</v>
      </c>
      <c r="BG60" s="100">
        <v>58</v>
      </c>
      <c r="BH60" s="100">
        <v>70</v>
      </c>
      <c r="BI60" s="100">
        <v>46</v>
      </c>
      <c r="BJ60" s="100">
        <v>44</v>
      </c>
      <c r="BK60" s="100">
        <v>21</v>
      </c>
      <c r="BL60" s="100">
        <v>21</v>
      </c>
      <c r="BM60" s="100">
        <v>0</v>
      </c>
      <c r="BN60" s="100">
        <v>430</v>
      </c>
      <c r="BP60" s="120">
        <v>1953</v>
      </c>
    </row>
    <row r="61" spans="2:68">
      <c r="B61" s="120">
        <v>1954</v>
      </c>
      <c r="C61" s="100">
        <v>3</v>
      </c>
      <c r="D61" s="100">
        <v>0</v>
      </c>
      <c r="E61" s="100">
        <v>2</v>
      </c>
      <c r="F61" s="100">
        <v>1</v>
      </c>
      <c r="G61" s="100">
        <v>1</v>
      </c>
      <c r="H61" s="100">
        <v>4</v>
      </c>
      <c r="I61" s="100">
        <v>5</v>
      </c>
      <c r="J61" s="100">
        <v>8</v>
      </c>
      <c r="K61" s="100">
        <v>10</v>
      </c>
      <c r="L61" s="100">
        <v>19</v>
      </c>
      <c r="M61" s="100">
        <v>22</v>
      </c>
      <c r="N61" s="100">
        <v>32</v>
      </c>
      <c r="O61" s="100">
        <v>50</v>
      </c>
      <c r="P61" s="100">
        <v>52</v>
      </c>
      <c r="Q61" s="100">
        <v>54</v>
      </c>
      <c r="R61" s="100">
        <v>31</v>
      </c>
      <c r="S61" s="100">
        <v>14</v>
      </c>
      <c r="T61" s="100">
        <v>8</v>
      </c>
      <c r="U61" s="100">
        <v>0</v>
      </c>
      <c r="V61" s="100">
        <v>316</v>
      </c>
      <c r="W61" s="128"/>
      <c r="X61" s="120">
        <v>1954</v>
      </c>
      <c r="Y61" s="100">
        <v>4</v>
      </c>
      <c r="Z61" s="100">
        <v>1</v>
      </c>
      <c r="AA61" s="100">
        <v>1</v>
      </c>
      <c r="AB61" s="100">
        <v>1</v>
      </c>
      <c r="AC61" s="100">
        <v>6</v>
      </c>
      <c r="AD61" s="100">
        <v>5</v>
      </c>
      <c r="AE61" s="100">
        <v>11</v>
      </c>
      <c r="AF61" s="100">
        <v>5</v>
      </c>
      <c r="AG61" s="100">
        <v>10</v>
      </c>
      <c r="AH61" s="100">
        <v>11</v>
      </c>
      <c r="AI61" s="100">
        <v>17</v>
      </c>
      <c r="AJ61" s="100">
        <v>10</v>
      </c>
      <c r="AK61" s="100">
        <v>20</v>
      </c>
      <c r="AL61" s="100">
        <v>26</v>
      </c>
      <c r="AM61" s="100">
        <v>19</v>
      </c>
      <c r="AN61" s="100">
        <v>16</v>
      </c>
      <c r="AO61" s="100">
        <v>12</v>
      </c>
      <c r="AP61" s="100">
        <v>4</v>
      </c>
      <c r="AQ61" s="100">
        <v>0</v>
      </c>
      <c r="AR61" s="100">
        <v>179</v>
      </c>
      <c r="AS61" s="128"/>
      <c r="AT61" s="120">
        <v>1954</v>
      </c>
      <c r="AU61" s="100">
        <v>7</v>
      </c>
      <c r="AV61" s="100">
        <v>1</v>
      </c>
      <c r="AW61" s="100">
        <v>3</v>
      </c>
      <c r="AX61" s="100">
        <v>2</v>
      </c>
      <c r="AY61" s="100">
        <v>7</v>
      </c>
      <c r="AZ61" s="100">
        <v>9</v>
      </c>
      <c r="BA61" s="100">
        <v>16</v>
      </c>
      <c r="BB61" s="100">
        <v>13</v>
      </c>
      <c r="BC61" s="100">
        <v>20</v>
      </c>
      <c r="BD61" s="100">
        <v>30</v>
      </c>
      <c r="BE61" s="100">
        <v>39</v>
      </c>
      <c r="BF61" s="100">
        <v>42</v>
      </c>
      <c r="BG61" s="100">
        <v>70</v>
      </c>
      <c r="BH61" s="100">
        <v>78</v>
      </c>
      <c r="BI61" s="100">
        <v>73</v>
      </c>
      <c r="BJ61" s="100">
        <v>47</v>
      </c>
      <c r="BK61" s="100">
        <v>26</v>
      </c>
      <c r="BL61" s="100">
        <v>12</v>
      </c>
      <c r="BM61" s="100">
        <v>0</v>
      </c>
      <c r="BN61" s="100">
        <v>495</v>
      </c>
      <c r="BP61" s="120">
        <v>1954</v>
      </c>
    </row>
    <row r="62" spans="2:68">
      <c r="B62" s="120">
        <v>1955</v>
      </c>
      <c r="C62" s="100">
        <v>3</v>
      </c>
      <c r="D62" s="100">
        <v>4</v>
      </c>
      <c r="E62" s="100">
        <v>2</v>
      </c>
      <c r="F62" s="100">
        <v>4</v>
      </c>
      <c r="G62" s="100">
        <v>1</v>
      </c>
      <c r="H62" s="100">
        <v>4</v>
      </c>
      <c r="I62" s="100">
        <v>6</v>
      </c>
      <c r="J62" s="100">
        <v>9</v>
      </c>
      <c r="K62" s="100">
        <v>13</v>
      </c>
      <c r="L62" s="100">
        <v>16</v>
      </c>
      <c r="M62" s="100">
        <v>27</v>
      </c>
      <c r="N62" s="100">
        <v>36</v>
      </c>
      <c r="O62" s="100">
        <v>48</v>
      </c>
      <c r="P62" s="100">
        <v>62</v>
      </c>
      <c r="Q62" s="100">
        <v>45</v>
      </c>
      <c r="R62" s="100">
        <v>33</v>
      </c>
      <c r="S62" s="100">
        <v>14</v>
      </c>
      <c r="T62" s="100">
        <v>7</v>
      </c>
      <c r="U62" s="100">
        <v>0</v>
      </c>
      <c r="V62" s="100">
        <v>334</v>
      </c>
      <c r="W62" s="128"/>
      <c r="X62" s="120">
        <v>1955</v>
      </c>
      <c r="Y62" s="100">
        <v>4</v>
      </c>
      <c r="Z62" s="100">
        <v>2</v>
      </c>
      <c r="AA62" s="100">
        <v>2</v>
      </c>
      <c r="AB62" s="100">
        <v>6</v>
      </c>
      <c r="AC62" s="100">
        <v>5</v>
      </c>
      <c r="AD62" s="100">
        <v>3</v>
      </c>
      <c r="AE62" s="100">
        <v>4</v>
      </c>
      <c r="AF62" s="100">
        <v>11</v>
      </c>
      <c r="AG62" s="100">
        <v>12</v>
      </c>
      <c r="AH62" s="100">
        <v>12</v>
      </c>
      <c r="AI62" s="100">
        <v>7</v>
      </c>
      <c r="AJ62" s="100">
        <v>18</v>
      </c>
      <c r="AK62" s="100">
        <v>22</v>
      </c>
      <c r="AL62" s="100">
        <v>29</v>
      </c>
      <c r="AM62" s="100">
        <v>22</v>
      </c>
      <c r="AN62" s="100">
        <v>20</v>
      </c>
      <c r="AO62" s="100">
        <v>6</v>
      </c>
      <c r="AP62" s="100">
        <v>7</v>
      </c>
      <c r="AQ62" s="100">
        <v>0</v>
      </c>
      <c r="AR62" s="100">
        <v>192</v>
      </c>
      <c r="AS62" s="128"/>
      <c r="AT62" s="120">
        <v>1955</v>
      </c>
      <c r="AU62" s="100">
        <v>7</v>
      </c>
      <c r="AV62" s="100">
        <v>6</v>
      </c>
      <c r="AW62" s="100">
        <v>4</v>
      </c>
      <c r="AX62" s="100">
        <v>10</v>
      </c>
      <c r="AY62" s="100">
        <v>6</v>
      </c>
      <c r="AZ62" s="100">
        <v>7</v>
      </c>
      <c r="BA62" s="100">
        <v>10</v>
      </c>
      <c r="BB62" s="100">
        <v>20</v>
      </c>
      <c r="BC62" s="100">
        <v>25</v>
      </c>
      <c r="BD62" s="100">
        <v>28</v>
      </c>
      <c r="BE62" s="100">
        <v>34</v>
      </c>
      <c r="BF62" s="100">
        <v>54</v>
      </c>
      <c r="BG62" s="100">
        <v>70</v>
      </c>
      <c r="BH62" s="100">
        <v>91</v>
      </c>
      <c r="BI62" s="100">
        <v>67</v>
      </c>
      <c r="BJ62" s="100">
        <v>53</v>
      </c>
      <c r="BK62" s="100">
        <v>20</v>
      </c>
      <c r="BL62" s="100">
        <v>14</v>
      </c>
      <c r="BM62" s="100">
        <v>0</v>
      </c>
      <c r="BN62" s="100">
        <v>526</v>
      </c>
      <c r="BP62" s="120">
        <v>1955</v>
      </c>
    </row>
    <row r="63" spans="2:68">
      <c r="B63" s="120">
        <v>1956</v>
      </c>
      <c r="C63" s="100">
        <v>4</v>
      </c>
      <c r="D63" s="100">
        <v>1</v>
      </c>
      <c r="E63" s="100">
        <v>1</v>
      </c>
      <c r="F63" s="100">
        <v>3</v>
      </c>
      <c r="G63" s="100">
        <v>1</v>
      </c>
      <c r="H63" s="100">
        <v>4</v>
      </c>
      <c r="I63" s="100">
        <v>6</v>
      </c>
      <c r="J63" s="100">
        <v>7</v>
      </c>
      <c r="K63" s="100">
        <v>11</v>
      </c>
      <c r="L63" s="100">
        <v>13</v>
      </c>
      <c r="M63" s="100">
        <v>20</v>
      </c>
      <c r="N63" s="100">
        <v>34</v>
      </c>
      <c r="O63" s="100">
        <v>51</v>
      </c>
      <c r="P63" s="100">
        <v>50</v>
      </c>
      <c r="Q63" s="100">
        <v>48</v>
      </c>
      <c r="R63" s="100">
        <v>30</v>
      </c>
      <c r="S63" s="100">
        <v>18</v>
      </c>
      <c r="T63" s="100">
        <v>12</v>
      </c>
      <c r="U63" s="100">
        <v>0</v>
      </c>
      <c r="V63" s="100">
        <v>314</v>
      </c>
      <c r="W63" s="128"/>
      <c r="X63" s="120">
        <v>1956</v>
      </c>
      <c r="Y63" s="100">
        <v>5</v>
      </c>
      <c r="Z63" s="100">
        <v>1</v>
      </c>
      <c r="AA63" s="100">
        <v>1</v>
      </c>
      <c r="AB63" s="100">
        <v>8</v>
      </c>
      <c r="AC63" s="100">
        <v>5</v>
      </c>
      <c r="AD63" s="100">
        <v>8</v>
      </c>
      <c r="AE63" s="100">
        <v>6</v>
      </c>
      <c r="AF63" s="100">
        <v>15</v>
      </c>
      <c r="AG63" s="100">
        <v>14</v>
      </c>
      <c r="AH63" s="100">
        <v>15</v>
      </c>
      <c r="AI63" s="100">
        <v>7</v>
      </c>
      <c r="AJ63" s="100">
        <v>16</v>
      </c>
      <c r="AK63" s="100">
        <v>23</v>
      </c>
      <c r="AL63" s="100">
        <v>33</v>
      </c>
      <c r="AM63" s="100">
        <v>19</v>
      </c>
      <c r="AN63" s="100">
        <v>17</v>
      </c>
      <c r="AO63" s="100">
        <v>10</v>
      </c>
      <c r="AP63" s="100">
        <v>9</v>
      </c>
      <c r="AQ63" s="100">
        <v>0</v>
      </c>
      <c r="AR63" s="100">
        <v>212</v>
      </c>
      <c r="AS63" s="128"/>
      <c r="AT63" s="120">
        <v>1956</v>
      </c>
      <c r="AU63" s="100">
        <v>9</v>
      </c>
      <c r="AV63" s="100">
        <v>2</v>
      </c>
      <c r="AW63" s="100">
        <v>2</v>
      </c>
      <c r="AX63" s="100">
        <v>11</v>
      </c>
      <c r="AY63" s="100">
        <v>6</v>
      </c>
      <c r="AZ63" s="100">
        <v>12</v>
      </c>
      <c r="BA63" s="100">
        <v>12</v>
      </c>
      <c r="BB63" s="100">
        <v>22</v>
      </c>
      <c r="BC63" s="100">
        <v>25</v>
      </c>
      <c r="BD63" s="100">
        <v>28</v>
      </c>
      <c r="BE63" s="100">
        <v>27</v>
      </c>
      <c r="BF63" s="100">
        <v>50</v>
      </c>
      <c r="BG63" s="100">
        <v>74</v>
      </c>
      <c r="BH63" s="100">
        <v>83</v>
      </c>
      <c r="BI63" s="100">
        <v>67</v>
      </c>
      <c r="BJ63" s="100">
        <v>47</v>
      </c>
      <c r="BK63" s="100">
        <v>28</v>
      </c>
      <c r="BL63" s="100">
        <v>21</v>
      </c>
      <c r="BM63" s="100">
        <v>0</v>
      </c>
      <c r="BN63" s="100">
        <v>526</v>
      </c>
      <c r="BP63" s="120">
        <v>1956</v>
      </c>
    </row>
    <row r="64" spans="2:68">
      <c r="B64" s="120">
        <v>1957</v>
      </c>
      <c r="C64" s="100">
        <v>2</v>
      </c>
      <c r="D64" s="100">
        <v>0</v>
      </c>
      <c r="E64" s="100">
        <v>2</v>
      </c>
      <c r="F64" s="100">
        <v>0</v>
      </c>
      <c r="G64" s="100">
        <v>3</v>
      </c>
      <c r="H64" s="100">
        <v>2</v>
      </c>
      <c r="I64" s="100">
        <v>5</v>
      </c>
      <c r="J64" s="100">
        <v>7</v>
      </c>
      <c r="K64" s="100">
        <v>10</v>
      </c>
      <c r="L64" s="100">
        <v>8</v>
      </c>
      <c r="M64" s="100">
        <v>16</v>
      </c>
      <c r="N64" s="100">
        <v>30</v>
      </c>
      <c r="O64" s="100">
        <v>43</v>
      </c>
      <c r="P64" s="100">
        <v>50</v>
      </c>
      <c r="Q64" s="100">
        <v>40</v>
      </c>
      <c r="R64" s="100">
        <v>27</v>
      </c>
      <c r="S64" s="100">
        <v>21</v>
      </c>
      <c r="T64" s="100">
        <v>9</v>
      </c>
      <c r="U64" s="100">
        <v>0</v>
      </c>
      <c r="V64" s="100">
        <v>275</v>
      </c>
      <c r="W64" s="128"/>
      <c r="X64" s="120">
        <v>1957</v>
      </c>
      <c r="Y64" s="100">
        <v>5</v>
      </c>
      <c r="Z64" s="100">
        <v>3</v>
      </c>
      <c r="AA64" s="100">
        <v>1</v>
      </c>
      <c r="AB64" s="100">
        <v>3</v>
      </c>
      <c r="AC64" s="100">
        <v>5</v>
      </c>
      <c r="AD64" s="100">
        <v>7</v>
      </c>
      <c r="AE64" s="100">
        <v>8</v>
      </c>
      <c r="AF64" s="100">
        <v>8</v>
      </c>
      <c r="AG64" s="100">
        <v>11</v>
      </c>
      <c r="AH64" s="100">
        <v>13</v>
      </c>
      <c r="AI64" s="100">
        <v>12</v>
      </c>
      <c r="AJ64" s="100">
        <v>16</v>
      </c>
      <c r="AK64" s="100">
        <v>18</v>
      </c>
      <c r="AL64" s="100">
        <v>25</v>
      </c>
      <c r="AM64" s="100">
        <v>23</v>
      </c>
      <c r="AN64" s="100">
        <v>8</v>
      </c>
      <c r="AO64" s="100">
        <v>18</v>
      </c>
      <c r="AP64" s="100">
        <v>7</v>
      </c>
      <c r="AQ64" s="100">
        <v>0</v>
      </c>
      <c r="AR64" s="100">
        <v>191</v>
      </c>
      <c r="AS64" s="128"/>
      <c r="AT64" s="120">
        <v>1957</v>
      </c>
      <c r="AU64" s="100">
        <v>7</v>
      </c>
      <c r="AV64" s="100">
        <v>3</v>
      </c>
      <c r="AW64" s="100">
        <v>3</v>
      </c>
      <c r="AX64" s="100">
        <v>3</v>
      </c>
      <c r="AY64" s="100">
        <v>8</v>
      </c>
      <c r="AZ64" s="100">
        <v>9</v>
      </c>
      <c r="BA64" s="100">
        <v>13</v>
      </c>
      <c r="BB64" s="100">
        <v>15</v>
      </c>
      <c r="BC64" s="100">
        <v>21</v>
      </c>
      <c r="BD64" s="100">
        <v>21</v>
      </c>
      <c r="BE64" s="100">
        <v>28</v>
      </c>
      <c r="BF64" s="100">
        <v>46</v>
      </c>
      <c r="BG64" s="100">
        <v>61</v>
      </c>
      <c r="BH64" s="100">
        <v>75</v>
      </c>
      <c r="BI64" s="100">
        <v>63</v>
      </c>
      <c r="BJ64" s="100">
        <v>35</v>
      </c>
      <c r="BK64" s="100">
        <v>39</v>
      </c>
      <c r="BL64" s="100">
        <v>16</v>
      </c>
      <c r="BM64" s="100">
        <v>0</v>
      </c>
      <c r="BN64" s="100">
        <v>466</v>
      </c>
      <c r="BP64" s="120">
        <v>1957</v>
      </c>
    </row>
    <row r="65" spans="2:68">
      <c r="B65" s="121">
        <v>1958</v>
      </c>
      <c r="C65" s="100">
        <v>2</v>
      </c>
      <c r="D65" s="100">
        <v>0</v>
      </c>
      <c r="E65" s="100">
        <v>1</v>
      </c>
      <c r="F65" s="100">
        <v>3</v>
      </c>
      <c r="G65" s="100">
        <v>6</v>
      </c>
      <c r="H65" s="100">
        <v>0</v>
      </c>
      <c r="I65" s="100">
        <v>3</v>
      </c>
      <c r="J65" s="100">
        <v>3</v>
      </c>
      <c r="K65" s="100">
        <v>3</v>
      </c>
      <c r="L65" s="100">
        <v>14</v>
      </c>
      <c r="M65" s="100">
        <v>20</v>
      </c>
      <c r="N65" s="100">
        <v>20</v>
      </c>
      <c r="O65" s="100">
        <v>25</v>
      </c>
      <c r="P65" s="100">
        <v>31</v>
      </c>
      <c r="Q65" s="100">
        <v>23</v>
      </c>
      <c r="R65" s="100">
        <v>14</v>
      </c>
      <c r="S65" s="100">
        <v>6</v>
      </c>
      <c r="T65" s="100">
        <v>3</v>
      </c>
      <c r="U65" s="100">
        <v>0</v>
      </c>
      <c r="V65" s="100">
        <v>177</v>
      </c>
      <c r="W65" s="128"/>
      <c r="X65" s="121">
        <v>1958</v>
      </c>
      <c r="Y65" s="100">
        <v>2</v>
      </c>
      <c r="Z65" s="100">
        <v>2</v>
      </c>
      <c r="AA65" s="100">
        <v>1</v>
      </c>
      <c r="AB65" s="100">
        <v>1</v>
      </c>
      <c r="AC65" s="100">
        <v>6</v>
      </c>
      <c r="AD65" s="100">
        <v>5</v>
      </c>
      <c r="AE65" s="100">
        <v>9</v>
      </c>
      <c r="AF65" s="100">
        <v>5</v>
      </c>
      <c r="AG65" s="100">
        <v>22</v>
      </c>
      <c r="AH65" s="100">
        <v>10</v>
      </c>
      <c r="AI65" s="100">
        <v>13</v>
      </c>
      <c r="AJ65" s="100">
        <v>13</v>
      </c>
      <c r="AK65" s="100">
        <v>8</v>
      </c>
      <c r="AL65" s="100">
        <v>23</v>
      </c>
      <c r="AM65" s="100">
        <v>18</v>
      </c>
      <c r="AN65" s="100">
        <v>14</v>
      </c>
      <c r="AO65" s="100">
        <v>6</v>
      </c>
      <c r="AP65" s="100">
        <v>5</v>
      </c>
      <c r="AQ65" s="100">
        <v>0</v>
      </c>
      <c r="AR65" s="100">
        <v>163</v>
      </c>
      <c r="AS65" s="128"/>
      <c r="AT65" s="121">
        <v>1958</v>
      </c>
      <c r="AU65" s="100">
        <v>4</v>
      </c>
      <c r="AV65" s="100">
        <v>2</v>
      </c>
      <c r="AW65" s="100">
        <v>2</v>
      </c>
      <c r="AX65" s="100">
        <v>4</v>
      </c>
      <c r="AY65" s="100">
        <v>12</v>
      </c>
      <c r="AZ65" s="100">
        <v>5</v>
      </c>
      <c r="BA65" s="100">
        <v>12</v>
      </c>
      <c r="BB65" s="100">
        <v>8</v>
      </c>
      <c r="BC65" s="100">
        <v>25</v>
      </c>
      <c r="BD65" s="100">
        <v>24</v>
      </c>
      <c r="BE65" s="100">
        <v>33</v>
      </c>
      <c r="BF65" s="100">
        <v>33</v>
      </c>
      <c r="BG65" s="100">
        <v>33</v>
      </c>
      <c r="BH65" s="100">
        <v>54</v>
      </c>
      <c r="BI65" s="100">
        <v>41</v>
      </c>
      <c r="BJ65" s="100">
        <v>28</v>
      </c>
      <c r="BK65" s="100">
        <v>12</v>
      </c>
      <c r="BL65" s="100">
        <v>8</v>
      </c>
      <c r="BM65" s="100">
        <v>0</v>
      </c>
      <c r="BN65" s="100">
        <v>340</v>
      </c>
      <c r="BP65" s="121">
        <v>1958</v>
      </c>
    </row>
    <row r="66" spans="2:68">
      <c r="B66" s="121">
        <v>1959</v>
      </c>
      <c r="C66" s="100">
        <v>5</v>
      </c>
      <c r="D66" s="100">
        <v>2</v>
      </c>
      <c r="E66" s="100">
        <v>3</v>
      </c>
      <c r="F66" s="100">
        <v>2</v>
      </c>
      <c r="G66" s="100">
        <v>5</v>
      </c>
      <c r="H66" s="100">
        <v>5</v>
      </c>
      <c r="I66" s="100">
        <v>1</v>
      </c>
      <c r="J66" s="100">
        <v>5</v>
      </c>
      <c r="K66" s="100">
        <v>9</v>
      </c>
      <c r="L66" s="100">
        <v>14</v>
      </c>
      <c r="M66" s="100">
        <v>18</v>
      </c>
      <c r="N66" s="100">
        <v>22</v>
      </c>
      <c r="O66" s="100">
        <v>19</v>
      </c>
      <c r="P66" s="100">
        <v>24</v>
      </c>
      <c r="Q66" s="100">
        <v>33</v>
      </c>
      <c r="R66" s="100">
        <v>32</v>
      </c>
      <c r="S66" s="100">
        <v>8</v>
      </c>
      <c r="T66" s="100">
        <v>6</v>
      </c>
      <c r="U66" s="100">
        <v>0</v>
      </c>
      <c r="V66" s="100">
        <v>213</v>
      </c>
      <c r="W66" s="128"/>
      <c r="X66" s="121">
        <v>1959</v>
      </c>
      <c r="Y66" s="100">
        <v>3</v>
      </c>
      <c r="Z66" s="100">
        <v>3</v>
      </c>
      <c r="AA66" s="100">
        <v>1</v>
      </c>
      <c r="AB66" s="100">
        <v>4</v>
      </c>
      <c r="AC66" s="100">
        <v>12</v>
      </c>
      <c r="AD66" s="100">
        <v>7</v>
      </c>
      <c r="AE66" s="100">
        <v>5</v>
      </c>
      <c r="AF66" s="100">
        <v>11</v>
      </c>
      <c r="AG66" s="100">
        <v>9</v>
      </c>
      <c r="AH66" s="100">
        <v>14</v>
      </c>
      <c r="AI66" s="100">
        <v>17</v>
      </c>
      <c r="AJ66" s="100">
        <v>17</v>
      </c>
      <c r="AK66" s="100">
        <v>15</v>
      </c>
      <c r="AL66" s="100">
        <v>11</v>
      </c>
      <c r="AM66" s="100">
        <v>20</v>
      </c>
      <c r="AN66" s="100">
        <v>7</v>
      </c>
      <c r="AO66" s="100">
        <v>12</v>
      </c>
      <c r="AP66" s="100">
        <v>6</v>
      </c>
      <c r="AQ66" s="100">
        <v>0</v>
      </c>
      <c r="AR66" s="100">
        <v>174</v>
      </c>
      <c r="AS66" s="128"/>
      <c r="AT66" s="121">
        <v>1959</v>
      </c>
      <c r="AU66" s="100">
        <v>8</v>
      </c>
      <c r="AV66" s="100">
        <v>5</v>
      </c>
      <c r="AW66" s="100">
        <v>4</v>
      </c>
      <c r="AX66" s="100">
        <v>6</v>
      </c>
      <c r="AY66" s="100">
        <v>17</v>
      </c>
      <c r="AZ66" s="100">
        <v>12</v>
      </c>
      <c r="BA66" s="100">
        <v>6</v>
      </c>
      <c r="BB66" s="100">
        <v>16</v>
      </c>
      <c r="BC66" s="100">
        <v>18</v>
      </c>
      <c r="BD66" s="100">
        <v>28</v>
      </c>
      <c r="BE66" s="100">
        <v>35</v>
      </c>
      <c r="BF66" s="100">
        <v>39</v>
      </c>
      <c r="BG66" s="100">
        <v>34</v>
      </c>
      <c r="BH66" s="100">
        <v>35</v>
      </c>
      <c r="BI66" s="100">
        <v>53</v>
      </c>
      <c r="BJ66" s="100">
        <v>39</v>
      </c>
      <c r="BK66" s="100">
        <v>20</v>
      </c>
      <c r="BL66" s="100">
        <v>12</v>
      </c>
      <c r="BM66" s="100">
        <v>0</v>
      </c>
      <c r="BN66" s="100">
        <v>387</v>
      </c>
      <c r="BP66" s="121">
        <v>1959</v>
      </c>
    </row>
    <row r="67" spans="2:68">
      <c r="B67" s="121">
        <v>1960</v>
      </c>
      <c r="C67" s="100">
        <v>2</v>
      </c>
      <c r="D67" s="100">
        <v>0</v>
      </c>
      <c r="E67" s="100">
        <v>3</v>
      </c>
      <c r="F67" s="100">
        <v>6</v>
      </c>
      <c r="G67" s="100">
        <v>1</v>
      </c>
      <c r="H67" s="100">
        <v>2</v>
      </c>
      <c r="I67" s="100">
        <v>5</v>
      </c>
      <c r="J67" s="100">
        <v>9</v>
      </c>
      <c r="K67" s="100">
        <v>13</v>
      </c>
      <c r="L67" s="100">
        <v>7</v>
      </c>
      <c r="M67" s="100">
        <v>9</v>
      </c>
      <c r="N67" s="100">
        <v>20</v>
      </c>
      <c r="O67" s="100">
        <v>26</v>
      </c>
      <c r="P67" s="100">
        <v>27</v>
      </c>
      <c r="Q67" s="100">
        <v>40</v>
      </c>
      <c r="R67" s="100">
        <v>19</v>
      </c>
      <c r="S67" s="100">
        <v>8</v>
      </c>
      <c r="T67" s="100">
        <v>5</v>
      </c>
      <c r="U67" s="100">
        <v>0</v>
      </c>
      <c r="V67" s="100">
        <v>202</v>
      </c>
      <c r="W67" s="128"/>
      <c r="X67" s="121">
        <v>1960</v>
      </c>
      <c r="Y67" s="100">
        <v>5</v>
      </c>
      <c r="Z67" s="100">
        <v>2</v>
      </c>
      <c r="AA67" s="100">
        <v>4</v>
      </c>
      <c r="AB67" s="100">
        <v>4</v>
      </c>
      <c r="AC67" s="100">
        <v>5</v>
      </c>
      <c r="AD67" s="100">
        <v>6</v>
      </c>
      <c r="AE67" s="100">
        <v>5</v>
      </c>
      <c r="AF67" s="100">
        <v>13</v>
      </c>
      <c r="AG67" s="100">
        <v>11</v>
      </c>
      <c r="AH67" s="100">
        <v>14</v>
      </c>
      <c r="AI67" s="100">
        <v>12</v>
      </c>
      <c r="AJ67" s="100">
        <v>15</v>
      </c>
      <c r="AK67" s="100">
        <v>17</v>
      </c>
      <c r="AL67" s="100">
        <v>20</v>
      </c>
      <c r="AM67" s="100">
        <v>17</v>
      </c>
      <c r="AN67" s="100">
        <v>9</v>
      </c>
      <c r="AO67" s="100">
        <v>10</v>
      </c>
      <c r="AP67" s="100">
        <v>5</v>
      </c>
      <c r="AQ67" s="100">
        <v>0</v>
      </c>
      <c r="AR67" s="100">
        <v>174</v>
      </c>
      <c r="AS67" s="128"/>
      <c r="AT67" s="121">
        <v>1960</v>
      </c>
      <c r="AU67" s="100">
        <v>7</v>
      </c>
      <c r="AV67" s="100">
        <v>2</v>
      </c>
      <c r="AW67" s="100">
        <v>7</v>
      </c>
      <c r="AX67" s="100">
        <v>10</v>
      </c>
      <c r="AY67" s="100">
        <v>6</v>
      </c>
      <c r="AZ67" s="100">
        <v>8</v>
      </c>
      <c r="BA67" s="100">
        <v>10</v>
      </c>
      <c r="BB67" s="100">
        <v>22</v>
      </c>
      <c r="BC67" s="100">
        <v>24</v>
      </c>
      <c r="BD67" s="100">
        <v>21</v>
      </c>
      <c r="BE67" s="100">
        <v>21</v>
      </c>
      <c r="BF67" s="100">
        <v>35</v>
      </c>
      <c r="BG67" s="100">
        <v>43</v>
      </c>
      <c r="BH67" s="100">
        <v>47</v>
      </c>
      <c r="BI67" s="100">
        <v>57</v>
      </c>
      <c r="BJ67" s="100">
        <v>28</v>
      </c>
      <c r="BK67" s="100">
        <v>18</v>
      </c>
      <c r="BL67" s="100">
        <v>10</v>
      </c>
      <c r="BM67" s="100">
        <v>0</v>
      </c>
      <c r="BN67" s="100">
        <v>376</v>
      </c>
      <c r="BP67" s="121">
        <v>1960</v>
      </c>
    </row>
    <row r="68" spans="2:68">
      <c r="B68" s="121">
        <v>1961</v>
      </c>
      <c r="C68" s="100">
        <v>3</v>
      </c>
      <c r="D68" s="100">
        <v>1</v>
      </c>
      <c r="E68" s="100">
        <v>2</v>
      </c>
      <c r="F68" s="100">
        <v>7</v>
      </c>
      <c r="G68" s="100">
        <v>9</v>
      </c>
      <c r="H68" s="100">
        <v>5</v>
      </c>
      <c r="I68" s="100">
        <v>2</v>
      </c>
      <c r="J68" s="100">
        <v>4</v>
      </c>
      <c r="K68" s="100">
        <v>10</v>
      </c>
      <c r="L68" s="100">
        <v>10</v>
      </c>
      <c r="M68" s="100">
        <v>16</v>
      </c>
      <c r="N68" s="100">
        <v>30</v>
      </c>
      <c r="O68" s="100">
        <v>22</v>
      </c>
      <c r="P68" s="100">
        <v>26</v>
      </c>
      <c r="Q68" s="100">
        <v>20</v>
      </c>
      <c r="R68" s="100">
        <v>21</v>
      </c>
      <c r="S68" s="100">
        <v>16</v>
      </c>
      <c r="T68" s="100">
        <v>6</v>
      </c>
      <c r="U68" s="100">
        <v>0</v>
      </c>
      <c r="V68" s="100">
        <v>210</v>
      </c>
      <c r="W68" s="128"/>
      <c r="X68" s="121">
        <v>1961</v>
      </c>
      <c r="Y68" s="100">
        <v>2</v>
      </c>
      <c r="Z68" s="100">
        <v>3</v>
      </c>
      <c r="AA68" s="100">
        <v>4</v>
      </c>
      <c r="AB68" s="100">
        <v>6</v>
      </c>
      <c r="AC68" s="100">
        <v>7</v>
      </c>
      <c r="AD68" s="100">
        <v>8</v>
      </c>
      <c r="AE68" s="100">
        <v>7</v>
      </c>
      <c r="AF68" s="100">
        <v>10</v>
      </c>
      <c r="AG68" s="100">
        <v>18</v>
      </c>
      <c r="AH68" s="100">
        <v>15</v>
      </c>
      <c r="AI68" s="100">
        <v>12</v>
      </c>
      <c r="AJ68" s="100">
        <v>9</v>
      </c>
      <c r="AK68" s="100">
        <v>17</v>
      </c>
      <c r="AL68" s="100">
        <v>19</v>
      </c>
      <c r="AM68" s="100">
        <v>18</v>
      </c>
      <c r="AN68" s="100">
        <v>14</v>
      </c>
      <c r="AO68" s="100">
        <v>12</v>
      </c>
      <c r="AP68" s="100">
        <v>2</v>
      </c>
      <c r="AQ68" s="100">
        <v>0</v>
      </c>
      <c r="AR68" s="100">
        <v>183</v>
      </c>
      <c r="AS68" s="128"/>
      <c r="AT68" s="121">
        <v>1961</v>
      </c>
      <c r="AU68" s="100">
        <v>5</v>
      </c>
      <c r="AV68" s="100">
        <v>4</v>
      </c>
      <c r="AW68" s="100">
        <v>6</v>
      </c>
      <c r="AX68" s="100">
        <v>13</v>
      </c>
      <c r="AY68" s="100">
        <v>16</v>
      </c>
      <c r="AZ68" s="100">
        <v>13</v>
      </c>
      <c r="BA68" s="100">
        <v>9</v>
      </c>
      <c r="BB68" s="100">
        <v>14</v>
      </c>
      <c r="BC68" s="100">
        <v>28</v>
      </c>
      <c r="BD68" s="100">
        <v>25</v>
      </c>
      <c r="BE68" s="100">
        <v>28</v>
      </c>
      <c r="BF68" s="100">
        <v>39</v>
      </c>
      <c r="BG68" s="100">
        <v>39</v>
      </c>
      <c r="BH68" s="100">
        <v>45</v>
      </c>
      <c r="BI68" s="100">
        <v>38</v>
      </c>
      <c r="BJ68" s="100">
        <v>35</v>
      </c>
      <c r="BK68" s="100">
        <v>28</v>
      </c>
      <c r="BL68" s="100">
        <v>8</v>
      </c>
      <c r="BM68" s="100">
        <v>0</v>
      </c>
      <c r="BN68" s="100">
        <v>393</v>
      </c>
      <c r="BP68" s="121">
        <v>1961</v>
      </c>
    </row>
    <row r="69" spans="2:68">
      <c r="B69" s="121">
        <v>1962</v>
      </c>
      <c r="C69" s="100">
        <v>2</v>
      </c>
      <c r="D69" s="100">
        <v>2</v>
      </c>
      <c r="E69" s="100">
        <v>6</v>
      </c>
      <c r="F69" s="100">
        <v>5</v>
      </c>
      <c r="G69" s="100">
        <v>3</v>
      </c>
      <c r="H69" s="100">
        <v>3</v>
      </c>
      <c r="I69" s="100">
        <v>5</v>
      </c>
      <c r="J69" s="100">
        <v>3</v>
      </c>
      <c r="K69" s="100">
        <v>7</v>
      </c>
      <c r="L69" s="100">
        <v>6</v>
      </c>
      <c r="M69" s="100">
        <v>21</v>
      </c>
      <c r="N69" s="100">
        <v>22</v>
      </c>
      <c r="O69" s="100">
        <v>27</v>
      </c>
      <c r="P69" s="100">
        <v>29</v>
      </c>
      <c r="Q69" s="100">
        <v>28</v>
      </c>
      <c r="R69" s="100">
        <v>10</v>
      </c>
      <c r="S69" s="100">
        <v>9</v>
      </c>
      <c r="T69" s="100">
        <v>7</v>
      </c>
      <c r="U69" s="100">
        <v>0</v>
      </c>
      <c r="V69" s="100">
        <v>195</v>
      </c>
      <c r="W69" s="128"/>
      <c r="X69" s="121">
        <v>1962</v>
      </c>
      <c r="Y69" s="100">
        <v>5</v>
      </c>
      <c r="Z69" s="100">
        <v>0</v>
      </c>
      <c r="AA69" s="100">
        <v>4</v>
      </c>
      <c r="AB69" s="100">
        <v>4</v>
      </c>
      <c r="AC69" s="100">
        <v>11</v>
      </c>
      <c r="AD69" s="100">
        <v>5</v>
      </c>
      <c r="AE69" s="100">
        <v>10</v>
      </c>
      <c r="AF69" s="100">
        <v>8</v>
      </c>
      <c r="AG69" s="100">
        <v>15</v>
      </c>
      <c r="AH69" s="100">
        <v>10</v>
      </c>
      <c r="AI69" s="100">
        <v>14</v>
      </c>
      <c r="AJ69" s="100">
        <v>17</v>
      </c>
      <c r="AK69" s="100">
        <v>17</v>
      </c>
      <c r="AL69" s="100">
        <v>15</v>
      </c>
      <c r="AM69" s="100">
        <v>13</v>
      </c>
      <c r="AN69" s="100">
        <v>14</v>
      </c>
      <c r="AO69" s="100">
        <v>7</v>
      </c>
      <c r="AP69" s="100">
        <v>4</v>
      </c>
      <c r="AQ69" s="100">
        <v>0</v>
      </c>
      <c r="AR69" s="100">
        <v>173</v>
      </c>
      <c r="AS69" s="128"/>
      <c r="AT69" s="121">
        <v>1962</v>
      </c>
      <c r="AU69" s="100">
        <v>7</v>
      </c>
      <c r="AV69" s="100">
        <v>2</v>
      </c>
      <c r="AW69" s="100">
        <v>10</v>
      </c>
      <c r="AX69" s="100">
        <v>9</v>
      </c>
      <c r="AY69" s="100">
        <v>14</v>
      </c>
      <c r="AZ69" s="100">
        <v>8</v>
      </c>
      <c r="BA69" s="100">
        <v>15</v>
      </c>
      <c r="BB69" s="100">
        <v>11</v>
      </c>
      <c r="BC69" s="100">
        <v>22</v>
      </c>
      <c r="BD69" s="100">
        <v>16</v>
      </c>
      <c r="BE69" s="100">
        <v>35</v>
      </c>
      <c r="BF69" s="100">
        <v>39</v>
      </c>
      <c r="BG69" s="100">
        <v>44</v>
      </c>
      <c r="BH69" s="100">
        <v>44</v>
      </c>
      <c r="BI69" s="100">
        <v>41</v>
      </c>
      <c r="BJ69" s="100">
        <v>24</v>
      </c>
      <c r="BK69" s="100">
        <v>16</v>
      </c>
      <c r="BL69" s="100">
        <v>11</v>
      </c>
      <c r="BM69" s="100">
        <v>0</v>
      </c>
      <c r="BN69" s="100">
        <v>368</v>
      </c>
      <c r="BP69" s="121">
        <v>1962</v>
      </c>
    </row>
    <row r="70" spans="2:68">
      <c r="B70" s="121">
        <v>1963</v>
      </c>
      <c r="C70" s="100">
        <v>2</v>
      </c>
      <c r="D70" s="100">
        <v>1</v>
      </c>
      <c r="E70" s="100">
        <v>5</v>
      </c>
      <c r="F70" s="100">
        <v>5</v>
      </c>
      <c r="G70" s="100">
        <v>6</v>
      </c>
      <c r="H70" s="100">
        <v>3</v>
      </c>
      <c r="I70" s="100">
        <v>4</v>
      </c>
      <c r="J70" s="100">
        <v>7</v>
      </c>
      <c r="K70" s="100">
        <v>6</v>
      </c>
      <c r="L70" s="100">
        <v>9</v>
      </c>
      <c r="M70" s="100">
        <v>19</v>
      </c>
      <c r="N70" s="100">
        <v>20</v>
      </c>
      <c r="O70" s="100">
        <v>34</v>
      </c>
      <c r="P70" s="100">
        <v>27</v>
      </c>
      <c r="Q70" s="100">
        <v>28</v>
      </c>
      <c r="R70" s="100">
        <v>14</v>
      </c>
      <c r="S70" s="100">
        <v>12</v>
      </c>
      <c r="T70" s="100">
        <v>4</v>
      </c>
      <c r="U70" s="100">
        <v>0</v>
      </c>
      <c r="V70" s="100">
        <v>206</v>
      </c>
      <c r="W70" s="128"/>
      <c r="X70" s="121">
        <v>1963</v>
      </c>
      <c r="Y70" s="100">
        <v>4</v>
      </c>
      <c r="Z70" s="100">
        <v>2</v>
      </c>
      <c r="AA70" s="100">
        <v>5</v>
      </c>
      <c r="AB70" s="100">
        <v>6</v>
      </c>
      <c r="AC70" s="100">
        <v>5</v>
      </c>
      <c r="AD70" s="100">
        <v>4</v>
      </c>
      <c r="AE70" s="100">
        <v>7</v>
      </c>
      <c r="AF70" s="100">
        <v>14</v>
      </c>
      <c r="AG70" s="100">
        <v>8</v>
      </c>
      <c r="AH70" s="100">
        <v>14</v>
      </c>
      <c r="AI70" s="100">
        <v>15</v>
      </c>
      <c r="AJ70" s="100">
        <v>17</v>
      </c>
      <c r="AK70" s="100">
        <v>12</v>
      </c>
      <c r="AL70" s="100">
        <v>15</v>
      </c>
      <c r="AM70" s="100">
        <v>16</v>
      </c>
      <c r="AN70" s="100">
        <v>23</v>
      </c>
      <c r="AO70" s="100">
        <v>8</v>
      </c>
      <c r="AP70" s="100">
        <v>6</v>
      </c>
      <c r="AQ70" s="100">
        <v>0</v>
      </c>
      <c r="AR70" s="100">
        <v>181</v>
      </c>
      <c r="AS70" s="128"/>
      <c r="AT70" s="121">
        <v>1963</v>
      </c>
      <c r="AU70" s="100">
        <v>6</v>
      </c>
      <c r="AV70" s="100">
        <v>3</v>
      </c>
      <c r="AW70" s="100">
        <v>10</v>
      </c>
      <c r="AX70" s="100">
        <v>11</v>
      </c>
      <c r="AY70" s="100">
        <v>11</v>
      </c>
      <c r="AZ70" s="100">
        <v>7</v>
      </c>
      <c r="BA70" s="100">
        <v>11</v>
      </c>
      <c r="BB70" s="100">
        <v>21</v>
      </c>
      <c r="BC70" s="100">
        <v>14</v>
      </c>
      <c r="BD70" s="100">
        <v>23</v>
      </c>
      <c r="BE70" s="100">
        <v>34</v>
      </c>
      <c r="BF70" s="100">
        <v>37</v>
      </c>
      <c r="BG70" s="100">
        <v>46</v>
      </c>
      <c r="BH70" s="100">
        <v>42</v>
      </c>
      <c r="BI70" s="100">
        <v>44</v>
      </c>
      <c r="BJ70" s="100">
        <v>37</v>
      </c>
      <c r="BK70" s="100">
        <v>20</v>
      </c>
      <c r="BL70" s="100">
        <v>10</v>
      </c>
      <c r="BM70" s="100">
        <v>0</v>
      </c>
      <c r="BN70" s="100">
        <v>387</v>
      </c>
      <c r="BP70" s="121">
        <v>1963</v>
      </c>
    </row>
    <row r="71" spans="2:68">
      <c r="B71" s="121">
        <v>1964</v>
      </c>
      <c r="C71" s="100">
        <v>4</v>
      </c>
      <c r="D71" s="100">
        <v>3</v>
      </c>
      <c r="E71" s="100">
        <v>11</v>
      </c>
      <c r="F71" s="100">
        <v>8</v>
      </c>
      <c r="G71" s="100">
        <v>9</v>
      </c>
      <c r="H71" s="100">
        <v>10</v>
      </c>
      <c r="I71" s="100">
        <v>6</v>
      </c>
      <c r="J71" s="100">
        <v>8</v>
      </c>
      <c r="K71" s="100">
        <v>23</v>
      </c>
      <c r="L71" s="100">
        <v>15</v>
      </c>
      <c r="M71" s="100">
        <v>25</v>
      </c>
      <c r="N71" s="100">
        <v>37</v>
      </c>
      <c r="O71" s="100">
        <v>33</v>
      </c>
      <c r="P71" s="100">
        <v>35</v>
      </c>
      <c r="Q71" s="100">
        <v>30</v>
      </c>
      <c r="R71" s="100">
        <v>23</v>
      </c>
      <c r="S71" s="100">
        <v>11</v>
      </c>
      <c r="T71" s="100">
        <v>6</v>
      </c>
      <c r="U71" s="100">
        <v>0</v>
      </c>
      <c r="V71" s="100">
        <v>297</v>
      </c>
      <c r="W71" s="128"/>
      <c r="X71" s="121">
        <v>1964</v>
      </c>
      <c r="Y71" s="100">
        <v>3</v>
      </c>
      <c r="Z71" s="100">
        <v>2</v>
      </c>
      <c r="AA71" s="100">
        <v>7</v>
      </c>
      <c r="AB71" s="100">
        <v>6</v>
      </c>
      <c r="AC71" s="100">
        <v>8</v>
      </c>
      <c r="AD71" s="100">
        <v>8</v>
      </c>
      <c r="AE71" s="100">
        <v>12</v>
      </c>
      <c r="AF71" s="100">
        <v>15</v>
      </c>
      <c r="AG71" s="100">
        <v>19</v>
      </c>
      <c r="AH71" s="100">
        <v>28</v>
      </c>
      <c r="AI71" s="100">
        <v>19</v>
      </c>
      <c r="AJ71" s="100">
        <v>22</v>
      </c>
      <c r="AK71" s="100">
        <v>16</v>
      </c>
      <c r="AL71" s="100">
        <v>26</v>
      </c>
      <c r="AM71" s="100">
        <v>21</v>
      </c>
      <c r="AN71" s="100">
        <v>13</v>
      </c>
      <c r="AO71" s="100">
        <v>8</v>
      </c>
      <c r="AP71" s="100">
        <v>4</v>
      </c>
      <c r="AQ71" s="100">
        <v>0</v>
      </c>
      <c r="AR71" s="100">
        <v>237</v>
      </c>
      <c r="AS71" s="128"/>
      <c r="AT71" s="121">
        <v>1964</v>
      </c>
      <c r="AU71" s="100">
        <v>7</v>
      </c>
      <c r="AV71" s="100">
        <v>5</v>
      </c>
      <c r="AW71" s="100">
        <v>18</v>
      </c>
      <c r="AX71" s="100">
        <v>14</v>
      </c>
      <c r="AY71" s="100">
        <v>17</v>
      </c>
      <c r="AZ71" s="100">
        <v>18</v>
      </c>
      <c r="BA71" s="100">
        <v>18</v>
      </c>
      <c r="BB71" s="100">
        <v>23</v>
      </c>
      <c r="BC71" s="100">
        <v>42</v>
      </c>
      <c r="BD71" s="100">
        <v>43</v>
      </c>
      <c r="BE71" s="100">
        <v>44</v>
      </c>
      <c r="BF71" s="100">
        <v>59</v>
      </c>
      <c r="BG71" s="100">
        <v>49</v>
      </c>
      <c r="BH71" s="100">
        <v>61</v>
      </c>
      <c r="BI71" s="100">
        <v>51</v>
      </c>
      <c r="BJ71" s="100">
        <v>36</v>
      </c>
      <c r="BK71" s="100">
        <v>19</v>
      </c>
      <c r="BL71" s="100">
        <v>10</v>
      </c>
      <c r="BM71" s="100">
        <v>0</v>
      </c>
      <c r="BN71" s="100">
        <v>534</v>
      </c>
      <c r="BP71" s="121">
        <v>1964</v>
      </c>
    </row>
    <row r="72" spans="2:68">
      <c r="B72" s="121">
        <v>1965</v>
      </c>
      <c r="C72" s="100">
        <v>6</v>
      </c>
      <c r="D72" s="100">
        <v>1</v>
      </c>
      <c r="E72" s="100">
        <v>9</v>
      </c>
      <c r="F72" s="100">
        <v>11</v>
      </c>
      <c r="G72" s="100">
        <v>8</v>
      </c>
      <c r="H72" s="100">
        <v>2</v>
      </c>
      <c r="I72" s="100">
        <v>8</v>
      </c>
      <c r="J72" s="100">
        <v>12</v>
      </c>
      <c r="K72" s="100">
        <v>16</v>
      </c>
      <c r="L72" s="100">
        <v>22</v>
      </c>
      <c r="M72" s="100">
        <v>28</v>
      </c>
      <c r="N72" s="100">
        <v>27</v>
      </c>
      <c r="O72" s="100">
        <v>38</v>
      </c>
      <c r="P72" s="100">
        <v>36</v>
      </c>
      <c r="Q72" s="100">
        <v>24</v>
      </c>
      <c r="R72" s="100">
        <v>29</v>
      </c>
      <c r="S72" s="100">
        <v>12</v>
      </c>
      <c r="T72" s="100">
        <v>7</v>
      </c>
      <c r="U72" s="100">
        <v>0</v>
      </c>
      <c r="V72" s="100">
        <v>296</v>
      </c>
      <c r="W72" s="128"/>
      <c r="X72" s="121">
        <v>1965</v>
      </c>
      <c r="Y72" s="100">
        <v>6</v>
      </c>
      <c r="Z72" s="100">
        <v>2</v>
      </c>
      <c r="AA72" s="100">
        <v>5</v>
      </c>
      <c r="AB72" s="100">
        <v>9</v>
      </c>
      <c r="AC72" s="100">
        <v>9</v>
      </c>
      <c r="AD72" s="100">
        <v>10</v>
      </c>
      <c r="AE72" s="100">
        <v>13</v>
      </c>
      <c r="AF72" s="100">
        <v>16</v>
      </c>
      <c r="AG72" s="100">
        <v>24</v>
      </c>
      <c r="AH72" s="100">
        <v>22</v>
      </c>
      <c r="AI72" s="100">
        <v>26</v>
      </c>
      <c r="AJ72" s="100">
        <v>24</v>
      </c>
      <c r="AK72" s="100">
        <v>14</v>
      </c>
      <c r="AL72" s="100">
        <v>20</v>
      </c>
      <c r="AM72" s="100">
        <v>16</v>
      </c>
      <c r="AN72" s="100">
        <v>19</v>
      </c>
      <c r="AO72" s="100">
        <v>13</v>
      </c>
      <c r="AP72" s="100">
        <v>6</v>
      </c>
      <c r="AQ72" s="100">
        <v>0</v>
      </c>
      <c r="AR72" s="100">
        <v>254</v>
      </c>
      <c r="AS72" s="128"/>
      <c r="AT72" s="121">
        <v>1965</v>
      </c>
      <c r="AU72" s="100">
        <v>12</v>
      </c>
      <c r="AV72" s="100">
        <v>3</v>
      </c>
      <c r="AW72" s="100">
        <v>14</v>
      </c>
      <c r="AX72" s="100">
        <v>20</v>
      </c>
      <c r="AY72" s="100">
        <v>17</v>
      </c>
      <c r="AZ72" s="100">
        <v>12</v>
      </c>
      <c r="BA72" s="100">
        <v>21</v>
      </c>
      <c r="BB72" s="100">
        <v>28</v>
      </c>
      <c r="BC72" s="100">
        <v>40</v>
      </c>
      <c r="BD72" s="100">
        <v>44</v>
      </c>
      <c r="BE72" s="100">
        <v>54</v>
      </c>
      <c r="BF72" s="100">
        <v>51</v>
      </c>
      <c r="BG72" s="100">
        <v>52</v>
      </c>
      <c r="BH72" s="100">
        <v>56</v>
      </c>
      <c r="BI72" s="100">
        <v>40</v>
      </c>
      <c r="BJ72" s="100">
        <v>48</v>
      </c>
      <c r="BK72" s="100">
        <v>25</v>
      </c>
      <c r="BL72" s="100">
        <v>13</v>
      </c>
      <c r="BM72" s="100">
        <v>0</v>
      </c>
      <c r="BN72" s="100">
        <v>550</v>
      </c>
      <c r="BP72" s="121">
        <v>1965</v>
      </c>
    </row>
    <row r="73" spans="2:68">
      <c r="B73" s="121">
        <v>1966</v>
      </c>
      <c r="C73" s="100">
        <v>2</v>
      </c>
      <c r="D73" s="100">
        <v>5</v>
      </c>
      <c r="E73" s="100">
        <v>11</v>
      </c>
      <c r="F73" s="100">
        <v>9</v>
      </c>
      <c r="G73" s="100">
        <v>7</v>
      </c>
      <c r="H73" s="100">
        <v>11</v>
      </c>
      <c r="I73" s="100">
        <v>11</v>
      </c>
      <c r="J73" s="100">
        <v>17</v>
      </c>
      <c r="K73" s="100">
        <v>20</v>
      </c>
      <c r="L73" s="100">
        <v>20</v>
      </c>
      <c r="M73" s="100">
        <v>25</v>
      </c>
      <c r="N73" s="100">
        <v>24</v>
      </c>
      <c r="O73" s="100">
        <v>38</v>
      </c>
      <c r="P73" s="100">
        <v>38</v>
      </c>
      <c r="Q73" s="100">
        <v>32</v>
      </c>
      <c r="R73" s="100">
        <v>25</v>
      </c>
      <c r="S73" s="100">
        <v>12</v>
      </c>
      <c r="T73" s="100">
        <v>5</v>
      </c>
      <c r="U73" s="100">
        <v>0</v>
      </c>
      <c r="V73" s="100">
        <v>312</v>
      </c>
      <c r="W73" s="128"/>
      <c r="X73" s="121">
        <v>1966</v>
      </c>
      <c r="Y73" s="100">
        <v>4</v>
      </c>
      <c r="Z73" s="100">
        <v>2</v>
      </c>
      <c r="AA73" s="100">
        <v>6</v>
      </c>
      <c r="AB73" s="100">
        <v>13</v>
      </c>
      <c r="AC73" s="100">
        <v>7</v>
      </c>
      <c r="AD73" s="100">
        <v>7</v>
      </c>
      <c r="AE73" s="100">
        <v>16</v>
      </c>
      <c r="AF73" s="100">
        <v>18</v>
      </c>
      <c r="AG73" s="100">
        <v>12</v>
      </c>
      <c r="AH73" s="100">
        <v>14</v>
      </c>
      <c r="AI73" s="100">
        <v>15</v>
      </c>
      <c r="AJ73" s="100">
        <v>13</v>
      </c>
      <c r="AK73" s="100">
        <v>20</v>
      </c>
      <c r="AL73" s="100">
        <v>20</v>
      </c>
      <c r="AM73" s="100">
        <v>25</v>
      </c>
      <c r="AN73" s="100">
        <v>22</v>
      </c>
      <c r="AO73" s="100">
        <v>13</v>
      </c>
      <c r="AP73" s="100">
        <v>7</v>
      </c>
      <c r="AQ73" s="100">
        <v>0</v>
      </c>
      <c r="AR73" s="100">
        <v>234</v>
      </c>
      <c r="AS73" s="128"/>
      <c r="AT73" s="121">
        <v>1966</v>
      </c>
      <c r="AU73" s="100">
        <v>6</v>
      </c>
      <c r="AV73" s="100">
        <v>7</v>
      </c>
      <c r="AW73" s="100">
        <v>17</v>
      </c>
      <c r="AX73" s="100">
        <v>22</v>
      </c>
      <c r="AY73" s="100">
        <v>14</v>
      </c>
      <c r="AZ73" s="100">
        <v>18</v>
      </c>
      <c r="BA73" s="100">
        <v>27</v>
      </c>
      <c r="BB73" s="100">
        <v>35</v>
      </c>
      <c r="BC73" s="100">
        <v>32</v>
      </c>
      <c r="BD73" s="100">
        <v>34</v>
      </c>
      <c r="BE73" s="100">
        <v>40</v>
      </c>
      <c r="BF73" s="100">
        <v>37</v>
      </c>
      <c r="BG73" s="100">
        <v>58</v>
      </c>
      <c r="BH73" s="100">
        <v>58</v>
      </c>
      <c r="BI73" s="100">
        <v>57</v>
      </c>
      <c r="BJ73" s="100">
        <v>47</v>
      </c>
      <c r="BK73" s="100">
        <v>25</v>
      </c>
      <c r="BL73" s="100">
        <v>12</v>
      </c>
      <c r="BM73" s="100">
        <v>0</v>
      </c>
      <c r="BN73" s="100">
        <v>546</v>
      </c>
      <c r="BP73" s="121">
        <v>1966</v>
      </c>
    </row>
    <row r="74" spans="2:68">
      <c r="B74" s="121">
        <v>1967</v>
      </c>
      <c r="C74" s="100">
        <v>1</v>
      </c>
      <c r="D74" s="100">
        <v>2</v>
      </c>
      <c r="E74" s="100">
        <v>6</v>
      </c>
      <c r="F74" s="100">
        <v>10</v>
      </c>
      <c r="G74" s="100">
        <v>8</v>
      </c>
      <c r="H74" s="100">
        <v>9</v>
      </c>
      <c r="I74" s="100">
        <v>10</v>
      </c>
      <c r="J74" s="100">
        <v>12</v>
      </c>
      <c r="K74" s="100">
        <v>13</v>
      </c>
      <c r="L74" s="100">
        <v>17</v>
      </c>
      <c r="M74" s="100">
        <v>15</v>
      </c>
      <c r="N74" s="100">
        <v>26</v>
      </c>
      <c r="O74" s="100">
        <v>50</v>
      </c>
      <c r="P74" s="100">
        <v>31</v>
      </c>
      <c r="Q74" s="100">
        <v>33</v>
      </c>
      <c r="R74" s="100">
        <v>14</v>
      </c>
      <c r="S74" s="100">
        <v>13</v>
      </c>
      <c r="T74" s="100">
        <v>7</v>
      </c>
      <c r="U74" s="100">
        <v>0</v>
      </c>
      <c r="V74" s="100">
        <v>277</v>
      </c>
      <c r="W74" s="128"/>
      <c r="X74" s="121">
        <v>1967</v>
      </c>
      <c r="Y74" s="100">
        <v>2</v>
      </c>
      <c r="Z74" s="100">
        <v>1</v>
      </c>
      <c r="AA74" s="100">
        <v>6</v>
      </c>
      <c r="AB74" s="100">
        <v>7</v>
      </c>
      <c r="AC74" s="100">
        <v>6</v>
      </c>
      <c r="AD74" s="100">
        <v>10</v>
      </c>
      <c r="AE74" s="100">
        <v>8</v>
      </c>
      <c r="AF74" s="100">
        <v>9</v>
      </c>
      <c r="AG74" s="100">
        <v>15</v>
      </c>
      <c r="AH74" s="100">
        <v>13</v>
      </c>
      <c r="AI74" s="100">
        <v>14</v>
      </c>
      <c r="AJ74" s="100">
        <v>14</v>
      </c>
      <c r="AK74" s="100">
        <v>20</v>
      </c>
      <c r="AL74" s="100">
        <v>18</v>
      </c>
      <c r="AM74" s="100">
        <v>25</v>
      </c>
      <c r="AN74" s="100">
        <v>22</v>
      </c>
      <c r="AO74" s="100">
        <v>9</v>
      </c>
      <c r="AP74" s="100">
        <v>5</v>
      </c>
      <c r="AQ74" s="100">
        <v>0</v>
      </c>
      <c r="AR74" s="100">
        <v>204</v>
      </c>
      <c r="AS74" s="128"/>
      <c r="AT74" s="121">
        <v>1967</v>
      </c>
      <c r="AU74" s="100">
        <v>3</v>
      </c>
      <c r="AV74" s="100">
        <v>3</v>
      </c>
      <c r="AW74" s="100">
        <v>12</v>
      </c>
      <c r="AX74" s="100">
        <v>17</v>
      </c>
      <c r="AY74" s="100">
        <v>14</v>
      </c>
      <c r="AZ74" s="100">
        <v>19</v>
      </c>
      <c r="BA74" s="100">
        <v>18</v>
      </c>
      <c r="BB74" s="100">
        <v>21</v>
      </c>
      <c r="BC74" s="100">
        <v>28</v>
      </c>
      <c r="BD74" s="100">
        <v>30</v>
      </c>
      <c r="BE74" s="100">
        <v>29</v>
      </c>
      <c r="BF74" s="100">
        <v>40</v>
      </c>
      <c r="BG74" s="100">
        <v>70</v>
      </c>
      <c r="BH74" s="100">
        <v>49</v>
      </c>
      <c r="BI74" s="100">
        <v>58</v>
      </c>
      <c r="BJ74" s="100">
        <v>36</v>
      </c>
      <c r="BK74" s="100">
        <v>22</v>
      </c>
      <c r="BL74" s="100">
        <v>12</v>
      </c>
      <c r="BM74" s="100">
        <v>0</v>
      </c>
      <c r="BN74" s="100">
        <v>481</v>
      </c>
      <c r="BP74" s="121">
        <v>1967</v>
      </c>
    </row>
    <row r="75" spans="2:68">
      <c r="B75" s="122">
        <v>1968</v>
      </c>
      <c r="C75" s="100">
        <v>3</v>
      </c>
      <c r="D75" s="100">
        <v>2</v>
      </c>
      <c r="E75" s="100">
        <v>9</v>
      </c>
      <c r="F75" s="100">
        <v>4</v>
      </c>
      <c r="G75" s="100">
        <v>13</v>
      </c>
      <c r="H75" s="100">
        <v>9</v>
      </c>
      <c r="I75" s="100">
        <v>9</v>
      </c>
      <c r="J75" s="100">
        <v>10</v>
      </c>
      <c r="K75" s="100">
        <v>20</v>
      </c>
      <c r="L75" s="100">
        <v>17</v>
      </c>
      <c r="M75" s="100">
        <v>9</v>
      </c>
      <c r="N75" s="100">
        <v>23</v>
      </c>
      <c r="O75" s="100">
        <v>19</v>
      </c>
      <c r="P75" s="100">
        <v>22</v>
      </c>
      <c r="Q75" s="100">
        <v>15</v>
      </c>
      <c r="R75" s="100">
        <v>14</v>
      </c>
      <c r="S75" s="100">
        <v>5</v>
      </c>
      <c r="T75" s="100">
        <v>5</v>
      </c>
      <c r="U75" s="100">
        <v>0</v>
      </c>
      <c r="V75" s="100">
        <v>208</v>
      </c>
      <c r="W75" s="128"/>
      <c r="X75" s="122">
        <v>1968</v>
      </c>
      <c r="Y75" s="100">
        <v>0</v>
      </c>
      <c r="Z75" s="100">
        <v>3</v>
      </c>
      <c r="AA75" s="100">
        <v>7</v>
      </c>
      <c r="AB75" s="100">
        <v>2</v>
      </c>
      <c r="AC75" s="100">
        <v>4</v>
      </c>
      <c r="AD75" s="100">
        <v>1</v>
      </c>
      <c r="AE75" s="100">
        <v>4</v>
      </c>
      <c r="AF75" s="100">
        <v>14</v>
      </c>
      <c r="AG75" s="100">
        <v>10</v>
      </c>
      <c r="AH75" s="100">
        <v>11</v>
      </c>
      <c r="AI75" s="100">
        <v>18</v>
      </c>
      <c r="AJ75" s="100">
        <v>22</v>
      </c>
      <c r="AK75" s="100">
        <v>18</v>
      </c>
      <c r="AL75" s="100">
        <v>21</v>
      </c>
      <c r="AM75" s="100">
        <v>22</v>
      </c>
      <c r="AN75" s="100">
        <v>7</v>
      </c>
      <c r="AO75" s="100">
        <v>8</v>
      </c>
      <c r="AP75" s="100">
        <v>5</v>
      </c>
      <c r="AQ75" s="100">
        <v>0</v>
      </c>
      <c r="AR75" s="100">
        <v>177</v>
      </c>
      <c r="AS75" s="128"/>
      <c r="AT75" s="122">
        <v>1968</v>
      </c>
      <c r="AU75" s="100">
        <v>3</v>
      </c>
      <c r="AV75" s="100">
        <v>5</v>
      </c>
      <c r="AW75" s="100">
        <v>16</v>
      </c>
      <c r="AX75" s="100">
        <v>6</v>
      </c>
      <c r="AY75" s="100">
        <v>17</v>
      </c>
      <c r="AZ75" s="100">
        <v>10</v>
      </c>
      <c r="BA75" s="100">
        <v>13</v>
      </c>
      <c r="BB75" s="100">
        <v>24</v>
      </c>
      <c r="BC75" s="100">
        <v>30</v>
      </c>
      <c r="BD75" s="100">
        <v>28</v>
      </c>
      <c r="BE75" s="100">
        <v>27</v>
      </c>
      <c r="BF75" s="100">
        <v>45</v>
      </c>
      <c r="BG75" s="100">
        <v>37</v>
      </c>
      <c r="BH75" s="100">
        <v>43</v>
      </c>
      <c r="BI75" s="100">
        <v>37</v>
      </c>
      <c r="BJ75" s="100">
        <v>21</v>
      </c>
      <c r="BK75" s="100">
        <v>13</v>
      </c>
      <c r="BL75" s="100">
        <v>10</v>
      </c>
      <c r="BM75" s="100">
        <v>0</v>
      </c>
      <c r="BN75" s="100">
        <v>385</v>
      </c>
      <c r="BP75" s="122">
        <v>1968</v>
      </c>
    </row>
    <row r="76" spans="2:68">
      <c r="B76" s="122">
        <v>1969</v>
      </c>
      <c r="C76" s="100">
        <v>5</v>
      </c>
      <c r="D76" s="100">
        <v>3</v>
      </c>
      <c r="E76" s="100">
        <v>9</v>
      </c>
      <c r="F76" s="100">
        <v>8</v>
      </c>
      <c r="G76" s="100">
        <v>4</v>
      </c>
      <c r="H76" s="100">
        <v>6</v>
      </c>
      <c r="I76" s="100">
        <v>6</v>
      </c>
      <c r="J76" s="100">
        <v>6</v>
      </c>
      <c r="K76" s="100">
        <v>10</v>
      </c>
      <c r="L76" s="100">
        <v>14</v>
      </c>
      <c r="M76" s="100">
        <v>15</v>
      </c>
      <c r="N76" s="100">
        <v>27</v>
      </c>
      <c r="O76" s="100">
        <v>26</v>
      </c>
      <c r="P76" s="100">
        <v>28</v>
      </c>
      <c r="Q76" s="100">
        <v>16</v>
      </c>
      <c r="R76" s="100">
        <v>9</v>
      </c>
      <c r="S76" s="100">
        <v>4</v>
      </c>
      <c r="T76" s="100">
        <v>5</v>
      </c>
      <c r="U76" s="100">
        <v>0</v>
      </c>
      <c r="V76" s="100">
        <v>201</v>
      </c>
      <c r="W76" s="128"/>
      <c r="X76" s="122">
        <v>1969</v>
      </c>
      <c r="Y76" s="100">
        <v>1</v>
      </c>
      <c r="Z76" s="100">
        <v>0</v>
      </c>
      <c r="AA76" s="100">
        <v>3</v>
      </c>
      <c r="AB76" s="100">
        <v>6</v>
      </c>
      <c r="AC76" s="100">
        <v>13</v>
      </c>
      <c r="AD76" s="100">
        <v>10</v>
      </c>
      <c r="AE76" s="100">
        <v>4</v>
      </c>
      <c r="AF76" s="100">
        <v>14</v>
      </c>
      <c r="AG76" s="100">
        <v>14</v>
      </c>
      <c r="AH76" s="100">
        <v>19</v>
      </c>
      <c r="AI76" s="100">
        <v>18</v>
      </c>
      <c r="AJ76" s="100">
        <v>17</v>
      </c>
      <c r="AK76" s="100">
        <v>14</v>
      </c>
      <c r="AL76" s="100">
        <v>19</v>
      </c>
      <c r="AM76" s="100">
        <v>17</v>
      </c>
      <c r="AN76" s="100">
        <v>12</v>
      </c>
      <c r="AO76" s="100">
        <v>13</v>
      </c>
      <c r="AP76" s="100">
        <v>6</v>
      </c>
      <c r="AQ76" s="100">
        <v>0</v>
      </c>
      <c r="AR76" s="100">
        <v>200</v>
      </c>
      <c r="AS76" s="128"/>
      <c r="AT76" s="122">
        <v>1969</v>
      </c>
      <c r="AU76" s="100">
        <v>6</v>
      </c>
      <c r="AV76" s="100">
        <v>3</v>
      </c>
      <c r="AW76" s="100">
        <v>12</v>
      </c>
      <c r="AX76" s="100">
        <v>14</v>
      </c>
      <c r="AY76" s="100">
        <v>17</v>
      </c>
      <c r="AZ76" s="100">
        <v>16</v>
      </c>
      <c r="BA76" s="100">
        <v>10</v>
      </c>
      <c r="BB76" s="100">
        <v>20</v>
      </c>
      <c r="BC76" s="100">
        <v>24</v>
      </c>
      <c r="BD76" s="100">
        <v>33</v>
      </c>
      <c r="BE76" s="100">
        <v>33</v>
      </c>
      <c r="BF76" s="100">
        <v>44</v>
      </c>
      <c r="BG76" s="100">
        <v>40</v>
      </c>
      <c r="BH76" s="100">
        <v>47</v>
      </c>
      <c r="BI76" s="100">
        <v>33</v>
      </c>
      <c r="BJ76" s="100">
        <v>21</v>
      </c>
      <c r="BK76" s="100">
        <v>17</v>
      </c>
      <c r="BL76" s="100">
        <v>11</v>
      </c>
      <c r="BM76" s="100">
        <v>0</v>
      </c>
      <c r="BN76" s="100">
        <v>401</v>
      </c>
      <c r="BP76" s="122">
        <v>1969</v>
      </c>
    </row>
    <row r="77" spans="2:68">
      <c r="B77" s="122">
        <v>1970</v>
      </c>
      <c r="C77" s="100">
        <v>1</v>
      </c>
      <c r="D77" s="100">
        <v>2</v>
      </c>
      <c r="E77" s="100">
        <v>14</v>
      </c>
      <c r="F77" s="100">
        <v>7</v>
      </c>
      <c r="G77" s="100">
        <v>14</v>
      </c>
      <c r="H77" s="100">
        <v>6</v>
      </c>
      <c r="I77" s="100">
        <v>7</v>
      </c>
      <c r="J77" s="100">
        <v>6</v>
      </c>
      <c r="K77" s="100">
        <v>11</v>
      </c>
      <c r="L77" s="100">
        <v>12</v>
      </c>
      <c r="M77" s="100">
        <v>24</v>
      </c>
      <c r="N77" s="100">
        <v>23</v>
      </c>
      <c r="O77" s="100">
        <v>29</v>
      </c>
      <c r="P77" s="100">
        <v>25</v>
      </c>
      <c r="Q77" s="100">
        <v>17</v>
      </c>
      <c r="R77" s="100">
        <v>12</v>
      </c>
      <c r="S77" s="100">
        <v>9</v>
      </c>
      <c r="T77" s="100">
        <v>6</v>
      </c>
      <c r="U77" s="100">
        <v>0</v>
      </c>
      <c r="V77" s="100">
        <v>225</v>
      </c>
      <c r="W77" s="128"/>
      <c r="X77" s="122">
        <v>1970</v>
      </c>
      <c r="Y77" s="100">
        <v>2</v>
      </c>
      <c r="Z77" s="100">
        <v>1</v>
      </c>
      <c r="AA77" s="100">
        <v>4</v>
      </c>
      <c r="AB77" s="100">
        <v>6</v>
      </c>
      <c r="AC77" s="100">
        <v>7</v>
      </c>
      <c r="AD77" s="100">
        <v>6</v>
      </c>
      <c r="AE77" s="100">
        <v>7</v>
      </c>
      <c r="AF77" s="100">
        <v>10</v>
      </c>
      <c r="AG77" s="100">
        <v>14</v>
      </c>
      <c r="AH77" s="100">
        <v>13</v>
      </c>
      <c r="AI77" s="100">
        <v>17</v>
      </c>
      <c r="AJ77" s="100">
        <v>21</v>
      </c>
      <c r="AK77" s="100">
        <v>22</v>
      </c>
      <c r="AL77" s="100">
        <v>15</v>
      </c>
      <c r="AM77" s="100">
        <v>25</v>
      </c>
      <c r="AN77" s="100">
        <v>17</v>
      </c>
      <c r="AO77" s="100">
        <v>3</v>
      </c>
      <c r="AP77" s="100">
        <v>11</v>
      </c>
      <c r="AQ77" s="100">
        <v>0</v>
      </c>
      <c r="AR77" s="100">
        <v>201</v>
      </c>
      <c r="AS77" s="128"/>
      <c r="AT77" s="122">
        <v>1970</v>
      </c>
      <c r="AU77" s="100">
        <v>3</v>
      </c>
      <c r="AV77" s="100">
        <v>3</v>
      </c>
      <c r="AW77" s="100">
        <v>18</v>
      </c>
      <c r="AX77" s="100">
        <v>13</v>
      </c>
      <c r="AY77" s="100">
        <v>21</v>
      </c>
      <c r="AZ77" s="100">
        <v>12</v>
      </c>
      <c r="BA77" s="100">
        <v>14</v>
      </c>
      <c r="BB77" s="100">
        <v>16</v>
      </c>
      <c r="BC77" s="100">
        <v>25</v>
      </c>
      <c r="BD77" s="100">
        <v>25</v>
      </c>
      <c r="BE77" s="100">
        <v>41</v>
      </c>
      <c r="BF77" s="100">
        <v>44</v>
      </c>
      <c r="BG77" s="100">
        <v>51</v>
      </c>
      <c r="BH77" s="100">
        <v>40</v>
      </c>
      <c r="BI77" s="100">
        <v>42</v>
      </c>
      <c r="BJ77" s="100">
        <v>29</v>
      </c>
      <c r="BK77" s="100">
        <v>12</v>
      </c>
      <c r="BL77" s="100">
        <v>17</v>
      </c>
      <c r="BM77" s="100">
        <v>0</v>
      </c>
      <c r="BN77" s="100">
        <v>426</v>
      </c>
      <c r="BP77" s="122">
        <v>1970</v>
      </c>
    </row>
    <row r="78" spans="2:68">
      <c r="B78" s="122">
        <v>1971</v>
      </c>
      <c r="C78" s="100">
        <v>0</v>
      </c>
      <c r="D78" s="100">
        <v>0</v>
      </c>
      <c r="E78" s="100">
        <v>5</v>
      </c>
      <c r="F78" s="100">
        <v>7</v>
      </c>
      <c r="G78" s="100">
        <v>11</v>
      </c>
      <c r="H78" s="100">
        <v>6</v>
      </c>
      <c r="I78" s="100">
        <v>10</v>
      </c>
      <c r="J78" s="100">
        <v>5</v>
      </c>
      <c r="K78" s="100">
        <v>11</v>
      </c>
      <c r="L78" s="100">
        <v>12</v>
      </c>
      <c r="M78" s="100">
        <v>17</v>
      </c>
      <c r="N78" s="100">
        <v>13</v>
      </c>
      <c r="O78" s="100">
        <v>23</v>
      </c>
      <c r="P78" s="100">
        <v>17</v>
      </c>
      <c r="Q78" s="100">
        <v>12</v>
      </c>
      <c r="R78" s="100">
        <v>12</v>
      </c>
      <c r="S78" s="100">
        <v>8</v>
      </c>
      <c r="T78" s="100">
        <v>1</v>
      </c>
      <c r="U78" s="100">
        <v>0</v>
      </c>
      <c r="V78" s="100">
        <v>170</v>
      </c>
      <c r="W78" s="128"/>
      <c r="X78" s="122">
        <v>1971</v>
      </c>
      <c r="Y78" s="100">
        <v>3</v>
      </c>
      <c r="Z78" s="100">
        <v>2</v>
      </c>
      <c r="AA78" s="100">
        <v>4</v>
      </c>
      <c r="AB78" s="100">
        <v>11</v>
      </c>
      <c r="AC78" s="100">
        <v>8</v>
      </c>
      <c r="AD78" s="100">
        <v>9</v>
      </c>
      <c r="AE78" s="100">
        <v>4</v>
      </c>
      <c r="AF78" s="100">
        <v>9</v>
      </c>
      <c r="AG78" s="100">
        <v>10</v>
      </c>
      <c r="AH78" s="100">
        <v>14</v>
      </c>
      <c r="AI78" s="100">
        <v>17</v>
      </c>
      <c r="AJ78" s="100">
        <v>17</v>
      </c>
      <c r="AK78" s="100">
        <v>18</v>
      </c>
      <c r="AL78" s="100">
        <v>14</v>
      </c>
      <c r="AM78" s="100">
        <v>13</v>
      </c>
      <c r="AN78" s="100">
        <v>17</v>
      </c>
      <c r="AO78" s="100">
        <v>11</v>
      </c>
      <c r="AP78" s="100">
        <v>2</v>
      </c>
      <c r="AQ78" s="100">
        <v>0</v>
      </c>
      <c r="AR78" s="100">
        <v>183</v>
      </c>
      <c r="AS78" s="128"/>
      <c r="AT78" s="122">
        <v>1971</v>
      </c>
      <c r="AU78" s="100">
        <v>3</v>
      </c>
      <c r="AV78" s="100">
        <v>2</v>
      </c>
      <c r="AW78" s="100">
        <v>9</v>
      </c>
      <c r="AX78" s="100">
        <v>18</v>
      </c>
      <c r="AY78" s="100">
        <v>19</v>
      </c>
      <c r="AZ78" s="100">
        <v>15</v>
      </c>
      <c r="BA78" s="100">
        <v>14</v>
      </c>
      <c r="BB78" s="100">
        <v>14</v>
      </c>
      <c r="BC78" s="100">
        <v>21</v>
      </c>
      <c r="BD78" s="100">
        <v>26</v>
      </c>
      <c r="BE78" s="100">
        <v>34</v>
      </c>
      <c r="BF78" s="100">
        <v>30</v>
      </c>
      <c r="BG78" s="100">
        <v>41</v>
      </c>
      <c r="BH78" s="100">
        <v>31</v>
      </c>
      <c r="BI78" s="100">
        <v>25</v>
      </c>
      <c r="BJ78" s="100">
        <v>29</v>
      </c>
      <c r="BK78" s="100">
        <v>19</v>
      </c>
      <c r="BL78" s="100">
        <v>3</v>
      </c>
      <c r="BM78" s="100">
        <v>0</v>
      </c>
      <c r="BN78" s="100">
        <v>353</v>
      </c>
      <c r="BP78" s="122">
        <v>1971</v>
      </c>
    </row>
    <row r="79" spans="2:68">
      <c r="B79" s="122">
        <v>1972</v>
      </c>
      <c r="C79" s="100">
        <v>3</v>
      </c>
      <c r="D79" s="100">
        <v>2</v>
      </c>
      <c r="E79" s="100">
        <v>7</v>
      </c>
      <c r="F79" s="100">
        <v>9</v>
      </c>
      <c r="G79" s="100">
        <v>2</v>
      </c>
      <c r="H79" s="100">
        <v>10</v>
      </c>
      <c r="I79" s="100">
        <v>4</v>
      </c>
      <c r="J79" s="100">
        <v>7</v>
      </c>
      <c r="K79" s="100">
        <v>8</v>
      </c>
      <c r="L79" s="100">
        <v>11</v>
      </c>
      <c r="M79" s="100">
        <v>10</v>
      </c>
      <c r="N79" s="100">
        <v>24</v>
      </c>
      <c r="O79" s="100">
        <v>25</v>
      </c>
      <c r="P79" s="100">
        <v>25</v>
      </c>
      <c r="Q79" s="100">
        <v>19</v>
      </c>
      <c r="R79" s="100">
        <v>22</v>
      </c>
      <c r="S79" s="100">
        <v>4</v>
      </c>
      <c r="T79" s="100">
        <v>1</v>
      </c>
      <c r="U79" s="100">
        <v>0</v>
      </c>
      <c r="V79" s="100">
        <v>193</v>
      </c>
      <c r="W79" s="128"/>
      <c r="X79" s="122">
        <v>1972</v>
      </c>
      <c r="Y79" s="100">
        <v>4</v>
      </c>
      <c r="Z79" s="100">
        <v>1</v>
      </c>
      <c r="AA79" s="100">
        <v>6</v>
      </c>
      <c r="AB79" s="100">
        <v>9</v>
      </c>
      <c r="AC79" s="100">
        <v>7</v>
      </c>
      <c r="AD79" s="100">
        <v>4</v>
      </c>
      <c r="AE79" s="100">
        <v>7</v>
      </c>
      <c r="AF79" s="100">
        <v>0</v>
      </c>
      <c r="AG79" s="100">
        <v>7</v>
      </c>
      <c r="AH79" s="100">
        <v>23</v>
      </c>
      <c r="AI79" s="100">
        <v>18</v>
      </c>
      <c r="AJ79" s="100">
        <v>13</v>
      </c>
      <c r="AK79" s="100">
        <v>27</v>
      </c>
      <c r="AL79" s="100">
        <v>17</v>
      </c>
      <c r="AM79" s="100">
        <v>20</v>
      </c>
      <c r="AN79" s="100">
        <v>11</v>
      </c>
      <c r="AO79" s="100">
        <v>13</v>
      </c>
      <c r="AP79" s="100">
        <v>11</v>
      </c>
      <c r="AQ79" s="100">
        <v>0</v>
      </c>
      <c r="AR79" s="100">
        <v>198</v>
      </c>
      <c r="AS79" s="128"/>
      <c r="AT79" s="122">
        <v>1972</v>
      </c>
      <c r="AU79" s="100">
        <v>7</v>
      </c>
      <c r="AV79" s="100">
        <v>3</v>
      </c>
      <c r="AW79" s="100">
        <v>13</v>
      </c>
      <c r="AX79" s="100">
        <v>18</v>
      </c>
      <c r="AY79" s="100">
        <v>9</v>
      </c>
      <c r="AZ79" s="100">
        <v>14</v>
      </c>
      <c r="BA79" s="100">
        <v>11</v>
      </c>
      <c r="BB79" s="100">
        <v>7</v>
      </c>
      <c r="BC79" s="100">
        <v>15</v>
      </c>
      <c r="BD79" s="100">
        <v>34</v>
      </c>
      <c r="BE79" s="100">
        <v>28</v>
      </c>
      <c r="BF79" s="100">
        <v>37</v>
      </c>
      <c r="BG79" s="100">
        <v>52</v>
      </c>
      <c r="BH79" s="100">
        <v>42</v>
      </c>
      <c r="BI79" s="100">
        <v>39</v>
      </c>
      <c r="BJ79" s="100">
        <v>33</v>
      </c>
      <c r="BK79" s="100">
        <v>17</v>
      </c>
      <c r="BL79" s="100">
        <v>12</v>
      </c>
      <c r="BM79" s="100">
        <v>0</v>
      </c>
      <c r="BN79" s="100">
        <v>391</v>
      </c>
      <c r="BP79" s="122">
        <v>1972</v>
      </c>
    </row>
    <row r="80" spans="2:68">
      <c r="B80" s="122">
        <v>1973</v>
      </c>
      <c r="C80" s="100">
        <v>2</v>
      </c>
      <c r="D80" s="100">
        <v>3</v>
      </c>
      <c r="E80" s="100">
        <v>11</v>
      </c>
      <c r="F80" s="100">
        <v>4</v>
      </c>
      <c r="G80" s="100">
        <v>4</v>
      </c>
      <c r="H80" s="100">
        <v>1</v>
      </c>
      <c r="I80" s="100">
        <v>3</v>
      </c>
      <c r="J80" s="100">
        <v>3</v>
      </c>
      <c r="K80" s="100">
        <v>5</v>
      </c>
      <c r="L80" s="100">
        <v>20</v>
      </c>
      <c r="M80" s="100">
        <v>24</v>
      </c>
      <c r="N80" s="100">
        <v>22</v>
      </c>
      <c r="O80" s="100">
        <v>17</v>
      </c>
      <c r="P80" s="100">
        <v>25</v>
      </c>
      <c r="Q80" s="100">
        <v>18</v>
      </c>
      <c r="R80" s="100">
        <v>12</v>
      </c>
      <c r="S80" s="100">
        <v>6</v>
      </c>
      <c r="T80" s="100">
        <v>1</v>
      </c>
      <c r="U80" s="100">
        <v>0</v>
      </c>
      <c r="V80" s="100">
        <v>181</v>
      </c>
      <c r="W80" s="128"/>
      <c r="X80" s="122">
        <v>1973</v>
      </c>
      <c r="Y80" s="100">
        <v>0</v>
      </c>
      <c r="Z80" s="100">
        <v>0</v>
      </c>
      <c r="AA80" s="100">
        <v>3</v>
      </c>
      <c r="AB80" s="100">
        <v>12</v>
      </c>
      <c r="AC80" s="100">
        <v>6</v>
      </c>
      <c r="AD80" s="100">
        <v>6</v>
      </c>
      <c r="AE80" s="100">
        <v>3</v>
      </c>
      <c r="AF80" s="100">
        <v>7</v>
      </c>
      <c r="AG80" s="100">
        <v>13</v>
      </c>
      <c r="AH80" s="100">
        <v>24</v>
      </c>
      <c r="AI80" s="100">
        <v>30</v>
      </c>
      <c r="AJ80" s="100">
        <v>21</v>
      </c>
      <c r="AK80" s="100">
        <v>19</v>
      </c>
      <c r="AL80" s="100">
        <v>22</v>
      </c>
      <c r="AM80" s="100">
        <v>27</v>
      </c>
      <c r="AN80" s="100">
        <v>11</v>
      </c>
      <c r="AO80" s="100">
        <v>13</v>
      </c>
      <c r="AP80" s="100">
        <v>5</v>
      </c>
      <c r="AQ80" s="100">
        <v>0</v>
      </c>
      <c r="AR80" s="100">
        <v>222</v>
      </c>
      <c r="AS80" s="128"/>
      <c r="AT80" s="122">
        <v>1973</v>
      </c>
      <c r="AU80" s="100">
        <v>2</v>
      </c>
      <c r="AV80" s="100">
        <v>3</v>
      </c>
      <c r="AW80" s="100">
        <v>14</v>
      </c>
      <c r="AX80" s="100">
        <v>16</v>
      </c>
      <c r="AY80" s="100">
        <v>10</v>
      </c>
      <c r="AZ80" s="100">
        <v>7</v>
      </c>
      <c r="BA80" s="100">
        <v>6</v>
      </c>
      <c r="BB80" s="100">
        <v>10</v>
      </c>
      <c r="BC80" s="100">
        <v>18</v>
      </c>
      <c r="BD80" s="100">
        <v>44</v>
      </c>
      <c r="BE80" s="100">
        <v>54</v>
      </c>
      <c r="BF80" s="100">
        <v>43</v>
      </c>
      <c r="BG80" s="100">
        <v>36</v>
      </c>
      <c r="BH80" s="100">
        <v>47</v>
      </c>
      <c r="BI80" s="100">
        <v>45</v>
      </c>
      <c r="BJ80" s="100">
        <v>23</v>
      </c>
      <c r="BK80" s="100">
        <v>19</v>
      </c>
      <c r="BL80" s="100">
        <v>6</v>
      </c>
      <c r="BM80" s="100">
        <v>0</v>
      </c>
      <c r="BN80" s="100">
        <v>403</v>
      </c>
      <c r="BP80" s="122">
        <v>1973</v>
      </c>
    </row>
    <row r="81" spans="2:68">
      <c r="B81" s="122">
        <v>1974</v>
      </c>
      <c r="C81" s="100">
        <v>5</v>
      </c>
      <c r="D81" s="100">
        <v>4</v>
      </c>
      <c r="E81" s="100">
        <v>9</v>
      </c>
      <c r="F81" s="100">
        <v>4</v>
      </c>
      <c r="G81" s="100">
        <v>10</v>
      </c>
      <c r="H81" s="100">
        <v>9</v>
      </c>
      <c r="I81" s="100">
        <v>16</v>
      </c>
      <c r="J81" s="100">
        <v>5</v>
      </c>
      <c r="K81" s="100">
        <v>11</v>
      </c>
      <c r="L81" s="100">
        <v>12</v>
      </c>
      <c r="M81" s="100">
        <v>22</v>
      </c>
      <c r="N81" s="100">
        <v>20</v>
      </c>
      <c r="O81" s="100">
        <v>25</v>
      </c>
      <c r="P81" s="100">
        <v>30</v>
      </c>
      <c r="Q81" s="100">
        <v>23</v>
      </c>
      <c r="R81" s="100">
        <v>10</v>
      </c>
      <c r="S81" s="100">
        <v>8</v>
      </c>
      <c r="T81" s="100">
        <v>4</v>
      </c>
      <c r="U81" s="100">
        <v>0</v>
      </c>
      <c r="V81" s="100">
        <v>227</v>
      </c>
      <c r="W81" s="128"/>
      <c r="X81" s="122">
        <v>1974</v>
      </c>
      <c r="Y81" s="100">
        <v>1</v>
      </c>
      <c r="Z81" s="100">
        <v>1</v>
      </c>
      <c r="AA81" s="100">
        <v>9</v>
      </c>
      <c r="AB81" s="100">
        <v>4</v>
      </c>
      <c r="AC81" s="100">
        <v>9</v>
      </c>
      <c r="AD81" s="100">
        <v>10</v>
      </c>
      <c r="AE81" s="100">
        <v>11</v>
      </c>
      <c r="AF81" s="100">
        <v>7</v>
      </c>
      <c r="AG81" s="100">
        <v>9</v>
      </c>
      <c r="AH81" s="100">
        <v>15</v>
      </c>
      <c r="AI81" s="100">
        <v>19</v>
      </c>
      <c r="AJ81" s="100">
        <v>18</v>
      </c>
      <c r="AK81" s="100">
        <v>22</v>
      </c>
      <c r="AL81" s="100">
        <v>31</v>
      </c>
      <c r="AM81" s="100">
        <v>16</v>
      </c>
      <c r="AN81" s="100">
        <v>15</v>
      </c>
      <c r="AO81" s="100">
        <v>10</v>
      </c>
      <c r="AP81" s="100">
        <v>11</v>
      </c>
      <c r="AQ81" s="100">
        <v>0</v>
      </c>
      <c r="AR81" s="100">
        <v>218</v>
      </c>
      <c r="AS81" s="128"/>
      <c r="AT81" s="122">
        <v>1974</v>
      </c>
      <c r="AU81" s="100">
        <v>6</v>
      </c>
      <c r="AV81" s="100">
        <v>5</v>
      </c>
      <c r="AW81" s="100">
        <v>18</v>
      </c>
      <c r="AX81" s="100">
        <v>8</v>
      </c>
      <c r="AY81" s="100">
        <v>19</v>
      </c>
      <c r="AZ81" s="100">
        <v>19</v>
      </c>
      <c r="BA81" s="100">
        <v>27</v>
      </c>
      <c r="BB81" s="100">
        <v>12</v>
      </c>
      <c r="BC81" s="100">
        <v>20</v>
      </c>
      <c r="BD81" s="100">
        <v>27</v>
      </c>
      <c r="BE81" s="100">
        <v>41</v>
      </c>
      <c r="BF81" s="100">
        <v>38</v>
      </c>
      <c r="BG81" s="100">
        <v>47</v>
      </c>
      <c r="BH81" s="100">
        <v>61</v>
      </c>
      <c r="BI81" s="100">
        <v>39</v>
      </c>
      <c r="BJ81" s="100">
        <v>25</v>
      </c>
      <c r="BK81" s="100">
        <v>18</v>
      </c>
      <c r="BL81" s="100">
        <v>15</v>
      </c>
      <c r="BM81" s="100">
        <v>0</v>
      </c>
      <c r="BN81" s="100">
        <v>445</v>
      </c>
      <c r="BP81" s="122">
        <v>1974</v>
      </c>
    </row>
    <row r="82" spans="2:68">
      <c r="B82" s="122">
        <v>1975</v>
      </c>
      <c r="C82" s="100">
        <v>5</v>
      </c>
      <c r="D82" s="100">
        <v>1</v>
      </c>
      <c r="E82" s="100">
        <v>5</v>
      </c>
      <c r="F82" s="100">
        <v>5</v>
      </c>
      <c r="G82" s="100">
        <v>5</v>
      </c>
      <c r="H82" s="100">
        <v>4</v>
      </c>
      <c r="I82" s="100">
        <v>6</v>
      </c>
      <c r="J82" s="100">
        <v>11</v>
      </c>
      <c r="K82" s="100">
        <v>10</v>
      </c>
      <c r="L82" s="100">
        <v>13</v>
      </c>
      <c r="M82" s="100">
        <v>13</v>
      </c>
      <c r="N82" s="100">
        <v>14</v>
      </c>
      <c r="O82" s="100">
        <v>23</v>
      </c>
      <c r="P82" s="100">
        <v>19</v>
      </c>
      <c r="Q82" s="100">
        <v>17</v>
      </c>
      <c r="R82" s="100">
        <v>9</v>
      </c>
      <c r="S82" s="100">
        <v>6</v>
      </c>
      <c r="T82" s="100">
        <v>2</v>
      </c>
      <c r="U82" s="100">
        <v>0</v>
      </c>
      <c r="V82" s="100">
        <v>168</v>
      </c>
      <c r="W82" s="128"/>
      <c r="X82" s="122">
        <v>1975</v>
      </c>
      <c r="Y82" s="100">
        <v>2</v>
      </c>
      <c r="Z82" s="100">
        <v>1</v>
      </c>
      <c r="AA82" s="100">
        <v>9</v>
      </c>
      <c r="AB82" s="100">
        <v>5</v>
      </c>
      <c r="AC82" s="100">
        <v>2</v>
      </c>
      <c r="AD82" s="100">
        <v>6</v>
      </c>
      <c r="AE82" s="100">
        <v>5</v>
      </c>
      <c r="AF82" s="100">
        <v>12</v>
      </c>
      <c r="AG82" s="100">
        <v>14</v>
      </c>
      <c r="AH82" s="100">
        <v>17</v>
      </c>
      <c r="AI82" s="100">
        <v>10</v>
      </c>
      <c r="AJ82" s="100">
        <v>16</v>
      </c>
      <c r="AK82" s="100">
        <v>17</v>
      </c>
      <c r="AL82" s="100">
        <v>19</v>
      </c>
      <c r="AM82" s="100">
        <v>17</v>
      </c>
      <c r="AN82" s="100">
        <v>9</v>
      </c>
      <c r="AO82" s="100">
        <v>8</v>
      </c>
      <c r="AP82" s="100">
        <v>5</v>
      </c>
      <c r="AQ82" s="100">
        <v>0</v>
      </c>
      <c r="AR82" s="100">
        <v>174</v>
      </c>
      <c r="AS82" s="128"/>
      <c r="AT82" s="122">
        <v>1975</v>
      </c>
      <c r="AU82" s="100">
        <v>7</v>
      </c>
      <c r="AV82" s="100">
        <v>2</v>
      </c>
      <c r="AW82" s="100">
        <v>14</v>
      </c>
      <c r="AX82" s="100">
        <v>10</v>
      </c>
      <c r="AY82" s="100">
        <v>7</v>
      </c>
      <c r="AZ82" s="100">
        <v>10</v>
      </c>
      <c r="BA82" s="100">
        <v>11</v>
      </c>
      <c r="BB82" s="100">
        <v>23</v>
      </c>
      <c r="BC82" s="100">
        <v>24</v>
      </c>
      <c r="BD82" s="100">
        <v>30</v>
      </c>
      <c r="BE82" s="100">
        <v>23</v>
      </c>
      <c r="BF82" s="100">
        <v>30</v>
      </c>
      <c r="BG82" s="100">
        <v>40</v>
      </c>
      <c r="BH82" s="100">
        <v>38</v>
      </c>
      <c r="BI82" s="100">
        <v>34</v>
      </c>
      <c r="BJ82" s="100">
        <v>18</v>
      </c>
      <c r="BK82" s="100">
        <v>14</v>
      </c>
      <c r="BL82" s="100">
        <v>7</v>
      </c>
      <c r="BM82" s="100">
        <v>0</v>
      </c>
      <c r="BN82" s="100">
        <v>342</v>
      </c>
      <c r="BP82" s="122">
        <v>1975</v>
      </c>
    </row>
    <row r="83" spans="2:68">
      <c r="B83" s="122">
        <v>1976</v>
      </c>
      <c r="C83" s="100">
        <v>2</v>
      </c>
      <c r="D83" s="100">
        <v>1</v>
      </c>
      <c r="E83" s="100">
        <v>5</v>
      </c>
      <c r="F83" s="100">
        <v>6</v>
      </c>
      <c r="G83" s="100">
        <v>10</v>
      </c>
      <c r="H83" s="100">
        <v>3</v>
      </c>
      <c r="I83" s="100">
        <v>4</v>
      </c>
      <c r="J83" s="100">
        <v>7</v>
      </c>
      <c r="K83" s="100">
        <v>4</v>
      </c>
      <c r="L83" s="100">
        <v>6</v>
      </c>
      <c r="M83" s="100">
        <v>21</v>
      </c>
      <c r="N83" s="100">
        <v>16</v>
      </c>
      <c r="O83" s="100">
        <v>20</v>
      </c>
      <c r="P83" s="100">
        <v>19</v>
      </c>
      <c r="Q83" s="100">
        <v>23</v>
      </c>
      <c r="R83" s="100">
        <v>16</v>
      </c>
      <c r="S83" s="100">
        <v>4</v>
      </c>
      <c r="T83" s="100">
        <v>3</v>
      </c>
      <c r="U83" s="100">
        <v>0</v>
      </c>
      <c r="V83" s="100">
        <v>170</v>
      </c>
      <c r="W83" s="128"/>
      <c r="X83" s="122">
        <v>1976</v>
      </c>
      <c r="Y83" s="100">
        <v>2</v>
      </c>
      <c r="Z83" s="100">
        <v>1</v>
      </c>
      <c r="AA83" s="100">
        <v>5</v>
      </c>
      <c r="AB83" s="100">
        <v>6</v>
      </c>
      <c r="AC83" s="100">
        <v>1</v>
      </c>
      <c r="AD83" s="100">
        <v>9</v>
      </c>
      <c r="AE83" s="100">
        <v>7</v>
      </c>
      <c r="AF83" s="100">
        <v>6</v>
      </c>
      <c r="AG83" s="100">
        <v>12</v>
      </c>
      <c r="AH83" s="100">
        <v>18</v>
      </c>
      <c r="AI83" s="100">
        <v>21</v>
      </c>
      <c r="AJ83" s="100">
        <v>23</v>
      </c>
      <c r="AK83" s="100">
        <v>26</v>
      </c>
      <c r="AL83" s="100">
        <v>25</v>
      </c>
      <c r="AM83" s="100">
        <v>27</v>
      </c>
      <c r="AN83" s="100">
        <v>22</v>
      </c>
      <c r="AO83" s="100">
        <v>11</v>
      </c>
      <c r="AP83" s="100">
        <v>12</v>
      </c>
      <c r="AQ83" s="100">
        <v>0</v>
      </c>
      <c r="AR83" s="100">
        <v>234</v>
      </c>
      <c r="AS83" s="128"/>
      <c r="AT83" s="122">
        <v>1976</v>
      </c>
      <c r="AU83" s="100">
        <v>4</v>
      </c>
      <c r="AV83" s="100">
        <v>2</v>
      </c>
      <c r="AW83" s="100">
        <v>10</v>
      </c>
      <c r="AX83" s="100">
        <v>12</v>
      </c>
      <c r="AY83" s="100">
        <v>11</v>
      </c>
      <c r="AZ83" s="100">
        <v>12</v>
      </c>
      <c r="BA83" s="100">
        <v>11</v>
      </c>
      <c r="BB83" s="100">
        <v>13</v>
      </c>
      <c r="BC83" s="100">
        <v>16</v>
      </c>
      <c r="BD83" s="100">
        <v>24</v>
      </c>
      <c r="BE83" s="100">
        <v>42</v>
      </c>
      <c r="BF83" s="100">
        <v>39</v>
      </c>
      <c r="BG83" s="100">
        <v>46</v>
      </c>
      <c r="BH83" s="100">
        <v>44</v>
      </c>
      <c r="BI83" s="100">
        <v>50</v>
      </c>
      <c r="BJ83" s="100">
        <v>38</v>
      </c>
      <c r="BK83" s="100">
        <v>15</v>
      </c>
      <c r="BL83" s="100">
        <v>15</v>
      </c>
      <c r="BM83" s="100">
        <v>0</v>
      </c>
      <c r="BN83" s="100">
        <v>404</v>
      </c>
      <c r="BP83" s="122">
        <v>1976</v>
      </c>
    </row>
    <row r="84" spans="2:68">
      <c r="B84" s="122">
        <v>1977</v>
      </c>
      <c r="C84" s="100">
        <v>0</v>
      </c>
      <c r="D84" s="100">
        <v>4</v>
      </c>
      <c r="E84" s="100">
        <v>4</v>
      </c>
      <c r="F84" s="100">
        <v>9</v>
      </c>
      <c r="G84" s="100">
        <v>10</v>
      </c>
      <c r="H84" s="100">
        <v>3</v>
      </c>
      <c r="I84" s="100">
        <v>8</v>
      </c>
      <c r="J84" s="100">
        <v>4</v>
      </c>
      <c r="K84" s="100">
        <v>8</v>
      </c>
      <c r="L84" s="100">
        <v>13</v>
      </c>
      <c r="M84" s="100">
        <v>12</v>
      </c>
      <c r="N84" s="100">
        <v>23</v>
      </c>
      <c r="O84" s="100">
        <v>12</v>
      </c>
      <c r="P84" s="100">
        <v>19</v>
      </c>
      <c r="Q84" s="100">
        <v>16</v>
      </c>
      <c r="R84" s="100">
        <v>11</v>
      </c>
      <c r="S84" s="100">
        <v>5</v>
      </c>
      <c r="T84" s="100">
        <v>7</v>
      </c>
      <c r="U84" s="100">
        <v>0</v>
      </c>
      <c r="V84" s="100">
        <v>168</v>
      </c>
      <c r="W84" s="128"/>
      <c r="X84" s="122">
        <v>1977</v>
      </c>
      <c r="Y84" s="100">
        <v>3</v>
      </c>
      <c r="Z84" s="100">
        <v>1</v>
      </c>
      <c r="AA84" s="100">
        <v>1</v>
      </c>
      <c r="AB84" s="100">
        <v>8</v>
      </c>
      <c r="AC84" s="100">
        <v>9</v>
      </c>
      <c r="AD84" s="100">
        <v>7</v>
      </c>
      <c r="AE84" s="100">
        <v>7</v>
      </c>
      <c r="AF84" s="100">
        <v>6</v>
      </c>
      <c r="AG84" s="100">
        <v>13</v>
      </c>
      <c r="AH84" s="100">
        <v>15</v>
      </c>
      <c r="AI84" s="100">
        <v>22</v>
      </c>
      <c r="AJ84" s="100">
        <v>11</v>
      </c>
      <c r="AK84" s="100">
        <v>17</v>
      </c>
      <c r="AL84" s="100">
        <v>19</v>
      </c>
      <c r="AM84" s="100">
        <v>11</v>
      </c>
      <c r="AN84" s="100">
        <v>15</v>
      </c>
      <c r="AO84" s="100">
        <v>17</v>
      </c>
      <c r="AP84" s="100">
        <v>4</v>
      </c>
      <c r="AQ84" s="100">
        <v>0</v>
      </c>
      <c r="AR84" s="100">
        <v>186</v>
      </c>
      <c r="AS84" s="128"/>
      <c r="AT84" s="122">
        <v>1977</v>
      </c>
      <c r="AU84" s="100">
        <v>3</v>
      </c>
      <c r="AV84" s="100">
        <v>5</v>
      </c>
      <c r="AW84" s="100">
        <v>5</v>
      </c>
      <c r="AX84" s="100">
        <v>17</v>
      </c>
      <c r="AY84" s="100">
        <v>19</v>
      </c>
      <c r="AZ84" s="100">
        <v>10</v>
      </c>
      <c r="BA84" s="100">
        <v>15</v>
      </c>
      <c r="BB84" s="100">
        <v>10</v>
      </c>
      <c r="BC84" s="100">
        <v>21</v>
      </c>
      <c r="BD84" s="100">
        <v>28</v>
      </c>
      <c r="BE84" s="100">
        <v>34</v>
      </c>
      <c r="BF84" s="100">
        <v>34</v>
      </c>
      <c r="BG84" s="100">
        <v>29</v>
      </c>
      <c r="BH84" s="100">
        <v>38</v>
      </c>
      <c r="BI84" s="100">
        <v>27</v>
      </c>
      <c r="BJ84" s="100">
        <v>26</v>
      </c>
      <c r="BK84" s="100">
        <v>22</v>
      </c>
      <c r="BL84" s="100">
        <v>11</v>
      </c>
      <c r="BM84" s="100">
        <v>0</v>
      </c>
      <c r="BN84" s="100">
        <v>354</v>
      </c>
      <c r="BP84" s="122">
        <v>1977</v>
      </c>
    </row>
    <row r="85" spans="2:68">
      <c r="B85" s="122">
        <v>1978</v>
      </c>
      <c r="C85" s="100">
        <v>2</v>
      </c>
      <c r="D85" s="100">
        <v>3</v>
      </c>
      <c r="E85" s="100">
        <v>6</v>
      </c>
      <c r="F85" s="100">
        <v>10</v>
      </c>
      <c r="G85" s="100">
        <v>8</v>
      </c>
      <c r="H85" s="100">
        <v>6</v>
      </c>
      <c r="I85" s="100">
        <v>5</v>
      </c>
      <c r="J85" s="100">
        <v>5</v>
      </c>
      <c r="K85" s="100">
        <v>3</v>
      </c>
      <c r="L85" s="100">
        <v>12</v>
      </c>
      <c r="M85" s="100">
        <v>7</v>
      </c>
      <c r="N85" s="100">
        <v>24</v>
      </c>
      <c r="O85" s="100">
        <v>10</v>
      </c>
      <c r="P85" s="100">
        <v>10</v>
      </c>
      <c r="Q85" s="100">
        <v>13</v>
      </c>
      <c r="R85" s="100">
        <v>12</v>
      </c>
      <c r="S85" s="100">
        <v>4</v>
      </c>
      <c r="T85" s="100">
        <v>6</v>
      </c>
      <c r="U85" s="100">
        <v>0</v>
      </c>
      <c r="V85" s="100">
        <v>146</v>
      </c>
      <c r="W85" s="128"/>
      <c r="X85" s="122">
        <v>1978</v>
      </c>
      <c r="Y85" s="100">
        <v>1</v>
      </c>
      <c r="Z85" s="100">
        <v>1</v>
      </c>
      <c r="AA85" s="100">
        <v>8</v>
      </c>
      <c r="AB85" s="100">
        <v>9</v>
      </c>
      <c r="AC85" s="100">
        <v>5</v>
      </c>
      <c r="AD85" s="100">
        <v>3</v>
      </c>
      <c r="AE85" s="100">
        <v>5</v>
      </c>
      <c r="AF85" s="100">
        <v>10</v>
      </c>
      <c r="AG85" s="100">
        <v>8</v>
      </c>
      <c r="AH85" s="100">
        <v>11</v>
      </c>
      <c r="AI85" s="100">
        <v>15</v>
      </c>
      <c r="AJ85" s="100">
        <v>19</v>
      </c>
      <c r="AK85" s="100">
        <v>13</v>
      </c>
      <c r="AL85" s="100">
        <v>19</v>
      </c>
      <c r="AM85" s="100">
        <v>15</v>
      </c>
      <c r="AN85" s="100">
        <v>17</v>
      </c>
      <c r="AO85" s="100">
        <v>11</v>
      </c>
      <c r="AP85" s="100">
        <v>13</v>
      </c>
      <c r="AQ85" s="100">
        <v>0</v>
      </c>
      <c r="AR85" s="100">
        <v>183</v>
      </c>
      <c r="AS85" s="128"/>
      <c r="AT85" s="122">
        <v>1978</v>
      </c>
      <c r="AU85" s="100">
        <v>3</v>
      </c>
      <c r="AV85" s="100">
        <v>4</v>
      </c>
      <c r="AW85" s="100">
        <v>14</v>
      </c>
      <c r="AX85" s="100">
        <v>19</v>
      </c>
      <c r="AY85" s="100">
        <v>13</v>
      </c>
      <c r="AZ85" s="100">
        <v>9</v>
      </c>
      <c r="BA85" s="100">
        <v>10</v>
      </c>
      <c r="BB85" s="100">
        <v>15</v>
      </c>
      <c r="BC85" s="100">
        <v>11</v>
      </c>
      <c r="BD85" s="100">
        <v>23</v>
      </c>
      <c r="BE85" s="100">
        <v>22</v>
      </c>
      <c r="BF85" s="100">
        <v>43</v>
      </c>
      <c r="BG85" s="100">
        <v>23</v>
      </c>
      <c r="BH85" s="100">
        <v>29</v>
      </c>
      <c r="BI85" s="100">
        <v>28</v>
      </c>
      <c r="BJ85" s="100">
        <v>29</v>
      </c>
      <c r="BK85" s="100">
        <v>15</v>
      </c>
      <c r="BL85" s="100">
        <v>19</v>
      </c>
      <c r="BM85" s="100">
        <v>0</v>
      </c>
      <c r="BN85" s="100">
        <v>329</v>
      </c>
      <c r="BP85" s="122">
        <v>1978</v>
      </c>
    </row>
    <row r="86" spans="2:68">
      <c r="B86" s="123">
        <v>1979</v>
      </c>
      <c r="C86" s="100">
        <v>1</v>
      </c>
      <c r="D86" s="100">
        <v>2</v>
      </c>
      <c r="E86" s="100">
        <v>10</v>
      </c>
      <c r="F86" s="100">
        <v>7</v>
      </c>
      <c r="G86" s="100">
        <v>6</v>
      </c>
      <c r="H86" s="100">
        <v>8</v>
      </c>
      <c r="I86" s="100">
        <v>6</v>
      </c>
      <c r="J86" s="100">
        <v>7</v>
      </c>
      <c r="K86" s="100">
        <v>8</v>
      </c>
      <c r="L86" s="100">
        <v>6</v>
      </c>
      <c r="M86" s="100">
        <v>19</v>
      </c>
      <c r="N86" s="100">
        <v>25</v>
      </c>
      <c r="O86" s="100">
        <v>25</v>
      </c>
      <c r="P86" s="100">
        <v>26</v>
      </c>
      <c r="Q86" s="100">
        <v>30</v>
      </c>
      <c r="R86" s="100">
        <v>12</v>
      </c>
      <c r="S86" s="100">
        <v>11</v>
      </c>
      <c r="T86" s="100">
        <v>11</v>
      </c>
      <c r="U86" s="100">
        <v>0</v>
      </c>
      <c r="V86" s="100">
        <v>220</v>
      </c>
      <c r="W86" s="128"/>
      <c r="X86" s="123">
        <v>1979</v>
      </c>
      <c r="Y86" s="100">
        <v>1</v>
      </c>
      <c r="Z86" s="100">
        <v>2</v>
      </c>
      <c r="AA86" s="100">
        <v>3</v>
      </c>
      <c r="AB86" s="100">
        <v>6</v>
      </c>
      <c r="AC86" s="100">
        <v>7</v>
      </c>
      <c r="AD86" s="100">
        <v>4</v>
      </c>
      <c r="AE86" s="100">
        <v>4</v>
      </c>
      <c r="AF86" s="100">
        <v>2</v>
      </c>
      <c r="AG86" s="100">
        <v>10</v>
      </c>
      <c r="AH86" s="100">
        <v>18</v>
      </c>
      <c r="AI86" s="100">
        <v>20</v>
      </c>
      <c r="AJ86" s="100">
        <v>22</v>
      </c>
      <c r="AK86" s="100">
        <v>12</v>
      </c>
      <c r="AL86" s="100">
        <v>27</v>
      </c>
      <c r="AM86" s="100">
        <v>19</v>
      </c>
      <c r="AN86" s="100">
        <v>18</v>
      </c>
      <c r="AO86" s="100">
        <v>19</v>
      </c>
      <c r="AP86" s="100">
        <v>15</v>
      </c>
      <c r="AQ86" s="100">
        <v>0</v>
      </c>
      <c r="AR86" s="100">
        <v>209</v>
      </c>
      <c r="AS86" s="128"/>
      <c r="AT86" s="123">
        <v>1979</v>
      </c>
      <c r="AU86" s="100">
        <v>2</v>
      </c>
      <c r="AV86" s="100">
        <v>4</v>
      </c>
      <c r="AW86" s="100">
        <v>13</v>
      </c>
      <c r="AX86" s="100">
        <v>13</v>
      </c>
      <c r="AY86" s="100">
        <v>13</v>
      </c>
      <c r="AZ86" s="100">
        <v>12</v>
      </c>
      <c r="BA86" s="100">
        <v>10</v>
      </c>
      <c r="BB86" s="100">
        <v>9</v>
      </c>
      <c r="BC86" s="100">
        <v>18</v>
      </c>
      <c r="BD86" s="100">
        <v>24</v>
      </c>
      <c r="BE86" s="100">
        <v>39</v>
      </c>
      <c r="BF86" s="100">
        <v>47</v>
      </c>
      <c r="BG86" s="100">
        <v>37</v>
      </c>
      <c r="BH86" s="100">
        <v>53</v>
      </c>
      <c r="BI86" s="100">
        <v>49</v>
      </c>
      <c r="BJ86" s="100">
        <v>30</v>
      </c>
      <c r="BK86" s="100">
        <v>30</v>
      </c>
      <c r="BL86" s="100">
        <v>26</v>
      </c>
      <c r="BM86" s="100">
        <v>0</v>
      </c>
      <c r="BN86" s="100">
        <v>429</v>
      </c>
      <c r="BP86" s="123">
        <v>1979</v>
      </c>
    </row>
    <row r="87" spans="2:68">
      <c r="B87" s="123">
        <v>1980</v>
      </c>
      <c r="C87" s="100">
        <v>3</v>
      </c>
      <c r="D87" s="100">
        <v>4</v>
      </c>
      <c r="E87" s="100">
        <v>7</v>
      </c>
      <c r="F87" s="100">
        <v>9</v>
      </c>
      <c r="G87" s="100">
        <v>7</v>
      </c>
      <c r="H87" s="100">
        <v>6</v>
      </c>
      <c r="I87" s="100">
        <v>7</v>
      </c>
      <c r="J87" s="100">
        <v>14</v>
      </c>
      <c r="K87" s="100">
        <v>7</v>
      </c>
      <c r="L87" s="100">
        <v>11</v>
      </c>
      <c r="M87" s="100">
        <v>16</v>
      </c>
      <c r="N87" s="100">
        <v>21</v>
      </c>
      <c r="O87" s="100">
        <v>27</v>
      </c>
      <c r="P87" s="100">
        <v>31</v>
      </c>
      <c r="Q87" s="100">
        <v>28</v>
      </c>
      <c r="R87" s="100">
        <v>23</v>
      </c>
      <c r="S87" s="100">
        <v>17</v>
      </c>
      <c r="T87" s="100">
        <v>15</v>
      </c>
      <c r="U87" s="100">
        <v>0</v>
      </c>
      <c r="V87" s="100">
        <v>253</v>
      </c>
      <c r="W87" s="128"/>
      <c r="X87" s="123">
        <v>1980</v>
      </c>
      <c r="Y87" s="100">
        <v>2</v>
      </c>
      <c r="Z87" s="100">
        <v>0</v>
      </c>
      <c r="AA87" s="100">
        <v>4</v>
      </c>
      <c r="AB87" s="100">
        <v>9</v>
      </c>
      <c r="AC87" s="100">
        <v>6</v>
      </c>
      <c r="AD87" s="100">
        <v>8</v>
      </c>
      <c r="AE87" s="100">
        <v>4</v>
      </c>
      <c r="AF87" s="100">
        <v>6</v>
      </c>
      <c r="AG87" s="100">
        <v>11</v>
      </c>
      <c r="AH87" s="100">
        <v>14</v>
      </c>
      <c r="AI87" s="100">
        <v>22</v>
      </c>
      <c r="AJ87" s="100">
        <v>22</v>
      </c>
      <c r="AK87" s="100">
        <v>32</v>
      </c>
      <c r="AL87" s="100">
        <v>30</v>
      </c>
      <c r="AM87" s="100">
        <v>34</v>
      </c>
      <c r="AN87" s="100">
        <v>43</v>
      </c>
      <c r="AO87" s="100">
        <v>15</v>
      </c>
      <c r="AP87" s="100">
        <v>28</v>
      </c>
      <c r="AQ87" s="100">
        <v>0</v>
      </c>
      <c r="AR87" s="100">
        <v>290</v>
      </c>
      <c r="AS87" s="128"/>
      <c r="AT87" s="123">
        <v>1980</v>
      </c>
      <c r="AU87" s="100">
        <v>5</v>
      </c>
      <c r="AV87" s="100">
        <v>4</v>
      </c>
      <c r="AW87" s="100">
        <v>11</v>
      </c>
      <c r="AX87" s="100">
        <v>18</v>
      </c>
      <c r="AY87" s="100">
        <v>13</v>
      </c>
      <c r="AZ87" s="100">
        <v>14</v>
      </c>
      <c r="BA87" s="100">
        <v>11</v>
      </c>
      <c r="BB87" s="100">
        <v>20</v>
      </c>
      <c r="BC87" s="100">
        <v>18</v>
      </c>
      <c r="BD87" s="100">
        <v>25</v>
      </c>
      <c r="BE87" s="100">
        <v>38</v>
      </c>
      <c r="BF87" s="100">
        <v>43</v>
      </c>
      <c r="BG87" s="100">
        <v>59</v>
      </c>
      <c r="BH87" s="100">
        <v>61</v>
      </c>
      <c r="BI87" s="100">
        <v>62</v>
      </c>
      <c r="BJ87" s="100">
        <v>66</v>
      </c>
      <c r="BK87" s="100">
        <v>32</v>
      </c>
      <c r="BL87" s="100">
        <v>43</v>
      </c>
      <c r="BM87" s="100">
        <v>0</v>
      </c>
      <c r="BN87" s="100">
        <v>543</v>
      </c>
      <c r="BP87" s="123">
        <v>1980</v>
      </c>
    </row>
    <row r="88" spans="2:68">
      <c r="B88" s="123">
        <v>1981</v>
      </c>
      <c r="C88" s="100">
        <v>1</v>
      </c>
      <c r="D88" s="100">
        <v>0</v>
      </c>
      <c r="E88" s="100">
        <v>6</v>
      </c>
      <c r="F88" s="100">
        <v>7</v>
      </c>
      <c r="G88" s="100">
        <v>7</v>
      </c>
      <c r="H88" s="100">
        <v>7</v>
      </c>
      <c r="I88" s="100">
        <v>10</v>
      </c>
      <c r="J88" s="100">
        <v>9</v>
      </c>
      <c r="K88" s="100">
        <v>7</v>
      </c>
      <c r="L88" s="100">
        <v>16</v>
      </c>
      <c r="M88" s="100">
        <v>21</v>
      </c>
      <c r="N88" s="100">
        <v>35</v>
      </c>
      <c r="O88" s="100">
        <v>23</v>
      </c>
      <c r="P88" s="100">
        <v>34</v>
      </c>
      <c r="Q88" s="100">
        <v>38</v>
      </c>
      <c r="R88" s="100">
        <v>24</v>
      </c>
      <c r="S88" s="100">
        <v>14</v>
      </c>
      <c r="T88" s="100">
        <v>10</v>
      </c>
      <c r="U88" s="100">
        <v>0</v>
      </c>
      <c r="V88" s="100">
        <v>269</v>
      </c>
      <c r="W88" s="128"/>
      <c r="X88" s="123">
        <v>1981</v>
      </c>
      <c r="Y88" s="100">
        <v>0</v>
      </c>
      <c r="Z88" s="100">
        <v>0</v>
      </c>
      <c r="AA88" s="100">
        <v>9</v>
      </c>
      <c r="AB88" s="100">
        <v>13</v>
      </c>
      <c r="AC88" s="100">
        <v>9</v>
      </c>
      <c r="AD88" s="100">
        <v>6</v>
      </c>
      <c r="AE88" s="100">
        <v>10</v>
      </c>
      <c r="AF88" s="100">
        <v>5</v>
      </c>
      <c r="AG88" s="100">
        <v>6</v>
      </c>
      <c r="AH88" s="100">
        <v>13</v>
      </c>
      <c r="AI88" s="100">
        <v>14</v>
      </c>
      <c r="AJ88" s="100">
        <v>28</v>
      </c>
      <c r="AK88" s="100">
        <v>33</v>
      </c>
      <c r="AL88" s="100">
        <v>35</v>
      </c>
      <c r="AM88" s="100">
        <v>28</v>
      </c>
      <c r="AN88" s="100">
        <v>20</v>
      </c>
      <c r="AO88" s="100">
        <v>23</v>
      </c>
      <c r="AP88" s="100">
        <v>16</v>
      </c>
      <c r="AQ88" s="100">
        <v>1</v>
      </c>
      <c r="AR88" s="100">
        <v>269</v>
      </c>
      <c r="AS88" s="128"/>
      <c r="AT88" s="123">
        <v>1981</v>
      </c>
      <c r="AU88" s="100">
        <v>1</v>
      </c>
      <c r="AV88" s="100">
        <v>0</v>
      </c>
      <c r="AW88" s="100">
        <v>15</v>
      </c>
      <c r="AX88" s="100">
        <v>20</v>
      </c>
      <c r="AY88" s="100">
        <v>16</v>
      </c>
      <c r="AZ88" s="100">
        <v>13</v>
      </c>
      <c r="BA88" s="100">
        <v>20</v>
      </c>
      <c r="BB88" s="100">
        <v>14</v>
      </c>
      <c r="BC88" s="100">
        <v>13</v>
      </c>
      <c r="BD88" s="100">
        <v>29</v>
      </c>
      <c r="BE88" s="100">
        <v>35</v>
      </c>
      <c r="BF88" s="100">
        <v>63</v>
      </c>
      <c r="BG88" s="100">
        <v>56</v>
      </c>
      <c r="BH88" s="100">
        <v>69</v>
      </c>
      <c r="BI88" s="100">
        <v>66</v>
      </c>
      <c r="BJ88" s="100">
        <v>44</v>
      </c>
      <c r="BK88" s="100">
        <v>37</v>
      </c>
      <c r="BL88" s="100">
        <v>26</v>
      </c>
      <c r="BM88" s="100">
        <v>1</v>
      </c>
      <c r="BN88" s="100">
        <v>538</v>
      </c>
      <c r="BP88" s="123">
        <v>1981</v>
      </c>
    </row>
    <row r="89" spans="2:68">
      <c r="B89" s="123">
        <v>1982</v>
      </c>
      <c r="C89" s="100">
        <v>2</v>
      </c>
      <c r="D89" s="100">
        <v>2</v>
      </c>
      <c r="E89" s="100">
        <v>9</v>
      </c>
      <c r="F89" s="100">
        <v>12</v>
      </c>
      <c r="G89" s="100">
        <v>7</v>
      </c>
      <c r="H89" s="100">
        <v>3</v>
      </c>
      <c r="I89" s="100">
        <v>6</v>
      </c>
      <c r="J89" s="100">
        <v>11</v>
      </c>
      <c r="K89" s="100">
        <v>6</v>
      </c>
      <c r="L89" s="100">
        <v>6</v>
      </c>
      <c r="M89" s="100">
        <v>20</v>
      </c>
      <c r="N89" s="100">
        <v>26</v>
      </c>
      <c r="O89" s="100">
        <v>26</v>
      </c>
      <c r="P89" s="100">
        <v>41</v>
      </c>
      <c r="Q89" s="100">
        <v>46</v>
      </c>
      <c r="R89" s="100">
        <v>34</v>
      </c>
      <c r="S89" s="100">
        <v>19</v>
      </c>
      <c r="T89" s="100">
        <v>12</v>
      </c>
      <c r="U89" s="100">
        <v>0</v>
      </c>
      <c r="V89" s="100">
        <v>288</v>
      </c>
      <c r="W89" s="128"/>
      <c r="X89" s="123">
        <v>1982</v>
      </c>
      <c r="Y89" s="100">
        <v>1</v>
      </c>
      <c r="Z89" s="100">
        <v>3</v>
      </c>
      <c r="AA89" s="100">
        <v>5</v>
      </c>
      <c r="AB89" s="100">
        <v>6</v>
      </c>
      <c r="AC89" s="100">
        <v>6</v>
      </c>
      <c r="AD89" s="100">
        <v>5</v>
      </c>
      <c r="AE89" s="100">
        <v>15</v>
      </c>
      <c r="AF89" s="100">
        <v>4</v>
      </c>
      <c r="AG89" s="100">
        <v>12</v>
      </c>
      <c r="AH89" s="100">
        <v>15</v>
      </c>
      <c r="AI89" s="100">
        <v>22</v>
      </c>
      <c r="AJ89" s="100">
        <v>9</v>
      </c>
      <c r="AK89" s="100">
        <v>32</v>
      </c>
      <c r="AL89" s="100">
        <v>34</v>
      </c>
      <c r="AM89" s="100">
        <v>37</v>
      </c>
      <c r="AN89" s="100">
        <v>40</v>
      </c>
      <c r="AO89" s="100">
        <v>33</v>
      </c>
      <c r="AP89" s="100">
        <v>24</v>
      </c>
      <c r="AQ89" s="100">
        <v>0</v>
      </c>
      <c r="AR89" s="100">
        <v>303</v>
      </c>
      <c r="AS89" s="128"/>
      <c r="AT89" s="123">
        <v>1982</v>
      </c>
      <c r="AU89" s="100">
        <v>3</v>
      </c>
      <c r="AV89" s="100">
        <v>5</v>
      </c>
      <c r="AW89" s="100">
        <v>14</v>
      </c>
      <c r="AX89" s="100">
        <v>18</v>
      </c>
      <c r="AY89" s="100">
        <v>13</v>
      </c>
      <c r="AZ89" s="100">
        <v>8</v>
      </c>
      <c r="BA89" s="100">
        <v>21</v>
      </c>
      <c r="BB89" s="100">
        <v>15</v>
      </c>
      <c r="BC89" s="100">
        <v>18</v>
      </c>
      <c r="BD89" s="100">
        <v>21</v>
      </c>
      <c r="BE89" s="100">
        <v>42</v>
      </c>
      <c r="BF89" s="100">
        <v>35</v>
      </c>
      <c r="BG89" s="100">
        <v>58</v>
      </c>
      <c r="BH89" s="100">
        <v>75</v>
      </c>
      <c r="BI89" s="100">
        <v>83</v>
      </c>
      <c r="BJ89" s="100">
        <v>74</v>
      </c>
      <c r="BK89" s="100">
        <v>52</v>
      </c>
      <c r="BL89" s="100">
        <v>36</v>
      </c>
      <c r="BM89" s="100">
        <v>0</v>
      </c>
      <c r="BN89" s="100">
        <v>591</v>
      </c>
      <c r="BP89" s="123">
        <v>1982</v>
      </c>
    </row>
    <row r="90" spans="2:68">
      <c r="B90" s="123">
        <v>1983</v>
      </c>
      <c r="C90" s="100">
        <v>2</v>
      </c>
      <c r="D90" s="100">
        <v>1</v>
      </c>
      <c r="E90" s="100">
        <v>7</v>
      </c>
      <c r="F90" s="100">
        <v>10</v>
      </c>
      <c r="G90" s="100">
        <v>5</v>
      </c>
      <c r="H90" s="100">
        <v>6</v>
      </c>
      <c r="I90" s="100">
        <v>12</v>
      </c>
      <c r="J90" s="100">
        <v>11</v>
      </c>
      <c r="K90" s="100">
        <v>10</v>
      </c>
      <c r="L90" s="100">
        <v>13</v>
      </c>
      <c r="M90" s="100">
        <v>21</v>
      </c>
      <c r="N90" s="100">
        <v>29</v>
      </c>
      <c r="O90" s="100">
        <v>36</v>
      </c>
      <c r="P90" s="100">
        <v>29</v>
      </c>
      <c r="Q90" s="100">
        <v>40</v>
      </c>
      <c r="R90" s="100">
        <v>38</v>
      </c>
      <c r="S90" s="100">
        <v>21</v>
      </c>
      <c r="T90" s="100">
        <v>7</v>
      </c>
      <c r="U90" s="100">
        <v>0</v>
      </c>
      <c r="V90" s="100">
        <v>298</v>
      </c>
      <c r="W90" s="128"/>
      <c r="X90" s="123">
        <v>1983</v>
      </c>
      <c r="Y90" s="100">
        <v>0</v>
      </c>
      <c r="Z90" s="100">
        <v>0</v>
      </c>
      <c r="AA90" s="100">
        <v>5</v>
      </c>
      <c r="AB90" s="100">
        <v>6</v>
      </c>
      <c r="AC90" s="100">
        <v>5</v>
      </c>
      <c r="AD90" s="100">
        <v>6</v>
      </c>
      <c r="AE90" s="100">
        <v>10</v>
      </c>
      <c r="AF90" s="100">
        <v>8</v>
      </c>
      <c r="AG90" s="100">
        <v>7</v>
      </c>
      <c r="AH90" s="100">
        <v>9</v>
      </c>
      <c r="AI90" s="100">
        <v>19</v>
      </c>
      <c r="AJ90" s="100">
        <v>24</v>
      </c>
      <c r="AK90" s="100">
        <v>47</v>
      </c>
      <c r="AL90" s="100">
        <v>45</v>
      </c>
      <c r="AM90" s="100">
        <v>47</v>
      </c>
      <c r="AN90" s="100">
        <v>30</v>
      </c>
      <c r="AO90" s="100">
        <v>28</v>
      </c>
      <c r="AP90" s="100">
        <v>29</v>
      </c>
      <c r="AQ90" s="100">
        <v>0</v>
      </c>
      <c r="AR90" s="100">
        <v>325</v>
      </c>
      <c r="AS90" s="128"/>
      <c r="AT90" s="123">
        <v>1983</v>
      </c>
      <c r="AU90" s="100">
        <v>2</v>
      </c>
      <c r="AV90" s="100">
        <v>1</v>
      </c>
      <c r="AW90" s="100">
        <v>12</v>
      </c>
      <c r="AX90" s="100">
        <v>16</v>
      </c>
      <c r="AY90" s="100">
        <v>10</v>
      </c>
      <c r="AZ90" s="100">
        <v>12</v>
      </c>
      <c r="BA90" s="100">
        <v>22</v>
      </c>
      <c r="BB90" s="100">
        <v>19</v>
      </c>
      <c r="BC90" s="100">
        <v>17</v>
      </c>
      <c r="BD90" s="100">
        <v>22</v>
      </c>
      <c r="BE90" s="100">
        <v>40</v>
      </c>
      <c r="BF90" s="100">
        <v>53</v>
      </c>
      <c r="BG90" s="100">
        <v>83</v>
      </c>
      <c r="BH90" s="100">
        <v>74</v>
      </c>
      <c r="BI90" s="100">
        <v>87</v>
      </c>
      <c r="BJ90" s="100">
        <v>68</v>
      </c>
      <c r="BK90" s="100">
        <v>49</v>
      </c>
      <c r="BL90" s="100">
        <v>36</v>
      </c>
      <c r="BM90" s="100">
        <v>0</v>
      </c>
      <c r="BN90" s="100">
        <v>623</v>
      </c>
      <c r="BP90" s="123">
        <v>1983</v>
      </c>
    </row>
    <row r="91" spans="2:68">
      <c r="B91" s="123">
        <v>1984</v>
      </c>
      <c r="C91" s="100">
        <v>1</v>
      </c>
      <c r="D91" s="100">
        <v>3</v>
      </c>
      <c r="E91" s="100">
        <v>8</v>
      </c>
      <c r="F91" s="100">
        <v>12</v>
      </c>
      <c r="G91" s="100">
        <v>16</v>
      </c>
      <c r="H91" s="100">
        <v>11</v>
      </c>
      <c r="I91" s="100">
        <v>8</v>
      </c>
      <c r="J91" s="100">
        <v>10</v>
      </c>
      <c r="K91" s="100">
        <v>14</v>
      </c>
      <c r="L91" s="100">
        <v>10</v>
      </c>
      <c r="M91" s="100">
        <v>25</v>
      </c>
      <c r="N91" s="100">
        <v>30</v>
      </c>
      <c r="O91" s="100">
        <v>34</v>
      </c>
      <c r="P91" s="100">
        <v>45</v>
      </c>
      <c r="Q91" s="100">
        <v>43</v>
      </c>
      <c r="R91" s="100">
        <v>31</v>
      </c>
      <c r="S91" s="100">
        <v>25</v>
      </c>
      <c r="T91" s="100">
        <v>5</v>
      </c>
      <c r="U91" s="100">
        <v>0</v>
      </c>
      <c r="V91" s="100">
        <v>331</v>
      </c>
      <c r="W91" s="128"/>
      <c r="X91" s="123">
        <v>1984</v>
      </c>
      <c r="Y91" s="100">
        <v>2</v>
      </c>
      <c r="Z91" s="100">
        <v>1</v>
      </c>
      <c r="AA91" s="100">
        <v>4</v>
      </c>
      <c r="AB91" s="100">
        <v>5</v>
      </c>
      <c r="AC91" s="100">
        <v>10</v>
      </c>
      <c r="AD91" s="100">
        <v>10</v>
      </c>
      <c r="AE91" s="100">
        <v>11</v>
      </c>
      <c r="AF91" s="100">
        <v>20</v>
      </c>
      <c r="AG91" s="100">
        <v>15</v>
      </c>
      <c r="AH91" s="100">
        <v>17</v>
      </c>
      <c r="AI91" s="100">
        <v>19</v>
      </c>
      <c r="AJ91" s="100">
        <v>20</v>
      </c>
      <c r="AK91" s="100">
        <v>28</v>
      </c>
      <c r="AL91" s="100">
        <v>41</v>
      </c>
      <c r="AM91" s="100">
        <v>29</v>
      </c>
      <c r="AN91" s="100">
        <v>46</v>
      </c>
      <c r="AO91" s="100">
        <v>27</v>
      </c>
      <c r="AP91" s="100">
        <v>25</v>
      </c>
      <c r="AQ91" s="100">
        <v>0</v>
      </c>
      <c r="AR91" s="100">
        <v>330</v>
      </c>
      <c r="AS91" s="128"/>
      <c r="AT91" s="123">
        <v>1984</v>
      </c>
      <c r="AU91" s="100">
        <v>3</v>
      </c>
      <c r="AV91" s="100">
        <v>4</v>
      </c>
      <c r="AW91" s="100">
        <v>12</v>
      </c>
      <c r="AX91" s="100">
        <v>17</v>
      </c>
      <c r="AY91" s="100">
        <v>26</v>
      </c>
      <c r="AZ91" s="100">
        <v>21</v>
      </c>
      <c r="BA91" s="100">
        <v>19</v>
      </c>
      <c r="BB91" s="100">
        <v>30</v>
      </c>
      <c r="BC91" s="100">
        <v>29</v>
      </c>
      <c r="BD91" s="100">
        <v>27</v>
      </c>
      <c r="BE91" s="100">
        <v>44</v>
      </c>
      <c r="BF91" s="100">
        <v>50</v>
      </c>
      <c r="BG91" s="100">
        <v>62</v>
      </c>
      <c r="BH91" s="100">
        <v>86</v>
      </c>
      <c r="BI91" s="100">
        <v>72</v>
      </c>
      <c r="BJ91" s="100">
        <v>77</v>
      </c>
      <c r="BK91" s="100">
        <v>52</v>
      </c>
      <c r="BL91" s="100">
        <v>30</v>
      </c>
      <c r="BM91" s="100">
        <v>0</v>
      </c>
      <c r="BN91" s="100">
        <v>661</v>
      </c>
      <c r="BP91" s="123">
        <v>1984</v>
      </c>
    </row>
    <row r="92" spans="2:68">
      <c r="B92" s="123">
        <v>1985</v>
      </c>
      <c r="C92" s="100">
        <v>3</v>
      </c>
      <c r="D92" s="100">
        <v>1</v>
      </c>
      <c r="E92" s="100">
        <v>7</v>
      </c>
      <c r="F92" s="100">
        <v>12</v>
      </c>
      <c r="G92" s="100">
        <v>10</v>
      </c>
      <c r="H92" s="100">
        <v>7</v>
      </c>
      <c r="I92" s="100">
        <v>13</v>
      </c>
      <c r="J92" s="100">
        <v>6</v>
      </c>
      <c r="K92" s="100">
        <v>15</v>
      </c>
      <c r="L92" s="100">
        <v>13</v>
      </c>
      <c r="M92" s="100">
        <v>19</v>
      </c>
      <c r="N92" s="100">
        <v>27</v>
      </c>
      <c r="O92" s="100">
        <v>49</v>
      </c>
      <c r="P92" s="100">
        <v>50</v>
      </c>
      <c r="Q92" s="100">
        <v>50</v>
      </c>
      <c r="R92" s="100">
        <v>40</v>
      </c>
      <c r="S92" s="100">
        <v>27</v>
      </c>
      <c r="T92" s="100">
        <v>30</v>
      </c>
      <c r="U92" s="100">
        <v>0</v>
      </c>
      <c r="V92" s="100">
        <v>379</v>
      </c>
      <c r="W92" s="128"/>
      <c r="X92" s="123">
        <v>1985</v>
      </c>
      <c r="Y92" s="100">
        <v>0</v>
      </c>
      <c r="Z92" s="100">
        <v>1</v>
      </c>
      <c r="AA92" s="100">
        <v>8</v>
      </c>
      <c r="AB92" s="100">
        <v>8</v>
      </c>
      <c r="AC92" s="100">
        <v>17</v>
      </c>
      <c r="AD92" s="100">
        <v>11</v>
      </c>
      <c r="AE92" s="100">
        <v>11</v>
      </c>
      <c r="AF92" s="100">
        <v>12</v>
      </c>
      <c r="AG92" s="100">
        <v>8</v>
      </c>
      <c r="AH92" s="100">
        <v>24</v>
      </c>
      <c r="AI92" s="100">
        <v>20</v>
      </c>
      <c r="AJ92" s="100">
        <v>31</v>
      </c>
      <c r="AK92" s="100">
        <v>53</v>
      </c>
      <c r="AL92" s="100">
        <v>45</v>
      </c>
      <c r="AM92" s="100">
        <v>55</v>
      </c>
      <c r="AN92" s="100">
        <v>55</v>
      </c>
      <c r="AO92" s="100">
        <v>41</v>
      </c>
      <c r="AP92" s="100">
        <v>34</v>
      </c>
      <c r="AQ92" s="100">
        <v>0</v>
      </c>
      <c r="AR92" s="100">
        <v>434</v>
      </c>
      <c r="AS92" s="128"/>
      <c r="AT92" s="123">
        <v>1985</v>
      </c>
      <c r="AU92" s="100">
        <v>3</v>
      </c>
      <c r="AV92" s="100">
        <v>2</v>
      </c>
      <c r="AW92" s="100">
        <v>15</v>
      </c>
      <c r="AX92" s="100">
        <v>20</v>
      </c>
      <c r="AY92" s="100">
        <v>27</v>
      </c>
      <c r="AZ92" s="100">
        <v>18</v>
      </c>
      <c r="BA92" s="100">
        <v>24</v>
      </c>
      <c r="BB92" s="100">
        <v>18</v>
      </c>
      <c r="BC92" s="100">
        <v>23</v>
      </c>
      <c r="BD92" s="100">
        <v>37</v>
      </c>
      <c r="BE92" s="100">
        <v>39</v>
      </c>
      <c r="BF92" s="100">
        <v>58</v>
      </c>
      <c r="BG92" s="100">
        <v>102</v>
      </c>
      <c r="BH92" s="100">
        <v>95</v>
      </c>
      <c r="BI92" s="100">
        <v>105</v>
      </c>
      <c r="BJ92" s="100">
        <v>95</v>
      </c>
      <c r="BK92" s="100">
        <v>68</v>
      </c>
      <c r="BL92" s="100">
        <v>64</v>
      </c>
      <c r="BM92" s="100">
        <v>0</v>
      </c>
      <c r="BN92" s="100">
        <v>813</v>
      </c>
      <c r="BP92" s="123">
        <v>1985</v>
      </c>
    </row>
    <row r="93" spans="2:68">
      <c r="B93" s="123">
        <v>1986</v>
      </c>
      <c r="C93" s="100">
        <v>3</v>
      </c>
      <c r="D93" s="100">
        <v>1</v>
      </c>
      <c r="E93" s="100">
        <v>14</v>
      </c>
      <c r="F93" s="100">
        <v>19</v>
      </c>
      <c r="G93" s="100">
        <v>14</v>
      </c>
      <c r="H93" s="100">
        <v>8</v>
      </c>
      <c r="I93" s="100">
        <v>6</v>
      </c>
      <c r="J93" s="100">
        <v>16</v>
      </c>
      <c r="K93" s="100">
        <v>13</v>
      </c>
      <c r="L93" s="100">
        <v>17</v>
      </c>
      <c r="M93" s="100">
        <v>20</v>
      </c>
      <c r="N93" s="100">
        <v>35</v>
      </c>
      <c r="O93" s="100">
        <v>40</v>
      </c>
      <c r="P93" s="100">
        <v>52</v>
      </c>
      <c r="Q93" s="100">
        <v>61</v>
      </c>
      <c r="R93" s="100">
        <v>35</v>
      </c>
      <c r="S93" s="100">
        <v>27</v>
      </c>
      <c r="T93" s="100">
        <v>18</v>
      </c>
      <c r="U93" s="100">
        <v>0</v>
      </c>
      <c r="V93" s="100">
        <v>399</v>
      </c>
      <c r="W93" s="128"/>
      <c r="X93" s="123">
        <v>1986</v>
      </c>
      <c r="Y93" s="100">
        <v>1</v>
      </c>
      <c r="Z93" s="100">
        <v>1</v>
      </c>
      <c r="AA93" s="100">
        <v>6</v>
      </c>
      <c r="AB93" s="100">
        <v>15</v>
      </c>
      <c r="AC93" s="100">
        <v>11</v>
      </c>
      <c r="AD93" s="100">
        <v>12</v>
      </c>
      <c r="AE93" s="100">
        <v>10</v>
      </c>
      <c r="AF93" s="100">
        <v>12</v>
      </c>
      <c r="AG93" s="100">
        <v>11</v>
      </c>
      <c r="AH93" s="100">
        <v>13</v>
      </c>
      <c r="AI93" s="100">
        <v>23</v>
      </c>
      <c r="AJ93" s="100">
        <v>28</v>
      </c>
      <c r="AK93" s="100">
        <v>34</v>
      </c>
      <c r="AL93" s="100">
        <v>50</v>
      </c>
      <c r="AM93" s="100">
        <v>51</v>
      </c>
      <c r="AN93" s="100">
        <v>53</v>
      </c>
      <c r="AO93" s="100">
        <v>28</v>
      </c>
      <c r="AP93" s="100">
        <v>29</v>
      </c>
      <c r="AQ93" s="100">
        <v>0</v>
      </c>
      <c r="AR93" s="100">
        <v>388</v>
      </c>
      <c r="AS93" s="128"/>
      <c r="AT93" s="123">
        <v>1986</v>
      </c>
      <c r="AU93" s="100">
        <v>4</v>
      </c>
      <c r="AV93" s="100">
        <v>2</v>
      </c>
      <c r="AW93" s="100">
        <v>20</v>
      </c>
      <c r="AX93" s="100">
        <v>34</v>
      </c>
      <c r="AY93" s="100">
        <v>25</v>
      </c>
      <c r="AZ93" s="100">
        <v>20</v>
      </c>
      <c r="BA93" s="100">
        <v>16</v>
      </c>
      <c r="BB93" s="100">
        <v>28</v>
      </c>
      <c r="BC93" s="100">
        <v>24</v>
      </c>
      <c r="BD93" s="100">
        <v>30</v>
      </c>
      <c r="BE93" s="100">
        <v>43</v>
      </c>
      <c r="BF93" s="100">
        <v>63</v>
      </c>
      <c r="BG93" s="100">
        <v>74</v>
      </c>
      <c r="BH93" s="100">
        <v>102</v>
      </c>
      <c r="BI93" s="100">
        <v>112</v>
      </c>
      <c r="BJ93" s="100">
        <v>88</v>
      </c>
      <c r="BK93" s="100">
        <v>55</v>
      </c>
      <c r="BL93" s="100">
        <v>47</v>
      </c>
      <c r="BM93" s="100">
        <v>0</v>
      </c>
      <c r="BN93" s="100">
        <v>787</v>
      </c>
      <c r="BP93" s="123">
        <v>1986</v>
      </c>
    </row>
    <row r="94" spans="2:68">
      <c r="B94" s="123">
        <v>1987</v>
      </c>
      <c r="C94" s="100">
        <v>1</v>
      </c>
      <c r="D94" s="100">
        <v>5</v>
      </c>
      <c r="E94" s="100">
        <v>5</v>
      </c>
      <c r="F94" s="100">
        <v>9</v>
      </c>
      <c r="G94" s="100">
        <v>14</v>
      </c>
      <c r="H94" s="100">
        <v>9</v>
      </c>
      <c r="I94" s="100">
        <v>13</v>
      </c>
      <c r="J94" s="100">
        <v>8</v>
      </c>
      <c r="K94" s="100">
        <v>13</v>
      </c>
      <c r="L94" s="100">
        <v>9</v>
      </c>
      <c r="M94" s="100">
        <v>21</v>
      </c>
      <c r="N94" s="100">
        <v>37</v>
      </c>
      <c r="O94" s="100">
        <v>45</v>
      </c>
      <c r="P94" s="100">
        <v>51</v>
      </c>
      <c r="Q94" s="100">
        <v>56</v>
      </c>
      <c r="R94" s="100">
        <v>39</v>
      </c>
      <c r="S94" s="100">
        <v>26</v>
      </c>
      <c r="T94" s="100">
        <v>17</v>
      </c>
      <c r="U94" s="100">
        <v>0</v>
      </c>
      <c r="V94" s="100">
        <v>378</v>
      </c>
      <c r="W94" s="128"/>
      <c r="X94" s="123">
        <v>1987</v>
      </c>
      <c r="Y94" s="100">
        <v>1</v>
      </c>
      <c r="Z94" s="100">
        <v>3</v>
      </c>
      <c r="AA94" s="100">
        <v>3</v>
      </c>
      <c r="AB94" s="100">
        <v>18</v>
      </c>
      <c r="AC94" s="100">
        <v>10</v>
      </c>
      <c r="AD94" s="100">
        <v>10</v>
      </c>
      <c r="AE94" s="100">
        <v>11</v>
      </c>
      <c r="AF94" s="100">
        <v>14</v>
      </c>
      <c r="AG94" s="100">
        <v>19</v>
      </c>
      <c r="AH94" s="100">
        <v>18</v>
      </c>
      <c r="AI94" s="100">
        <v>29</v>
      </c>
      <c r="AJ94" s="100">
        <v>30</v>
      </c>
      <c r="AK94" s="100">
        <v>55</v>
      </c>
      <c r="AL94" s="100">
        <v>52</v>
      </c>
      <c r="AM94" s="100">
        <v>67</v>
      </c>
      <c r="AN94" s="100">
        <v>49</v>
      </c>
      <c r="AO94" s="100">
        <v>38</v>
      </c>
      <c r="AP94" s="100">
        <v>42</v>
      </c>
      <c r="AQ94" s="100">
        <v>0</v>
      </c>
      <c r="AR94" s="100">
        <v>469</v>
      </c>
      <c r="AS94" s="128"/>
      <c r="AT94" s="123">
        <v>1987</v>
      </c>
      <c r="AU94" s="100">
        <v>2</v>
      </c>
      <c r="AV94" s="100">
        <v>8</v>
      </c>
      <c r="AW94" s="100">
        <v>8</v>
      </c>
      <c r="AX94" s="100">
        <v>27</v>
      </c>
      <c r="AY94" s="100">
        <v>24</v>
      </c>
      <c r="AZ94" s="100">
        <v>19</v>
      </c>
      <c r="BA94" s="100">
        <v>24</v>
      </c>
      <c r="BB94" s="100">
        <v>22</v>
      </c>
      <c r="BC94" s="100">
        <v>32</v>
      </c>
      <c r="BD94" s="100">
        <v>27</v>
      </c>
      <c r="BE94" s="100">
        <v>50</v>
      </c>
      <c r="BF94" s="100">
        <v>67</v>
      </c>
      <c r="BG94" s="100">
        <v>100</v>
      </c>
      <c r="BH94" s="100">
        <v>103</v>
      </c>
      <c r="BI94" s="100">
        <v>123</v>
      </c>
      <c r="BJ94" s="100">
        <v>88</v>
      </c>
      <c r="BK94" s="100">
        <v>64</v>
      </c>
      <c r="BL94" s="100">
        <v>59</v>
      </c>
      <c r="BM94" s="100">
        <v>0</v>
      </c>
      <c r="BN94" s="100">
        <v>847</v>
      </c>
      <c r="BP94" s="123">
        <v>1987</v>
      </c>
    </row>
    <row r="95" spans="2:68">
      <c r="B95" s="123">
        <v>1988</v>
      </c>
      <c r="C95" s="100">
        <v>0</v>
      </c>
      <c r="D95" s="100">
        <v>2</v>
      </c>
      <c r="E95" s="100">
        <v>6</v>
      </c>
      <c r="F95" s="100">
        <v>9</v>
      </c>
      <c r="G95" s="100">
        <v>13</v>
      </c>
      <c r="H95" s="100">
        <v>14</v>
      </c>
      <c r="I95" s="100">
        <v>8</v>
      </c>
      <c r="J95" s="100">
        <v>12</v>
      </c>
      <c r="K95" s="100">
        <v>12</v>
      </c>
      <c r="L95" s="100">
        <v>13</v>
      </c>
      <c r="M95" s="100">
        <v>16</v>
      </c>
      <c r="N95" s="100">
        <v>30</v>
      </c>
      <c r="O95" s="100">
        <v>52</v>
      </c>
      <c r="P95" s="100">
        <v>47</v>
      </c>
      <c r="Q95" s="100">
        <v>51</v>
      </c>
      <c r="R95" s="100">
        <v>42</v>
      </c>
      <c r="S95" s="100">
        <v>32</v>
      </c>
      <c r="T95" s="100">
        <v>21</v>
      </c>
      <c r="U95" s="100">
        <v>0</v>
      </c>
      <c r="V95" s="100">
        <v>380</v>
      </c>
      <c r="W95" s="128"/>
      <c r="X95" s="123">
        <v>1988</v>
      </c>
      <c r="Y95" s="100">
        <v>2</v>
      </c>
      <c r="Z95" s="100">
        <v>3</v>
      </c>
      <c r="AA95" s="100">
        <v>6</v>
      </c>
      <c r="AB95" s="100">
        <v>9</v>
      </c>
      <c r="AC95" s="100">
        <v>10</v>
      </c>
      <c r="AD95" s="100">
        <v>5</v>
      </c>
      <c r="AE95" s="100">
        <v>7</v>
      </c>
      <c r="AF95" s="100">
        <v>13</v>
      </c>
      <c r="AG95" s="100">
        <v>13</v>
      </c>
      <c r="AH95" s="100">
        <v>28</v>
      </c>
      <c r="AI95" s="100">
        <v>20</v>
      </c>
      <c r="AJ95" s="100">
        <v>33</v>
      </c>
      <c r="AK95" s="100">
        <v>45</v>
      </c>
      <c r="AL95" s="100">
        <v>42</v>
      </c>
      <c r="AM95" s="100">
        <v>59</v>
      </c>
      <c r="AN95" s="100">
        <v>59</v>
      </c>
      <c r="AO95" s="100">
        <v>41</v>
      </c>
      <c r="AP95" s="100">
        <v>51</v>
      </c>
      <c r="AQ95" s="100">
        <v>0</v>
      </c>
      <c r="AR95" s="100">
        <v>446</v>
      </c>
      <c r="AS95" s="128"/>
      <c r="AT95" s="123">
        <v>1988</v>
      </c>
      <c r="AU95" s="100">
        <v>2</v>
      </c>
      <c r="AV95" s="100">
        <v>5</v>
      </c>
      <c r="AW95" s="100">
        <v>12</v>
      </c>
      <c r="AX95" s="100">
        <v>18</v>
      </c>
      <c r="AY95" s="100">
        <v>23</v>
      </c>
      <c r="AZ95" s="100">
        <v>19</v>
      </c>
      <c r="BA95" s="100">
        <v>15</v>
      </c>
      <c r="BB95" s="100">
        <v>25</v>
      </c>
      <c r="BC95" s="100">
        <v>25</v>
      </c>
      <c r="BD95" s="100">
        <v>41</v>
      </c>
      <c r="BE95" s="100">
        <v>36</v>
      </c>
      <c r="BF95" s="100">
        <v>63</v>
      </c>
      <c r="BG95" s="100">
        <v>97</v>
      </c>
      <c r="BH95" s="100">
        <v>89</v>
      </c>
      <c r="BI95" s="100">
        <v>110</v>
      </c>
      <c r="BJ95" s="100">
        <v>101</v>
      </c>
      <c r="BK95" s="100">
        <v>73</v>
      </c>
      <c r="BL95" s="100">
        <v>72</v>
      </c>
      <c r="BM95" s="100">
        <v>0</v>
      </c>
      <c r="BN95" s="100">
        <v>826</v>
      </c>
      <c r="BP95" s="123">
        <v>1988</v>
      </c>
    </row>
    <row r="96" spans="2:68">
      <c r="B96" s="123">
        <v>1989</v>
      </c>
      <c r="C96" s="100">
        <v>1</v>
      </c>
      <c r="D96" s="100">
        <v>2</v>
      </c>
      <c r="E96" s="100">
        <v>9</v>
      </c>
      <c r="F96" s="100">
        <v>9</v>
      </c>
      <c r="G96" s="100">
        <v>14</v>
      </c>
      <c r="H96" s="100">
        <v>14</v>
      </c>
      <c r="I96" s="100">
        <v>6</v>
      </c>
      <c r="J96" s="100">
        <v>8</v>
      </c>
      <c r="K96" s="100">
        <v>14</v>
      </c>
      <c r="L96" s="100">
        <v>15</v>
      </c>
      <c r="M96" s="100">
        <v>16</v>
      </c>
      <c r="N96" s="100">
        <v>41</v>
      </c>
      <c r="O96" s="100">
        <v>39</v>
      </c>
      <c r="P96" s="100">
        <v>56</v>
      </c>
      <c r="Q96" s="100">
        <v>70</v>
      </c>
      <c r="R96" s="100">
        <v>63</v>
      </c>
      <c r="S96" s="100">
        <v>38</v>
      </c>
      <c r="T96" s="100">
        <v>19</v>
      </c>
      <c r="U96" s="100">
        <v>0</v>
      </c>
      <c r="V96" s="100">
        <v>434</v>
      </c>
      <c r="W96" s="128"/>
      <c r="X96" s="123">
        <v>1989</v>
      </c>
      <c r="Y96" s="100">
        <v>0</v>
      </c>
      <c r="Z96" s="100">
        <v>2</v>
      </c>
      <c r="AA96" s="100">
        <v>4</v>
      </c>
      <c r="AB96" s="100">
        <v>14</v>
      </c>
      <c r="AC96" s="100">
        <v>10</v>
      </c>
      <c r="AD96" s="100">
        <v>8</v>
      </c>
      <c r="AE96" s="100">
        <v>8</v>
      </c>
      <c r="AF96" s="100">
        <v>21</v>
      </c>
      <c r="AG96" s="100">
        <v>14</v>
      </c>
      <c r="AH96" s="100">
        <v>21</v>
      </c>
      <c r="AI96" s="100">
        <v>24</v>
      </c>
      <c r="AJ96" s="100">
        <v>32</v>
      </c>
      <c r="AK96" s="100">
        <v>59</v>
      </c>
      <c r="AL96" s="100">
        <v>66</v>
      </c>
      <c r="AM96" s="100">
        <v>65</v>
      </c>
      <c r="AN96" s="100">
        <v>65</v>
      </c>
      <c r="AO96" s="100">
        <v>57</v>
      </c>
      <c r="AP96" s="100">
        <v>60</v>
      </c>
      <c r="AQ96" s="100">
        <v>0</v>
      </c>
      <c r="AR96" s="100">
        <v>530</v>
      </c>
      <c r="AS96" s="128"/>
      <c r="AT96" s="123">
        <v>1989</v>
      </c>
      <c r="AU96" s="100">
        <v>1</v>
      </c>
      <c r="AV96" s="100">
        <v>4</v>
      </c>
      <c r="AW96" s="100">
        <v>13</v>
      </c>
      <c r="AX96" s="100">
        <v>23</v>
      </c>
      <c r="AY96" s="100">
        <v>24</v>
      </c>
      <c r="AZ96" s="100">
        <v>22</v>
      </c>
      <c r="BA96" s="100">
        <v>14</v>
      </c>
      <c r="BB96" s="100">
        <v>29</v>
      </c>
      <c r="BC96" s="100">
        <v>28</v>
      </c>
      <c r="BD96" s="100">
        <v>36</v>
      </c>
      <c r="BE96" s="100">
        <v>40</v>
      </c>
      <c r="BF96" s="100">
        <v>73</v>
      </c>
      <c r="BG96" s="100">
        <v>98</v>
      </c>
      <c r="BH96" s="100">
        <v>122</v>
      </c>
      <c r="BI96" s="100">
        <v>135</v>
      </c>
      <c r="BJ96" s="100">
        <v>128</v>
      </c>
      <c r="BK96" s="100">
        <v>95</v>
      </c>
      <c r="BL96" s="100">
        <v>79</v>
      </c>
      <c r="BM96" s="100">
        <v>0</v>
      </c>
      <c r="BN96" s="100">
        <v>964</v>
      </c>
      <c r="BP96" s="123">
        <v>1989</v>
      </c>
    </row>
    <row r="97" spans="2:68">
      <c r="B97" s="123">
        <v>1990</v>
      </c>
      <c r="C97" s="100">
        <v>1</v>
      </c>
      <c r="D97" s="100">
        <v>5</v>
      </c>
      <c r="E97" s="100">
        <v>6</v>
      </c>
      <c r="F97" s="100">
        <v>9</v>
      </c>
      <c r="G97" s="100">
        <v>9</v>
      </c>
      <c r="H97" s="100">
        <v>8</v>
      </c>
      <c r="I97" s="100">
        <v>7</v>
      </c>
      <c r="J97" s="100">
        <v>9</v>
      </c>
      <c r="K97" s="100">
        <v>16</v>
      </c>
      <c r="L97" s="100">
        <v>15</v>
      </c>
      <c r="M97" s="100">
        <v>20</v>
      </c>
      <c r="N97" s="100">
        <v>22</v>
      </c>
      <c r="O97" s="100">
        <v>46</v>
      </c>
      <c r="P97" s="100">
        <v>57</v>
      </c>
      <c r="Q97" s="100">
        <v>47</v>
      </c>
      <c r="R97" s="100">
        <v>40</v>
      </c>
      <c r="S97" s="100">
        <v>39</v>
      </c>
      <c r="T97" s="100">
        <v>25</v>
      </c>
      <c r="U97" s="100">
        <v>0</v>
      </c>
      <c r="V97" s="100">
        <v>381</v>
      </c>
      <c r="W97" s="128"/>
      <c r="X97" s="123">
        <v>1990</v>
      </c>
      <c r="Y97" s="100">
        <v>1</v>
      </c>
      <c r="Z97" s="100">
        <v>0</v>
      </c>
      <c r="AA97" s="100">
        <v>4</v>
      </c>
      <c r="AB97" s="100">
        <v>10</v>
      </c>
      <c r="AC97" s="100">
        <v>13</v>
      </c>
      <c r="AD97" s="100">
        <v>9</v>
      </c>
      <c r="AE97" s="100">
        <v>11</v>
      </c>
      <c r="AF97" s="100">
        <v>11</v>
      </c>
      <c r="AG97" s="100">
        <v>14</v>
      </c>
      <c r="AH97" s="100">
        <v>11</v>
      </c>
      <c r="AI97" s="100">
        <v>25</v>
      </c>
      <c r="AJ97" s="100">
        <v>26</v>
      </c>
      <c r="AK97" s="100">
        <v>38</v>
      </c>
      <c r="AL97" s="100">
        <v>47</v>
      </c>
      <c r="AM97" s="100">
        <v>54</v>
      </c>
      <c r="AN97" s="100">
        <v>66</v>
      </c>
      <c r="AO97" s="100">
        <v>41</v>
      </c>
      <c r="AP97" s="100">
        <v>60</v>
      </c>
      <c r="AQ97" s="100">
        <v>0</v>
      </c>
      <c r="AR97" s="100">
        <v>441</v>
      </c>
      <c r="AS97" s="128"/>
      <c r="AT97" s="123">
        <v>1990</v>
      </c>
      <c r="AU97" s="100">
        <v>2</v>
      </c>
      <c r="AV97" s="100">
        <v>5</v>
      </c>
      <c r="AW97" s="100">
        <v>10</v>
      </c>
      <c r="AX97" s="100">
        <v>19</v>
      </c>
      <c r="AY97" s="100">
        <v>22</v>
      </c>
      <c r="AZ97" s="100">
        <v>17</v>
      </c>
      <c r="BA97" s="100">
        <v>18</v>
      </c>
      <c r="BB97" s="100">
        <v>20</v>
      </c>
      <c r="BC97" s="100">
        <v>30</v>
      </c>
      <c r="BD97" s="100">
        <v>26</v>
      </c>
      <c r="BE97" s="100">
        <v>45</v>
      </c>
      <c r="BF97" s="100">
        <v>48</v>
      </c>
      <c r="BG97" s="100">
        <v>84</v>
      </c>
      <c r="BH97" s="100">
        <v>104</v>
      </c>
      <c r="BI97" s="100">
        <v>101</v>
      </c>
      <c r="BJ97" s="100">
        <v>106</v>
      </c>
      <c r="BK97" s="100">
        <v>80</v>
      </c>
      <c r="BL97" s="100">
        <v>85</v>
      </c>
      <c r="BM97" s="100">
        <v>0</v>
      </c>
      <c r="BN97" s="100">
        <v>822</v>
      </c>
      <c r="BP97" s="123">
        <v>1990</v>
      </c>
    </row>
    <row r="98" spans="2:68">
      <c r="B98" s="123">
        <v>1991</v>
      </c>
      <c r="C98" s="100">
        <v>1</v>
      </c>
      <c r="D98" s="100">
        <v>1</v>
      </c>
      <c r="E98" s="100">
        <v>6</v>
      </c>
      <c r="F98" s="100">
        <v>7</v>
      </c>
      <c r="G98" s="100">
        <v>7</v>
      </c>
      <c r="H98" s="100">
        <v>8</v>
      </c>
      <c r="I98" s="100">
        <v>6</v>
      </c>
      <c r="J98" s="100">
        <v>6</v>
      </c>
      <c r="K98" s="100">
        <v>13</v>
      </c>
      <c r="L98" s="100">
        <v>13</v>
      </c>
      <c r="M98" s="100">
        <v>12</v>
      </c>
      <c r="N98" s="100">
        <v>16</v>
      </c>
      <c r="O98" s="100">
        <v>40</v>
      </c>
      <c r="P98" s="100">
        <v>52</v>
      </c>
      <c r="Q98" s="100">
        <v>46</v>
      </c>
      <c r="R98" s="100">
        <v>52</v>
      </c>
      <c r="S98" s="100">
        <v>23</v>
      </c>
      <c r="T98" s="100">
        <v>26</v>
      </c>
      <c r="U98" s="100">
        <v>0</v>
      </c>
      <c r="V98" s="100">
        <v>335</v>
      </c>
      <c r="W98" s="128"/>
      <c r="X98" s="123">
        <v>1991</v>
      </c>
      <c r="Y98" s="100">
        <v>1</v>
      </c>
      <c r="Z98" s="100">
        <v>1</v>
      </c>
      <c r="AA98" s="100">
        <v>6</v>
      </c>
      <c r="AB98" s="100">
        <v>8</v>
      </c>
      <c r="AC98" s="100">
        <v>11</v>
      </c>
      <c r="AD98" s="100">
        <v>6</v>
      </c>
      <c r="AE98" s="100">
        <v>9</v>
      </c>
      <c r="AF98" s="100">
        <v>8</v>
      </c>
      <c r="AG98" s="100">
        <v>12</v>
      </c>
      <c r="AH98" s="100">
        <v>11</v>
      </c>
      <c r="AI98" s="100">
        <v>15</v>
      </c>
      <c r="AJ98" s="100">
        <v>27</v>
      </c>
      <c r="AK98" s="100">
        <v>39</v>
      </c>
      <c r="AL98" s="100">
        <v>55</v>
      </c>
      <c r="AM98" s="100">
        <v>51</v>
      </c>
      <c r="AN98" s="100">
        <v>60</v>
      </c>
      <c r="AO98" s="100">
        <v>44</v>
      </c>
      <c r="AP98" s="100">
        <v>51</v>
      </c>
      <c r="AQ98" s="100">
        <v>0</v>
      </c>
      <c r="AR98" s="100">
        <v>415</v>
      </c>
      <c r="AS98" s="128"/>
      <c r="AT98" s="123">
        <v>1991</v>
      </c>
      <c r="AU98" s="100">
        <v>2</v>
      </c>
      <c r="AV98" s="100">
        <v>2</v>
      </c>
      <c r="AW98" s="100">
        <v>12</v>
      </c>
      <c r="AX98" s="100">
        <v>15</v>
      </c>
      <c r="AY98" s="100">
        <v>18</v>
      </c>
      <c r="AZ98" s="100">
        <v>14</v>
      </c>
      <c r="BA98" s="100">
        <v>15</v>
      </c>
      <c r="BB98" s="100">
        <v>14</v>
      </c>
      <c r="BC98" s="100">
        <v>25</v>
      </c>
      <c r="BD98" s="100">
        <v>24</v>
      </c>
      <c r="BE98" s="100">
        <v>27</v>
      </c>
      <c r="BF98" s="100">
        <v>43</v>
      </c>
      <c r="BG98" s="100">
        <v>79</v>
      </c>
      <c r="BH98" s="100">
        <v>107</v>
      </c>
      <c r="BI98" s="100">
        <v>97</v>
      </c>
      <c r="BJ98" s="100">
        <v>112</v>
      </c>
      <c r="BK98" s="100">
        <v>67</v>
      </c>
      <c r="BL98" s="100">
        <v>77</v>
      </c>
      <c r="BM98" s="100">
        <v>0</v>
      </c>
      <c r="BN98" s="100">
        <v>750</v>
      </c>
      <c r="BP98" s="123">
        <v>1991</v>
      </c>
    </row>
    <row r="99" spans="2:68">
      <c r="B99" s="123">
        <v>1992</v>
      </c>
      <c r="C99" s="100">
        <v>3</v>
      </c>
      <c r="D99" s="100">
        <v>1</v>
      </c>
      <c r="E99" s="100">
        <v>2</v>
      </c>
      <c r="F99" s="100">
        <v>7</v>
      </c>
      <c r="G99" s="100">
        <v>3</v>
      </c>
      <c r="H99" s="100">
        <v>7</v>
      </c>
      <c r="I99" s="100">
        <v>7</v>
      </c>
      <c r="J99" s="100">
        <v>7</v>
      </c>
      <c r="K99" s="100">
        <v>10</v>
      </c>
      <c r="L99" s="100">
        <v>12</v>
      </c>
      <c r="M99" s="100">
        <v>20</v>
      </c>
      <c r="N99" s="100">
        <v>24</v>
      </c>
      <c r="O99" s="100">
        <v>38</v>
      </c>
      <c r="P99" s="100">
        <v>36</v>
      </c>
      <c r="Q99" s="100">
        <v>49</v>
      </c>
      <c r="R99" s="100">
        <v>53</v>
      </c>
      <c r="S99" s="100">
        <v>33</v>
      </c>
      <c r="T99" s="100">
        <v>20</v>
      </c>
      <c r="U99" s="100">
        <v>0</v>
      </c>
      <c r="V99" s="100">
        <v>332</v>
      </c>
      <c r="W99" s="128"/>
      <c r="X99" s="123">
        <v>1992</v>
      </c>
      <c r="Y99" s="100">
        <v>1</v>
      </c>
      <c r="Z99" s="100">
        <v>1</v>
      </c>
      <c r="AA99" s="100">
        <v>3</v>
      </c>
      <c r="AB99" s="100">
        <v>4</v>
      </c>
      <c r="AC99" s="100">
        <v>1</v>
      </c>
      <c r="AD99" s="100">
        <v>4</v>
      </c>
      <c r="AE99" s="100">
        <v>4</v>
      </c>
      <c r="AF99" s="100">
        <v>3</v>
      </c>
      <c r="AG99" s="100">
        <v>12</v>
      </c>
      <c r="AH99" s="100">
        <v>14</v>
      </c>
      <c r="AI99" s="100">
        <v>22</v>
      </c>
      <c r="AJ99" s="100">
        <v>16</v>
      </c>
      <c r="AK99" s="100">
        <v>17</v>
      </c>
      <c r="AL99" s="100">
        <v>55</v>
      </c>
      <c r="AM99" s="100">
        <v>66</v>
      </c>
      <c r="AN99" s="100">
        <v>80</v>
      </c>
      <c r="AO99" s="100">
        <v>54</v>
      </c>
      <c r="AP99" s="100">
        <v>70</v>
      </c>
      <c r="AQ99" s="100">
        <v>0</v>
      </c>
      <c r="AR99" s="100">
        <v>427</v>
      </c>
      <c r="AS99" s="128"/>
      <c r="AT99" s="123">
        <v>1992</v>
      </c>
      <c r="AU99" s="100">
        <v>4</v>
      </c>
      <c r="AV99" s="100">
        <v>2</v>
      </c>
      <c r="AW99" s="100">
        <v>5</v>
      </c>
      <c r="AX99" s="100">
        <v>11</v>
      </c>
      <c r="AY99" s="100">
        <v>4</v>
      </c>
      <c r="AZ99" s="100">
        <v>11</v>
      </c>
      <c r="BA99" s="100">
        <v>11</v>
      </c>
      <c r="BB99" s="100">
        <v>10</v>
      </c>
      <c r="BC99" s="100">
        <v>22</v>
      </c>
      <c r="BD99" s="100">
        <v>26</v>
      </c>
      <c r="BE99" s="100">
        <v>42</v>
      </c>
      <c r="BF99" s="100">
        <v>40</v>
      </c>
      <c r="BG99" s="100">
        <v>55</v>
      </c>
      <c r="BH99" s="100">
        <v>91</v>
      </c>
      <c r="BI99" s="100">
        <v>115</v>
      </c>
      <c r="BJ99" s="100">
        <v>133</v>
      </c>
      <c r="BK99" s="100">
        <v>87</v>
      </c>
      <c r="BL99" s="100">
        <v>90</v>
      </c>
      <c r="BM99" s="100">
        <v>0</v>
      </c>
      <c r="BN99" s="100">
        <v>759</v>
      </c>
      <c r="BP99" s="123">
        <v>1992</v>
      </c>
    </row>
    <row r="100" spans="2:68">
      <c r="B100" s="123">
        <v>1993</v>
      </c>
      <c r="C100" s="100">
        <v>3</v>
      </c>
      <c r="D100" s="100">
        <v>3</v>
      </c>
      <c r="E100" s="100">
        <v>4</v>
      </c>
      <c r="F100" s="100">
        <v>12</v>
      </c>
      <c r="G100" s="100">
        <v>10</v>
      </c>
      <c r="H100" s="100">
        <v>3</v>
      </c>
      <c r="I100" s="100">
        <v>6</v>
      </c>
      <c r="J100" s="100">
        <v>6</v>
      </c>
      <c r="K100" s="100">
        <v>8</v>
      </c>
      <c r="L100" s="100">
        <v>13</v>
      </c>
      <c r="M100" s="100">
        <v>15</v>
      </c>
      <c r="N100" s="100">
        <v>26</v>
      </c>
      <c r="O100" s="100">
        <v>28</v>
      </c>
      <c r="P100" s="100">
        <v>41</v>
      </c>
      <c r="Q100" s="100">
        <v>39</v>
      </c>
      <c r="R100" s="100">
        <v>43</v>
      </c>
      <c r="S100" s="100">
        <v>40</v>
      </c>
      <c r="T100" s="100">
        <v>26</v>
      </c>
      <c r="U100" s="100">
        <v>0</v>
      </c>
      <c r="V100" s="100">
        <v>326</v>
      </c>
      <c r="W100" s="128"/>
      <c r="X100" s="123">
        <v>1993</v>
      </c>
      <c r="Y100" s="100">
        <v>2</v>
      </c>
      <c r="Z100" s="100">
        <v>0</v>
      </c>
      <c r="AA100" s="100">
        <v>5</v>
      </c>
      <c r="AB100" s="100">
        <v>10</v>
      </c>
      <c r="AC100" s="100">
        <v>5</v>
      </c>
      <c r="AD100" s="100">
        <v>6</v>
      </c>
      <c r="AE100" s="100">
        <v>7</v>
      </c>
      <c r="AF100" s="100">
        <v>5</v>
      </c>
      <c r="AG100" s="100">
        <v>14</v>
      </c>
      <c r="AH100" s="100">
        <v>18</v>
      </c>
      <c r="AI100" s="100">
        <v>16</v>
      </c>
      <c r="AJ100" s="100">
        <v>25</v>
      </c>
      <c r="AK100" s="100">
        <v>34</v>
      </c>
      <c r="AL100" s="100">
        <v>44</v>
      </c>
      <c r="AM100" s="100">
        <v>69</v>
      </c>
      <c r="AN100" s="100">
        <v>55</v>
      </c>
      <c r="AO100" s="100">
        <v>66</v>
      </c>
      <c r="AP100" s="100">
        <v>70</v>
      </c>
      <c r="AQ100" s="100">
        <v>0</v>
      </c>
      <c r="AR100" s="100">
        <v>451</v>
      </c>
      <c r="AS100" s="128"/>
      <c r="AT100" s="123">
        <v>1993</v>
      </c>
      <c r="AU100" s="100">
        <v>5</v>
      </c>
      <c r="AV100" s="100">
        <v>3</v>
      </c>
      <c r="AW100" s="100">
        <v>9</v>
      </c>
      <c r="AX100" s="100">
        <v>22</v>
      </c>
      <c r="AY100" s="100">
        <v>15</v>
      </c>
      <c r="AZ100" s="100">
        <v>9</v>
      </c>
      <c r="BA100" s="100">
        <v>13</v>
      </c>
      <c r="BB100" s="100">
        <v>11</v>
      </c>
      <c r="BC100" s="100">
        <v>22</v>
      </c>
      <c r="BD100" s="100">
        <v>31</v>
      </c>
      <c r="BE100" s="100">
        <v>31</v>
      </c>
      <c r="BF100" s="100">
        <v>51</v>
      </c>
      <c r="BG100" s="100">
        <v>62</v>
      </c>
      <c r="BH100" s="100">
        <v>85</v>
      </c>
      <c r="BI100" s="100">
        <v>108</v>
      </c>
      <c r="BJ100" s="100">
        <v>98</v>
      </c>
      <c r="BK100" s="100">
        <v>106</v>
      </c>
      <c r="BL100" s="100">
        <v>96</v>
      </c>
      <c r="BM100" s="100">
        <v>0</v>
      </c>
      <c r="BN100" s="100">
        <v>777</v>
      </c>
      <c r="BP100" s="123">
        <v>1993</v>
      </c>
    </row>
    <row r="101" spans="2:68">
      <c r="B101" s="123">
        <v>1994</v>
      </c>
      <c r="C101" s="100">
        <v>2</v>
      </c>
      <c r="D101" s="100">
        <v>2</v>
      </c>
      <c r="E101" s="100">
        <v>2</v>
      </c>
      <c r="F101" s="100">
        <v>6</v>
      </c>
      <c r="G101" s="100">
        <v>3</v>
      </c>
      <c r="H101" s="100">
        <v>6</v>
      </c>
      <c r="I101" s="100">
        <v>7</v>
      </c>
      <c r="J101" s="100">
        <v>2</v>
      </c>
      <c r="K101" s="100">
        <v>5</v>
      </c>
      <c r="L101" s="100">
        <v>8</v>
      </c>
      <c r="M101" s="100">
        <v>13</v>
      </c>
      <c r="N101" s="100">
        <v>23</v>
      </c>
      <c r="O101" s="100">
        <v>29</v>
      </c>
      <c r="P101" s="100">
        <v>38</v>
      </c>
      <c r="Q101" s="100">
        <v>50</v>
      </c>
      <c r="R101" s="100">
        <v>36</v>
      </c>
      <c r="S101" s="100">
        <v>45</v>
      </c>
      <c r="T101" s="100">
        <v>52</v>
      </c>
      <c r="U101" s="100">
        <v>0</v>
      </c>
      <c r="V101" s="100">
        <v>329</v>
      </c>
      <c r="W101" s="128"/>
      <c r="X101" s="123">
        <v>1994</v>
      </c>
      <c r="Y101" s="100">
        <v>0</v>
      </c>
      <c r="Z101" s="100">
        <v>0</v>
      </c>
      <c r="AA101" s="100">
        <v>6</v>
      </c>
      <c r="AB101" s="100">
        <v>8</v>
      </c>
      <c r="AC101" s="100">
        <v>4</v>
      </c>
      <c r="AD101" s="100">
        <v>9</v>
      </c>
      <c r="AE101" s="100">
        <v>10</v>
      </c>
      <c r="AF101" s="100">
        <v>9</v>
      </c>
      <c r="AG101" s="100">
        <v>9</v>
      </c>
      <c r="AH101" s="100">
        <v>12</v>
      </c>
      <c r="AI101" s="100">
        <v>17</v>
      </c>
      <c r="AJ101" s="100">
        <v>23</v>
      </c>
      <c r="AK101" s="100">
        <v>28</v>
      </c>
      <c r="AL101" s="100">
        <v>48</v>
      </c>
      <c r="AM101" s="100">
        <v>74</v>
      </c>
      <c r="AN101" s="100">
        <v>68</v>
      </c>
      <c r="AO101" s="100">
        <v>68</v>
      </c>
      <c r="AP101" s="100">
        <v>103</v>
      </c>
      <c r="AQ101" s="100">
        <v>0</v>
      </c>
      <c r="AR101" s="100">
        <v>496</v>
      </c>
      <c r="AS101" s="128"/>
      <c r="AT101" s="123">
        <v>1994</v>
      </c>
      <c r="AU101" s="100">
        <v>2</v>
      </c>
      <c r="AV101" s="100">
        <v>2</v>
      </c>
      <c r="AW101" s="100">
        <v>8</v>
      </c>
      <c r="AX101" s="100">
        <v>14</v>
      </c>
      <c r="AY101" s="100">
        <v>7</v>
      </c>
      <c r="AZ101" s="100">
        <v>15</v>
      </c>
      <c r="BA101" s="100">
        <v>17</v>
      </c>
      <c r="BB101" s="100">
        <v>11</v>
      </c>
      <c r="BC101" s="100">
        <v>14</v>
      </c>
      <c r="BD101" s="100">
        <v>20</v>
      </c>
      <c r="BE101" s="100">
        <v>30</v>
      </c>
      <c r="BF101" s="100">
        <v>46</v>
      </c>
      <c r="BG101" s="100">
        <v>57</v>
      </c>
      <c r="BH101" s="100">
        <v>86</v>
      </c>
      <c r="BI101" s="100">
        <v>124</v>
      </c>
      <c r="BJ101" s="100">
        <v>104</v>
      </c>
      <c r="BK101" s="100">
        <v>113</v>
      </c>
      <c r="BL101" s="100">
        <v>155</v>
      </c>
      <c r="BM101" s="100">
        <v>0</v>
      </c>
      <c r="BN101" s="100">
        <v>825</v>
      </c>
      <c r="BP101" s="123">
        <v>1994</v>
      </c>
    </row>
    <row r="102" spans="2:68">
      <c r="B102" s="123">
        <v>1995</v>
      </c>
      <c r="C102" s="100">
        <v>1</v>
      </c>
      <c r="D102" s="100">
        <v>2</v>
      </c>
      <c r="E102" s="100">
        <v>5</v>
      </c>
      <c r="F102" s="100">
        <v>6</v>
      </c>
      <c r="G102" s="100">
        <v>4</v>
      </c>
      <c r="H102" s="100">
        <v>4</v>
      </c>
      <c r="I102" s="100">
        <v>5</v>
      </c>
      <c r="J102" s="100">
        <v>7</v>
      </c>
      <c r="K102" s="100">
        <v>4</v>
      </c>
      <c r="L102" s="100">
        <v>7</v>
      </c>
      <c r="M102" s="100">
        <v>9</v>
      </c>
      <c r="N102" s="100">
        <v>16</v>
      </c>
      <c r="O102" s="100">
        <v>27</v>
      </c>
      <c r="P102" s="100">
        <v>38</v>
      </c>
      <c r="Q102" s="100">
        <v>52</v>
      </c>
      <c r="R102" s="100">
        <v>38</v>
      </c>
      <c r="S102" s="100">
        <v>34</v>
      </c>
      <c r="T102" s="100">
        <v>23</v>
      </c>
      <c r="U102" s="100">
        <v>0</v>
      </c>
      <c r="V102" s="100">
        <v>282</v>
      </c>
      <c r="W102" s="128"/>
      <c r="X102" s="123">
        <v>1995</v>
      </c>
      <c r="Y102" s="100">
        <v>4</v>
      </c>
      <c r="Z102" s="100">
        <v>1</v>
      </c>
      <c r="AA102" s="100">
        <v>7</v>
      </c>
      <c r="AB102" s="100">
        <v>4</v>
      </c>
      <c r="AC102" s="100">
        <v>3</v>
      </c>
      <c r="AD102" s="100">
        <v>4</v>
      </c>
      <c r="AE102" s="100">
        <v>5</v>
      </c>
      <c r="AF102" s="100">
        <v>6</v>
      </c>
      <c r="AG102" s="100">
        <v>6</v>
      </c>
      <c r="AH102" s="100">
        <v>13</v>
      </c>
      <c r="AI102" s="100">
        <v>13</v>
      </c>
      <c r="AJ102" s="100">
        <v>25</v>
      </c>
      <c r="AK102" s="100">
        <v>27</v>
      </c>
      <c r="AL102" s="100">
        <v>59</v>
      </c>
      <c r="AM102" s="100">
        <v>56</v>
      </c>
      <c r="AN102" s="100">
        <v>65</v>
      </c>
      <c r="AO102" s="100">
        <v>76</v>
      </c>
      <c r="AP102" s="100">
        <v>93</v>
      </c>
      <c r="AQ102" s="100">
        <v>0</v>
      </c>
      <c r="AR102" s="100">
        <v>467</v>
      </c>
      <c r="AS102" s="128"/>
      <c r="AT102" s="123">
        <v>1995</v>
      </c>
      <c r="AU102" s="100">
        <v>5</v>
      </c>
      <c r="AV102" s="100">
        <v>3</v>
      </c>
      <c r="AW102" s="100">
        <v>12</v>
      </c>
      <c r="AX102" s="100">
        <v>10</v>
      </c>
      <c r="AY102" s="100">
        <v>7</v>
      </c>
      <c r="AZ102" s="100">
        <v>8</v>
      </c>
      <c r="BA102" s="100">
        <v>10</v>
      </c>
      <c r="BB102" s="100">
        <v>13</v>
      </c>
      <c r="BC102" s="100">
        <v>10</v>
      </c>
      <c r="BD102" s="100">
        <v>20</v>
      </c>
      <c r="BE102" s="100">
        <v>22</v>
      </c>
      <c r="BF102" s="100">
        <v>41</v>
      </c>
      <c r="BG102" s="100">
        <v>54</v>
      </c>
      <c r="BH102" s="100">
        <v>97</v>
      </c>
      <c r="BI102" s="100">
        <v>108</v>
      </c>
      <c r="BJ102" s="100">
        <v>103</v>
      </c>
      <c r="BK102" s="100">
        <v>110</v>
      </c>
      <c r="BL102" s="100">
        <v>116</v>
      </c>
      <c r="BM102" s="100">
        <v>0</v>
      </c>
      <c r="BN102" s="100">
        <v>749</v>
      </c>
      <c r="BP102" s="123">
        <v>1995</v>
      </c>
    </row>
    <row r="103" spans="2:68">
      <c r="B103" s="123">
        <v>1996</v>
      </c>
      <c r="C103" s="100">
        <v>3</v>
      </c>
      <c r="D103" s="100">
        <v>3</v>
      </c>
      <c r="E103" s="100">
        <v>3</v>
      </c>
      <c r="F103" s="100">
        <v>6</v>
      </c>
      <c r="G103" s="100">
        <v>7</v>
      </c>
      <c r="H103" s="100">
        <v>2</v>
      </c>
      <c r="I103" s="100">
        <v>3</v>
      </c>
      <c r="J103" s="100">
        <v>5</v>
      </c>
      <c r="K103" s="100">
        <v>5</v>
      </c>
      <c r="L103" s="100">
        <v>7</v>
      </c>
      <c r="M103" s="100">
        <v>15</v>
      </c>
      <c r="N103" s="100">
        <v>19</v>
      </c>
      <c r="O103" s="100">
        <v>17</v>
      </c>
      <c r="P103" s="100">
        <v>39</v>
      </c>
      <c r="Q103" s="100">
        <v>45</v>
      </c>
      <c r="R103" s="100">
        <v>43</v>
      </c>
      <c r="S103" s="100">
        <v>39</v>
      </c>
      <c r="T103" s="100">
        <v>38</v>
      </c>
      <c r="U103" s="100">
        <v>0</v>
      </c>
      <c r="V103" s="100">
        <v>299</v>
      </c>
      <c r="W103" s="128"/>
      <c r="X103" s="123">
        <v>1996</v>
      </c>
      <c r="Y103" s="100">
        <v>0</v>
      </c>
      <c r="Z103" s="100">
        <v>0</v>
      </c>
      <c r="AA103" s="100">
        <v>4</v>
      </c>
      <c r="AB103" s="100">
        <v>4</v>
      </c>
      <c r="AC103" s="100">
        <v>6</v>
      </c>
      <c r="AD103" s="100">
        <v>2</v>
      </c>
      <c r="AE103" s="100">
        <v>3</v>
      </c>
      <c r="AF103" s="100">
        <v>6</v>
      </c>
      <c r="AG103" s="100">
        <v>9</v>
      </c>
      <c r="AH103" s="100">
        <v>17</v>
      </c>
      <c r="AI103" s="100">
        <v>18</v>
      </c>
      <c r="AJ103" s="100">
        <v>18</v>
      </c>
      <c r="AK103" s="100">
        <v>27</v>
      </c>
      <c r="AL103" s="100">
        <v>44</v>
      </c>
      <c r="AM103" s="100">
        <v>44</v>
      </c>
      <c r="AN103" s="100">
        <v>66</v>
      </c>
      <c r="AO103" s="100">
        <v>64</v>
      </c>
      <c r="AP103" s="100">
        <v>99</v>
      </c>
      <c r="AQ103" s="100">
        <v>0</v>
      </c>
      <c r="AR103" s="100">
        <v>431</v>
      </c>
      <c r="AS103" s="128"/>
      <c r="AT103" s="123">
        <v>1996</v>
      </c>
      <c r="AU103" s="100">
        <v>3</v>
      </c>
      <c r="AV103" s="100">
        <v>3</v>
      </c>
      <c r="AW103" s="100">
        <v>7</v>
      </c>
      <c r="AX103" s="100">
        <v>10</v>
      </c>
      <c r="AY103" s="100">
        <v>13</v>
      </c>
      <c r="AZ103" s="100">
        <v>4</v>
      </c>
      <c r="BA103" s="100">
        <v>6</v>
      </c>
      <c r="BB103" s="100">
        <v>11</v>
      </c>
      <c r="BC103" s="100">
        <v>14</v>
      </c>
      <c r="BD103" s="100">
        <v>24</v>
      </c>
      <c r="BE103" s="100">
        <v>33</v>
      </c>
      <c r="BF103" s="100">
        <v>37</v>
      </c>
      <c r="BG103" s="100">
        <v>44</v>
      </c>
      <c r="BH103" s="100">
        <v>83</v>
      </c>
      <c r="BI103" s="100">
        <v>89</v>
      </c>
      <c r="BJ103" s="100">
        <v>109</v>
      </c>
      <c r="BK103" s="100">
        <v>103</v>
      </c>
      <c r="BL103" s="100">
        <v>137</v>
      </c>
      <c r="BM103" s="100">
        <v>0</v>
      </c>
      <c r="BN103" s="100">
        <v>730</v>
      </c>
      <c r="BP103" s="123">
        <v>1996</v>
      </c>
    </row>
    <row r="104" spans="2:68">
      <c r="B104" s="124">
        <v>1997</v>
      </c>
      <c r="C104" s="100">
        <v>2</v>
      </c>
      <c r="D104" s="100">
        <v>1</v>
      </c>
      <c r="E104" s="100">
        <v>6</v>
      </c>
      <c r="F104" s="100">
        <v>4</v>
      </c>
      <c r="G104" s="100">
        <v>7</v>
      </c>
      <c r="H104" s="100">
        <v>3</v>
      </c>
      <c r="I104" s="100">
        <v>6</v>
      </c>
      <c r="J104" s="100">
        <v>7</v>
      </c>
      <c r="K104" s="100">
        <v>9</v>
      </c>
      <c r="L104" s="100">
        <v>6</v>
      </c>
      <c r="M104" s="100">
        <v>15</v>
      </c>
      <c r="N104" s="100">
        <v>14</v>
      </c>
      <c r="O104" s="100">
        <v>13</v>
      </c>
      <c r="P104" s="100">
        <v>21</v>
      </c>
      <c r="Q104" s="100">
        <v>18</v>
      </c>
      <c r="R104" s="100">
        <v>33</v>
      </c>
      <c r="S104" s="100">
        <v>20</v>
      </c>
      <c r="T104" s="100">
        <v>22</v>
      </c>
      <c r="U104" s="100">
        <v>0</v>
      </c>
      <c r="V104" s="100">
        <v>207</v>
      </c>
      <c r="W104" s="128"/>
      <c r="X104" s="124">
        <v>1997</v>
      </c>
      <c r="Y104" s="100">
        <v>3</v>
      </c>
      <c r="Z104" s="100">
        <v>2</v>
      </c>
      <c r="AA104" s="100">
        <v>1</v>
      </c>
      <c r="AB104" s="100">
        <v>5</v>
      </c>
      <c r="AC104" s="100">
        <v>3</v>
      </c>
      <c r="AD104" s="100">
        <v>4</v>
      </c>
      <c r="AE104" s="100">
        <v>7</v>
      </c>
      <c r="AF104" s="100">
        <v>3</v>
      </c>
      <c r="AG104" s="100">
        <v>14</v>
      </c>
      <c r="AH104" s="100">
        <v>9</v>
      </c>
      <c r="AI104" s="100">
        <v>7</v>
      </c>
      <c r="AJ104" s="100">
        <v>19</v>
      </c>
      <c r="AK104" s="100">
        <v>13</v>
      </c>
      <c r="AL104" s="100">
        <v>30</v>
      </c>
      <c r="AM104" s="100">
        <v>26</v>
      </c>
      <c r="AN104" s="100">
        <v>34</v>
      </c>
      <c r="AO104" s="100">
        <v>37</v>
      </c>
      <c r="AP104" s="100">
        <v>75</v>
      </c>
      <c r="AQ104" s="100">
        <v>0</v>
      </c>
      <c r="AR104" s="100">
        <v>292</v>
      </c>
      <c r="AS104" s="128"/>
      <c r="AT104" s="124">
        <v>1997</v>
      </c>
      <c r="AU104" s="100">
        <v>5</v>
      </c>
      <c r="AV104" s="100">
        <v>3</v>
      </c>
      <c r="AW104" s="100">
        <v>7</v>
      </c>
      <c r="AX104" s="100">
        <v>9</v>
      </c>
      <c r="AY104" s="100">
        <v>10</v>
      </c>
      <c r="AZ104" s="100">
        <v>7</v>
      </c>
      <c r="BA104" s="100">
        <v>13</v>
      </c>
      <c r="BB104" s="100">
        <v>10</v>
      </c>
      <c r="BC104" s="100">
        <v>23</v>
      </c>
      <c r="BD104" s="100">
        <v>15</v>
      </c>
      <c r="BE104" s="100">
        <v>22</v>
      </c>
      <c r="BF104" s="100">
        <v>33</v>
      </c>
      <c r="BG104" s="100">
        <v>26</v>
      </c>
      <c r="BH104" s="100">
        <v>51</v>
      </c>
      <c r="BI104" s="100">
        <v>44</v>
      </c>
      <c r="BJ104" s="100">
        <v>67</v>
      </c>
      <c r="BK104" s="100">
        <v>57</v>
      </c>
      <c r="BL104" s="100">
        <v>97</v>
      </c>
      <c r="BM104" s="100">
        <v>0</v>
      </c>
      <c r="BN104" s="100">
        <v>499</v>
      </c>
      <c r="BP104" s="124">
        <v>1997</v>
      </c>
    </row>
    <row r="105" spans="2:68">
      <c r="B105" s="124">
        <v>1998</v>
      </c>
      <c r="C105" s="100">
        <v>0</v>
      </c>
      <c r="D105" s="100">
        <v>3</v>
      </c>
      <c r="E105" s="100">
        <v>5</v>
      </c>
      <c r="F105" s="100">
        <v>6</v>
      </c>
      <c r="G105" s="100">
        <v>2</v>
      </c>
      <c r="H105" s="100">
        <v>5</v>
      </c>
      <c r="I105" s="100">
        <v>5</v>
      </c>
      <c r="J105" s="100">
        <v>1</v>
      </c>
      <c r="K105" s="100">
        <v>4</v>
      </c>
      <c r="L105" s="100">
        <v>8</v>
      </c>
      <c r="M105" s="100">
        <v>9</v>
      </c>
      <c r="N105" s="100">
        <v>9</v>
      </c>
      <c r="O105" s="100">
        <v>14</v>
      </c>
      <c r="P105" s="100">
        <v>29</v>
      </c>
      <c r="Q105" s="100">
        <v>24</v>
      </c>
      <c r="R105" s="100">
        <v>18</v>
      </c>
      <c r="S105" s="100">
        <v>32</v>
      </c>
      <c r="T105" s="100">
        <v>13</v>
      </c>
      <c r="U105" s="100">
        <v>0</v>
      </c>
      <c r="V105" s="100">
        <v>187</v>
      </c>
      <c r="W105" s="128"/>
      <c r="X105" s="124">
        <v>1998</v>
      </c>
      <c r="Y105" s="100">
        <v>2</v>
      </c>
      <c r="Z105" s="100">
        <v>1</v>
      </c>
      <c r="AA105" s="100">
        <v>1</v>
      </c>
      <c r="AB105" s="100">
        <v>6</v>
      </c>
      <c r="AC105" s="100">
        <v>6</v>
      </c>
      <c r="AD105" s="100">
        <v>11</v>
      </c>
      <c r="AE105" s="100">
        <v>7</v>
      </c>
      <c r="AF105" s="100">
        <v>7</v>
      </c>
      <c r="AG105" s="100">
        <v>5</v>
      </c>
      <c r="AH105" s="100">
        <v>9</v>
      </c>
      <c r="AI105" s="100">
        <v>19</v>
      </c>
      <c r="AJ105" s="100">
        <v>17</v>
      </c>
      <c r="AK105" s="100">
        <v>17</v>
      </c>
      <c r="AL105" s="100">
        <v>18</v>
      </c>
      <c r="AM105" s="100">
        <v>33</v>
      </c>
      <c r="AN105" s="100">
        <v>31</v>
      </c>
      <c r="AO105" s="100">
        <v>40</v>
      </c>
      <c r="AP105" s="100">
        <v>64</v>
      </c>
      <c r="AQ105" s="100">
        <v>0</v>
      </c>
      <c r="AR105" s="100">
        <v>294</v>
      </c>
      <c r="AS105" s="128"/>
      <c r="AT105" s="124">
        <v>1998</v>
      </c>
      <c r="AU105" s="100">
        <v>2</v>
      </c>
      <c r="AV105" s="100">
        <v>4</v>
      </c>
      <c r="AW105" s="100">
        <v>6</v>
      </c>
      <c r="AX105" s="100">
        <v>12</v>
      </c>
      <c r="AY105" s="100">
        <v>8</v>
      </c>
      <c r="AZ105" s="100">
        <v>16</v>
      </c>
      <c r="BA105" s="100">
        <v>12</v>
      </c>
      <c r="BB105" s="100">
        <v>8</v>
      </c>
      <c r="BC105" s="100">
        <v>9</v>
      </c>
      <c r="BD105" s="100">
        <v>17</v>
      </c>
      <c r="BE105" s="100">
        <v>28</v>
      </c>
      <c r="BF105" s="100">
        <v>26</v>
      </c>
      <c r="BG105" s="100">
        <v>31</v>
      </c>
      <c r="BH105" s="100">
        <v>47</v>
      </c>
      <c r="BI105" s="100">
        <v>57</v>
      </c>
      <c r="BJ105" s="100">
        <v>49</v>
      </c>
      <c r="BK105" s="100">
        <v>72</v>
      </c>
      <c r="BL105" s="100">
        <v>77</v>
      </c>
      <c r="BM105" s="100">
        <v>0</v>
      </c>
      <c r="BN105" s="100">
        <v>481</v>
      </c>
      <c r="BP105" s="124">
        <v>1998</v>
      </c>
    </row>
    <row r="106" spans="2:68">
      <c r="B106" s="124">
        <v>1999</v>
      </c>
      <c r="C106" s="100">
        <v>0</v>
      </c>
      <c r="D106" s="100">
        <v>0</v>
      </c>
      <c r="E106" s="100">
        <v>5</v>
      </c>
      <c r="F106" s="100">
        <v>5</v>
      </c>
      <c r="G106" s="100">
        <v>9</v>
      </c>
      <c r="H106" s="100">
        <v>4</v>
      </c>
      <c r="I106" s="100">
        <v>4</v>
      </c>
      <c r="J106" s="100">
        <v>4</v>
      </c>
      <c r="K106" s="100">
        <v>5</v>
      </c>
      <c r="L106" s="100">
        <v>5</v>
      </c>
      <c r="M106" s="100">
        <v>8</v>
      </c>
      <c r="N106" s="100">
        <v>9</v>
      </c>
      <c r="O106" s="100">
        <v>11</v>
      </c>
      <c r="P106" s="100">
        <v>17</v>
      </c>
      <c r="Q106" s="100">
        <v>12</v>
      </c>
      <c r="R106" s="100">
        <v>21</v>
      </c>
      <c r="S106" s="100">
        <v>16</v>
      </c>
      <c r="T106" s="100">
        <v>25</v>
      </c>
      <c r="U106" s="100">
        <v>0</v>
      </c>
      <c r="V106" s="100">
        <v>160</v>
      </c>
      <c r="W106" s="128"/>
      <c r="X106" s="124">
        <v>1999</v>
      </c>
      <c r="Y106" s="100">
        <v>3</v>
      </c>
      <c r="Z106" s="100">
        <v>2</v>
      </c>
      <c r="AA106" s="100">
        <v>3</v>
      </c>
      <c r="AB106" s="100">
        <v>2</v>
      </c>
      <c r="AC106" s="100">
        <v>6</v>
      </c>
      <c r="AD106" s="100">
        <v>4</v>
      </c>
      <c r="AE106" s="100">
        <v>8</v>
      </c>
      <c r="AF106" s="100">
        <v>3</v>
      </c>
      <c r="AG106" s="100">
        <v>5</v>
      </c>
      <c r="AH106" s="100">
        <v>12</v>
      </c>
      <c r="AI106" s="100">
        <v>15</v>
      </c>
      <c r="AJ106" s="100">
        <v>17</v>
      </c>
      <c r="AK106" s="100">
        <v>17</v>
      </c>
      <c r="AL106" s="100">
        <v>23</v>
      </c>
      <c r="AM106" s="100">
        <v>27</v>
      </c>
      <c r="AN106" s="100">
        <v>31</v>
      </c>
      <c r="AO106" s="100">
        <v>25</v>
      </c>
      <c r="AP106" s="100">
        <v>61</v>
      </c>
      <c r="AQ106" s="100">
        <v>0</v>
      </c>
      <c r="AR106" s="100">
        <v>264</v>
      </c>
      <c r="AS106" s="128"/>
      <c r="AT106" s="124">
        <v>1999</v>
      </c>
      <c r="AU106" s="100">
        <v>3</v>
      </c>
      <c r="AV106" s="100">
        <v>2</v>
      </c>
      <c r="AW106" s="100">
        <v>8</v>
      </c>
      <c r="AX106" s="100">
        <v>7</v>
      </c>
      <c r="AY106" s="100">
        <v>15</v>
      </c>
      <c r="AZ106" s="100">
        <v>8</v>
      </c>
      <c r="BA106" s="100">
        <v>12</v>
      </c>
      <c r="BB106" s="100">
        <v>7</v>
      </c>
      <c r="BC106" s="100">
        <v>10</v>
      </c>
      <c r="BD106" s="100">
        <v>17</v>
      </c>
      <c r="BE106" s="100">
        <v>23</v>
      </c>
      <c r="BF106" s="100">
        <v>26</v>
      </c>
      <c r="BG106" s="100">
        <v>28</v>
      </c>
      <c r="BH106" s="100">
        <v>40</v>
      </c>
      <c r="BI106" s="100">
        <v>39</v>
      </c>
      <c r="BJ106" s="100">
        <v>52</v>
      </c>
      <c r="BK106" s="100">
        <v>41</v>
      </c>
      <c r="BL106" s="100">
        <v>86</v>
      </c>
      <c r="BM106" s="100">
        <v>0</v>
      </c>
      <c r="BN106" s="100">
        <v>424</v>
      </c>
      <c r="BP106" s="124">
        <v>1999</v>
      </c>
    </row>
    <row r="107" spans="2:68" s="92" customFormat="1">
      <c r="B107" s="125">
        <v>2000</v>
      </c>
      <c r="C107" s="100">
        <v>0</v>
      </c>
      <c r="D107" s="100">
        <v>5</v>
      </c>
      <c r="E107" s="100">
        <v>1</v>
      </c>
      <c r="F107" s="100">
        <v>1</v>
      </c>
      <c r="G107" s="100">
        <v>1</v>
      </c>
      <c r="H107" s="100">
        <v>6</v>
      </c>
      <c r="I107" s="100">
        <v>9</v>
      </c>
      <c r="J107" s="100">
        <v>6</v>
      </c>
      <c r="K107" s="100">
        <v>6</v>
      </c>
      <c r="L107" s="100">
        <v>12</v>
      </c>
      <c r="M107" s="100">
        <v>13</v>
      </c>
      <c r="N107" s="100">
        <v>7</v>
      </c>
      <c r="O107" s="100">
        <v>15</v>
      </c>
      <c r="P107" s="100">
        <v>17</v>
      </c>
      <c r="Q107" s="100">
        <v>18</v>
      </c>
      <c r="R107" s="100">
        <v>18</v>
      </c>
      <c r="S107" s="100">
        <v>16</v>
      </c>
      <c r="T107" s="100">
        <v>18</v>
      </c>
      <c r="U107" s="100">
        <v>0</v>
      </c>
      <c r="V107" s="100">
        <v>169</v>
      </c>
      <c r="W107" s="126"/>
      <c r="X107" s="125">
        <v>2000</v>
      </c>
      <c r="Y107" s="100">
        <v>0</v>
      </c>
      <c r="Z107" s="100">
        <v>4</v>
      </c>
      <c r="AA107" s="100">
        <v>2</v>
      </c>
      <c r="AB107" s="100">
        <v>0</v>
      </c>
      <c r="AC107" s="100">
        <v>2</v>
      </c>
      <c r="AD107" s="100">
        <v>7</v>
      </c>
      <c r="AE107" s="100">
        <v>10</v>
      </c>
      <c r="AF107" s="100">
        <v>10</v>
      </c>
      <c r="AG107" s="100">
        <v>7</v>
      </c>
      <c r="AH107" s="100">
        <v>15</v>
      </c>
      <c r="AI107" s="100">
        <v>14</v>
      </c>
      <c r="AJ107" s="100">
        <v>15</v>
      </c>
      <c r="AK107" s="100">
        <v>12</v>
      </c>
      <c r="AL107" s="100">
        <v>28</v>
      </c>
      <c r="AM107" s="100">
        <v>32</v>
      </c>
      <c r="AN107" s="100">
        <v>34</v>
      </c>
      <c r="AO107" s="100">
        <v>31</v>
      </c>
      <c r="AP107" s="100">
        <v>62</v>
      </c>
      <c r="AQ107" s="100">
        <v>0</v>
      </c>
      <c r="AR107" s="100">
        <v>285</v>
      </c>
      <c r="AS107" s="126"/>
      <c r="AT107" s="125">
        <v>2000</v>
      </c>
      <c r="AU107" s="100">
        <v>0</v>
      </c>
      <c r="AV107" s="100">
        <v>9</v>
      </c>
      <c r="AW107" s="100">
        <v>3</v>
      </c>
      <c r="AX107" s="100">
        <v>1</v>
      </c>
      <c r="AY107" s="100">
        <v>3</v>
      </c>
      <c r="AZ107" s="100">
        <v>13</v>
      </c>
      <c r="BA107" s="100">
        <v>19</v>
      </c>
      <c r="BB107" s="100">
        <v>16</v>
      </c>
      <c r="BC107" s="100">
        <v>13</v>
      </c>
      <c r="BD107" s="100">
        <v>27</v>
      </c>
      <c r="BE107" s="100">
        <v>27</v>
      </c>
      <c r="BF107" s="100">
        <v>22</v>
      </c>
      <c r="BG107" s="100">
        <v>27</v>
      </c>
      <c r="BH107" s="100">
        <v>45</v>
      </c>
      <c r="BI107" s="100">
        <v>50</v>
      </c>
      <c r="BJ107" s="100">
        <v>52</v>
      </c>
      <c r="BK107" s="100">
        <v>47</v>
      </c>
      <c r="BL107" s="100">
        <v>80</v>
      </c>
      <c r="BM107" s="100">
        <v>0</v>
      </c>
      <c r="BN107" s="100">
        <v>454</v>
      </c>
      <c r="BP107" s="125">
        <v>2000</v>
      </c>
    </row>
    <row r="108" spans="2:68">
      <c r="B108" s="124">
        <v>2001</v>
      </c>
      <c r="C108" s="100">
        <v>0</v>
      </c>
      <c r="D108" s="100">
        <v>0</v>
      </c>
      <c r="E108" s="100">
        <v>3</v>
      </c>
      <c r="F108" s="100">
        <v>1</v>
      </c>
      <c r="G108" s="100">
        <v>11</v>
      </c>
      <c r="H108" s="100">
        <v>6</v>
      </c>
      <c r="I108" s="100">
        <v>9</v>
      </c>
      <c r="J108" s="100">
        <v>6</v>
      </c>
      <c r="K108" s="100">
        <v>12</v>
      </c>
      <c r="L108" s="100">
        <v>8</v>
      </c>
      <c r="M108" s="100">
        <v>8</v>
      </c>
      <c r="N108" s="100">
        <v>17</v>
      </c>
      <c r="O108" s="100">
        <v>13</v>
      </c>
      <c r="P108" s="100">
        <v>13</v>
      </c>
      <c r="Q108" s="100">
        <v>17</v>
      </c>
      <c r="R108" s="100">
        <v>15</v>
      </c>
      <c r="S108" s="100">
        <v>18</v>
      </c>
      <c r="T108" s="100">
        <v>18</v>
      </c>
      <c r="U108" s="100">
        <v>0</v>
      </c>
      <c r="V108" s="100">
        <v>175</v>
      </c>
      <c r="W108" s="128"/>
      <c r="X108" s="124">
        <v>2001</v>
      </c>
      <c r="Y108" s="100">
        <v>1</v>
      </c>
      <c r="Z108" s="100">
        <v>0</v>
      </c>
      <c r="AA108" s="100">
        <v>1</v>
      </c>
      <c r="AB108" s="100">
        <v>1</v>
      </c>
      <c r="AC108" s="100">
        <v>3</v>
      </c>
      <c r="AD108" s="100">
        <v>3</v>
      </c>
      <c r="AE108" s="100">
        <v>5</v>
      </c>
      <c r="AF108" s="100">
        <v>8</v>
      </c>
      <c r="AG108" s="100">
        <v>9</v>
      </c>
      <c r="AH108" s="100">
        <v>6</v>
      </c>
      <c r="AI108" s="100">
        <v>9</v>
      </c>
      <c r="AJ108" s="100">
        <v>20</v>
      </c>
      <c r="AK108" s="100">
        <v>13</v>
      </c>
      <c r="AL108" s="100">
        <v>20</v>
      </c>
      <c r="AM108" s="100">
        <v>24</v>
      </c>
      <c r="AN108" s="100">
        <v>31</v>
      </c>
      <c r="AO108" s="100">
        <v>34</v>
      </c>
      <c r="AP108" s="100">
        <v>59</v>
      </c>
      <c r="AQ108" s="100">
        <v>0</v>
      </c>
      <c r="AR108" s="100">
        <v>247</v>
      </c>
      <c r="AS108" s="128"/>
      <c r="AT108" s="124">
        <v>2001</v>
      </c>
      <c r="AU108" s="100">
        <v>1</v>
      </c>
      <c r="AV108" s="100">
        <v>0</v>
      </c>
      <c r="AW108" s="100">
        <v>4</v>
      </c>
      <c r="AX108" s="100">
        <v>2</v>
      </c>
      <c r="AY108" s="100">
        <v>14</v>
      </c>
      <c r="AZ108" s="100">
        <v>9</v>
      </c>
      <c r="BA108" s="100">
        <v>14</v>
      </c>
      <c r="BB108" s="100">
        <v>14</v>
      </c>
      <c r="BC108" s="100">
        <v>21</v>
      </c>
      <c r="BD108" s="100">
        <v>14</v>
      </c>
      <c r="BE108" s="100">
        <v>17</v>
      </c>
      <c r="BF108" s="100">
        <v>37</v>
      </c>
      <c r="BG108" s="100">
        <v>26</v>
      </c>
      <c r="BH108" s="100">
        <v>33</v>
      </c>
      <c r="BI108" s="100">
        <v>41</v>
      </c>
      <c r="BJ108" s="100">
        <v>46</v>
      </c>
      <c r="BK108" s="100">
        <v>52</v>
      </c>
      <c r="BL108" s="100">
        <v>77</v>
      </c>
      <c r="BM108" s="100">
        <v>0</v>
      </c>
      <c r="BN108" s="100">
        <v>422</v>
      </c>
      <c r="BP108" s="124">
        <v>2001</v>
      </c>
    </row>
    <row r="109" spans="2:68">
      <c r="B109" s="125">
        <v>2002</v>
      </c>
      <c r="C109" s="100">
        <v>1</v>
      </c>
      <c r="D109" s="100">
        <v>1</v>
      </c>
      <c r="E109" s="100">
        <v>4</v>
      </c>
      <c r="F109" s="100">
        <v>3</v>
      </c>
      <c r="G109" s="100">
        <v>3</v>
      </c>
      <c r="H109" s="100">
        <v>2</v>
      </c>
      <c r="I109" s="100">
        <v>3</v>
      </c>
      <c r="J109" s="100">
        <v>4</v>
      </c>
      <c r="K109" s="100">
        <v>6</v>
      </c>
      <c r="L109" s="100">
        <v>5</v>
      </c>
      <c r="M109" s="100">
        <v>11</v>
      </c>
      <c r="N109" s="100">
        <v>4</v>
      </c>
      <c r="O109" s="100">
        <v>13</v>
      </c>
      <c r="P109" s="100">
        <v>12</v>
      </c>
      <c r="Q109" s="100">
        <v>12</v>
      </c>
      <c r="R109" s="100">
        <v>17</v>
      </c>
      <c r="S109" s="100">
        <v>18</v>
      </c>
      <c r="T109" s="100">
        <v>39</v>
      </c>
      <c r="U109" s="100">
        <v>0</v>
      </c>
      <c r="V109" s="100">
        <v>158</v>
      </c>
      <c r="W109" s="128"/>
      <c r="X109" s="125">
        <v>2002</v>
      </c>
      <c r="Y109" s="100">
        <v>0</v>
      </c>
      <c r="Z109" s="100">
        <v>0</v>
      </c>
      <c r="AA109" s="100">
        <v>3</v>
      </c>
      <c r="AB109" s="100">
        <v>3</v>
      </c>
      <c r="AC109" s="100">
        <v>2</v>
      </c>
      <c r="AD109" s="100">
        <v>4</v>
      </c>
      <c r="AE109" s="100">
        <v>5</v>
      </c>
      <c r="AF109" s="100">
        <v>4</v>
      </c>
      <c r="AG109" s="100">
        <v>9</v>
      </c>
      <c r="AH109" s="100">
        <v>9</v>
      </c>
      <c r="AI109" s="100">
        <v>19</v>
      </c>
      <c r="AJ109" s="100">
        <v>13</v>
      </c>
      <c r="AK109" s="100">
        <v>14</v>
      </c>
      <c r="AL109" s="100">
        <v>17</v>
      </c>
      <c r="AM109" s="100">
        <v>14</v>
      </c>
      <c r="AN109" s="100">
        <v>32</v>
      </c>
      <c r="AO109" s="100">
        <v>30</v>
      </c>
      <c r="AP109" s="100">
        <v>61</v>
      </c>
      <c r="AQ109" s="100">
        <v>0</v>
      </c>
      <c r="AR109" s="100">
        <v>239</v>
      </c>
      <c r="AS109" s="128"/>
      <c r="AT109" s="125">
        <v>2002</v>
      </c>
      <c r="AU109" s="100">
        <v>1</v>
      </c>
      <c r="AV109" s="100">
        <v>1</v>
      </c>
      <c r="AW109" s="100">
        <v>7</v>
      </c>
      <c r="AX109" s="100">
        <v>6</v>
      </c>
      <c r="AY109" s="100">
        <v>5</v>
      </c>
      <c r="AZ109" s="100">
        <v>6</v>
      </c>
      <c r="BA109" s="100">
        <v>8</v>
      </c>
      <c r="BB109" s="100">
        <v>8</v>
      </c>
      <c r="BC109" s="100">
        <v>15</v>
      </c>
      <c r="BD109" s="100">
        <v>14</v>
      </c>
      <c r="BE109" s="100">
        <v>30</v>
      </c>
      <c r="BF109" s="100">
        <v>17</v>
      </c>
      <c r="BG109" s="100">
        <v>27</v>
      </c>
      <c r="BH109" s="100">
        <v>29</v>
      </c>
      <c r="BI109" s="100">
        <v>26</v>
      </c>
      <c r="BJ109" s="100">
        <v>49</v>
      </c>
      <c r="BK109" s="100">
        <v>48</v>
      </c>
      <c r="BL109" s="100">
        <v>100</v>
      </c>
      <c r="BM109" s="100">
        <v>0</v>
      </c>
      <c r="BN109" s="100">
        <v>397</v>
      </c>
      <c r="BP109" s="125">
        <v>2002</v>
      </c>
    </row>
    <row r="110" spans="2:68">
      <c r="B110" s="124">
        <v>2003</v>
      </c>
      <c r="C110" s="100">
        <v>1</v>
      </c>
      <c r="D110" s="100">
        <v>1</v>
      </c>
      <c r="E110" s="100">
        <v>2</v>
      </c>
      <c r="F110" s="100">
        <v>4</v>
      </c>
      <c r="G110" s="100">
        <v>4</v>
      </c>
      <c r="H110" s="100">
        <v>6</v>
      </c>
      <c r="I110" s="100">
        <v>2</v>
      </c>
      <c r="J110" s="100">
        <v>2</v>
      </c>
      <c r="K110" s="100">
        <v>6</v>
      </c>
      <c r="L110" s="100">
        <v>4</v>
      </c>
      <c r="M110" s="100">
        <v>1</v>
      </c>
      <c r="N110" s="100">
        <v>8</v>
      </c>
      <c r="O110" s="100">
        <v>10</v>
      </c>
      <c r="P110" s="100">
        <v>7</v>
      </c>
      <c r="Q110" s="100">
        <v>10</v>
      </c>
      <c r="R110" s="100">
        <v>10</v>
      </c>
      <c r="S110" s="100">
        <v>8</v>
      </c>
      <c r="T110" s="100">
        <v>22</v>
      </c>
      <c r="U110" s="100">
        <v>0</v>
      </c>
      <c r="V110" s="100">
        <v>108</v>
      </c>
      <c r="W110" s="128"/>
      <c r="X110" s="124">
        <v>2003</v>
      </c>
      <c r="Y110" s="100">
        <v>1</v>
      </c>
      <c r="Z110" s="100">
        <v>0</v>
      </c>
      <c r="AA110" s="100">
        <v>2</v>
      </c>
      <c r="AB110" s="100">
        <v>0</v>
      </c>
      <c r="AC110" s="100">
        <v>1</v>
      </c>
      <c r="AD110" s="100">
        <v>1</v>
      </c>
      <c r="AE110" s="100">
        <v>8</v>
      </c>
      <c r="AF110" s="100">
        <v>4</v>
      </c>
      <c r="AG110" s="100">
        <v>2</v>
      </c>
      <c r="AH110" s="100">
        <v>7</v>
      </c>
      <c r="AI110" s="100">
        <v>9</v>
      </c>
      <c r="AJ110" s="100">
        <v>17</v>
      </c>
      <c r="AK110" s="100">
        <v>9</v>
      </c>
      <c r="AL110" s="100">
        <v>15</v>
      </c>
      <c r="AM110" s="100">
        <v>18</v>
      </c>
      <c r="AN110" s="100">
        <v>16</v>
      </c>
      <c r="AO110" s="100">
        <v>27</v>
      </c>
      <c r="AP110" s="100">
        <v>69</v>
      </c>
      <c r="AQ110" s="100">
        <v>0</v>
      </c>
      <c r="AR110" s="100">
        <v>206</v>
      </c>
      <c r="AS110" s="128"/>
      <c r="AT110" s="124">
        <v>2003</v>
      </c>
      <c r="AU110" s="100">
        <v>2</v>
      </c>
      <c r="AV110" s="100">
        <v>1</v>
      </c>
      <c r="AW110" s="100">
        <v>4</v>
      </c>
      <c r="AX110" s="100">
        <v>4</v>
      </c>
      <c r="AY110" s="100">
        <v>5</v>
      </c>
      <c r="AZ110" s="100">
        <v>7</v>
      </c>
      <c r="BA110" s="100">
        <v>10</v>
      </c>
      <c r="BB110" s="100">
        <v>6</v>
      </c>
      <c r="BC110" s="100">
        <v>8</v>
      </c>
      <c r="BD110" s="100">
        <v>11</v>
      </c>
      <c r="BE110" s="100">
        <v>10</v>
      </c>
      <c r="BF110" s="100">
        <v>25</v>
      </c>
      <c r="BG110" s="100">
        <v>19</v>
      </c>
      <c r="BH110" s="100">
        <v>22</v>
      </c>
      <c r="BI110" s="100">
        <v>28</v>
      </c>
      <c r="BJ110" s="100">
        <v>26</v>
      </c>
      <c r="BK110" s="100">
        <v>35</v>
      </c>
      <c r="BL110" s="100">
        <v>91</v>
      </c>
      <c r="BM110" s="100">
        <v>0</v>
      </c>
      <c r="BN110" s="100">
        <v>314</v>
      </c>
      <c r="BP110" s="124">
        <v>2003</v>
      </c>
    </row>
    <row r="111" spans="2:68">
      <c r="B111" s="125">
        <v>2004</v>
      </c>
      <c r="C111" s="100">
        <v>1</v>
      </c>
      <c r="D111" s="100">
        <v>2</v>
      </c>
      <c r="E111" s="100">
        <v>2</v>
      </c>
      <c r="F111" s="100">
        <v>2</v>
      </c>
      <c r="G111" s="100">
        <v>2</v>
      </c>
      <c r="H111" s="100">
        <v>7</v>
      </c>
      <c r="I111" s="100">
        <v>3</v>
      </c>
      <c r="J111" s="100">
        <v>5</v>
      </c>
      <c r="K111" s="100">
        <v>4</v>
      </c>
      <c r="L111" s="100">
        <v>3</v>
      </c>
      <c r="M111" s="100">
        <v>9</v>
      </c>
      <c r="N111" s="100">
        <v>3</v>
      </c>
      <c r="O111" s="100">
        <v>5</v>
      </c>
      <c r="P111" s="100">
        <v>6</v>
      </c>
      <c r="Q111" s="100">
        <v>11</v>
      </c>
      <c r="R111" s="100">
        <v>14</v>
      </c>
      <c r="S111" s="100">
        <v>12</v>
      </c>
      <c r="T111" s="100">
        <v>17</v>
      </c>
      <c r="U111" s="100">
        <v>0</v>
      </c>
      <c r="V111" s="100">
        <v>108</v>
      </c>
      <c r="W111" s="128"/>
      <c r="X111" s="125">
        <v>2004</v>
      </c>
      <c r="Y111" s="100">
        <v>1</v>
      </c>
      <c r="Z111" s="100">
        <v>1</v>
      </c>
      <c r="AA111" s="100">
        <v>1</v>
      </c>
      <c r="AB111" s="100">
        <v>1</v>
      </c>
      <c r="AC111" s="100">
        <v>7</v>
      </c>
      <c r="AD111" s="100">
        <v>1</v>
      </c>
      <c r="AE111" s="100">
        <v>2</v>
      </c>
      <c r="AF111" s="100">
        <v>4</v>
      </c>
      <c r="AG111" s="100">
        <v>3</v>
      </c>
      <c r="AH111" s="100">
        <v>6</v>
      </c>
      <c r="AI111" s="100">
        <v>8</v>
      </c>
      <c r="AJ111" s="100">
        <v>13</v>
      </c>
      <c r="AK111" s="100">
        <v>11</v>
      </c>
      <c r="AL111" s="100">
        <v>6</v>
      </c>
      <c r="AM111" s="100">
        <v>20</v>
      </c>
      <c r="AN111" s="100">
        <v>22</v>
      </c>
      <c r="AO111" s="100">
        <v>30</v>
      </c>
      <c r="AP111" s="100">
        <v>68</v>
      </c>
      <c r="AQ111" s="100">
        <v>0</v>
      </c>
      <c r="AR111" s="100">
        <v>205</v>
      </c>
      <c r="AS111" s="128"/>
      <c r="AT111" s="125">
        <v>2004</v>
      </c>
      <c r="AU111" s="100">
        <v>2</v>
      </c>
      <c r="AV111" s="100">
        <v>3</v>
      </c>
      <c r="AW111" s="100">
        <v>3</v>
      </c>
      <c r="AX111" s="100">
        <v>3</v>
      </c>
      <c r="AY111" s="100">
        <v>9</v>
      </c>
      <c r="AZ111" s="100">
        <v>8</v>
      </c>
      <c r="BA111" s="100">
        <v>5</v>
      </c>
      <c r="BB111" s="100">
        <v>9</v>
      </c>
      <c r="BC111" s="100">
        <v>7</v>
      </c>
      <c r="BD111" s="100">
        <v>9</v>
      </c>
      <c r="BE111" s="100">
        <v>17</v>
      </c>
      <c r="BF111" s="100">
        <v>16</v>
      </c>
      <c r="BG111" s="100">
        <v>16</v>
      </c>
      <c r="BH111" s="100">
        <v>12</v>
      </c>
      <c r="BI111" s="100">
        <v>31</v>
      </c>
      <c r="BJ111" s="100">
        <v>36</v>
      </c>
      <c r="BK111" s="100">
        <v>42</v>
      </c>
      <c r="BL111" s="100">
        <v>85</v>
      </c>
      <c r="BM111" s="100">
        <v>0</v>
      </c>
      <c r="BN111" s="100">
        <v>313</v>
      </c>
      <c r="BP111" s="125">
        <v>2004</v>
      </c>
    </row>
    <row r="112" spans="2:68">
      <c r="B112" s="124">
        <v>2005</v>
      </c>
      <c r="C112" s="100">
        <v>0</v>
      </c>
      <c r="D112" s="100">
        <v>2</v>
      </c>
      <c r="E112" s="100">
        <v>1</v>
      </c>
      <c r="F112" s="100">
        <v>0</v>
      </c>
      <c r="G112" s="100">
        <v>4</v>
      </c>
      <c r="H112" s="100">
        <v>3</v>
      </c>
      <c r="I112" s="100">
        <v>3</v>
      </c>
      <c r="J112" s="100">
        <v>2</v>
      </c>
      <c r="K112" s="100">
        <v>9</v>
      </c>
      <c r="L112" s="100">
        <v>10</v>
      </c>
      <c r="M112" s="100">
        <v>3</v>
      </c>
      <c r="N112" s="100">
        <v>6</v>
      </c>
      <c r="O112" s="100">
        <v>6</v>
      </c>
      <c r="P112" s="100">
        <v>11</v>
      </c>
      <c r="Q112" s="100">
        <v>12</v>
      </c>
      <c r="R112" s="100">
        <v>7</v>
      </c>
      <c r="S112" s="100">
        <v>11</v>
      </c>
      <c r="T112" s="100">
        <v>18</v>
      </c>
      <c r="U112" s="100">
        <v>0</v>
      </c>
      <c r="V112" s="100">
        <v>108</v>
      </c>
      <c r="W112" s="128"/>
      <c r="X112" s="124">
        <v>2005</v>
      </c>
      <c r="Y112" s="100">
        <v>0</v>
      </c>
      <c r="Z112" s="100">
        <v>1</v>
      </c>
      <c r="AA112" s="100">
        <v>1</v>
      </c>
      <c r="AB112" s="100">
        <v>2</v>
      </c>
      <c r="AC112" s="100">
        <v>2</v>
      </c>
      <c r="AD112" s="100">
        <v>5</v>
      </c>
      <c r="AE112" s="100">
        <v>2</v>
      </c>
      <c r="AF112" s="100">
        <v>4</v>
      </c>
      <c r="AG112" s="100">
        <v>8</v>
      </c>
      <c r="AH112" s="100">
        <v>7</v>
      </c>
      <c r="AI112" s="100">
        <v>9</v>
      </c>
      <c r="AJ112" s="100">
        <v>4</v>
      </c>
      <c r="AK112" s="100">
        <v>14</v>
      </c>
      <c r="AL112" s="100">
        <v>8</v>
      </c>
      <c r="AM112" s="100">
        <v>15</v>
      </c>
      <c r="AN112" s="100">
        <v>13</v>
      </c>
      <c r="AO112" s="100">
        <v>32</v>
      </c>
      <c r="AP112" s="100">
        <v>83</v>
      </c>
      <c r="AQ112" s="100">
        <v>0</v>
      </c>
      <c r="AR112" s="100">
        <v>210</v>
      </c>
      <c r="AS112" s="128"/>
      <c r="AT112" s="124">
        <v>2005</v>
      </c>
      <c r="AU112" s="100">
        <v>0</v>
      </c>
      <c r="AV112" s="100">
        <v>3</v>
      </c>
      <c r="AW112" s="100">
        <v>2</v>
      </c>
      <c r="AX112" s="100">
        <v>2</v>
      </c>
      <c r="AY112" s="100">
        <v>6</v>
      </c>
      <c r="AZ112" s="100">
        <v>8</v>
      </c>
      <c r="BA112" s="100">
        <v>5</v>
      </c>
      <c r="BB112" s="100">
        <v>6</v>
      </c>
      <c r="BC112" s="100">
        <v>17</v>
      </c>
      <c r="BD112" s="100">
        <v>17</v>
      </c>
      <c r="BE112" s="100">
        <v>12</v>
      </c>
      <c r="BF112" s="100">
        <v>10</v>
      </c>
      <c r="BG112" s="100">
        <v>20</v>
      </c>
      <c r="BH112" s="100">
        <v>19</v>
      </c>
      <c r="BI112" s="100">
        <v>27</v>
      </c>
      <c r="BJ112" s="100">
        <v>20</v>
      </c>
      <c r="BK112" s="100">
        <v>43</v>
      </c>
      <c r="BL112" s="100">
        <v>101</v>
      </c>
      <c r="BM112" s="100">
        <v>0</v>
      </c>
      <c r="BN112" s="100">
        <v>318</v>
      </c>
      <c r="BP112" s="124">
        <v>2005</v>
      </c>
    </row>
    <row r="113" spans="2:68">
      <c r="B113" s="124">
        <v>2006</v>
      </c>
      <c r="C113" s="100">
        <v>0</v>
      </c>
      <c r="D113" s="100">
        <v>0</v>
      </c>
      <c r="E113" s="100">
        <v>1</v>
      </c>
      <c r="F113" s="100">
        <v>2</v>
      </c>
      <c r="G113" s="100">
        <v>4</v>
      </c>
      <c r="H113" s="100">
        <v>2</v>
      </c>
      <c r="I113" s="100">
        <v>1</v>
      </c>
      <c r="J113" s="100">
        <v>2</v>
      </c>
      <c r="K113" s="100">
        <v>7</v>
      </c>
      <c r="L113" s="100">
        <v>2</v>
      </c>
      <c r="M113" s="100">
        <v>6</v>
      </c>
      <c r="N113" s="100">
        <v>7</v>
      </c>
      <c r="O113" s="100">
        <v>6</v>
      </c>
      <c r="P113" s="100">
        <v>16</v>
      </c>
      <c r="Q113" s="100">
        <v>12</v>
      </c>
      <c r="R113" s="100">
        <v>13</v>
      </c>
      <c r="S113" s="100">
        <v>13</v>
      </c>
      <c r="T113" s="100">
        <v>47</v>
      </c>
      <c r="U113" s="100">
        <v>0</v>
      </c>
      <c r="V113" s="100">
        <v>141</v>
      </c>
      <c r="X113" s="124">
        <v>2006</v>
      </c>
      <c r="Y113" s="100">
        <v>0</v>
      </c>
      <c r="Z113" s="100">
        <v>0</v>
      </c>
      <c r="AA113" s="100">
        <v>1</v>
      </c>
      <c r="AB113" s="100">
        <v>1</v>
      </c>
      <c r="AC113" s="100">
        <v>2</v>
      </c>
      <c r="AD113" s="100">
        <v>4</v>
      </c>
      <c r="AE113" s="100">
        <v>1</v>
      </c>
      <c r="AF113" s="100">
        <v>4</v>
      </c>
      <c r="AG113" s="100">
        <v>2</v>
      </c>
      <c r="AH113" s="100">
        <v>11</v>
      </c>
      <c r="AI113" s="100">
        <v>4</v>
      </c>
      <c r="AJ113" s="100">
        <v>10</v>
      </c>
      <c r="AK113" s="100">
        <v>18</v>
      </c>
      <c r="AL113" s="100">
        <v>17</v>
      </c>
      <c r="AM113" s="100">
        <v>16</v>
      </c>
      <c r="AN113" s="100">
        <v>28</v>
      </c>
      <c r="AO113" s="100">
        <v>51</v>
      </c>
      <c r="AP113" s="100">
        <v>94</v>
      </c>
      <c r="AQ113" s="100">
        <v>0</v>
      </c>
      <c r="AR113" s="100">
        <v>264</v>
      </c>
      <c r="AT113" s="124">
        <v>2006</v>
      </c>
      <c r="AU113" s="100">
        <v>0</v>
      </c>
      <c r="AV113" s="100">
        <v>0</v>
      </c>
      <c r="AW113" s="100">
        <v>2</v>
      </c>
      <c r="AX113" s="100">
        <v>3</v>
      </c>
      <c r="AY113" s="100">
        <v>6</v>
      </c>
      <c r="AZ113" s="100">
        <v>6</v>
      </c>
      <c r="BA113" s="100">
        <v>2</v>
      </c>
      <c r="BB113" s="100">
        <v>6</v>
      </c>
      <c r="BC113" s="100">
        <v>9</v>
      </c>
      <c r="BD113" s="100">
        <v>13</v>
      </c>
      <c r="BE113" s="100">
        <v>10</v>
      </c>
      <c r="BF113" s="100">
        <v>17</v>
      </c>
      <c r="BG113" s="100">
        <v>24</v>
      </c>
      <c r="BH113" s="100">
        <v>33</v>
      </c>
      <c r="BI113" s="100">
        <v>28</v>
      </c>
      <c r="BJ113" s="100">
        <v>41</v>
      </c>
      <c r="BK113" s="100">
        <v>64</v>
      </c>
      <c r="BL113" s="100">
        <v>141</v>
      </c>
      <c r="BM113" s="100">
        <v>0</v>
      </c>
      <c r="BN113" s="100">
        <v>405</v>
      </c>
      <c r="BP113" s="124">
        <v>2006</v>
      </c>
    </row>
    <row r="114" spans="2:68">
      <c r="B114" s="124">
        <v>2007</v>
      </c>
      <c r="C114" s="100">
        <v>0</v>
      </c>
      <c r="D114" s="100">
        <v>0</v>
      </c>
      <c r="E114" s="100">
        <v>3</v>
      </c>
      <c r="F114" s="100">
        <v>1</v>
      </c>
      <c r="G114" s="100">
        <v>3</v>
      </c>
      <c r="H114" s="100">
        <v>5</v>
      </c>
      <c r="I114" s="100">
        <v>6</v>
      </c>
      <c r="J114" s="100">
        <v>4</v>
      </c>
      <c r="K114" s="100">
        <v>3</v>
      </c>
      <c r="L114" s="100">
        <v>9</v>
      </c>
      <c r="M114" s="100">
        <v>7</v>
      </c>
      <c r="N114" s="100">
        <v>5</v>
      </c>
      <c r="O114" s="100">
        <v>7</v>
      </c>
      <c r="P114" s="100">
        <v>14</v>
      </c>
      <c r="Q114" s="100">
        <v>9</v>
      </c>
      <c r="R114" s="100">
        <v>12</v>
      </c>
      <c r="S114" s="100">
        <v>17</v>
      </c>
      <c r="T114" s="100">
        <v>30</v>
      </c>
      <c r="U114" s="100">
        <v>0</v>
      </c>
      <c r="V114" s="100">
        <v>135</v>
      </c>
      <c r="X114" s="124">
        <v>2007</v>
      </c>
      <c r="Y114" s="100">
        <v>1</v>
      </c>
      <c r="Z114" s="100">
        <v>0</v>
      </c>
      <c r="AA114" s="100">
        <v>0</v>
      </c>
      <c r="AB114" s="100">
        <v>0</v>
      </c>
      <c r="AC114" s="100">
        <v>5</v>
      </c>
      <c r="AD114" s="100">
        <v>3</v>
      </c>
      <c r="AE114" s="100">
        <v>5</v>
      </c>
      <c r="AF114" s="100">
        <v>2</v>
      </c>
      <c r="AG114" s="100">
        <v>5</v>
      </c>
      <c r="AH114" s="100">
        <v>10</v>
      </c>
      <c r="AI114" s="100">
        <v>10</v>
      </c>
      <c r="AJ114" s="100">
        <v>12</v>
      </c>
      <c r="AK114" s="100">
        <v>14</v>
      </c>
      <c r="AL114" s="100">
        <v>18</v>
      </c>
      <c r="AM114" s="100">
        <v>14</v>
      </c>
      <c r="AN114" s="100">
        <v>19</v>
      </c>
      <c r="AO114" s="100">
        <v>34</v>
      </c>
      <c r="AP114" s="100">
        <v>107</v>
      </c>
      <c r="AQ114" s="100">
        <v>0</v>
      </c>
      <c r="AR114" s="100">
        <v>259</v>
      </c>
      <c r="AT114" s="124">
        <v>2007</v>
      </c>
      <c r="AU114" s="100">
        <v>1</v>
      </c>
      <c r="AV114" s="100">
        <v>0</v>
      </c>
      <c r="AW114" s="100">
        <v>3</v>
      </c>
      <c r="AX114" s="100">
        <v>1</v>
      </c>
      <c r="AY114" s="100">
        <v>8</v>
      </c>
      <c r="AZ114" s="100">
        <v>8</v>
      </c>
      <c r="BA114" s="100">
        <v>11</v>
      </c>
      <c r="BB114" s="100">
        <v>6</v>
      </c>
      <c r="BC114" s="100">
        <v>8</v>
      </c>
      <c r="BD114" s="100">
        <v>19</v>
      </c>
      <c r="BE114" s="100">
        <v>17</v>
      </c>
      <c r="BF114" s="100">
        <v>17</v>
      </c>
      <c r="BG114" s="100">
        <v>21</v>
      </c>
      <c r="BH114" s="100">
        <v>32</v>
      </c>
      <c r="BI114" s="100">
        <v>23</v>
      </c>
      <c r="BJ114" s="100">
        <v>31</v>
      </c>
      <c r="BK114" s="100">
        <v>51</v>
      </c>
      <c r="BL114" s="100">
        <v>137</v>
      </c>
      <c r="BM114" s="100">
        <v>0</v>
      </c>
      <c r="BN114" s="100">
        <v>394</v>
      </c>
      <c r="BP114" s="124">
        <v>2007</v>
      </c>
    </row>
    <row r="115" spans="2:68">
      <c r="B115" s="124">
        <v>2008</v>
      </c>
      <c r="C115" s="100">
        <v>2</v>
      </c>
      <c r="D115" s="100">
        <v>3</v>
      </c>
      <c r="E115" s="100">
        <v>1</v>
      </c>
      <c r="F115" s="100">
        <v>2</v>
      </c>
      <c r="G115" s="100">
        <v>2</v>
      </c>
      <c r="H115" s="100">
        <v>2</v>
      </c>
      <c r="I115" s="100">
        <v>8</v>
      </c>
      <c r="J115" s="100">
        <v>8</v>
      </c>
      <c r="K115" s="100">
        <v>0</v>
      </c>
      <c r="L115" s="100">
        <v>10</v>
      </c>
      <c r="M115" s="100">
        <v>8</v>
      </c>
      <c r="N115" s="100">
        <v>9</v>
      </c>
      <c r="O115" s="100">
        <v>9</v>
      </c>
      <c r="P115" s="100">
        <v>12</v>
      </c>
      <c r="Q115" s="100">
        <v>5</v>
      </c>
      <c r="R115" s="100">
        <v>17</v>
      </c>
      <c r="S115" s="100">
        <v>31</v>
      </c>
      <c r="T115" s="100">
        <v>34</v>
      </c>
      <c r="U115" s="100">
        <v>0</v>
      </c>
      <c r="V115" s="100">
        <v>163</v>
      </c>
      <c r="X115" s="124">
        <v>2008</v>
      </c>
      <c r="Y115" s="100">
        <v>1</v>
      </c>
      <c r="Z115" s="100">
        <v>0</v>
      </c>
      <c r="AA115" s="100">
        <v>2</v>
      </c>
      <c r="AB115" s="100">
        <v>1</v>
      </c>
      <c r="AC115" s="100">
        <v>4</v>
      </c>
      <c r="AD115" s="100">
        <v>2</v>
      </c>
      <c r="AE115" s="100">
        <v>3</v>
      </c>
      <c r="AF115" s="100">
        <v>1</v>
      </c>
      <c r="AG115" s="100">
        <v>3</v>
      </c>
      <c r="AH115" s="100">
        <v>12</v>
      </c>
      <c r="AI115" s="100">
        <v>4</v>
      </c>
      <c r="AJ115" s="100">
        <v>14</v>
      </c>
      <c r="AK115" s="100">
        <v>13</v>
      </c>
      <c r="AL115" s="100">
        <v>19</v>
      </c>
      <c r="AM115" s="100">
        <v>9</v>
      </c>
      <c r="AN115" s="100">
        <v>29</v>
      </c>
      <c r="AO115" s="100">
        <v>50</v>
      </c>
      <c r="AP115" s="100">
        <v>114</v>
      </c>
      <c r="AQ115" s="100">
        <v>0</v>
      </c>
      <c r="AR115" s="100">
        <v>281</v>
      </c>
      <c r="AT115" s="124">
        <v>2008</v>
      </c>
      <c r="AU115" s="100">
        <v>3</v>
      </c>
      <c r="AV115" s="100">
        <v>3</v>
      </c>
      <c r="AW115" s="100">
        <v>3</v>
      </c>
      <c r="AX115" s="100">
        <v>3</v>
      </c>
      <c r="AY115" s="100">
        <v>6</v>
      </c>
      <c r="AZ115" s="100">
        <v>4</v>
      </c>
      <c r="BA115" s="100">
        <v>11</v>
      </c>
      <c r="BB115" s="100">
        <v>9</v>
      </c>
      <c r="BC115" s="100">
        <v>3</v>
      </c>
      <c r="BD115" s="100">
        <v>22</v>
      </c>
      <c r="BE115" s="100">
        <v>12</v>
      </c>
      <c r="BF115" s="100">
        <v>23</v>
      </c>
      <c r="BG115" s="100">
        <v>22</v>
      </c>
      <c r="BH115" s="100">
        <v>31</v>
      </c>
      <c r="BI115" s="100">
        <v>14</v>
      </c>
      <c r="BJ115" s="100">
        <v>46</v>
      </c>
      <c r="BK115" s="100">
        <v>81</v>
      </c>
      <c r="BL115" s="100">
        <v>148</v>
      </c>
      <c r="BM115" s="100">
        <v>0</v>
      </c>
      <c r="BN115" s="100">
        <v>444</v>
      </c>
      <c r="BP115" s="124">
        <v>2008</v>
      </c>
    </row>
    <row r="116" spans="2:68">
      <c r="B116" s="124">
        <v>2009</v>
      </c>
      <c r="C116" s="100">
        <v>0</v>
      </c>
      <c r="D116" s="100">
        <v>2</v>
      </c>
      <c r="E116" s="100">
        <v>3</v>
      </c>
      <c r="F116" s="100">
        <v>1</v>
      </c>
      <c r="G116" s="100">
        <v>2</v>
      </c>
      <c r="H116" s="100">
        <v>2</v>
      </c>
      <c r="I116" s="100">
        <v>3</v>
      </c>
      <c r="J116" s="100">
        <v>6</v>
      </c>
      <c r="K116" s="100">
        <v>2</v>
      </c>
      <c r="L116" s="100">
        <v>5</v>
      </c>
      <c r="M116" s="100">
        <v>7</v>
      </c>
      <c r="N116" s="100">
        <v>14</v>
      </c>
      <c r="O116" s="100">
        <v>7</v>
      </c>
      <c r="P116" s="100">
        <v>5</v>
      </c>
      <c r="Q116" s="100">
        <v>13</v>
      </c>
      <c r="R116" s="100">
        <v>11</v>
      </c>
      <c r="S116" s="100">
        <v>17</v>
      </c>
      <c r="T116" s="100">
        <v>31</v>
      </c>
      <c r="U116" s="100">
        <v>0</v>
      </c>
      <c r="V116" s="100">
        <v>131</v>
      </c>
      <c r="X116" s="124">
        <v>2009</v>
      </c>
      <c r="Y116" s="100">
        <v>0</v>
      </c>
      <c r="Z116" s="100">
        <v>1</v>
      </c>
      <c r="AA116" s="100">
        <v>2</v>
      </c>
      <c r="AB116" s="100">
        <v>0</v>
      </c>
      <c r="AC116" s="100">
        <v>2</v>
      </c>
      <c r="AD116" s="100">
        <v>3</v>
      </c>
      <c r="AE116" s="100">
        <v>3</v>
      </c>
      <c r="AF116" s="100">
        <v>9</v>
      </c>
      <c r="AG116" s="100">
        <v>2</v>
      </c>
      <c r="AH116" s="100">
        <v>7</v>
      </c>
      <c r="AI116" s="100">
        <v>13</v>
      </c>
      <c r="AJ116" s="100">
        <v>13</v>
      </c>
      <c r="AK116" s="100">
        <v>23</v>
      </c>
      <c r="AL116" s="100">
        <v>15</v>
      </c>
      <c r="AM116" s="100">
        <v>19</v>
      </c>
      <c r="AN116" s="100">
        <v>27</v>
      </c>
      <c r="AO116" s="100">
        <v>39</v>
      </c>
      <c r="AP116" s="100">
        <v>102</v>
      </c>
      <c r="AQ116" s="100">
        <v>0</v>
      </c>
      <c r="AR116" s="100">
        <v>280</v>
      </c>
      <c r="AT116" s="124">
        <v>2009</v>
      </c>
      <c r="AU116" s="100">
        <v>0</v>
      </c>
      <c r="AV116" s="100">
        <v>3</v>
      </c>
      <c r="AW116" s="100">
        <v>5</v>
      </c>
      <c r="AX116" s="100">
        <v>1</v>
      </c>
      <c r="AY116" s="100">
        <v>4</v>
      </c>
      <c r="AZ116" s="100">
        <v>5</v>
      </c>
      <c r="BA116" s="100">
        <v>6</v>
      </c>
      <c r="BB116" s="100">
        <v>15</v>
      </c>
      <c r="BC116" s="100">
        <v>4</v>
      </c>
      <c r="BD116" s="100">
        <v>12</v>
      </c>
      <c r="BE116" s="100">
        <v>20</v>
      </c>
      <c r="BF116" s="100">
        <v>27</v>
      </c>
      <c r="BG116" s="100">
        <v>30</v>
      </c>
      <c r="BH116" s="100">
        <v>20</v>
      </c>
      <c r="BI116" s="100">
        <v>32</v>
      </c>
      <c r="BJ116" s="100">
        <v>38</v>
      </c>
      <c r="BK116" s="100">
        <v>56</v>
      </c>
      <c r="BL116" s="100">
        <v>133</v>
      </c>
      <c r="BM116" s="100">
        <v>0</v>
      </c>
      <c r="BN116" s="100">
        <v>411</v>
      </c>
      <c r="BP116" s="124">
        <v>2009</v>
      </c>
    </row>
    <row r="117" spans="2:68">
      <c r="B117" s="124">
        <v>2010</v>
      </c>
      <c r="C117" s="100">
        <v>3</v>
      </c>
      <c r="D117" s="100">
        <v>2</v>
      </c>
      <c r="E117" s="100">
        <v>2</v>
      </c>
      <c r="F117" s="100">
        <v>4</v>
      </c>
      <c r="G117" s="100">
        <v>6</v>
      </c>
      <c r="H117" s="100">
        <v>6</v>
      </c>
      <c r="I117" s="100">
        <v>0</v>
      </c>
      <c r="J117" s="100">
        <v>9</v>
      </c>
      <c r="K117" s="100">
        <v>4</v>
      </c>
      <c r="L117" s="100">
        <v>3</v>
      </c>
      <c r="M117" s="100">
        <v>8</v>
      </c>
      <c r="N117" s="100">
        <v>7</v>
      </c>
      <c r="O117" s="100">
        <v>7</v>
      </c>
      <c r="P117" s="100">
        <v>8</v>
      </c>
      <c r="Q117" s="100">
        <v>9</v>
      </c>
      <c r="R117" s="100">
        <v>17</v>
      </c>
      <c r="S117" s="100">
        <v>15</v>
      </c>
      <c r="T117" s="100">
        <v>39</v>
      </c>
      <c r="U117" s="100">
        <v>0</v>
      </c>
      <c r="V117" s="100">
        <v>149</v>
      </c>
      <c r="X117" s="124">
        <v>2010</v>
      </c>
      <c r="Y117" s="100">
        <v>0</v>
      </c>
      <c r="Z117" s="100">
        <v>2</v>
      </c>
      <c r="AA117" s="100">
        <v>1</v>
      </c>
      <c r="AB117" s="100">
        <v>0</v>
      </c>
      <c r="AC117" s="100">
        <v>4</v>
      </c>
      <c r="AD117" s="100">
        <v>2</v>
      </c>
      <c r="AE117" s="100">
        <v>2</v>
      </c>
      <c r="AF117" s="100">
        <v>5</v>
      </c>
      <c r="AG117" s="100">
        <v>7</v>
      </c>
      <c r="AH117" s="100">
        <v>7</v>
      </c>
      <c r="AI117" s="100">
        <v>13</v>
      </c>
      <c r="AJ117" s="100">
        <v>14</v>
      </c>
      <c r="AK117" s="100">
        <v>14</v>
      </c>
      <c r="AL117" s="100">
        <v>13</v>
      </c>
      <c r="AM117" s="100">
        <v>16</v>
      </c>
      <c r="AN117" s="100">
        <v>17</v>
      </c>
      <c r="AO117" s="100">
        <v>48</v>
      </c>
      <c r="AP117" s="100">
        <v>103</v>
      </c>
      <c r="AQ117" s="100">
        <v>0</v>
      </c>
      <c r="AR117" s="100">
        <v>268</v>
      </c>
      <c r="AT117" s="124">
        <v>2010</v>
      </c>
      <c r="AU117" s="100">
        <v>3</v>
      </c>
      <c r="AV117" s="100">
        <v>4</v>
      </c>
      <c r="AW117" s="100">
        <v>3</v>
      </c>
      <c r="AX117" s="100">
        <v>4</v>
      </c>
      <c r="AY117" s="100">
        <v>10</v>
      </c>
      <c r="AZ117" s="100">
        <v>8</v>
      </c>
      <c r="BA117" s="100">
        <v>2</v>
      </c>
      <c r="BB117" s="100">
        <v>14</v>
      </c>
      <c r="BC117" s="100">
        <v>11</v>
      </c>
      <c r="BD117" s="100">
        <v>10</v>
      </c>
      <c r="BE117" s="100">
        <v>21</v>
      </c>
      <c r="BF117" s="100">
        <v>21</v>
      </c>
      <c r="BG117" s="100">
        <v>21</v>
      </c>
      <c r="BH117" s="100">
        <v>21</v>
      </c>
      <c r="BI117" s="100">
        <v>25</v>
      </c>
      <c r="BJ117" s="100">
        <v>34</v>
      </c>
      <c r="BK117" s="100">
        <v>63</v>
      </c>
      <c r="BL117" s="100">
        <v>142</v>
      </c>
      <c r="BM117" s="100">
        <v>0</v>
      </c>
      <c r="BN117" s="100">
        <v>417</v>
      </c>
      <c r="BP117" s="124">
        <v>2010</v>
      </c>
    </row>
    <row r="118" spans="2:68">
      <c r="B118" s="124">
        <v>2011</v>
      </c>
      <c r="C118" s="100">
        <v>2</v>
      </c>
      <c r="D118" s="100">
        <v>1</v>
      </c>
      <c r="E118" s="100">
        <v>1</v>
      </c>
      <c r="F118" s="100">
        <v>1</v>
      </c>
      <c r="G118" s="100">
        <v>2</v>
      </c>
      <c r="H118" s="100">
        <v>1</v>
      </c>
      <c r="I118" s="100">
        <v>2</v>
      </c>
      <c r="J118" s="100">
        <v>5</v>
      </c>
      <c r="K118" s="100">
        <v>5</v>
      </c>
      <c r="L118" s="100">
        <v>2</v>
      </c>
      <c r="M118" s="100">
        <v>9</v>
      </c>
      <c r="N118" s="100">
        <v>5</v>
      </c>
      <c r="O118" s="100">
        <v>7</v>
      </c>
      <c r="P118" s="100">
        <v>6</v>
      </c>
      <c r="Q118" s="100">
        <v>7</v>
      </c>
      <c r="R118" s="100">
        <v>13</v>
      </c>
      <c r="S118" s="100">
        <v>11</v>
      </c>
      <c r="T118" s="100">
        <v>35</v>
      </c>
      <c r="U118" s="100">
        <v>0</v>
      </c>
      <c r="V118" s="100">
        <v>115</v>
      </c>
      <c r="X118" s="124">
        <v>2011</v>
      </c>
      <c r="Y118" s="100">
        <v>0</v>
      </c>
      <c r="Z118" s="100">
        <v>0</v>
      </c>
      <c r="AA118" s="100">
        <v>1</v>
      </c>
      <c r="AB118" s="100">
        <v>4</v>
      </c>
      <c r="AC118" s="100">
        <v>1</v>
      </c>
      <c r="AD118" s="100">
        <v>2</v>
      </c>
      <c r="AE118" s="100">
        <v>2</v>
      </c>
      <c r="AF118" s="100">
        <v>7</v>
      </c>
      <c r="AG118" s="100">
        <v>1</v>
      </c>
      <c r="AH118" s="100">
        <v>7</v>
      </c>
      <c r="AI118" s="100">
        <v>17</v>
      </c>
      <c r="AJ118" s="100">
        <v>15</v>
      </c>
      <c r="AK118" s="100">
        <v>9</v>
      </c>
      <c r="AL118" s="100">
        <v>12</v>
      </c>
      <c r="AM118" s="100">
        <v>18</v>
      </c>
      <c r="AN118" s="100">
        <v>32</v>
      </c>
      <c r="AO118" s="100">
        <v>28</v>
      </c>
      <c r="AP118" s="100">
        <v>106</v>
      </c>
      <c r="AQ118" s="100">
        <v>0</v>
      </c>
      <c r="AR118" s="100">
        <v>262</v>
      </c>
      <c r="AT118" s="124">
        <v>2011</v>
      </c>
      <c r="AU118" s="100">
        <v>2</v>
      </c>
      <c r="AV118" s="100">
        <v>1</v>
      </c>
      <c r="AW118" s="100">
        <v>2</v>
      </c>
      <c r="AX118" s="100">
        <v>5</v>
      </c>
      <c r="AY118" s="100">
        <v>3</v>
      </c>
      <c r="AZ118" s="100">
        <v>3</v>
      </c>
      <c r="BA118" s="100">
        <v>4</v>
      </c>
      <c r="BB118" s="100">
        <v>12</v>
      </c>
      <c r="BC118" s="100">
        <v>6</v>
      </c>
      <c r="BD118" s="100">
        <v>9</v>
      </c>
      <c r="BE118" s="100">
        <v>26</v>
      </c>
      <c r="BF118" s="100">
        <v>20</v>
      </c>
      <c r="BG118" s="100">
        <v>16</v>
      </c>
      <c r="BH118" s="100">
        <v>18</v>
      </c>
      <c r="BI118" s="100">
        <v>25</v>
      </c>
      <c r="BJ118" s="100">
        <v>45</v>
      </c>
      <c r="BK118" s="100">
        <v>39</v>
      </c>
      <c r="BL118" s="100">
        <v>141</v>
      </c>
      <c r="BM118" s="100">
        <v>0</v>
      </c>
      <c r="BN118" s="100">
        <v>377</v>
      </c>
      <c r="BP118" s="124">
        <v>2011</v>
      </c>
    </row>
    <row r="119" spans="2:68">
      <c r="B119" s="124">
        <v>2012</v>
      </c>
      <c r="C119" s="100">
        <v>1</v>
      </c>
      <c r="D119" s="100">
        <v>3</v>
      </c>
      <c r="E119" s="100">
        <v>5</v>
      </c>
      <c r="F119" s="100">
        <v>2</v>
      </c>
      <c r="G119" s="100">
        <v>3</v>
      </c>
      <c r="H119" s="100">
        <v>3</v>
      </c>
      <c r="I119" s="100">
        <v>3</v>
      </c>
      <c r="J119" s="100">
        <v>2</v>
      </c>
      <c r="K119" s="100">
        <v>3</v>
      </c>
      <c r="L119" s="100">
        <v>2</v>
      </c>
      <c r="M119" s="100">
        <v>4</v>
      </c>
      <c r="N119" s="100">
        <v>7</v>
      </c>
      <c r="O119" s="100">
        <v>13</v>
      </c>
      <c r="P119" s="100">
        <v>7</v>
      </c>
      <c r="Q119" s="100">
        <v>10</v>
      </c>
      <c r="R119" s="100">
        <v>11</v>
      </c>
      <c r="S119" s="100">
        <v>15</v>
      </c>
      <c r="T119" s="100">
        <v>39</v>
      </c>
      <c r="U119" s="100">
        <v>0</v>
      </c>
      <c r="V119" s="100">
        <v>133</v>
      </c>
      <c r="X119" s="124">
        <v>2012</v>
      </c>
      <c r="Y119" s="100">
        <v>0</v>
      </c>
      <c r="Z119" s="100">
        <v>3</v>
      </c>
      <c r="AA119" s="100">
        <v>3</v>
      </c>
      <c r="AB119" s="100">
        <v>2</v>
      </c>
      <c r="AC119" s="100">
        <v>2</v>
      </c>
      <c r="AD119" s="100">
        <v>2</v>
      </c>
      <c r="AE119" s="100">
        <v>3</v>
      </c>
      <c r="AF119" s="100">
        <v>3</v>
      </c>
      <c r="AG119" s="100">
        <v>6</v>
      </c>
      <c r="AH119" s="100">
        <v>5</v>
      </c>
      <c r="AI119" s="100">
        <v>9</v>
      </c>
      <c r="AJ119" s="100">
        <v>8</v>
      </c>
      <c r="AK119" s="100">
        <v>7</v>
      </c>
      <c r="AL119" s="100">
        <v>13</v>
      </c>
      <c r="AM119" s="100">
        <v>13</v>
      </c>
      <c r="AN119" s="100">
        <v>19</v>
      </c>
      <c r="AO119" s="100">
        <v>34</v>
      </c>
      <c r="AP119" s="100">
        <v>128</v>
      </c>
      <c r="AQ119" s="100">
        <v>0</v>
      </c>
      <c r="AR119" s="100">
        <v>260</v>
      </c>
      <c r="AT119" s="124">
        <v>2012</v>
      </c>
      <c r="AU119" s="100">
        <v>1</v>
      </c>
      <c r="AV119" s="100">
        <v>6</v>
      </c>
      <c r="AW119" s="100">
        <v>8</v>
      </c>
      <c r="AX119" s="100">
        <v>4</v>
      </c>
      <c r="AY119" s="100">
        <v>5</v>
      </c>
      <c r="AZ119" s="100">
        <v>5</v>
      </c>
      <c r="BA119" s="100">
        <v>6</v>
      </c>
      <c r="BB119" s="100">
        <v>5</v>
      </c>
      <c r="BC119" s="100">
        <v>9</v>
      </c>
      <c r="BD119" s="100">
        <v>7</v>
      </c>
      <c r="BE119" s="100">
        <v>13</v>
      </c>
      <c r="BF119" s="100">
        <v>15</v>
      </c>
      <c r="BG119" s="100">
        <v>20</v>
      </c>
      <c r="BH119" s="100">
        <v>20</v>
      </c>
      <c r="BI119" s="100">
        <v>23</v>
      </c>
      <c r="BJ119" s="100">
        <v>30</v>
      </c>
      <c r="BK119" s="100">
        <v>49</v>
      </c>
      <c r="BL119" s="100">
        <v>167</v>
      </c>
      <c r="BM119" s="100">
        <v>0</v>
      </c>
      <c r="BN119" s="100">
        <v>393</v>
      </c>
      <c r="BP119" s="124">
        <v>2012</v>
      </c>
    </row>
    <row r="120" spans="2:68">
      <c r="B120" s="124">
        <v>2013</v>
      </c>
      <c r="C120" s="100">
        <v>1</v>
      </c>
      <c r="D120" s="100">
        <v>1</v>
      </c>
      <c r="E120" s="100">
        <v>2</v>
      </c>
      <c r="F120" s="100">
        <v>4</v>
      </c>
      <c r="G120" s="100">
        <v>2</v>
      </c>
      <c r="H120" s="100">
        <v>5</v>
      </c>
      <c r="I120" s="100">
        <v>7</v>
      </c>
      <c r="J120" s="100">
        <v>7</v>
      </c>
      <c r="K120" s="100">
        <v>6</v>
      </c>
      <c r="L120" s="100">
        <v>7</v>
      </c>
      <c r="M120" s="100">
        <v>4</v>
      </c>
      <c r="N120" s="100">
        <v>7</v>
      </c>
      <c r="O120" s="100">
        <v>8</v>
      </c>
      <c r="P120" s="100">
        <v>11</v>
      </c>
      <c r="Q120" s="100">
        <v>8</v>
      </c>
      <c r="R120" s="100">
        <v>9</v>
      </c>
      <c r="S120" s="100">
        <v>24</v>
      </c>
      <c r="T120" s="100">
        <v>28</v>
      </c>
      <c r="U120" s="100">
        <v>0</v>
      </c>
      <c r="V120" s="100">
        <v>141</v>
      </c>
      <c r="X120" s="124">
        <v>2013</v>
      </c>
      <c r="Y120" s="100">
        <v>0</v>
      </c>
      <c r="Z120" s="100">
        <v>0</v>
      </c>
      <c r="AA120" s="100">
        <v>0</v>
      </c>
      <c r="AB120" s="100">
        <v>4</v>
      </c>
      <c r="AC120" s="100">
        <v>2</v>
      </c>
      <c r="AD120" s="100">
        <v>2</v>
      </c>
      <c r="AE120" s="100">
        <v>7</v>
      </c>
      <c r="AF120" s="100">
        <v>0</v>
      </c>
      <c r="AG120" s="100">
        <v>4</v>
      </c>
      <c r="AH120" s="100">
        <v>7</v>
      </c>
      <c r="AI120" s="100">
        <v>14</v>
      </c>
      <c r="AJ120" s="100">
        <v>8</v>
      </c>
      <c r="AK120" s="100">
        <v>10</v>
      </c>
      <c r="AL120" s="100">
        <v>17</v>
      </c>
      <c r="AM120" s="100">
        <v>12</v>
      </c>
      <c r="AN120" s="100">
        <v>24</v>
      </c>
      <c r="AO120" s="100">
        <v>34</v>
      </c>
      <c r="AP120" s="100">
        <v>103</v>
      </c>
      <c r="AQ120" s="100">
        <v>0</v>
      </c>
      <c r="AR120" s="100">
        <v>248</v>
      </c>
      <c r="AT120" s="124">
        <v>2013</v>
      </c>
      <c r="AU120" s="100">
        <v>1</v>
      </c>
      <c r="AV120" s="100">
        <v>1</v>
      </c>
      <c r="AW120" s="100">
        <v>2</v>
      </c>
      <c r="AX120" s="100">
        <v>8</v>
      </c>
      <c r="AY120" s="100">
        <v>4</v>
      </c>
      <c r="AZ120" s="100">
        <v>7</v>
      </c>
      <c r="BA120" s="100">
        <v>14</v>
      </c>
      <c r="BB120" s="100">
        <v>7</v>
      </c>
      <c r="BC120" s="100">
        <v>10</v>
      </c>
      <c r="BD120" s="100">
        <v>14</v>
      </c>
      <c r="BE120" s="100">
        <v>18</v>
      </c>
      <c r="BF120" s="100">
        <v>15</v>
      </c>
      <c r="BG120" s="100">
        <v>18</v>
      </c>
      <c r="BH120" s="100">
        <v>28</v>
      </c>
      <c r="BI120" s="100">
        <v>20</v>
      </c>
      <c r="BJ120" s="100">
        <v>33</v>
      </c>
      <c r="BK120" s="100">
        <v>58</v>
      </c>
      <c r="BL120" s="100">
        <v>131</v>
      </c>
      <c r="BM120" s="100">
        <v>0</v>
      </c>
      <c r="BN120" s="100">
        <v>389</v>
      </c>
      <c r="BP120" s="124">
        <v>2013</v>
      </c>
    </row>
    <row r="121" spans="2:68">
      <c r="B121" s="124">
        <v>2014</v>
      </c>
      <c r="C121" s="100">
        <v>0</v>
      </c>
      <c r="D121" s="100">
        <v>1</v>
      </c>
      <c r="E121" s="100">
        <v>3</v>
      </c>
      <c r="F121" s="100">
        <v>2</v>
      </c>
      <c r="G121" s="100">
        <v>2</v>
      </c>
      <c r="H121" s="100">
        <v>5</v>
      </c>
      <c r="I121" s="100">
        <v>4</v>
      </c>
      <c r="J121" s="100">
        <v>5</v>
      </c>
      <c r="K121" s="100">
        <v>8</v>
      </c>
      <c r="L121" s="100">
        <v>5</v>
      </c>
      <c r="M121" s="100">
        <v>7</v>
      </c>
      <c r="N121" s="100">
        <v>5</v>
      </c>
      <c r="O121" s="100">
        <v>8</v>
      </c>
      <c r="P121" s="100">
        <v>10</v>
      </c>
      <c r="Q121" s="100">
        <v>2</v>
      </c>
      <c r="R121" s="100">
        <v>20</v>
      </c>
      <c r="S121" s="100">
        <v>15</v>
      </c>
      <c r="T121" s="100">
        <v>40</v>
      </c>
      <c r="U121" s="100">
        <v>0</v>
      </c>
      <c r="V121" s="100">
        <v>142</v>
      </c>
      <c r="X121" s="124">
        <v>2014</v>
      </c>
      <c r="Y121" s="100">
        <v>0</v>
      </c>
      <c r="Z121" s="100">
        <v>2</v>
      </c>
      <c r="AA121" s="100">
        <v>0</v>
      </c>
      <c r="AB121" s="100">
        <v>1</v>
      </c>
      <c r="AC121" s="100">
        <v>0</v>
      </c>
      <c r="AD121" s="100">
        <v>3</v>
      </c>
      <c r="AE121" s="100">
        <v>1</v>
      </c>
      <c r="AF121" s="100">
        <v>3</v>
      </c>
      <c r="AG121" s="100">
        <v>3</v>
      </c>
      <c r="AH121" s="100">
        <v>6</v>
      </c>
      <c r="AI121" s="100">
        <v>14</v>
      </c>
      <c r="AJ121" s="100">
        <v>12</v>
      </c>
      <c r="AK121" s="100">
        <v>13</v>
      </c>
      <c r="AL121" s="100">
        <v>19</v>
      </c>
      <c r="AM121" s="100">
        <v>13</v>
      </c>
      <c r="AN121" s="100">
        <v>20</v>
      </c>
      <c r="AO121" s="100">
        <v>34</v>
      </c>
      <c r="AP121" s="100">
        <v>133</v>
      </c>
      <c r="AQ121" s="100">
        <v>0</v>
      </c>
      <c r="AR121" s="100">
        <v>277</v>
      </c>
      <c r="AT121" s="124">
        <v>2014</v>
      </c>
      <c r="AU121" s="100">
        <v>0</v>
      </c>
      <c r="AV121" s="100">
        <v>3</v>
      </c>
      <c r="AW121" s="100">
        <v>3</v>
      </c>
      <c r="AX121" s="100">
        <v>3</v>
      </c>
      <c r="AY121" s="100">
        <v>2</v>
      </c>
      <c r="AZ121" s="100">
        <v>8</v>
      </c>
      <c r="BA121" s="100">
        <v>5</v>
      </c>
      <c r="BB121" s="100">
        <v>8</v>
      </c>
      <c r="BC121" s="100">
        <v>11</v>
      </c>
      <c r="BD121" s="100">
        <v>11</v>
      </c>
      <c r="BE121" s="100">
        <v>21</v>
      </c>
      <c r="BF121" s="100">
        <v>17</v>
      </c>
      <c r="BG121" s="100">
        <v>21</v>
      </c>
      <c r="BH121" s="100">
        <v>29</v>
      </c>
      <c r="BI121" s="100">
        <v>15</v>
      </c>
      <c r="BJ121" s="100">
        <v>40</v>
      </c>
      <c r="BK121" s="100">
        <v>49</v>
      </c>
      <c r="BL121" s="100">
        <v>173</v>
      </c>
      <c r="BM121" s="100">
        <v>0</v>
      </c>
      <c r="BN121" s="100">
        <v>419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0</v>
      </c>
      <c r="D14" s="100">
        <v>0</v>
      </c>
      <c r="E14" s="100">
        <v>0</v>
      </c>
      <c r="F14" s="100">
        <v>0.46891159999999998</v>
      </c>
      <c r="G14" s="100">
        <v>0.48072949999999998</v>
      </c>
      <c r="H14" s="100">
        <v>0.53737959999999996</v>
      </c>
      <c r="I14" s="100">
        <v>0</v>
      </c>
      <c r="J14" s="100">
        <v>0</v>
      </c>
      <c r="K14" s="100">
        <v>2.8947498</v>
      </c>
      <c r="L14" s="100">
        <v>2.5855381999999998</v>
      </c>
      <c r="M14" s="100">
        <v>7.5806307999999998</v>
      </c>
      <c r="N14" s="100">
        <v>9.2750325</v>
      </c>
      <c r="O14" s="100">
        <v>22.196124999999999</v>
      </c>
      <c r="P14" s="100">
        <v>30.169705</v>
      </c>
      <c r="Q14" s="100">
        <v>53.649987000000003</v>
      </c>
      <c r="R14" s="100">
        <v>66.918931000000001</v>
      </c>
      <c r="S14" s="100">
        <v>77.489345</v>
      </c>
      <c r="T14" s="100">
        <v>169.572</v>
      </c>
      <c r="U14" s="100">
        <v>3.8091004000000002</v>
      </c>
      <c r="V14" s="100">
        <v>10.684526</v>
      </c>
      <c r="W14" s="126"/>
      <c r="X14" s="114">
        <v>1907</v>
      </c>
      <c r="Y14" s="100">
        <v>0</v>
      </c>
      <c r="Z14" s="100">
        <v>0</v>
      </c>
      <c r="AA14" s="100">
        <v>0.46791240000000001</v>
      </c>
      <c r="AB14" s="100">
        <v>0</v>
      </c>
      <c r="AC14" s="100">
        <v>0</v>
      </c>
      <c r="AD14" s="100">
        <v>0</v>
      </c>
      <c r="AE14" s="100">
        <v>0</v>
      </c>
      <c r="AF14" s="100">
        <v>0</v>
      </c>
      <c r="AG14" s="100">
        <v>0.88157300000000005</v>
      </c>
      <c r="AH14" s="100">
        <v>0</v>
      </c>
      <c r="AI14" s="100">
        <v>1.3835850999999999</v>
      </c>
      <c r="AJ14" s="100">
        <v>1.9369183999999999</v>
      </c>
      <c r="AK14" s="100">
        <v>12.070414</v>
      </c>
      <c r="AL14" s="100">
        <v>17.536681000000002</v>
      </c>
      <c r="AM14" s="100">
        <v>38.985342000000003</v>
      </c>
      <c r="AN14" s="100">
        <v>101.08741000000001</v>
      </c>
      <c r="AO14" s="100">
        <v>45.026114999999997</v>
      </c>
      <c r="AP14" s="100">
        <v>33.747300000000003</v>
      </c>
      <c r="AQ14" s="100">
        <v>2.0962988</v>
      </c>
      <c r="AR14" s="100">
        <v>6.6337083000000003</v>
      </c>
      <c r="AS14" s="126"/>
      <c r="AT14" s="114">
        <v>1907</v>
      </c>
      <c r="AU14" s="100">
        <v>0</v>
      </c>
      <c r="AV14" s="100">
        <v>0</v>
      </c>
      <c r="AW14" s="100">
        <v>0.2320179</v>
      </c>
      <c r="AX14" s="100">
        <v>0.2366018</v>
      </c>
      <c r="AY14" s="100">
        <v>0.2435919</v>
      </c>
      <c r="AZ14" s="100">
        <v>0.27570869999999997</v>
      </c>
      <c r="BA14" s="100">
        <v>0</v>
      </c>
      <c r="BB14" s="100">
        <v>0</v>
      </c>
      <c r="BC14" s="100">
        <v>1.9871645</v>
      </c>
      <c r="BD14" s="100">
        <v>1.4427905000000001</v>
      </c>
      <c r="BE14" s="100">
        <v>4.8597771999999999</v>
      </c>
      <c r="BF14" s="100">
        <v>6.0179748000000002</v>
      </c>
      <c r="BG14" s="100">
        <v>17.585934999999999</v>
      </c>
      <c r="BH14" s="100">
        <v>24.327940999999999</v>
      </c>
      <c r="BI14" s="100">
        <v>47.017705999999997</v>
      </c>
      <c r="BJ14" s="100">
        <v>82.543120999999999</v>
      </c>
      <c r="BK14" s="100">
        <v>62.474837000000001</v>
      </c>
      <c r="BL14" s="100">
        <v>101.49193</v>
      </c>
      <c r="BM14" s="100">
        <v>2.9886263999999998</v>
      </c>
      <c r="BN14" s="100">
        <v>8.7628333999999999</v>
      </c>
      <c r="BO14" s="126"/>
      <c r="BP14" s="113">
        <v>1907</v>
      </c>
    </row>
    <row r="15" spans="1:68" s="92" customFormat="1">
      <c r="A15" s="126"/>
      <c r="B15" s="114">
        <v>1908</v>
      </c>
      <c r="C15" s="100">
        <v>0.39414719999999998</v>
      </c>
      <c r="D15" s="100">
        <v>0</v>
      </c>
      <c r="E15" s="100">
        <v>0.46072229999999997</v>
      </c>
      <c r="F15" s="100">
        <v>0</v>
      </c>
      <c r="G15" s="100">
        <v>0</v>
      </c>
      <c r="H15" s="100">
        <v>0.52664310000000003</v>
      </c>
      <c r="I15" s="100">
        <v>0.59618950000000004</v>
      </c>
      <c r="J15" s="100">
        <v>1.3080855</v>
      </c>
      <c r="K15" s="100">
        <v>2.8551462999999999</v>
      </c>
      <c r="L15" s="100">
        <v>6.6380952000000004</v>
      </c>
      <c r="M15" s="100">
        <v>10.365895</v>
      </c>
      <c r="N15" s="100">
        <v>10.502216000000001</v>
      </c>
      <c r="O15" s="100">
        <v>13.969714</v>
      </c>
      <c r="P15" s="100">
        <v>47.554687999999999</v>
      </c>
      <c r="Q15" s="100">
        <v>74.249549000000002</v>
      </c>
      <c r="R15" s="100">
        <v>99.612682000000007</v>
      </c>
      <c r="S15" s="100">
        <v>124.64166</v>
      </c>
      <c r="T15" s="100">
        <v>130.19986</v>
      </c>
      <c r="U15" s="100">
        <v>5.1525356000000002</v>
      </c>
      <c r="V15" s="100">
        <v>13.432176999999999</v>
      </c>
      <c r="W15" s="126"/>
      <c r="X15" s="114">
        <v>1908</v>
      </c>
      <c r="Y15" s="100">
        <v>0</v>
      </c>
      <c r="Z15" s="100">
        <v>0.44493840000000001</v>
      </c>
      <c r="AA15" s="100">
        <v>0</v>
      </c>
      <c r="AB15" s="100">
        <v>0</v>
      </c>
      <c r="AC15" s="100">
        <v>0</v>
      </c>
      <c r="AD15" s="100">
        <v>0.5559345</v>
      </c>
      <c r="AE15" s="100">
        <v>1.3026532</v>
      </c>
      <c r="AF15" s="100">
        <v>0.74321760000000003</v>
      </c>
      <c r="AG15" s="100">
        <v>0.85880619999999996</v>
      </c>
      <c r="AH15" s="100">
        <v>5.1955717000000003</v>
      </c>
      <c r="AI15" s="100">
        <v>6.6189222000000001</v>
      </c>
      <c r="AJ15" s="100">
        <v>13.196641</v>
      </c>
      <c r="AK15" s="100">
        <v>11.867126000000001</v>
      </c>
      <c r="AL15" s="100">
        <v>25.835713999999999</v>
      </c>
      <c r="AM15" s="100">
        <v>50.297172000000003</v>
      </c>
      <c r="AN15" s="100">
        <v>48.145372000000002</v>
      </c>
      <c r="AO15" s="100">
        <v>86.553858000000005</v>
      </c>
      <c r="AP15" s="100">
        <v>96.234041000000005</v>
      </c>
      <c r="AQ15" s="100">
        <v>3.1891809000000002</v>
      </c>
      <c r="AR15" s="100">
        <v>8.9242212999999992</v>
      </c>
      <c r="AS15" s="126"/>
      <c r="AT15" s="114">
        <v>1908</v>
      </c>
      <c r="AU15" s="100">
        <v>0.2002478</v>
      </c>
      <c r="AV15" s="100">
        <v>0.21964900000000001</v>
      </c>
      <c r="AW15" s="100">
        <v>0.23225870000000001</v>
      </c>
      <c r="AX15" s="100">
        <v>0</v>
      </c>
      <c r="AY15" s="100">
        <v>0</v>
      </c>
      <c r="AZ15" s="100">
        <v>0.54089259999999995</v>
      </c>
      <c r="BA15" s="100">
        <v>0.93380940000000001</v>
      </c>
      <c r="BB15" s="100">
        <v>1.0436768000000001</v>
      </c>
      <c r="BC15" s="100">
        <v>1.9490244000000001</v>
      </c>
      <c r="BD15" s="100">
        <v>5.9976295999999998</v>
      </c>
      <c r="BE15" s="100">
        <v>8.7203624000000008</v>
      </c>
      <c r="BF15" s="100">
        <v>11.696258</v>
      </c>
      <c r="BG15" s="100">
        <v>13.009315000000001</v>
      </c>
      <c r="BH15" s="100">
        <v>37.438409999999998</v>
      </c>
      <c r="BI15" s="100">
        <v>63.289682999999997</v>
      </c>
      <c r="BJ15" s="100">
        <v>75.936391</v>
      </c>
      <c r="BK15" s="100">
        <v>106.98690999999999</v>
      </c>
      <c r="BL15" s="100">
        <v>113.09293</v>
      </c>
      <c r="BM15" s="100">
        <v>4.2111267999999997</v>
      </c>
      <c r="BN15" s="100">
        <v>11.338865999999999</v>
      </c>
      <c r="BO15" s="126"/>
      <c r="BP15" s="113">
        <v>1908</v>
      </c>
    </row>
    <row r="16" spans="1:68" s="92" customFormat="1">
      <c r="A16" s="126"/>
      <c r="B16" s="114">
        <v>1909</v>
      </c>
      <c r="C16" s="100">
        <v>0</v>
      </c>
      <c r="D16" s="100">
        <v>0</v>
      </c>
      <c r="E16" s="100">
        <v>0</v>
      </c>
      <c r="F16" s="100">
        <v>0</v>
      </c>
      <c r="G16" s="100">
        <v>0.45691389999999998</v>
      </c>
      <c r="H16" s="100">
        <v>0.51632730000000004</v>
      </c>
      <c r="I16" s="100">
        <v>1.1817076</v>
      </c>
      <c r="J16" s="100">
        <v>1.3080632999999999</v>
      </c>
      <c r="K16" s="100">
        <v>1.4083059</v>
      </c>
      <c r="L16" s="100">
        <v>3.9999039999999999</v>
      </c>
      <c r="M16" s="100">
        <v>8.9463398999999999</v>
      </c>
      <c r="N16" s="100">
        <v>16.031386999999999</v>
      </c>
      <c r="O16" s="100">
        <v>21.713982999999999</v>
      </c>
      <c r="P16" s="100">
        <v>39.867440999999999</v>
      </c>
      <c r="Q16" s="100">
        <v>69.912958000000003</v>
      </c>
      <c r="R16" s="100">
        <v>118.68162</v>
      </c>
      <c r="S16" s="100">
        <v>96.350717000000003</v>
      </c>
      <c r="T16" s="100">
        <v>62.582138999999998</v>
      </c>
      <c r="U16" s="100">
        <v>4.9420894000000004</v>
      </c>
      <c r="V16" s="100">
        <v>12.365879</v>
      </c>
      <c r="W16" s="126"/>
      <c r="X16" s="114">
        <v>1909</v>
      </c>
      <c r="Y16" s="100">
        <v>0</v>
      </c>
      <c r="Z16" s="100">
        <v>0</v>
      </c>
      <c r="AA16" s="100">
        <v>0</v>
      </c>
      <c r="AB16" s="100">
        <v>0</v>
      </c>
      <c r="AC16" s="100">
        <v>0.4739332</v>
      </c>
      <c r="AD16" s="100">
        <v>1.6380802999999999</v>
      </c>
      <c r="AE16" s="100">
        <v>0.64110290000000003</v>
      </c>
      <c r="AF16" s="100">
        <v>0</v>
      </c>
      <c r="AG16" s="100">
        <v>1.6743716</v>
      </c>
      <c r="AH16" s="100">
        <v>3.9772818000000001</v>
      </c>
      <c r="AI16" s="100">
        <v>3.8068167000000002</v>
      </c>
      <c r="AJ16" s="100">
        <v>11.017422</v>
      </c>
      <c r="AK16" s="100">
        <v>9.3364578999999992</v>
      </c>
      <c r="AL16" s="100">
        <v>16.921904999999999</v>
      </c>
      <c r="AM16" s="100">
        <v>36.539617</v>
      </c>
      <c r="AN16" s="100">
        <v>32.831665000000001</v>
      </c>
      <c r="AO16" s="100">
        <v>27.772378</v>
      </c>
      <c r="AP16" s="100">
        <v>91.698251999999997</v>
      </c>
      <c r="AQ16" s="100">
        <v>2.3640085000000002</v>
      </c>
      <c r="AR16" s="100">
        <v>6.2276309999999997</v>
      </c>
      <c r="AS16" s="126"/>
      <c r="AT16" s="114">
        <v>1909</v>
      </c>
      <c r="AU16" s="100">
        <v>0</v>
      </c>
      <c r="AV16" s="100">
        <v>0</v>
      </c>
      <c r="AW16" s="100">
        <v>0</v>
      </c>
      <c r="AX16" s="100">
        <v>0</v>
      </c>
      <c r="AY16" s="100">
        <v>0.46526800000000001</v>
      </c>
      <c r="AZ16" s="100">
        <v>1.0615238</v>
      </c>
      <c r="BA16" s="100">
        <v>0.92243039999999998</v>
      </c>
      <c r="BB16" s="100">
        <v>0.69103680000000001</v>
      </c>
      <c r="BC16" s="100">
        <v>1.5298567000000001</v>
      </c>
      <c r="BD16" s="100">
        <v>3.9898180000000001</v>
      </c>
      <c r="BE16" s="100">
        <v>6.6887470000000002</v>
      </c>
      <c r="BF16" s="100">
        <v>13.812761</v>
      </c>
      <c r="BG16" s="100">
        <v>16.042541</v>
      </c>
      <c r="BH16" s="100">
        <v>29.104379000000002</v>
      </c>
      <c r="BI16" s="100">
        <v>54.472574000000002</v>
      </c>
      <c r="BJ16" s="100">
        <v>78.970708000000002</v>
      </c>
      <c r="BK16" s="100">
        <v>64.497820000000004</v>
      </c>
      <c r="BL16" s="100">
        <v>77.310820000000007</v>
      </c>
      <c r="BM16" s="100">
        <v>3.7047634999999999</v>
      </c>
      <c r="BN16" s="100">
        <v>9.5519719999999992</v>
      </c>
      <c r="BO16" s="126"/>
      <c r="BP16" s="113">
        <v>1909</v>
      </c>
    </row>
    <row r="17" spans="1:68" s="92" customFormat="1">
      <c r="A17" s="126"/>
      <c r="B17" s="114">
        <v>1910</v>
      </c>
      <c r="C17" s="100">
        <v>0</v>
      </c>
      <c r="D17" s="100">
        <v>0</v>
      </c>
      <c r="E17" s="100">
        <v>0</v>
      </c>
      <c r="F17" s="100">
        <v>0</v>
      </c>
      <c r="G17" s="100">
        <v>0</v>
      </c>
      <c r="H17" s="100">
        <v>0</v>
      </c>
      <c r="I17" s="100">
        <v>0</v>
      </c>
      <c r="J17" s="100">
        <v>1.3080411000000001</v>
      </c>
      <c r="K17" s="100">
        <v>4.8634313999999996</v>
      </c>
      <c r="L17" s="100">
        <v>4.6335803000000002</v>
      </c>
      <c r="M17" s="100">
        <v>0</v>
      </c>
      <c r="N17" s="100">
        <v>17.002417000000001</v>
      </c>
      <c r="O17" s="100">
        <v>15.622315</v>
      </c>
      <c r="P17" s="100">
        <v>29.767810999999998</v>
      </c>
      <c r="Q17" s="100">
        <v>55.303998999999997</v>
      </c>
      <c r="R17" s="100">
        <v>70.950242000000003</v>
      </c>
      <c r="S17" s="100">
        <v>139.81125</v>
      </c>
      <c r="T17" s="100">
        <v>90.377779000000004</v>
      </c>
      <c r="U17" s="100">
        <v>3.9920610000000001</v>
      </c>
      <c r="V17" s="100">
        <v>10.715450000000001</v>
      </c>
      <c r="W17" s="126"/>
      <c r="X17" s="114">
        <v>1910</v>
      </c>
      <c r="Y17" s="100">
        <v>0.39299479999999998</v>
      </c>
      <c r="Z17" s="100">
        <v>0</v>
      </c>
      <c r="AA17" s="100">
        <v>0</v>
      </c>
      <c r="AB17" s="100">
        <v>0</v>
      </c>
      <c r="AC17" s="100">
        <v>0</v>
      </c>
      <c r="AD17" s="100">
        <v>0</v>
      </c>
      <c r="AE17" s="100">
        <v>0</v>
      </c>
      <c r="AF17" s="100">
        <v>1.4440986</v>
      </c>
      <c r="AG17" s="100">
        <v>1.6332544</v>
      </c>
      <c r="AH17" s="100">
        <v>4.7661443999999999</v>
      </c>
      <c r="AI17" s="100">
        <v>2.4369144</v>
      </c>
      <c r="AJ17" s="100">
        <v>5.3691659999999999</v>
      </c>
      <c r="AK17" s="100">
        <v>16.072593000000001</v>
      </c>
      <c r="AL17" s="100">
        <v>22.173870999999998</v>
      </c>
      <c r="AM17" s="100">
        <v>47.237771000000002</v>
      </c>
      <c r="AN17" s="100">
        <v>56.535859000000002</v>
      </c>
      <c r="AO17" s="100">
        <v>53.542506000000003</v>
      </c>
      <c r="AP17" s="100">
        <v>58.380524000000001</v>
      </c>
      <c r="AQ17" s="100">
        <v>2.7048055999999998</v>
      </c>
      <c r="AR17" s="100">
        <v>7.2711490000000003</v>
      </c>
      <c r="AS17" s="126"/>
      <c r="AT17" s="114">
        <v>1910</v>
      </c>
      <c r="AU17" s="100">
        <v>0.19314619999999999</v>
      </c>
      <c r="AV17" s="100">
        <v>0</v>
      </c>
      <c r="AW17" s="100">
        <v>0</v>
      </c>
      <c r="AX17" s="100">
        <v>0</v>
      </c>
      <c r="AY17" s="100">
        <v>0</v>
      </c>
      <c r="AZ17" s="100">
        <v>0</v>
      </c>
      <c r="BA17" s="100">
        <v>0</v>
      </c>
      <c r="BB17" s="100">
        <v>1.3727066999999999</v>
      </c>
      <c r="BC17" s="100">
        <v>3.3785533999999999</v>
      </c>
      <c r="BD17" s="100">
        <v>4.6929107999999999</v>
      </c>
      <c r="BE17" s="100">
        <v>1.0706614999999999</v>
      </c>
      <c r="BF17" s="100">
        <v>11.862133999999999</v>
      </c>
      <c r="BG17" s="100">
        <v>15.829262999999999</v>
      </c>
      <c r="BH17" s="100">
        <v>26.181266000000001</v>
      </c>
      <c r="BI17" s="100">
        <v>51.532730999999998</v>
      </c>
      <c r="BJ17" s="100">
        <v>64.248958999999999</v>
      </c>
      <c r="BK17" s="100">
        <v>99.665497999999999</v>
      </c>
      <c r="BL17" s="100">
        <v>74.126785999999996</v>
      </c>
      <c r="BM17" s="100">
        <v>3.3736926</v>
      </c>
      <c r="BN17" s="100">
        <v>9.1036324999999998</v>
      </c>
      <c r="BO17" s="126"/>
      <c r="BP17" s="114">
        <v>1910</v>
      </c>
    </row>
    <row r="18" spans="1:68" s="92" customFormat="1">
      <c r="A18" s="126"/>
      <c r="B18" s="114">
        <v>1911</v>
      </c>
      <c r="C18" s="100">
        <v>0.74606539999999999</v>
      </c>
      <c r="D18" s="100">
        <v>0</v>
      </c>
      <c r="E18" s="100">
        <v>0</v>
      </c>
      <c r="F18" s="100">
        <v>0</v>
      </c>
      <c r="G18" s="100">
        <v>0.43534669999999998</v>
      </c>
      <c r="H18" s="100">
        <v>0.49686229999999998</v>
      </c>
      <c r="I18" s="100">
        <v>0</v>
      </c>
      <c r="J18" s="100">
        <v>1.3080187999999999</v>
      </c>
      <c r="K18" s="100">
        <v>2.0569359999999999</v>
      </c>
      <c r="L18" s="100">
        <v>0.74640229999999996</v>
      </c>
      <c r="M18" s="100">
        <v>5.511717</v>
      </c>
      <c r="N18" s="100">
        <v>13.785308000000001</v>
      </c>
      <c r="O18" s="100">
        <v>23.184373999999998</v>
      </c>
      <c r="P18" s="100">
        <v>46.924008000000001</v>
      </c>
      <c r="Q18" s="100">
        <v>75.200819999999993</v>
      </c>
      <c r="R18" s="100">
        <v>79.151495999999995</v>
      </c>
      <c r="S18" s="100">
        <v>180.52578</v>
      </c>
      <c r="T18" s="100">
        <v>116.17775</v>
      </c>
      <c r="U18" s="100">
        <v>4.9718226999999997</v>
      </c>
      <c r="V18" s="100">
        <v>13.387945</v>
      </c>
      <c r="W18" s="126"/>
      <c r="X18" s="114">
        <v>1911</v>
      </c>
      <c r="Y18" s="100">
        <v>0.3863241</v>
      </c>
      <c r="Z18" s="100">
        <v>0</v>
      </c>
      <c r="AA18" s="100">
        <v>0</v>
      </c>
      <c r="AB18" s="100">
        <v>0</v>
      </c>
      <c r="AC18" s="100">
        <v>0</v>
      </c>
      <c r="AD18" s="100">
        <v>0</v>
      </c>
      <c r="AE18" s="100">
        <v>0.62158899999999995</v>
      </c>
      <c r="AF18" s="100">
        <v>2.1357328999999998</v>
      </c>
      <c r="AG18" s="100">
        <v>0.79705409999999999</v>
      </c>
      <c r="AH18" s="100">
        <v>2.7461964999999999</v>
      </c>
      <c r="AI18" s="100">
        <v>3.5155151</v>
      </c>
      <c r="AJ18" s="100">
        <v>1.7455053</v>
      </c>
      <c r="AK18" s="100">
        <v>13.555645999999999</v>
      </c>
      <c r="AL18" s="100">
        <v>27.247955999999999</v>
      </c>
      <c r="AM18" s="100">
        <v>15.281174</v>
      </c>
      <c r="AN18" s="100">
        <v>54.187488999999999</v>
      </c>
      <c r="AO18" s="100">
        <v>51.679586999999998</v>
      </c>
      <c r="AP18" s="100">
        <v>27.932960999999999</v>
      </c>
      <c r="AQ18" s="100">
        <v>2.1942417000000001</v>
      </c>
      <c r="AR18" s="100">
        <v>5.5601927</v>
      </c>
      <c r="AS18" s="126"/>
      <c r="AT18" s="114">
        <v>1911</v>
      </c>
      <c r="AU18" s="100">
        <v>0.56934309999999999</v>
      </c>
      <c r="AV18" s="100">
        <v>0</v>
      </c>
      <c r="AW18" s="100">
        <v>0</v>
      </c>
      <c r="AX18" s="100">
        <v>0</v>
      </c>
      <c r="AY18" s="100">
        <v>0.2226195</v>
      </c>
      <c r="AZ18" s="100">
        <v>0.255799</v>
      </c>
      <c r="BA18" s="100">
        <v>0.30016150000000003</v>
      </c>
      <c r="BB18" s="100">
        <v>1.7043324</v>
      </c>
      <c r="BC18" s="100">
        <v>1.4743283</v>
      </c>
      <c r="BD18" s="100">
        <v>1.6446151</v>
      </c>
      <c r="BE18" s="100">
        <v>4.6345169000000004</v>
      </c>
      <c r="BF18" s="100">
        <v>8.4725528000000008</v>
      </c>
      <c r="BG18" s="100">
        <v>18.745899000000001</v>
      </c>
      <c r="BH18" s="100">
        <v>37.569147000000001</v>
      </c>
      <c r="BI18" s="100">
        <v>46.905161</v>
      </c>
      <c r="BJ18" s="100">
        <v>67.491563999999997</v>
      </c>
      <c r="BK18" s="100">
        <v>120.46016</v>
      </c>
      <c r="BL18" s="100">
        <v>71.194646000000006</v>
      </c>
      <c r="BM18" s="100">
        <v>3.6363596</v>
      </c>
      <c r="BN18" s="100">
        <v>9.6862718000000001</v>
      </c>
      <c r="BO18" s="126"/>
      <c r="BP18" s="114">
        <v>1911</v>
      </c>
    </row>
    <row r="19" spans="1:68" s="92" customFormat="1">
      <c r="A19" s="126"/>
      <c r="B19" s="114">
        <v>1912</v>
      </c>
      <c r="C19" s="100">
        <v>0.73530569999999995</v>
      </c>
      <c r="D19" s="100">
        <v>0.42129549999999999</v>
      </c>
      <c r="E19" s="100">
        <v>0</v>
      </c>
      <c r="F19" s="100">
        <v>0</v>
      </c>
      <c r="G19" s="100">
        <v>0</v>
      </c>
      <c r="H19" s="100">
        <v>0</v>
      </c>
      <c r="I19" s="100">
        <v>0.56256130000000004</v>
      </c>
      <c r="J19" s="100">
        <v>3.1745488000000002</v>
      </c>
      <c r="K19" s="100">
        <v>1.3484067</v>
      </c>
      <c r="L19" s="100">
        <v>5.1771931000000002</v>
      </c>
      <c r="M19" s="100">
        <v>8.0736966999999993</v>
      </c>
      <c r="N19" s="100">
        <v>7.7894864999999998</v>
      </c>
      <c r="O19" s="100">
        <v>17.958770000000001</v>
      </c>
      <c r="P19" s="100">
        <v>35.568708000000001</v>
      </c>
      <c r="Q19" s="100">
        <v>47.154718000000003</v>
      </c>
      <c r="R19" s="100">
        <v>105.06464</v>
      </c>
      <c r="S19" s="100">
        <v>89.618784000000005</v>
      </c>
      <c r="T19" s="100">
        <v>140.10704000000001</v>
      </c>
      <c r="U19" s="100">
        <v>4.4511867000000001</v>
      </c>
      <c r="V19" s="100">
        <v>11.5854</v>
      </c>
      <c r="W19" s="126"/>
      <c r="X19" s="114">
        <v>1912</v>
      </c>
      <c r="Y19" s="100">
        <v>1.1424437000000001</v>
      </c>
      <c r="Z19" s="100">
        <v>0</v>
      </c>
      <c r="AA19" s="100">
        <v>0</v>
      </c>
      <c r="AB19" s="100">
        <v>0</v>
      </c>
      <c r="AC19" s="100">
        <v>0.45342120000000002</v>
      </c>
      <c r="AD19" s="100">
        <v>0.51431839999999995</v>
      </c>
      <c r="AE19" s="100">
        <v>0.59916049999999998</v>
      </c>
      <c r="AF19" s="100">
        <v>0</v>
      </c>
      <c r="AG19" s="100">
        <v>1.5491170999999999</v>
      </c>
      <c r="AH19" s="100">
        <v>1.7849524999999999</v>
      </c>
      <c r="AI19" s="100">
        <v>5.6298444999999999</v>
      </c>
      <c r="AJ19" s="100">
        <v>6.4923470999999999</v>
      </c>
      <c r="AK19" s="100">
        <v>4.1914837</v>
      </c>
      <c r="AL19" s="100">
        <v>10.518012000000001</v>
      </c>
      <c r="AM19" s="100">
        <v>29.897154</v>
      </c>
      <c r="AN19" s="100">
        <v>17.62829</v>
      </c>
      <c r="AO19" s="100">
        <v>50.025013000000001</v>
      </c>
      <c r="AP19" s="100">
        <v>26.511134999999999</v>
      </c>
      <c r="AQ19" s="100">
        <v>1.8669519000000001</v>
      </c>
      <c r="AR19" s="100">
        <v>4.3606796000000001</v>
      </c>
      <c r="AS19" s="126"/>
      <c r="AT19" s="114">
        <v>1912</v>
      </c>
      <c r="AU19" s="100">
        <v>0.93529499999999999</v>
      </c>
      <c r="AV19" s="100">
        <v>0.21337500000000001</v>
      </c>
      <c r="AW19" s="100">
        <v>0</v>
      </c>
      <c r="AX19" s="100">
        <v>0</v>
      </c>
      <c r="AY19" s="100">
        <v>0.22257469999999999</v>
      </c>
      <c r="AZ19" s="100">
        <v>0.25123180000000001</v>
      </c>
      <c r="BA19" s="100">
        <v>0.58028440000000003</v>
      </c>
      <c r="BB19" s="100">
        <v>1.6498763999999999</v>
      </c>
      <c r="BC19" s="100">
        <v>1.4418103</v>
      </c>
      <c r="BD19" s="100">
        <v>3.6399492000000002</v>
      </c>
      <c r="BE19" s="100">
        <v>6.9900216999999998</v>
      </c>
      <c r="BF19" s="100">
        <v>7.2130348</v>
      </c>
      <c r="BG19" s="100">
        <v>11.605539</v>
      </c>
      <c r="BH19" s="100">
        <v>23.690211999999999</v>
      </c>
      <c r="BI19" s="100">
        <v>38.973992000000003</v>
      </c>
      <c r="BJ19" s="100">
        <v>63.793199000000001</v>
      </c>
      <c r="BK19" s="100">
        <v>70.910669999999996</v>
      </c>
      <c r="BL19" s="100">
        <v>81.736074000000002</v>
      </c>
      <c r="BM19" s="100">
        <v>3.2052586999999999</v>
      </c>
      <c r="BN19" s="100">
        <v>8.1230650000000004</v>
      </c>
      <c r="BO19" s="126"/>
      <c r="BP19" s="114">
        <v>1912</v>
      </c>
    </row>
    <row r="20" spans="1:68" s="92" customFormat="1">
      <c r="A20" s="126"/>
      <c r="B20" s="114">
        <v>1913</v>
      </c>
      <c r="C20" s="100">
        <v>0</v>
      </c>
      <c r="D20" s="100">
        <v>0</v>
      </c>
      <c r="E20" s="100">
        <v>0</v>
      </c>
      <c r="F20" s="100">
        <v>0</v>
      </c>
      <c r="G20" s="100">
        <v>0</v>
      </c>
      <c r="H20" s="100">
        <v>0</v>
      </c>
      <c r="I20" s="100">
        <v>0.54573000000000005</v>
      </c>
      <c r="J20" s="100">
        <v>1.2337880000000001</v>
      </c>
      <c r="K20" s="100">
        <v>1.989411</v>
      </c>
      <c r="L20" s="100">
        <v>1.4658372</v>
      </c>
      <c r="M20" s="100">
        <v>5.2591351</v>
      </c>
      <c r="N20" s="100">
        <v>12.268012000000001</v>
      </c>
      <c r="O20" s="100">
        <v>16.776496999999999</v>
      </c>
      <c r="P20" s="100">
        <v>27.364273000000001</v>
      </c>
      <c r="Q20" s="100">
        <v>26.556898</v>
      </c>
      <c r="R20" s="100">
        <v>36.609347</v>
      </c>
      <c r="S20" s="100">
        <v>133.47570999999999</v>
      </c>
      <c r="T20" s="100">
        <v>54.13599</v>
      </c>
      <c r="U20" s="100">
        <v>3.1187521</v>
      </c>
      <c r="V20" s="100">
        <v>7.9141316000000002</v>
      </c>
      <c r="W20" s="126"/>
      <c r="X20" s="114">
        <v>1913</v>
      </c>
      <c r="Y20" s="100">
        <v>0.37545990000000001</v>
      </c>
      <c r="Z20" s="100">
        <v>0</v>
      </c>
      <c r="AA20" s="100">
        <v>0</v>
      </c>
      <c r="AB20" s="100">
        <v>0</v>
      </c>
      <c r="AC20" s="100">
        <v>0.4512717</v>
      </c>
      <c r="AD20" s="100">
        <v>1.0040403</v>
      </c>
      <c r="AE20" s="100">
        <v>0</v>
      </c>
      <c r="AF20" s="100">
        <v>1.327725</v>
      </c>
      <c r="AG20" s="100">
        <v>0.75329789999999996</v>
      </c>
      <c r="AH20" s="100">
        <v>0.87067360000000005</v>
      </c>
      <c r="AI20" s="100">
        <v>6.5013306000000002</v>
      </c>
      <c r="AJ20" s="100">
        <v>4.5501426</v>
      </c>
      <c r="AK20" s="100">
        <v>3.9085706999999998</v>
      </c>
      <c r="AL20" s="100">
        <v>20.325202999999998</v>
      </c>
      <c r="AM20" s="100">
        <v>21.945225000000001</v>
      </c>
      <c r="AN20" s="100">
        <v>45.905251999999997</v>
      </c>
      <c r="AO20" s="100">
        <v>36.354823000000003</v>
      </c>
      <c r="AP20" s="100">
        <v>0</v>
      </c>
      <c r="AQ20" s="100">
        <v>1.9553678000000001</v>
      </c>
      <c r="AR20" s="100">
        <v>4.4681885000000001</v>
      </c>
      <c r="AS20" s="126"/>
      <c r="AT20" s="114">
        <v>1913</v>
      </c>
      <c r="AU20" s="100">
        <v>0.18441389999999999</v>
      </c>
      <c r="AV20" s="100">
        <v>0</v>
      </c>
      <c r="AW20" s="100">
        <v>0</v>
      </c>
      <c r="AX20" s="100">
        <v>0</v>
      </c>
      <c r="AY20" s="100">
        <v>0.22253000000000001</v>
      </c>
      <c r="AZ20" s="100">
        <v>0.49364970000000002</v>
      </c>
      <c r="BA20" s="100">
        <v>0.28077020000000003</v>
      </c>
      <c r="BB20" s="100">
        <v>1.2790341000000001</v>
      </c>
      <c r="BC20" s="100">
        <v>1.4106958999999999</v>
      </c>
      <c r="BD20" s="100">
        <v>1.1938188999999999</v>
      </c>
      <c r="BE20" s="100">
        <v>5.8146296</v>
      </c>
      <c r="BF20" s="100">
        <v>8.8168588999999997</v>
      </c>
      <c r="BG20" s="100">
        <v>10.832592999999999</v>
      </c>
      <c r="BH20" s="100">
        <v>24.034763999999999</v>
      </c>
      <c r="BI20" s="100">
        <v>24.362739999999999</v>
      </c>
      <c r="BJ20" s="100">
        <v>41.041916999999998</v>
      </c>
      <c r="BK20" s="100">
        <v>86.99485</v>
      </c>
      <c r="BL20" s="100">
        <v>26.115114999999999</v>
      </c>
      <c r="BM20" s="100">
        <v>2.5563777999999999</v>
      </c>
      <c r="BN20" s="100">
        <v>6.2598507000000003</v>
      </c>
      <c r="BO20" s="126"/>
      <c r="BP20" s="114">
        <v>1913</v>
      </c>
    </row>
    <row r="21" spans="1:68" s="92" customFormat="1">
      <c r="A21" s="126"/>
      <c r="B21" s="114">
        <v>1914</v>
      </c>
      <c r="C21" s="100">
        <v>0.35734569999999999</v>
      </c>
      <c r="D21" s="100">
        <v>0.39718589999999998</v>
      </c>
      <c r="E21" s="100">
        <v>0</v>
      </c>
      <c r="F21" s="100">
        <v>0</v>
      </c>
      <c r="G21" s="100">
        <v>0</v>
      </c>
      <c r="H21" s="100">
        <v>0.48009039999999997</v>
      </c>
      <c r="I21" s="100">
        <v>1.0597531</v>
      </c>
      <c r="J21" s="100">
        <v>0.59987250000000003</v>
      </c>
      <c r="K21" s="100">
        <v>3.2621403999999998</v>
      </c>
      <c r="L21" s="100">
        <v>2.1790733000000002</v>
      </c>
      <c r="M21" s="100">
        <v>4.2844423999999997</v>
      </c>
      <c r="N21" s="100">
        <v>12.790891</v>
      </c>
      <c r="O21" s="100">
        <v>11.018191</v>
      </c>
      <c r="P21" s="100">
        <v>17.569405</v>
      </c>
      <c r="Q21" s="100">
        <v>49.086179000000001</v>
      </c>
      <c r="R21" s="100">
        <v>67.688237999999998</v>
      </c>
      <c r="S21" s="100">
        <v>132.53664000000001</v>
      </c>
      <c r="T21" s="100">
        <v>157.06395000000001</v>
      </c>
      <c r="U21" s="100">
        <v>3.7132331000000001</v>
      </c>
      <c r="V21" s="100">
        <v>10.473452</v>
      </c>
      <c r="W21" s="126"/>
      <c r="X21" s="114">
        <v>1914</v>
      </c>
      <c r="Y21" s="100">
        <v>0.74050760000000004</v>
      </c>
      <c r="Z21" s="100">
        <v>0</v>
      </c>
      <c r="AA21" s="100">
        <v>0</v>
      </c>
      <c r="AB21" s="100">
        <v>0</v>
      </c>
      <c r="AC21" s="100">
        <v>0</v>
      </c>
      <c r="AD21" s="100">
        <v>0.49029630000000002</v>
      </c>
      <c r="AE21" s="100">
        <v>0</v>
      </c>
      <c r="AF21" s="100">
        <v>1.2843821</v>
      </c>
      <c r="AG21" s="100">
        <v>0</v>
      </c>
      <c r="AH21" s="100">
        <v>3.3996434</v>
      </c>
      <c r="AI21" s="100">
        <v>5.2211033000000002</v>
      </c>
      <c r="AJ21" s="100">
        <v>5.6937069999999999</v>
      </c>
      <c r="AK21" s="100">
        <v>7.3228689999999999</v>
      </c>
      <c r="AL21" s="100">
        <v>17.203244000000002</v>
      </c>
      <c r="AM21" s="100">
        <v>28.650010999999999</v>
      </c>
      <c r="AN21" s="100">
        <v>39.245807999999997</v>
      </c>
      <c r="AO21" s="100">
        <v>35.260930999999999</v>
      </c>
      <c r="AP21" s="100">
        <v>0</v>
      </c>
      <c r="AQ21" s="100">
        <v>2.0396304999999999</v>
      </c>
      <c r="AR21" s="100">
        <v>4.5732239999999997</v>
      </c>
      <c r="AS21" s="126"/>
      <c r="AT21" s="114">
        <v>1914</v>
      </c>
      <c r="AU21" s="100">
        <v>0.54552780000000001</v>
      </c>
      <c r="AV21" s="100">
        <v>0.20110790000000001</v>
      </c>
      <c r="AW21" s="100">
        <v>0</v>
      </c>
      <c r="AX21" s="100">
        <v>0</v>
      </c>
      <c r="AY21" s="100">
        <v>0</v>
      </c>
      <c r="AZ21" s="100">
        <v>0.48513970000000001</v>
      </c>
      <c r="BA21" s="100">
        <v>0.54396929999999999</v>
      </c>
      <c r="BB21" s="100">
        <v>0.93046629999999997</v>
      </c>
      <c r="BC21" s="100">
        <v>1.7261200000000001</v>
      </c>
      <c r="BD21" s="100">
        <v>2.7415221999999999</v>
      </c>
      <c r="BE21" s="100">
        <v>4.7066242999999996</v>
      </c>
      <c r="BF21" s="100">
        <v>9.5998956</v>
      </c>
      <c r="BG21" s="100">
        <v>9.3098285999999995</v>
      </c>
      <c r="BH21" s="100">
        <v>17.396609000000002</v>
      </c>
      <c r="BI21" s="100">
        <v>39.328541999999999</v>
      </c>
      <c r="BJ21" s="100">
        <v>53.992764999999999</v>
      </c>
      <c r="BK21" s="100">
        <v>85.411197999999999</v>
      </c>
      <c r="BL21" s="100">
        <v>75.224733999999998</v>
      </c>
      <c r="BM21" s="100">
        <v>2.9021878000000001</v>
      </c>
      <c r="BN21" s="100">
        <v>7.5588319999999998</v>
      </c>
      <c r="BO21" s="126"/>
      <c r="BP21" s="114">
        <v>1914</v>
      </c>
    </row>
    <row r="22" spans="1:68" s="92" customFormat="1">
      <c r="A22" s="126"/>
      <c r="B22" s="114">
        <v>1915</v>
      </c>
      <c r="C22" s="100">
        <v>0.35240579999999999</v>
      </c>
      <c r="D22" s="100">
        <v>0.38613710000000001</v>
      </c>
      <c r="E22" s="100">
        <v>0</v>
      </c>
      <c r="F22" s="100">
        <v>0</v>
      </c>
      <c r="G22" s="100">
        <v>0</v>
      </c>
      <c r="H22" s="100">
        <v>0</v>
      </c>
      <c r="I22" s="100">
        <v>1.0298364</v>
      </c>
      <c r="J22" s="100">
        <v>1.7512951000000001</v>
      </c>
      <c r="K22" s="100">
        <v>3.2102976000000001</v>
      </c>
      <c r="L22" s="100">
        <v>2.1597401000000001</v>
      </c>
      <c r="M22" s="100">
        <v>6.7049181999999998</v>
      </c>
      <c r="N22" s="100">
        <v>14.367086</v>
      </c>
      <c r="O22" s="100">
        <v>29.64922</v>
      </c>
      <c r="P22" s="100">
        <v>31.769833999999999</v>
      </c>
      <c r="Q22" s="100">
        <v>61.304164999999998</v>
      </c>
      <c r="R22" s="100">
        <v>82.941951000000003</v>
      </c>
      <c r="S22" s="100">
        <v>98.708022</v>
      </c>
      <c r="T22" s="100">
        <v>152.06041999999999</v>
      </c>
      <c r="U22" s="100">
        <v>4.8466281999999996</v>
      </c>
      <c r="V22" s="100">
        <v>12.217098</v>
      </c>
      <c r="W22" s="126"/>
      <c r="X22" s="114">
        <v>1915</v>
      </c>
      <c r="Y22" s="100">
        <v>0.36519010000000002</v>
      </c>
      <c r="Z22" s="100">
        <v>0</v>
      </c>
      <c r="AA22" s="100">
        <v>0.42991889999999999</v>
      </c>
      <c r="AB22" s="100">
        <v>0.4405232</v>
      </c>
      <c r="AC22" s="100">
        <v>0.89406649999999999</v>
      </c>
      <c r="AD22" s="100">
        <v>0</v>
      </c>
      <c r="AE22" s="100">
        <v>0</v>
      </c>
      <c r="AF22" s="100">
        <v>3.1094488999999998</v>
      </c>
      <c r="AG22" s="100">
        <v>1.4281919000000001</v>
      </c>
      <c r="AH22" s="100">
        <v>4.1505763</v>
      </c>
      <c r="AI22" s="100">
        <v>6.0458517000000001</v>
      </c>
      <c r="AJ22" s="100">
        <v>12.068549000000001</v>
      </c>
      <c r="AK22" s="100">
        <v>6.8873844000000002</v>
      </c>
      <c r="AL22" s="100">
        <v>21.418372000000002</v>
      </c>
      <c r="AM22" s="100">
        <v>45.605074000000002</v>
      </c>
      <c r="AN22" s="100">
        <v>49.327502000000003</v>
      </c>
      <c r="AO22" s="100">
        <v>79.872203999999996</v>
      </c>
      <c r="AP22" s="100">
        <v>45.998159999999999</v>
      </c>
      <c r="AQ22" s="100">
        <v>3.2224390000000001</v>
      </c>
      <c r="AR22" s="100">
        <v>7.6656427999999996</v>
      </c>
      <c r="AS22" s="126"/>
      <c r="AT22" s="114">
        <v>1915</v>
      </c>
      <c r="AU22" s="100">
        <v>0.358684</v>
      </c>
      <c r="AV22" s="100">
        <v>0.19548850000000001</v>
      </c>
      <c r="AW22" s="100">
        <v>0.21283460000000001</v>
      </c>
      <c r="AX22" s="100">
        <v>0.2178079</v>
      </c>
      <c r="AY22" s="100">
        <v>0.44488119999999998</v>
      </c>
      <c r="AZ22" s="100">
        <v>0</v>
      </c>
      <c r="BA22" s="100">
        <v>0.52746459999999995</v>
      </c>
      <c r="BB22" s="100">
        <v>2.4088984999999998</v>
      </c>
      <c r="BC22" s="100">
        <v>2.3665758000000001</v>
      </c>
      <c r="BD22" s="100">
        <v>3.0843872999999999</v>
      </c>
      <c r="BE22" s="100">
        <v>6.4056515999999997</v>
      </c>
      <c r="BF22" s="100">
        <v>13.3286</v>
      </c>
      <c r="BG22" s="100">
        <v>19.118539999999999</v>
      </c>
      <c r="BH22" s="100">
        <v>26.895396999999999</v>
      </c>
      <c r="BI22" s="100">
        <v>53.782778</v>
      </c>
      <c r="BJ22" s="100">
        <v>66.602727999999999</v>
      </c>
      <c r="BK22" s="100">
        <v>89.476450999999997</v>
      </c>
      <c r="BL22" s="100">
        <v>96.457594999999998</v>
      </c>
      <c r="BM22" s="100">
        <v>4.0576366000000004</v>
      </c>
      <c r="BN22" s="100">
        <v>9.9847415000000002</v>
      </c>
      <c r="BO22" s="126"/>
      <c r="BP22" s="114">
        <v>1915</v>
      </c>
    </row>
    <row r="23" spans="1:68" s="92" customFormat="1">
      <c r="A23" s="126"/>
      <c r="B23" s="114">
        <v>1916</v>
      </c>
      <c r="C23" s="100">
        <v>0</v>
      </c>
      <c r="D23" s="100">
        <v>0</v>
      </c>
      <c r="E23" s="100">
        <v>0</v>
      </c>
      <c r="F23" s="100">
        <v>0</v>
      </c>
      <c r="G23" s="100">
        <v>0</v>
      </c>
      <c r="H23" s="100">
        <v>0</v>
      </c>
      <c r="I23" s="100">
        <v>1.5023436999999999</v>
      </c>
      <c r="J23" s="100">
        <v>2.2739999000000002</v>
      </c>
      <c r="K23" s="100">
        <v>1.2640307</v>
      </c>
      <c r="L23" s="100">
        <v>3.5679116</v>
      </c>
      <c r="M23" s="100">
        <v>4.1007303000000004</v>
      </c>
      <c r="N23" s="100">
        <v>12.635503</v>
      </c>
      <c r="O23" s="100">
        <v>14.009625</v>
      </c>
      <c r="P23" s="100">
        <v>34.768025999999999</v>
      </c>
      <c r="Q23" s="100">
        <v>38.183120000000002</v>
      </c>
      <c r="R23" s="100">
        <v>72.256200000000007</v>
      </c>
      <c r="S23" s="100">
        <v>98.023199000000005</v>
      </c>
      <c r="T23" s="100">
        <v>24.560973000000001</v>
      </c>
      <c r="U23" s="100">
        <v>3.7365276000000001</v>
      </c>
      <c r="V23" s="100">
        <v>8.5719598000000001</v>
      </c>
      <c r="W23" s="126"/>
      <c r="X23" s="114">
        <v>1916</v>
      </c>
      <c r="Y23" s="100">
        <v>0.360263</v>
      </c>
      <c r="Z23" s="100">
        <v>0.38512940000000001</v>
      </c>
      <c r="AA23" s="100">
        <v>0</v>
      </c>
      <c r="AB23" s="100">
        <v>0</v>
      </c>
      <c r="AC23" s="100">
        <v>0</v>
      </c>
      <c r="AD23" s="100">
        <v>0.4684181</v>
      </c>
      <c r="AE23" s="100">
        <v>0</v>
      </c>
      <c r="AF23" s="100">
        <v>0</v>
      </c>
      <c r="AG23" s="100">
        <v>2.7839450000000001</v>
      </c>
      <c r="AH23" s="100">
        <v>0.81122079999999996</v>
      </c>
      <c r="AI23" s="100">
        <v>2.9206175999999999</v>
      </c>
      <c r="AJ23" s="100">
        <v>5.0700298000000004</v>
      </c>
      <c r="AK23" s="100">
        <v>9.7511823</v>
      </c>
      <c r="AL23" s="100">
        <v>4.6136100999999998</v>
      </c>
      <c r="AM23" s="100">
        <v>24.064906000000001</v>
      </c>
      <c r="AN23" s="100">
        <v>32.163820999999999</v>
      </c>
      <c r="AO23" s="100">
        <v>99.778271000000004</v>
      </c>
      <c r="AP23" s="100">
        <v>88.105727000000002</v>
      </c>
      <c r="AQ23" s="100">
        <v>2.0310164999999998</v>
      </c>
      <c r="AR23" s="100">
        <v>5.9396464</v>
      </c>
      <c r="AS23" s="126"/>
      <c r="AT23" s="114">
        <v>1916</v>
      </c>
      <c r="AU23" s="100">
        <v>0.17690929999999999</v>
      </c>
      <c r="AV23" s="100">
        <v>0.1901746</v>
      </c>
      <c r="AW23" s="100">
        <v>0</v>
      </c>
      <c r="AX23" s="100">
        <v>0</v>
      </c>
      <c r="AY23" s="100">
        <v>0</v>
      </c>
      <c r="AZ23" s="100">
        <v>0.23448530000000001</v>
      </c>
      <c r="BA23" s="100">
        <v>0.76789779999999996</v>
      </c>
      <c r="BB23" s="100">
        <v>1.1703264</v>
      </c>
      <c r="BC23" s="100">
        <v>1.9873801</v>
      </c>
      <c r="BD23" s="100">
        <v>2.2778265000000002</v>
      </c>
      <c r="BE23" s="100">
        <v>3.5611347000000002</v>
      </c>
      <c r="BF23" s="100">
        <v>9.2025156999999993</v>
      </c>
      <c r="BG23" s="100">
        <v>12.038176</v>
      </c>
      <c r="BH23" s="100">
        <v>20.597211000000001</v>
      </c>
      <c r="BI23" s="100">
        <v>31.396915</v>
      </c>
      <c r="BJ23" s="100">
        <v>52.590060000000001</v>
      </c>
      <c r="BK23" s="100">
        <v>98.892948000000004</v>
      </c>
      <c r="BL23" s="100">
        <v>58.061894000000002</v>
      </c>
      <c r="BM23" s="100">
        <v>2.9061246000000001</v>
      </c>
      <c r="BN23" s="100">
        <v>7.3653842000000003</v>
      </c>
      <c r="BO23" s="126"/>
      <c r="BP23" s="114">
        <v>1916</v>
      </c>
    </row>
    <row r="24" spans="1:68" s="92" customFormat="1">
      <c r="A24" s="126"/>
      <c r="B24" s="114">
        <v>1917</v>
      </c>
      <c r="C24" s="100">
        <v>0</v>
      </c>
      <c r="D24" s="100">
        <v>0</v>
      </c>
      <c r="E24" s="100">
        <v>0</v>
      </c>
      <c r="F24" s="100">
        <v>0</v>
      </c>
      <c r="G24" s="100">
        <v>0</v>
      </c>
      <c r="H24" s="100">
        <v>0.46441379999999999</v>
      </c>
      <c r="I24" s="100">
        <v>0.97479950000000004</v>
      </c>
      <c r="J24" s="100">
        <v>1.1080258999999999</v>
      </c>
      <c r="K24" s="100">
        <v>2.4891225000000001</v>
      </c>
      <c r="L24" s="100">
        <v>1.4147232999999999</v>
      </c>
      <c r="M24" s="100">
        <v>4.81759</v>
      </c>
      <c r="N24" s="100">
        <v>6.0327942999999999</v>
      </c>
      <c r="O24" s="100">
        <v>15.935492999999999</v>
      </c>
      <c r="P24" s="100">
        <v>33.612515000000002</v>
      </c>
      <c r="Q24" s="100">
        <v>50.216558999999997</v>
      </c>
      <c r="R24" s="100">
        <v>87.356888999999995</v>
      </c>
      <c r="S24" s="100">
        <v>118.98066</v>
      </c>
      <c r="T24" s="100">
        <v>166.77785</v>
      </c>
      <c r="U24" s="100">
        <v>3.9793628999999999</v>
      </c>
      <c r="V24" s="100">
        <v>11.263699000000001</v>
      </c>
      <c r="W24" s="126"/>
      <c r="X24" s="114">
        <v>1917</v>
      </c>
      <c r="Y24" s="100">
        <v>0.35546709999999998</v>
      </c>
      <c r="Z24" s="100">
        <v>0</v>
      </c>
      <c r="AA24" s="100">
        <v>0</v>
      </c>
      <c r="AB24" s="100">
        <v>0</v>
      </c>
      <c r="AC24" s="100">
        <v>0.44287369999999998</v>
      </c>
      <c r="AD24" s="100">
        <v>0</v>
      </c>
      <c r="AE24" s="100">
        <v>1.0151707000000001</v>
      </c>
      <c r="AF24" s="100">
        <v>0</v>
      </c>
      <c r="AG24" s="100">
        <v>0.6787723</v>
      </c>
      <c r="AH24" s="100">
        <v>3.9658367000000001</v>
      </c>
      <c r="AI24" s="100">
        <v>2.8250077</v>
      </c>
      <c r="AJ24" s="100">
        <v>7.2101518999999996</v>
      </c>
      <c r="AK24" s="100">
        <v>15.388214</v>
      </c>
      <c r="AL24" s="100">
        <v>20.143241</v>
      </c>
      <c r="AM24" s="100">
        <v>10.111086999999999</v>
      </c>
      <c r="AN24" s="100">
        <v>36.719192999999997</v>
      </c>
      <c r="AO24" s="100">
        <v>53.902543999999999</v>
      </c>
      <c r="AP24" s="100">
        <v>42.265427000000003</v>
      </c>
      <c r="AQ24" s="100">
        <v>2.2296923999999998</v>
      </c>
      <c r="AR24" s="100">
        <v>5.1915703999999998</v>
      </c>
      <c r="AS24" s="126"/>
      <c r="AT24" s="114">
        <v>1917</v>
      </c>
      <c r="AU24" s="100">
        <v>0.17454159999999999</v>
      </c>
      <c r="AV24" s="100">
        <v>0</v>
      </c>
      <c r="AW24" s="100">
        <v>0</v>
      </c>
      <c r="AX24" s="100">
        <v>0</v>
      </c>
      <c r="AY24" s="100">
        <v>0.2223513</v>
      </c>
      <c r="AZ24" s="100">
        <v>0.23064180000000001</v>
      </c>
      <c r="BA24" s="100">
        <v>0.9945756</v>
      </c>
      <c r="BB24" s="100">
        <v>0.56904180000000004</v>
      </c>
      <c r="BC24" s="100">
        <v>1.6232500999999999</v>
      </c>
      <c r="BD24" s="100">
        <v>2.6173389999999999</v>
      </c>
      <c r="BE24" s="100">
        <v>3.9005279000000002</v>
      </c>
      <c r="BF24" s="100">
        <v>6.5691369000000002</v>
      </c>
      <c r="BG24" s="100">
        <v>15.681981</v>
      </c>
      <c r="BH24" s="100">
        <v>27.294754000000001</v>
      </c>
      <c r="BI24" s="100">
        <v>30.878041</v>
      </c>
      <c r="BJ24" s="100">
        <v>62.298827000000003</v>
      </c>
      <c r="BK24" s="100">
        <v>86.387490999999997</v>
      </c>
      <c r="BL24" s="100">
        <v>100.7929</v>
      </c>
      <c r="BM24" s="100">
        <v>3.1255799</v>
      </c>
      <c r="BN24" s="100">
        <v>8.2230825999999997</v>
      </c>
      <c r="BO24" s="126"/>
      <c r="BP24" s="114">
        <v>1917</v>
      </c>
    </row>
    <row r="25" spans="1:68" s="92" customFormat="1">
      <c r="A25" s="126"/>
      <c r="B25" s="115">
        <v>1918</v>
      </c>
      <c r="C25" s="100">
        <v>0</v>
      </c>
      <c r="D25" s="100">
        <v>0</v>
      </c>
      <c r="E25" s="100">
        <v>0</v>
      </c>
      <c r="F25" s="100">
        <v>0.85121340000000001</v>
      </c>
      <c r="G25" s="100">
        <v>0.44846950000000002</v>
      </c>
      <c r="H25" s="100">
        <v>0</v>
      </c>
      <c r="I25" s="100">
        <v>0.47471479999999999</v>
      </c>
      <c r="J25" s="100">
        <v>1.0804917999999999</v>
      </c>
      <c r="K25" s="100">
        <v>1.2256825</v>
      </c>
      <c r="L25" s="100">
        <v>4.2074910000000001</v>
      </c>
      <c r="M25" s="100">
        <v>14.155651000000001</v>
      </c>
      <c r="N25" s="100">
        <v>12.506938999999999</v>
      </c>
      <c r="O25" s="100">
        <v>27.768066000000001</v>
      </c>
      <c r="P25" s="100">
        <v>30.617732</v>
      </c>
      <c r="Q25" s="100">
        <v>34.059418000000001</v>
      </c>
      <c r="R25" s="100">
        <v>71.628473</v>
      </c>
      <c r="S25" s="100">
        <v>139.65129999999999</v>
      </c>
      <c r="T25" s="100">
        <v>92.530477000000005</v>
      </c>
      <c r="U25" s="100">
        <v>4.7831624000000001</v>
      </c>
      <c r="V25" s="100">
        <v>11.121511999999999</v>
      </c>
      <c r="W25" s="126"/>
      <c r="X25" s="115">
        <v>1918</v>
      </c>
      <c r="Y25" s="100">
        <v>0</v>
      </c>
      <c r="Z25" s="100">
        <v>0</v>
      </c>
      <c r="AA25" s="100">
        <v>0</v>
      </c>
      <c r="AB25" s="100">
        <v>0</v>
      </c>
      <c r="AC25" s="100">
        <v>0</v>
      </c>
      <c r="AD25" s="100">
        <v>0</v>
      </c>
      <c r="AE25" s="100">
        <v>0</v>
      </c>
      <c r="AF25" s="100">
        <v>1.1360402999999999</v>
      </c>
      <c r="AG25" s="100">
        <v>0.66238940000000002</v>
      </c>
      <c r="AH25" s="100">
        <v>3.8794995999999999</v>
      </c>
      <c r="AI25" s="100">
        <v>3.6472788999999999</v>
      </c>
      <c r="AJ25" s="100">
        <v>4.5694963</v>
      </c>
      <c r="AK25" s="100">
        <v>13.150474000000001</v>
      </c>
      <c r="AL25" s="100">
        <v>17.387523999999999</v>
      </c>
      <c r="AM25" s="100">
        <v>49.582186999999998</v>
      </c>
      <c r="AN25" s="100">
        <v>41.083157</v>
      </c>
      <c r="AO25" s="100">
        <v>20.981956</v>
      </c>
      <c r="AP25" s="100">
        <v>60.926076000000002</v>
      </c>
      <c r="AQ25" s="100">
        <v>2.4198369999999998</v>
      </c>
      <c r="AR25" s="100">
        <v>5.9779209</v>
      </c>
      <c r="AS25" s="126"/>
      <c r="AT25" s="115">
        <v>1918</v>
      </c>
      <c r="AU25" s="100">
        <v>0</v>
      </c>
      <c r="AV25" s="100">
        <v>0</v>
      </c>
      <c r="AW25" s="100">
        <v>0</v>
      </c>
      <c r="AX25" s="100">
        <v>0.43023699999999998</v>
      </c>
      <c r="AY25" s="100">
        <v>0.22230659999999999</v>
      </c>
      <c r="AZ25" s="100">
        <v>0</v>
      </c>
      <c r="BA25" s="100">
        <v>0.2417291</v>
      </c>
      <c r="BB25" s="100">
        <v>1.1075699999999999</v>
      </c>
      <c r="BC25" s="100">
        <v>0.95497909999999997</v>
      </c>
      <c r="BD25" s="100">
        <v>4.0517833000000003</v>
      </c>
      <c r="BE25" s="100">
        <v>9.2894225000000006</v>
      </c>
      <c r="BF25" s="100">
        <v>8.8782443000000004</v>
      </c>
      <c r="BG25" s="100">
        <v>20.993279999999999</v>
      </c>
      <c r="BH25" s="100">
        <v>24.423179999999999</v>
      </c>
      <c r="BI25" s="100">
        <v>41.567211999999998</v>
      </c>
      <c r="BJ25" s="100">
        <v>56.384233000000002</v>
      </c>
      <c r="BK25" s="100">
        <v>79.614030999999997</v>
      </c>
      <c r="BL25" s="100">
        <v>75.701046000000005</v>
      </c>
      <c r="BM25" s="100">
        <v>3.6274958000000002</v>
      </c>
      <c r="BN25" s="100">
        <v>8.5991035999999994</v>
      </c>
      <c r="BO25" s="126"/>
      <c r="BP25" s="115">
        <v>1918</v>
      </c>
    </row>
    <row r="26" spans="1:68" s="92" customFormat="1">
      <c r="A26" s="126"/>
      <c r="B26" s="115">
        <v>1919</v>
      </c>
      <c r="C26" s="100">
        <v>0.6678809</v>
      </c>
      <c r="D26" s="100">
        <v>0</v>
      </c>
      <c r="E26" s="100">
        <v>0</v>
      </c>
      <c r="F26" s="100">
        <v>0.423898</v>
      </c>
      <c r="G26" s="100">
        <v>0</v>
      </c>
      <c r="H26" s="100">
        <v>0</v>
      </c>
      <c r="I26" s="100">
        <v>0.92534669999999997</v>
      </c>
      <c r="J26" s="100">
        <v>3.1628788000000001</v>
      </c>
      <c r="K26" s="100">
        <v>1.2073678000000001</v>
      </c>
      <c r="L26" s="100">
        <v>6.257161</v>
      </c>
      <c r="M26" s="100">
        <v>9.2470013000000009</v>
      </c>
      <c r="N26" s="100">
        <v>10.144962</v>
      </c>
      <c r="O26" s="100">
        <v>16.836677000000002</v>
      </c>
      <c r="P26" s="100">
        <v>38.933446000000004</v>
      </c>
      <c r="Q26" s="100">
        <v>30.552076</v>
      </c>
      <c r="R26" s="100">
        <v>40.753532999999997</v>
      </c>
      <c r="S26" s="100">
        <v>74.685785999999993</v>
      </c>
      <c r="T26" s="100">
        <v>112.39491</v>
      </c>
      <c r="U26" s="100">
        <v>4.1415948</v>
      </c>
      <c r="V26" s="100">
        <v>9.0453427000000008</v>
      </c>
      <c r="W26" s="126"/>
      <c r="X26" s="115">
        <v>1919</v>
      </c>
      <c r="Y26" s="100">
        <v>0.34624840000000001</v>
      </c>
      <c r="Z26" s="100">
        <v>0.3559717</v>
      </c>
      <c r="AA26" s="100">
        <v>0.39630009999999999</v>
      </c>
      <c r="AB26" s="100">
        <v>0</v>
      </c>
      <c r="AC26" s="100">
        <v>0</v>
      </c>
      <c r="AD26" s="100">
        <v>0.87806410000000001</v>
      </c>
      <c r="AE26" s="100">
        <v>0.95668330000000001</v>
      </c>
      <c r="AF26" s="100">
        <v>2.2083172000000002</v>
      </c>
      <c r="AG26" s="100">
        <v>1.9403360000000001</v>
      </c>
      <c r="AH26" s="100">
        <v>3.7968416</v>
      </c>
      <c r="AI26" s="100">
        <v>6.1866311999999999</v>
      </c>
      <c r="AJ26" s="100">
        <v>9.7977313000000006</v>
      </c>
      <c r="AK26" s="100">
        <v>19.473547</v>
      </c>
      <c r="AL26" s="100">
        <v>27.460920999999999</v>
      </c>
      <c r="AM26" s="100">
        <v>51.888750999999999</v>
      </c>
      <c r="AN26" s="100">
        <v>45.267530999999998</v>
      </c>
      <c r="AO26" s="100">
        <v>30.649775000000002</v>
      </c>
      <c r="AP26" s="100">
        <v>58.639561999999998</v>
      </c>
      <c r="AQ26" s="100">
        <v>3.6117149999999998</v>
      </c>
      <c r="AR26" s="100">
        <v>7.7477722</v>
      </c>
      <c r="AS26" s="126"/>
      <c r="AT26" s="115">
        <v>1919</v>
      </c>
      <c r="AU26" s="100">
        <v>0.50997459999999994</v>
      </c>
      <c r="AV26" s="100">
        <v>0.17583560000000001</v>
      </c>
      <c r="AW26" s="100">
        <v>0.19589300000000001</v>
      </c>
      <c r="AX26" s="100">
        <v>0.2142367</v>
      </c>
      <c r="AY26" s="100">
        <v>0</v>
      </c>
      <c r="AZ26" s="100">
        <v>0.44664150000000002</v>
      </c>
      <c r="BA26" s="100">
        <v>0.94075410000000004</v>
      </c>
      <c r="BB26" s="100">
        <v>2.6966244000000001</v>
      </c>
      <c r="BC26" s="100">
        <v>1.5612216999999999</v>
      </c>
      <c r="BD26" s="100">
        <v>5.0812343999999996</v>
      </c>
      <c r="BE26" s="100">
        <v>7.8215371999999999</v>
      </c>
      <c r="BF26" s="100">
        <v>9.9857104000000003</v>
      </c>
      <c r="BG26" s="100">
        <v>18.059366000000001</v>
      </c>
      <c r="BH26" s="100">
        <v>33.570897000000002</v>
      </c>
      <c r="BI26" s="100">
        <v>40.902239999999999</v>
      </c>
      <c r="BJ26" s="100">
        <v>43.024903999999999</v>
      </c>
      <c r="BK26" s="100">
        <v>52.190432000000001</v>
      </c>
      <c r="BL26" s="100">
        <v>83.641762</v>
      </c>
      <c r="BM26" s="100">
        <v>3.8819572999999998</v>
      </c>
      <c r="BN26" s="100">
        <v>8.3738445000000006</v>
      </c>
      <c r="BO26" s="126"/>
      <c r="BP26" s="115">
        <v>1919</v>
      </c>
    </row>
    <row r="27" spans="1:68" s="92" customFormat="1">
      <c r="A27" s="126"/>
      <c r="B27" s="115">
        <v>1920</v>
      </c>
      <c r="C27" s="100">
        <v>0</v>
      </c>
      <c r="D27" s="100">
        <v>0.67797549999999995</v>
      </c>
      <c r="E27" s="100">
        <v>0</v>
      </c>
      <c r="F27" s="100">
        <v>0</v>
      </c>
      <c r="G27" s="100">
        <v>0</v>
      </c>
      <c r="H27" s="100">
        <v>0</v>
      </c>
      <c r="I27" s="100">
        <v>0.90245540000000002</v>
      </c>
      <c r="J27" s="100">
        <v>1.5440016999999999</v>
      </c>
      <c r="K27" s="100">
        <v>1.1895925000000001</v>
      </c>
      <c r="L27" s="100">
        <v>8.9613394</v>
      </c>
      <c r="M27" s="100">
        <v>6.0429396000000004</v>
      </c>
      <c r="N27" s="100">
        <v>9.7419188999999999</v>
      </c>
      <c r="O27" s="100">
        <v>24.116890999999999</v>
      </c>
      <c r="P27" s="100">
        <v>26.969152999999999</v>
      </c>
      <c r="Q27" s="100">
        <v>51.258083999999997</v>
      </c>
      <c r="R27" s="100">
        <v>60.867050999999996</v>
      </c>
      <c r="S27" s="100">
        <v>74.181618</v>
      </c>
      <c r="T27" s="100">
        <v>196.75142</v>
      </c>
      <c r="U27" s="100">
        <v>4.4753996999999996</v>
      </c>
      <c r="V27" s="100">
        <v>11.095565000000001</v>
      </c>
      <c r="W27" s="126"/>
      <c r="X27" s="115">
        <v>1920</v>
      </c>
      <c r="Y27" s="100">
        <v>0</v>
      </c>
      <c r="Z27" s="100">
        <v>0</v>
      </c>
      <c r="AA27" s="100">
        <v>0</v>
      </c>
      <c r="AB27" s="100">
        <v>0</v>
      </c>
      <c r="AC27" s="100">
        <v>0</v>
      </c>
      <c r="AD27" s="100">
        <v>0.43003930000000001</v>
      </c>
      <c r="AE27" s="100">
        <v>0.9298961</v>
      </c>
      <c r="AF27" s="100">
        <v>1.0740175000000001</v>
      </c>
      <c r="AG27" s="100">
        <v>3.1594338999999998</v>
      </c>
      <c r="AH27" s="100">
        <v>4.4611589</v>
      </c>
      <c r="AI27" s="100">
        <v>7.7171343999999999</v>
      </c>
      <c r="AJ27" s="100">
        <v>4.1589119999999999</v>
      </c>
      <c r="AK27" s="100">
        <v>14.599276</v>
      </c>
      <c r="AL27" s="100">
        <v>12.327923</v>
      </c>
      <c r="AM27" s="100">
        <v>31.829293</v>
      </c>
      <c r="AN27" s="100">
        <v>34.498223000000003</v>
      </c>
      <c r="AO27" s="100">
        <v>79.649541999999997</v>
      </c>
      <c r="AP27" s="100">
        <v>113.03693</v>
      </c>
      <c r="AQ27" s="100">
        <v>2.9287844999999999</v>
      </c>
      <c r="AR27" s="100">
        <v>7.3898275</v>
      </c>
      <c r="AS27" s="126"/>
      <c r="AT27" s="115">
        <v>1920</v>
      </c>
      <c r="AU27" s="100">
        <v>0</v>
      </c>
      <c r="AV27" s="100">
        <v>0.3430493</v>
      </c>
      <c r="AW27" s="100">
        <v>0</v>
      </c>
      <c r="AX27" s="100">
        <v>0</v>
      </c>
      <c r="AY27" s="100">
        <v>0</v>
      </c>
      <c r="AZ27" s="100">
        <v>0.21983179999999999</v>
      </c>
      <c r="BA27" s="100">
        <v>0.91597030000000002</v>
      </c>
      <c r="BB27" s="100">
        <v>1.3140016999999999</v>
      </c>
      <c r="BC27" s="100">
        <v>2.1447327</v>
      </c>
      <c r="BD27" s="100">
        <v>6.7963506000000002</v>
      </c>
      <c r="BE27" s="100">
        <v>6.8270488</v>
      </c>
      <c r="BF27" s="100">
        <v>7.1738378999999997</v>
      </c>
      <c r="BG27" s="100">
        <v>19.701751999999999</v>
      </c>
      <c r="BH27" s="100">
        <v>20.136333</v>
      </c>
      <c r="BI27" s="100">
        <v>41.806603000000003</v>
      </c>
      <c r="BJ27" s="100">
        <v>47.492876000000003</v>
      </c>
      <c r="BK27" s="100">
        <v>77.000867999999997</v>
      </c>
      <c r="BL27" s="100">
        <v>151.78653</v>
      </c>
      <c r="BM27" s="100">
        <v>3.7160902999999998</v>
      </c>
      <c r="BN27" s="100">
        <v>9.2497044000000006</v>
      </c>
      <c r="BO27" s="126"/>
      <c r="BP27" s="115">
        <v>1920</v>
      </c>
    </row>
    <row r="28" spans="1:68">
      <c r="A28" s="128"/>
      <c r="B28" s="116">
        <v>1921</v>
      </c>
      <c r="C28" s="100">
        <v>0.97624469999999997</v>
      </c>
      <c r="D28" s="100">
        <v>0.99272009999999999</v>
      </c>
      <c r="E28" s="100">
        <v>0</v>
      </c>
      <c r="F28" s="100">
        <v>0</v>
      </c>
      <c r="G28" s="100">
        <v>0</v>
      </c>
      <c r="H28" s="100">
        <v>0</v>
      </c>
      <c r="I28" s="100">
        <v>0.44033470000000002</v>
      </c>
      <c r="J28" s="100">
        <v>1.5082956000000001</v>
      </c>
      <c r="K28" s="100">
        <v>1.7584994</v>
      </c>
      <c r="L28" s="100">
        <v>3.4176350000000002</v>
      </c>
      <c r="M28" s="100">
        <v>9.6296295999999995</v>
      </c>
      <c r="N28" s="100">
        <v>12.776831</v>
      </c>
      <c r="O28" s="100">
        <v>12.087911999999999</v>
      </c>
      <c r="P28" s="100">
        <v>31.413613000000002</v>
      </c>
      <c r="Q28" s="100">
        <v>65.476190000000003</v>
      </c>
      <c r="R28" s="100">
        <v>90.909091000000004</v>
      </c>
      <c r="S28" s="100">
        <v>84.210526000000002</v>
      </c>
      <c r="T28" s="100">
        <v>127.65957</v>
      </c>
      <c r="U28" s="100">
        <v>4.6538475000000004</v>
      </c>
      <c r="V28" s="100">
        <v>11.342414</v>
      </c>
      <c r="W28" s="128"/>
      <c r="X28" s="116">
        <v>1921</v>
      </c>
      <c r="Y28" s="100">
        <v>0.67499160000000002</v>
      </c>
      <c r="Z28" s="100">
        <v>0.33886820000000001</v>
      </c>
      <c r="AA28" s="100">
        <v>0</v>
      </c>
      <c r="AB28" s="100">
        <v>0</v>
      </c>
      <c r="AC28" s="100">
        <v>0</v>
      </c>
      <c r="AD28" s="100">
        <v>1.2642225</v>
      </c>
      <c r="AE28" s="100">
        <v>0.90456809999999999</v>
      </c>
      <c r="AF28" s="100">
        <v>1.5682175</v>
      </c>
      <c r="AG28" s="100">
        <v>3.0883261000000002</v>
      </c>
      <c r="AH28" s="100">
        <v>2.9133285</v>
      </c>
      <c r="AI28" s="100">
        <v>4.9958368000000002</v>
      </c>
      <c r="AJ28" s="100">
        <v>3.9800995000000001</v>
      </c>
      <c r="AK28" s="100">
        <v>8.8832486999999993</v>
      </c>
      <c r="AL28" s="100">
        <v>16</v>
      </c>
      <c r="AM28" s="100">
        <v>34.375</v>
      </c>
      <c r="AN28" s="100">
        <v>19.323671000000001</v>
      </c>
      <c r="AO28" s="100">
        <v>19.417476000000001</v>
      </c>
      <c r="AP28" s="100">
        <v>18.181818</v>
      </c>
      <c r="AQ28" s="100">
        <v>2.3479428000000002</v>
      </c>
      <c r="AR28" s="100">
        <v>4.4940001000000001</v>
      </c>
      <c r="AS28" s="128"/>
      <c r="AT28" s="116">
        <v>1921</v>
      </c>
      <c r="AU28" s="100">
        <v>0.82836319999999997</v>
      </c>
      <c r="AV28" s="100">
        <v>0.66968019999999995</v>
      </c>
      <c r="AW28" s="100">
        <v>0</v>
      </c>
      <c r="AX28" s="100">
        <v>0</v>
      </c>
      <c r="AY28" s="100">
        <v>0</v>
      </c>
      <c r="AZ28" s="100">
        <v>0.6493506</v>
      </c>
      <c r="BA28" s="100">
        <v>0.66934400000000005</v>
      </c>
      <c r="BB28" s="100">
        <v>1.5376730000000001</v>
      </c>
      <c r="BC28" s="100">
        <v>2.406015</v>
      </c>
      <c r="BD28" s="100">
        <v>3.1734838000000001</v>
      </c>
      <c r="BE28" s="100">
        <v>7.4480595999999997</v>
      </c>
      <c r="BF28" s="100">
        <v>8.7195961000000004</v>
      </c>
      <c r="BG28" s="100">
        <v>10.600707</v>
      </c>
      <c r="BH28" s="100">
        <v>24.231127999999998</v>
      </c>
      <c r="BI28" s="100">
        <v>50.304878000000002</v>
      </c>
      <c r="BJ28" s="100">
        <v>54.320988</v>
      </c>
      <c r="BK28" s="100">
        <v>50.505051000000002</v>
      </c>
      <c r="BL28" s="100">
        <v>68.627450999999994</v>
      </c>
      <c r="BM28" s="100">
        <v>3.5196421999999998</v>
      </c>
      <c r="BN28" s="100">
        <v>7.8792486000000004</v>
      </c>
      <c r="BO28" s="128"/>
      <c r="BP28" s="116">
        <v>1921</v>
      </c>
    </row>
    <row r="29" spans="1:68">
      <c r="A29" s="128"/>
      <c r="B29" s="117">
        <v>1922</v>
      </c>
      <c r="C29" s="100">
        <v>0.6412312</v>
      </c>
      <c r="D29" s="100">
        <v>0.327654</v>
      </c>
      <c r="E29" s="100">
        <v>0.3620565</v>
      </c>
      <c r="F29" s="100">
        <v>0</v>
      </c>
      <c r="G29" s="100">
        <v>0</v>
      </c>
      <c r="H29" s="100">
        <v>0.45065339999999998</v>
      </c>
      <c r="I29" s="100">
        <v>0.43233899999999997</v>
      </c>
      <c r="J29" s="100">
        <v>1.459854</v>
      </c>
      <c r="K29" s="100">
        <v>2.2650057000000001</v>
      </c>
      <c r="L29" s="100">
        <v>2.7045300999999999</v>
      </c>
      <c r="M29" s="100">
        <v>6.5406976999999999</v>
      </c>
      <c r="N29" s="100">
        <v>6.6889631999999999</v>
      </c>
      <c r="O29" s="100">
        <v>11.578946999999999</v>
      </c>
      <c r="P29" s="100">
        <v>22.364217</v>
      </c>
      <c r="Q29" s="100">
        <v>51.136364</v>
      </c>
      <c r="R29" s="100">
        <v>39.408867000000001</v>
      </c>
      <c r="S29" s="100">
        <v>30.927835000000002</v>
      </c>
      <c r="T29" s="100">
        <v>85.106382999999994</v>
      </c>
      <c r="U29" s="100">
        <v>3.2491612000000001</v>
      </c>
      <c r="V29" s="100">
        <v>7.1166375999999998</v>
      </c>
      <c r="W29" s="128"/>
      <c r="X29" s="117">
        <v>1922</v>
      </c>
      <c r="Y29" s="100">
        <v>0.3333333</v>
      </c>
      <c r="Z29" s="100">
        <v>0</v>
      </c>
      <c r="AA29" s="100">
        <v>0</v>
      </c>
      <c r="AB29" s="100">
        <v>0.42069839999999997</v>
      </c>
      <c r="AC29" s="100">
        <v>0</v>
      </c>
      <c r="AD29" s="100">
        <v>0.42372880000000002</v>
      </c>
      <c r="AE29" s="100">
        <v>0</v>
      </c>
      <c r="AF29" s="100">
        <v>1.0141988</v>
      </c>
      <c r="AG29" s="100">
        <v>0</v>
      </c>
      <c r="AH29" s="100">
        <v>1.4295926000000001</v>
      </c>
      <c r="AI29" s="100">
        <v>7.2522159999999998</v>
      </c>
      <c r="AJ29" s="100">
        <v>6.8027211000000003</v>
      </c>
      <c r="AK29" s="100">
        <v>9.6852300000000007</v>
      </c>
      <c r="AL29" s="100">
        <v>16.423358</v>
      </c>
      <c r="AM29" s="100">
        <v>15.151515</v>
      </c>
      <c r="AN29" s="100">
        <v>42.056075</v>
      </c>
      <c r="AO29" s="100">
        <v>66.037735999999995</v>
      </c>
      <c r="AP29" s="100">
        <v>107.14286</v>
      </c>
      <c r="AQ29" s="100">
        <v>2.4466842</v>
      </c>
      <c r="AR29" s="100">
        <v>6.2969102000000001</v>
      </c>
      <c r="AS29" s="128"/>
      <c r="AT29" s="117">
        <v>1922</v>
      </c>
      <c r="AU29" s="100">
        <v>0.4902762</v>
      </c>
      <c r="AV29" s="100">
        <v>0.16597509999999999</v>
      </c>
      <c r="AW29" s="100">
        <v>0.18311659999999999</v>
      </c>
      <c r="AX29" s="100">
        <v>0.20738280000000001</v>
      </c>
      <c r="AY29" s="100">
        <v>0</v>
      </c>
      <c r="AZ29" s="100">
        <v>0.43677660000000001</v>
      </c>
      <c r="BA29" s="100">
        <v>0.21800739999999999</v>
      </c>
      <c r="BB29" s="100">
        <v>1.2416191000000001</v>
      </c>
      <c r="BC29" s="100">
        <v>1.1614401999999999</v>
      </c>
      <c r="BD29" s="100">
        <v>2.0847810999999998</v>
      </c>
      <c r="BE29" s="100">
        <v>6.8781046999999997</v>
      </c>
      <c r="BF29" s="100">
        <v>6.7415729999999998</v>
      </c>
      <c r="BG29" s="100">
        <v>10.698198</v>
      </c>
      <c r="BH29" s="100">
        <v>19.591141</v>
      </c>
      <c r="BI29" s="100">
        <v>33.724339999999998</v>
      </c>
      <c r="BJ29" s="100">
        <v>40.767386000000002</v>
      </c>
      <c r="BK29" s="100">
        <v>49.261083999999997</v>
      </c>
      <c r="BL29" s="100">
        <v>97.087378999999999</v>
      </c>
      <c r="BM29" s="100">
        <v>2.8546293</v>
      </c>
      <c r="BN29" s="100">
        <v>6.7656587999999998</v>
      </c>
      <c r="BO29" s="128"/>
      <c r="BP29" s="117">
        <v>1922</v>
      </c>
    </row>
    <row r="30" spans="1:68">
      <c r="A30" s="128"/>
      <c r="B30" s="117">
        <v>1923</v>
      </c>
      <c r="C30" s="100">
        <v>1.2586531999999999</v>
      </c>
      <c r="D30" s="100">
        <v>0</v>
      </c>
      <c r="E30" s="100">
        <v>0</v>
      </c>
      <c r="F30" s="100">
        <v>0.39588279999999998</v>
      </c>
      <c r="G30" s="100">
        <v>0</v>
      </c>
      <c r="H30" s="100">
        <v>0</v>
      </c>
      <c r="I30" s="100">
        <v>0.85616440000000005</v>
      </c>
      <c r="J30" s="100">
        <v>1.3966479999999999</v>
      </c>
      <c r="K30" s="100">
        <v>2.7397260000000001</v>
      </c>
      <c r="L30" s="100">
        <v>3.9292731000000001</v>
      </c>
      <c r="M30" s="100">
        <v>8.5714286000000008</v>
      </c>
      <c r="N30" s="100">
        <v>13.082584000000001</v>
      </c>
      <c r="O30" s="100">
        <v>18.962076</v>
      </c>
      <c r="P30" s="100">
        <v>32.496307000000002</v>
      </c>
      <c r="Q30" s="100">
        <v>61.497326000000001</v>
      </c>
      <c r="R30" s="100">
        <v>71.770335000000003</v>
      </c>
      <c r="S30" s="100">
        <v>138.61385999999999</v>
      </c>
      <c r="T30" s="100">
        <v>155.55556000000001</v>
      </c>
      <c r="U30" s="100">
        <v>5.1745549999999998</v>
      </c>
      <c r="V30" s="100">
        <v>12.390271</v>
      </c>
      <c r="W30" s="128"/>
      <c r="X30" s="117">
        <v>1923</v>
      </c>
      <c r="Y30" s="100">
        <v>0.98231829999999998</v>
      </c>
      <c r="Z30" s="100">
        <v>0</v>
      </c>
      <c r="AA30" s="100">
        <v>0</v>
      </c>
      <c r="AB30" s="100">
        <v>0</v>
      </c>
      <c r="AC30" s="100">
        <v>0.43308790000000003</v>
      </c>
      <c r="AD30" s="100">
        <v>0.42589440000000001</v>
      </c>
      <c r="AE30" s="100">
        <v>0.86355789999999999</v>
      </c>
      <c r="AF30" s="100">
        <v>1.9512195000000001</v>
      </c>
      <c r="AG30" s="100">
        <v>1.7331023000000001</v>
      </c>
      <c r="AH30" s="100">
        <v>4.8746517999999996</v>
      </c>
      <c r="AI30" s="100">
        <v>3.9432176999999999</v>
      </c>
      <c r="AJ30" s="100">
        <v>7.5258702</v>
      </c>
      <c r="AK30" s="100">
        <v>16.166281999999999</v>
      </c>
      <c r="AL30" s="100">
        <v>16.778523</v>
      </c>
      <c r="AM30" s="100">
        <v>46.376812000000001</v>
      </c>
      <c r="AN30" s="100">
        <v>41.095889999999997</v>
      </c>
      <c r="AO30" s="100">
        <v>63.636364</v>
      </c>
      <c r="AP30" s="100">
        <v>54.545454999999997</v>
      </c>
      <c r="AQ30" s="100">
        <v>3.3636298999999998</v>
      </c>
      <c r="AR30" s="100">
        <v>7.1945461999999996</v>
      </c>
      <c r="AS30" s="128"/>
      <c r="AT30" s="117">
        <v>1923</v>
      </c>
      <c r="AU30" s="100">
        <v>1.1232348999999999</v>
      </c>
      <c r="AV30" s="100">
        <v>0</v>
      </c>
      <c r="AW30" s="100">
        <v>0</v>
      </c>
      <c r="AX30" s="100">
        <v>0.20108590000000001</v>
      </c>
      <c r="AY30" s="100">
        <v>0.21668470000000001</v>
      </c>
      <c r="AZ30" s="100">
        <v>0.2189142</v>
      </c>
      <c r="BA30" s="100">
        <v>0.85984519999999998</v>
      </c>
      <c r="BB30" s="100">
        <v>1.6674606999999999</v>
      </c>
      <c r="BC30" s="100">
        <v>2.2497188000000001</v>
      </c>
      <c r="BD30" s="100">
        <v>4.3874452000000002</v>
      </c>
      <c r="BE30" s="100">
        <v>6.3718140999999999</v>
      </c>
      <c r="BF30" s="100">
        <v>10.498688</v>
      </c>
      <c r="BG30" s="100">
        <v>17.665952999999998</v>
      </c>
      <c r="BH30" s="100">
        <v>25.137471000000001</v>
      </c>
      <c r="BI30" s="100">
        <v>54.242002999999997</v>
      </c>
      <c r="BJ30" s="100">
        <v>56.074765999999997</v>
      </c>
      <c r="BK30" s="100">
        <v>99.526066</v>
      </c>
      <c r="BL30" s="100">
        <v>100</v>
      </c>
      <c r="BM30" s="100">
        <v>4.2856641</v>
      </c>
      <c r="BN30" s="100">
        <v>9.7366688000000003</v>
      </c>
      <c r="BO30" s="128"/>
      <c r="BP30" s="117">
        <v>1923</v>
      </c>
    </row>
    <row r="31" spans="1:68">
      <c r="A31" s="128"/>
      <c r="B31" s="117">
        <v>1924</v>
      </c>
      <c r="C31" s="100">
        <v>0.30978929999999999</v>
      </c>
      <c r="D31" s="100">
        <v>0.66291020000000001</v>
      </c>
      <c r="E31" s="100">
        <v>0</v>
      </c>
      <c r="F31" s="100">
        <v>0.38328859999999998</v>
      </c>
      <c r="G31" s="100">
        <v>0</v>
      </c>
      <c r="H31" s="100">
        <v>0</v>
      </c>
      <c r="I31" s="100">
        <v>1.2815036</v>
      </c>
      <c r="J31" s="100">
        <v>1.3471036999999999</v>
      </c>
      <c r="K31" s="100">
        <v>1.5831135000000001</v>
      </c>
      <c r="L31" s="100">
        <v>10.759494</v>
      </c>
      <c r="M31" s="100">
        <v>13.370865999999999</v>
      </c>
      <c r="N31" s="100">
        <v>15.187849999999999</v>
      </c>
      <c r="O31" s="100">
        <v>24.809159999999999</v>
      </c>
      <c r="P31" s="100">
        <v>35.961272000000001</v>
      </c>
      <c r="Q31" s="100">
        <v>57.5</v>
      </c>
      <c r="R31" s="100">
        <v>87.557603999999998</v>
      </c>
      <c r="S31" s="100">
        <v>67.961164999999994</v>
      </c>
      <c r="T31" s="100">
        <v>195.12195</v>
      </c>
      <c r="U31" s="100">
        <v>5.9767010000000003</v>
      </c>
      <c r="V31" s="100">
        <v>13.221748</v>
      </c>
      <c r="W31" s="128"/>
      <c r="X31" s="117">
        <v>1924</v>
      </c>
      <c r="Y31" s="100">
        <v>0</v>
      </c>
      <c r="Z31" s="100">
        <v>0.3423485</v>
      </c>
      <c r="AA31" s="100">
        <v>0</v>
      </c>
      <c r="AB31" s="100">
        <v>0</v>
      </c>
      <c r="AC31" s="100">
        <v>0</v>
      </c>
      <c r="AD31" s="100">
        <v>0.85873770000000005</v>
      </c>
      <c r="AE31" s="100">
        <v>0.4244482</v>
      </c>
      <c r="AF31" s="100">
        <v>1.8859029</v>
      </c>
      <c r="AG31" s="100">
        <v>3.3538290000000002</v>
      </c>
      <c r="AH31" s="100">
        <v>5.4090601999999999</v>
      </c>
      <c r="AI31" s="100">
        <v>5.3929121999999996</v>
      </c>
      <c r="AJ31" s="100">
        <v>5.4595086000000004</v>
      </c>
      <c r="AK31" s="100">
        <v>16.574586</v>
      </c>
      <c r="AL31" s="100">
        <v>28.169014000000001</v>
      </c>
      <c r="AM31" s="100">
        <v>32.967033000000001</v>
      </c>
      <c r="AN31" s="100">
        <v>45.045045000000002</v>
      </c>
      <c r="AO31" s="100">
        <v>43.103448</v>
      </c>
      <c r="AP31" s="100">
        <v>57.692307999999997</v>
      </c>
      <c r="AQ31" s="100">
        <v>3.4389585</v>
      </c>
      <c r="AR31" s="100">
        <v>7.0446133</v>
      </c>
      <c r="AS31" s="128"/>
      <c r="AT31" s="117">
        <v>1924</v>
      </c>
      <c r="AU31" s="100">
        <v>0.15795290000000001</v>
      </c>
      <c r="AV31" s="100">
        <v>0.50522060000000002</v>
      </c>
      <c r="AW31" s="100">
        <v>0</v>
      </c>
      <c r="AX31" s="100">
        <v>0.19512199999999999</v>
      </c>
      <c r="AY31" s="100">
        <v>0</v>
      </c>
      <c r="AZ31" s="100">
        <v>0.43898160000000003</v>
      </c>
      <c r="BA31" s="100">
        <v>0.85160740000000001</v>
      </c>
      <c r="BB31" s="100">
        <v>1.6099356</v>
      </c>
      <c r="BC31" s="100">
        <v>2.4429967000000001</v>
      </c>
      <c r="BD31" s="100">
        <v>8.1726054000000001</v>
      </c>
      <c r="BE31" s="100">
        <v>9.5623391000000009</v>
      </c>
      <c r="BF31" s="100">
        <v>10.638298000000001</v>
      </c>
      <c r="BG31" s="100">
        <v>20.993344</v>
      </c>
      <c r="BH31" s="100">
        <v>32.305433000000001</v>
      </c>
      <c r="BI31" s="100">
        <v>45.811518</v>
      </c>
      <c r="BJ31" s="100">
        <v>66.059225999999995</v>
      </c>
      <c r="BK31" s="100">
        <v>54.794521000000003</v>
      </c>
      <c r="BL31" s="100">
        <v>118.27957000000001</v>
      </c>
      <c r="BM31" s="100">
        <v>4.7322411999999998</v>
      </c>
      <c r="BN31" s="100">
        <v>10.076731000000001</v>
      </c>
      <c r="BO31" s="128"/>
      <c r="BP31" s="117">
        <v>1924</v>
      </c>
    </row>
    <row r="32" spans="1:68">
      <c r="A32" s="128"/>
      <c r="B32" s="117">
        <v>1925</v>
      </c>
      <c r="C32" s="100">
        <v>0.30599759999999998</v>
      </c>
      <c r="D32" s="100">
        <v>0</v>
      </c>
      <c r="E32" s="100">
        <v>0</v>
      </c>
      <c r="F32" s="100">
        <v>0.36859570000000003</v>
      </c>
      <c r="G32" s="100">
        <v>0</v>
      </c>
      <c r="H32" s="100">
        <v>0.4342162</v>
      </c>
      <c r="I32" s="100">
        <v>0.42643920000000002</v>
      </c>
      <c r="J32" s="100">
        <v>0.87450810000000001</v>
      </c>
      <c r="K32" s="100">
        <v>1.5345268999999999</v>
      </c>
      <c r="L32" s="100">
        <v>2.4375380999999998</v>
      </c>
      <c r="M32" s="100">
        <v>8.4447571999999997</v>
      </c>
      <c r="N32" s="100">
        <v>6.3041764999999996</v>
      </c>
      <c r="O32" s="100">
        <v>15.828678</v>
      </c>
      <c r="P32" s="100">
        <v>13.089005</v>
      </c>
      <c r="Q32" s="100">
        <v>18.604651</v>
      </c>
      <c r="R32" s="100">
        <v>49.327354</v>
      </c>
      <c r="S32" s="100">
        <v>81.818181999999993</v>
      </c>
      <c r="T32" s="100">
        <v>125</v>
      </c>
      <c r="U32" s="100">
        <v>3.0681930999999998</v>
      </c>
      <c r="V32" s="100">
        <v>7.5184289</v>
      </c>
      <c r="W32" s="128"/>
      <c r="X32" s="117">
        <v>1925</v>
      </c>
      <c r="Y32" s="100">
        <v>1.2666244</v>
      </c>
      <c r="Z32" s="100">
        <v>0</v>
      </c>
      <c r="AA32" s="100">
        <v>0</v>
      </c>
      <c r="AB32" s="100">
        <v>0.3868472</v>
      </c>
      <c r="AC32" s="100">
        <v>0</v>
      </c>
      <c r="AD32" s="100">
        <v>0.42589440000000001</v>
      </c>
      <c r="AE32" s="100">
        <v>1.2599748</v>
      </c>
      <c r="AF32" s="100">
        <v>0.91996319999999998</v>
      </c>
      <c r="AG32" s="100">
        <v>1.626898</v>
      </c>
      <c r="AH32" s="100">
        <v>0</v>
      </c>
      <c r="AI32" s="100">
        <v>0.75815010000000005</v>
      </c>
      <c r="AJ32" s="100">
        <v>1.7652251000000001</v>
      </c>
      <c r="AK32" s="100">
        <v>11.827957</v>
      </c>
      <c r="AL32" s="100">
        <v>13.215859</v>
      </c>
      <c r="AM32" s="100">
        <v>33.419023000000003</v>
      </c>
      <c r="AN32" s="100">
        <v>51.948051999999997</v>
      </c>
      <c r="AO32" s="100">
        <v>49.586776999999998</v>
      </c>
      <c r="AP32" s="100">
        <v>76.923077000000006</v>
      </c>
      <c r="AQ32" s="100">
        <v>2.4758433000000002</v>
      </c>
      <c r="AR32" s="100">
        <v>5.9220556000000002</v>
      </c>
      <c r="AS32" s="128"/>
      <c r="AT32" s="117">
        <v>1925</v>
      </c>
      <c r="AU32" s="100">
        <v>0.77808900000000003</v>
      </c>
      <c r="AV32" s="100">
        <v>0</v>
      </c>
      <c r="AW32" s="100">
        <v>0</v>
      </c>
      <c r="AX32" s="100">
        <v>0.37750089999999997</v>
      </c>
      <c r="AY32" s="100">
        <v>0</v>
      </c>
      <c r="AZ32" s="100">
        <v>0.43001509999999998</v>
      </c>
      <c r="BA32" s="100">
        <v>0.84638170000000001</v>
      </c>
      <c r="BB32" s="100">
        <v>0.89665989999999995</v>
      </c>
      <c r="BC32" s="100">
        <v>1.5793630000000001</v>
      </c>
      <c r="BD32" s="100">
        <v>1.2586531999999999</v>
      </c>
      <c r="BE32" s="100">
        <v>4.7445255</v>
      </c>
      <c r="BF32" s="100">
        <v>4.1631973000000002</v>
      </c>
      <c r="BG32" s="100">
        <v>13.972056</v>
      </c>
      <c r="BH32" s="100">
        <v>13.148789000000001</v>
      </c>
      <c r="BI32" s="100">
        <v>25.641026</v>
      </c>
      <c r="BJ32" s="100">
        <v>50.660792999999998</v>
      </c>
      <c r="BK32" s="100">
        <v>64.935064999999994</v>
      </c>
      <c r="BL32" s="100">
        <v>97.826087000000001</v>
      </c>
      <c r="BM32" s="100">
        <v>2.7781519000000001</v>
      </c>
      <c r="BN32" s="100">
        <v>6.6773255000000002</v>
      </c>
      <c r="BO32" s="128"/>
      <c r="BP32" s="117">
        <v>1925</v>
      </c>
    </row>
    <row r="33" spans="1:68">
      <c r="A33" s="128"/>
      <c r="B33" s="117">
        <v>1926</v>
      </c>
      <c r="C33" s="100">
        <v>0.61387349999999996</v>
      </c>
      <c r="D33" s="100">
        <v>0</v>
      </c>
      <c r="E33" s="100">
        <v>0</v>
      </c>
      <c r="F33" s="100">
        <v>0</v>
      </c>
      <c r="G33" s="100">
        <v>0</v>
      </c>
      <c r="H33" s="100">
        <v>0.42229729999999999</v>
      </c>
      <c r="I33" s="100">
        <v>0</v>
      </c>
      <c r="J33" s="100">
        <v>1.2875536000000001</v>
      </c>
      <c r="K33" s="100">
        <v>0.99255579999999999</v>
      </c>
      <c r="L33" s="100">
        <v>2.9463759999999999</v>
      </c>
      <c r="M33" s="100">
        <v>5.6258790000000003</v>
      </c>
      <c r="N33" s="100">
        <v>7.7881619999999998</v>
      </c>
      <c r="O33" s="100">
        <v>12.879485000000001</v>
      </c>
      <c r="P33" s="100">
        <v>13.819095000000001</v>
      </c>
      <c r="Q33" s="100">
        <v>23.809524</v>
      </c>
      <c r="R33" s="100">
        <v>38.461537999999997</v>
      </c>
      <c r="S33" s="100">
        <v>18.181818</v>
      </c>
      <c r="T33" s="100">
        <v>128.20513</v>
      </c>
      <c r="U33" s="100">
        <v>2.6847808999999998</v>
      </c>
      <c r="V33" s="100">
        <v>6.1374449000000002</v>
      </c>
      <c r="W33" s="128"/>
      <c r="X33" s="117">
        <v>1926</v>
      </c>
      <c r="Y33" s="100">
        <v>0.95238100000000003</v>
      </c>
      <c r="Z33" s="100">
        <v>0</v>
      </c>
      <c r="AA33" s="100">
        <v>0.33355570000000001</v>
      </c>
      <c r="AB33" s="100">
        <v>0.37495309999999998</v>
      </c>
      <c r="AC33" s="100">
        <v>0</v>
      </c>
      <c r="AD33" s="100">
        <v>0.84853630000000002</v>
      </c>
      <c r="AE33" s="100">
        <v>0.83229299999999995</v>
      </c>
      <c r="AF33" s="100">
        <v>0</v>
      </c>
      <c r="AG33" s="100">
        <v>0</v>
      </c>
      <c r="AH33" s="100">
        <v>0</v>
      </c>
      <c r="AI33" s="100">
        <v>2.240478</v>
      </c>
      <c r="AJ33" s="100">
        <v>4.2844901000000002</v>
      </c>
      <c r="AK33" s="100">
        <v>2.1008403000000002</v>
      </c>
      <c r="AL33" s="100">
        <v>12.605041999999999</v>
      </c>
      <c r="AM33" s="100">
        <v>19.002375000000001</v>
      </c>
      <c r="AN33" s="100">
        <v>25.423729000000002</v>
      </c>
      <c r="AO33" s="100">
        <v>64</v>
      </c>
      <c r="AP33" s="100">
        <v>94.339623000000003</v>
      </c>
      <c r="AQ33" s="100">
        <v>1.8550998000000001</v>
      </c>
      <c r="AR33" s="100">
        <v>4.8235714999999999</v>
      </c>
      <c r="AS33" s="128"/>
      <c r="AT33" s="117">
        <v>1926</v>
      </c>
      <c r="AU33" s="100">
        <v>0.78027469999999999</v>
      </c>
      <c r="AV33" s="100">
        <v>0</v>
      </c>
      <c r="AW33" s="100">
        <v>0.16498930000000001</v>
      </c>
      <c r="AX33" s="100">
        <v>0.18325089999999999</v>
      </c>
      <c r="AY33" s="100">
        <v>0</v>
      </c>
      <c r="AZ33" s="100">
        <v>0.63492059999999995</v>
      </c>
      <c r="BA33" s="100">
        <v>0.4210526</v>
      </c>
      <c r="BB33" s="100">
        <v>0.65803900000000004</v>
      </c>
      <c r="BC33" s="100">
        <v>0.51072519999999999</v>
      </c>
      <c r="BD33" s="100">
        <v>1.5197567999999999</v>
      </c>
      <c r="BE33" s="100">
        <v>3.9840637000000001</v>
      </c>
      <c r="BF33" s="100">
        <v>6.1199510000000004</v>
      </c>
      <c r="BG33" s="100">
        <v>7.8469838000000003</v>
      </c>
      <c r="BH33" s="100">
        <v>13.245032999999999</v>
      </c>
      <c r="BI33" s="100">
        <v>21.517554000000001</v>
      </c>
      <c r="BJ33" s="100">
        <v>31.914894</v>
      </c>
      <c r="BK33" s="100">
        <v>42.553190999999998</v>
      </c>
      <c r="BL33" s="100">
        <v>108.69565</v>
      </c>
      <c r="BM33" s="100">
        <v>2.278619</v>
      </c>
      <c r="BN33" s="100">
        <v>5.5022983999999999</v>
      </c>
      <c r="BO33" s="128"/>
      <c r="BP33" s="117">
        <v>1926</v>
      </c>
    </row>
    <row r="34" spans="1:68">
      <c r="A34" s="128"/>
      <c r="B34" s="117">
        <v>1927</v>
      </c>
      <c r="C34" s="100">
        <v>0.30902350000000001</v>
      </c>
      <c r="D34" s="100">
        <v>0</v>
      </c>
      <c r="E34" s="100">
        <v>0</v>
      </c>
      <c r="F34" s="100">
        <v>0</v>
      </c>
      <c r="G34" s="100">
        <v>0</v>
      </c>
      <c r="H34" s="100">
        <v>0</v>
      </c>
      <c r="I34" s="100">
        <v>0.85397100000000004</v>
      </c>
      <c r="J34" s="100">
        <v>0.8396306</v>
      </c>
      <c r="K34" s="100">
        <v>1.9184652</v>
      </c>
      <c r="L34" s="100">
        <v>3.4129692999999999</v>
      </c>
      <c r="M34" s="100">
        <v>3.4794711</v>
      </c>
      <c r="N34" s="100">
        <v>8.4745763000000007</v>
      </c>
      <c r="O34" s="100">
        <v>15.482696000000001</v>
      </c>
      <c r="P34" s="100">
        <v>10.895884000000001</v>
      </c>
      <c r="Q34" s="100">
        <v>24.096385999999999</v>
      </c>
      <c r="R34" s="100">
        <v>24.793388</v>
      </c>
      <c r="S34" s="100">
        <v>81.081080999999998</v>
      </c>
      <c r="T34" s="100">
        <v>24.390243999999999</v>
      </c>
      <c r="U34" s="100">
        <v>2.7225529000000002</v>
      </c>
      <c r="V34" s="100">
        <v>5.4140607000000003</v>
      </c>
      <c r="W34" s="128"/>
      <c r="X34" s="117">
        <v>1927</v>
      </c>
      <c r="Y34" s="100">
        <v>0.319081</v>
      </c>
      <c r="Z34" s="100">
        <v>0</v>
      </c>
      <c r="AA34" s="100">
        <v>0</v>
      </c>
      <c r="AB34" s="100">
        <v>0</v>
      </c>
      <c r="AC34" s="100">
        <v>0.40832990000000002</v>
      </c>
      <c r="AD34" s="100">
        <v>0.4198153</v>
      </c>
      <c r="AE34" s="100">
        <v>0</v>
      </c>
      <c r="AF34" s="100">
        <v>1.7398868999999999</v>
      </c>
      <c r="AG34" s="100">
        <v>0.50813010000000003</v>
      </c>
      <c r="AH34" s="100">
        <v>0</v>
      </c>
      <c r="AI34" s="100">
        <v>0</v>
      </c>
      <c r="AJ34" s="100">
        <v>5.0167223999999999</v>
      </c>
      <c r="AK34" s="100">
        <v>6.1538462000000003</v>
      </c>
      <c r="AL34" s="100">
        <v>10.781670999999999</v>
      </c>
      <c r="AM34" s="100">
        <v>21.786491999999999</v>
      </c>
      <c r="AN34" s="100">
        <v>12.345679000000001</v>
      </c>
      <c r="AO34" s="100">
        <v>15.503876</v>
      </c>
      <c r="AP34" s="100">
        <v>54.545454999999997</v>
      </c>
      <c r="AQ34" s="100">
        <v>1.5213148999999999</v>
      </c>
      <c r="AR34" s="100">
        <v>3.2071931999999999</v>
      </c>
      <c r="AS34" s="128"/>
      <c r="AT34" s="117">
        <v>1927</v>
      </c>
      <c r="AU34" s="100">
        <v>0.31397170000000002</v>
      </c>
      <c r="AV34" s="100">
        <v>0</v>
      </c>
      <c r="AW34" s="100">
        <v>0</v>
      </c>
      <c r="AX34" s="100">
        <v>0</v>
      </c>
      <c r="AY34" s="100">
        <v>0.19588639999999999</v>
      </c>
      <c r="AZ34" s="100">
        <v>0.2061856</v>
      </c>
      <c r="BA34" s="100">
        <v>0.42158519999999999</v>
      </c>
      <c r="BB34" s="100">
        <v>1.2817774</v>
      </c>
      <c r="BC34" s="100">
        <v>1.2336541000000001</v>
      </c>
      <c r="BD34" s="100">
        <v>1.7595308000000001</v>
      </c>
      <c r="BE34" s="100">
        <v>1.7863522999999999</v>
      </c>
      <c r="BF34" s="100">
        <v>6.8163593000000002</v>
      </c>
      <c r="BG34" s="100">
        <v>11.095031000000001</v>
      </c>
      <c r="BH34" s="100">
        <v>10.841837</v>
      </c>
      <c r="BI34" s="100">
        <v>22.988506000000001</v>
      </c>
      <c r="BJ34" s="100">
        <v>18.556701</v>
      </c>
      <c r="BK34" s="100">
        <v>45.833333000000003</v>
      </c>
      <c r="BL34" s="100">
        <v>41.666666999999997</v>
      </c>
      <c r="BM34" s="100">
        <v>2.1350585999999998</v>
      </c>
      <c r="BN34" s="100">
        <v>4.3221002999999998</v>
      </c>
      <c r="BO34" s="128"/>
      <c r="BP34" s="117">
        <v>1927</v>
      </c>
    </row>
    <row r="35" spans="1:68">
      <c r="A35" s="128"/>
      <c r="B35" s="117">
        <v>1928</v>
      </c>
      <c r="C35" s="100">
        <v>0.30988529999999997</v>
      </c>
      <c r="D35" s="100">
        <v>0</v>
      </c>
      <c r="E35" s="100">
        <v>0</v>
      </c>
      <c r="F35" s="100">
        <v>0</v>
      </c>
      <c r="G35" s="100">
        <v>0</v>
      </c>
      <c r="H35" s="100">
        <v>0</v>
      </c>
      <c r="I35" s="100">
        <v>0.42480879999999999</v>
      </c>
      <c r="J35" s="100">
        <v>0.83298629999999996</v>
      </c>
      <c r="K35" s="100">
        <v>1.8467221</v>
      </c>
      <c r="L35" s="100">
        <v>3.3130866999999999</v>
      </c>
      <c r="M35" s="100">
        <v>4.7619047999999999</v>
      </c>
      <c r="N35" s="100">
        <v>6.1538462000000003</v>
      </c>
      <c r="O35" s="100">
        <v>14.440433000000001</v>
      </c>
      <c r="P35" s="100">
        <v>16.317015999999999</v>
      </c>
      <c r="Q35" s="100">
        <v>26.365348000000001</v>
      </c>
      <c r="R35" s="100">
        <v>27.667984000000001</v>
      </c>
      <c r="S35" s="100">
        <v>35.087719</v>
      </c>
      <c r="T35" s="100">
        <v>24.390243999999999</v>
      </c>
      <c r="U35" s="100">
        <v>2.6386042999999999</v>
      </c>
      <c r="V35" s="100">
        <v>4.8500888</v>
      </c>
      <c r="W35" s="128"/>
      <c r="X35" s="117">
        <v>1928</v>
      </c>
      <c r="Y35" s="100">
        <v>0.32051279999999999</v>
      </c>
      <c r="Z35" s="100">
        <v>0.65082980000000001</v>
      </c>
      <c r="AA35" s="100">
        <v>0</v>
      </c>
      <c r="AB35" s="100">
        <v>0</v>
      </c>
      <c r="AC35" s="100">
        <v>0.39447729999999998</v>
      </c>
      <c r="AD35" s="100">
        <v>0.4152824</v>
      </c>
      <c r="AE35" s="100">
        <v>0.83298629999999996</v>
      </c>
      <c r="AF35" s="100">
        <v>0.85397100000000004</v>
      </c>
      <c r="AG35" s="100">
        <v>0</v>
      </c>
      <c r="AH35" s="100">
        <v>4.7031158</v>
      </c>
      <c r="AI35" s="100">
        <v>1.4347201999999999</v>
      </c>
      <c r="AJ35" s="100">
        <v>4.9504950000000001</v>
      </c>
      <c r="AK35" s="100">
        <v>4.9751244000000003</v>
      </c>
      <c r="AL35" s="100">
        <v>10.362693999999999</v>
      </c>
      <c r="AM35" s="100">
        <v>12.072435</v>
      </c>
      <c r="AN35" s="100">
        <v>23.809524</v>
      </c>
      <c r="AO35" s="100">
        <v>22.556391000000001</v>
      </c>
      <c r="AP35" s="100">
        <v>35.714286000000001</v>
      </c>
      <c r="AQ35" s="100">
        <v>1.7852505999999999</v>
      </c>
      <c r="AR35" s="100">
        <v>3.4145203</v>
      </c>
      <c r="AS35" s="128"/>
      <c r="AT35" s="117">
        <v>1928</v>
      </c>
      <c r="AU35" s="100">
        <v>0.31510949999999999</v>
      </c>
      <c r="AV35" s="100">
        <v>0.31913200000000003</v>
      </c>
      <c r="AW35" s="100">
        <v>0</v>
      </c>
      <c r="AX35" s="100">
        <v>0</v>
      </c>
      <c r="AY35" s="100">
        <v>0.18867919999999999</v>
      </c>
      <c r="AZ35" s="100">
        <v>0.2017756</v>
      </c>
      <c r="BA35" s="100">
        <v>0.6309148</v>
      </c>
      <c r="BB35" s="100">
        <v>0.84334810000000004</v>
      </c>
      <c r="BC35" s="100">
        <v>0.94921690000000003</v>
      </c>
      <c r="BD35" s="100">
        <v>3.9863325999999999</v>
      </c>
      <c r="BE35" s="100">
        <v>3.1424580999999998</v>
      </c>
      <c r="BF35" s="100">
        <v>5.5732483999999998</v>
      </c>
      <c r="BG35" s="100">
        <v>9.9384761000000008</v>
      </c>
      <c r="BH35" s="100">
        <v>13.496933</v>
      </c>
      <c r="BI35" s="100">
        <v>19.455252999999999</v>
      </c>
      <c r="BJ35" s="100">
        <v>25.742574000000001</v>
      </c>
      <c r="BK35" s="100">
        <v>28.340081000000001</v>
      </c>
      <c r="BL35" s="100">
        <v>30.927835000000002</v>
      </c>
      <c r="BM35" s="100">
        <v>2.2214464999999999</v>
      </c>
      <c r="BN35" s="100">
        <v>4.1624381000000001</v>
      </c>
      <c r="BO35" s="128"/>
      <c r="BP35" s="117">
        <v>1928</v>
      </c>
    </row>
    <row r="36" spans="1:68">
      <c r="A36" s="128"/>
      <c r="B36" s="117">
        <v>1929</v>
      </c>
      <c r="C36" s="100">
        <v>0.31084859999999997</v>
      </c>
      <c r="D36" s="100">
        <v>0.61614290000000005</v>
      </c>
      <c r="E36" s="100">
        <v>0</v>
      </c>
      <c r="F36" s="100">
        <v>0</v>
      </c>
      <c r="G36" s="100">
        <v>0</v>
      </c>
      <c r="H36" s="100">
        <v>0</v>
      </c>
      <c r="I36" s="100">
        <v>0</v>
      </c>
      <c r="J36" s="100">
        <v>0.41806019999999999</v>
      </c>
      <c r="K36" s="100">
        <v>1.8001799999999999</v>
      </c>
      <c r="L36" s="100">
        <v>2.6766595</v>
      </c>
      <c r="M36" s="100">
        <v>7.3138297999999997</v>
      </c>
      <c r="N36" s="100">
        <v>6.1491160999999996</v>
      </c>
      <c r="O36" s="100">
        <v>15.246637</v>
      </c>
      <c r="P36" s="100">
        <v>10.204082</v>
      </c>
      <c r="Q36" s="100">
        <v>23.255814000000001</v>
      </c>
      <c r="R36" s="100">
        <v>44.776119000000001</v>
      </c>
      <c r="S36" s="100">
        <v>50.847458000000003</v>
      </c>
      <c r="T36" s="100">
        <v>47.619047999999999</v>
      </c>
      <c r="U36" s="100">
        <v>2.7868802000000001</v>
      </c>
      <c r="V36" s="100">
        <v>5.7116859</v>
      </c>
      <c r="W36" s="128"/>
      <c r="X36" s="117">
        <v>1929</v>
      </c>
      <c r="Y36" s="100">
        <v>0.64536950000000004</v>
      </c>
      <c r="Z36" s="100">
        <v>0.31959090000000001</v>
      </c>
      <c r="AA36" s="100">
        <v>0.335233</v>
      </c>
      <c r="AB36" s="100">
        <v>0.34094780000000002</v>
      </c>
      <c r="AC36" s="100">
        <v>0</v>
      </c>
      <c r="AD36" s="100">
        <v>0.41186159999999999</v>
      </c>
      <c r="AE36" s="100">
        <v>0</v>
      </c>
      <c r="AF36" s="100">
        <v>1.68563</v>
      </c>
      <c r="AG36" s="100">
        <v>1.8921475999999999</v>
      </c>
      <c r="AH36" s="100">
        <v>1.7133067</v>
      </c>
      <c r="AI36" s="100">
        <v>2.8011203999999998</v>
      </c>
      <c r="AJ36" s="100">
        <v>4.0617384000000003</v>
      </c>
      <c r="AK36" s="100">
        <v>7.7444337000000001</v>
      </c>
      <c r="AL36" s="100">
        <v>7.5</v>
      </c>
      <c r="AM36" s="100">
        <v>15.065913</v>
      </c>
      <c r="AN36" s="100">
        <v>26.515152</v>
      </c>
      <c r="AO36" s="100">
        <v>51.470587999999999</v>
      </c>
      <c r="AP36" s="100">
        <v>84.745762999999997</v>
      </c>
      <c r="AQ36" s="100">
        <v>2.1415329999999999</v>
      </c>
      <c r="AR36" s="100">
        <v>4.7635512999999996</v>
      </c>
      <c r="AS36" s="128"/>
      <c r="AT36" s="117">
        <v>1929</v>
      </c>
      <c r="AU36" s="100">
        <v>0.47498420000000002</v>
      </c>
      <c r="AV36" s="100">
        <v>0.47058820000000001</v>
      </c>
      <c r="AW36" s="100">
        <v>0.16526189999999999</v>
      </c>
      <c r="AX36" s="100">
        <v>0.16722409999999999</v>
      </c>
      <c r="AY36" s="100">
        <v>0</v>
      </c>
      <c r="AZ36" s="100">
        <v>0.19880719999999999</v>
      </c>
      <c r="BA36" s="100">
        <v>0</v>
      </c>
      <c r="BB36" s="100">
        <v>1.0493178999999999</v>
      </c>
      <c r="BC36" s="100">
        <v>1.8450184999999999</v>
      </c>
      <c r="BD36" s="100">
        <v>2.2105554000000001</v>
      </c>
      <c r="BE36" s="100">
        <v>5.1159618</v>
      </c>
      <c r="BF36" s="100">
        <v>5.1342812000000002</v>
      </c>
      <c r="BG36" s="100">
        <v>11.638733999999999</v>
      </c>
      <c r="BH36" s="100">
        <v>8.9179548000000004</v>
      </c>
      <c r="BI36" s="100">
        <v>19.266055000000001</v>
      </c>
      <c r="BJ36" s="100">
        <v>35.714286000000001</v>
      </c>
      <c r="BK36" s="100">
        <v>51.181102000000003</v>
      </c>
      <c r="BL36" s="100">
        <v>69.306931000000006</v>
      </c>
      <c r="BM36" s="100">
        <v>2.4711053000000001</v>
      </c>
      <c r="BN36" s="100">
        <v>5.2996622999999996</v>
      </c>
      <c r="BO36" s="128"/>
      <c r="BP36" s="117">
        <v>1929</v>
      </c>
    </row>
    <row r="37" spans="1:68">
      <c r="A37" s="128"/>
      <c r="B37" s="117">
        <v>1930</v>
      </c>
      <c r="C37" s="100">
        <v>0.31515919999999997</v>
      </c>
      <c r="D37" s="100">
        <v>0</v>
      </c>
      <c r="E37" s="100">
        <v>0.32808399999999999</v>
      </c>
      <c r="F37" s="100">
        <v>0.3225806</v>
      </c>
      <c r="G37" s="100">
        <v>0</v>
      </c>
      <c r="H37" s="100">
        <v>0.37993919999999998</v>
      </c>
      <c r="I37" s="100">
        <v>0.4166667</v>
      </c>
      <c r="J37" s="100">
        <v>0</v>
      </c>
      <c r="K37" s="100">
        <v>1.3286093999999999</v>
      </c>
      <c r="L37" s="100">
        <v>3.6649215000000002</v>
      </c>
      <c r="M37" s="100">
        <v>2.5723473000000001</v>
      </c>
      <c r="N37" s="100">
        <v>2.3166023</v>
      </c>
      <c r="O37" s="100">
        <v>5.3571429000000004</v>
      </c>
      <c r="P37" s="100">
        <v>12.249442999999999</v>
      </c>
      <c r="Q37" s="100">
        <v>22.071307000000001</v>
      </c>
      <c r="R37" s="100">
        <v>31.690141000000001</v>
      </c>
      <c r="S37" s="100">
        <v>57.851239999999997</v>
      </c>
      <c r="T37" s="100">
        <v>102.04082</v>
      </c>
      <c r="U37" s="100">
        <v>2.2152763000000002</v>
      </c>
      <c r="V37" s="100">
        <v>5.3844048999999998</v>
      </c>
      <c r="W37" s="128"/>
      <c r="X37" s="117">
        <v>1930</v>
      </c>
      <c r="Y37" s="100">
        <v>0.3288392</v>
      </c>
      <c r="Z37" s="100">
        <v>0</v>
      </c>
      <c r="AA37" s="100">
        <v>0</v>
      </c>
      <c r="AB37" s="100">
        <v>0.331565</v>
      </c>
      <c r="AC37" s="100">
        <v>0</v>
      </c>
      <c r="AD37" s="100">
        <v>0</v>
      </c>
      <c r="AE37" s="100">
        <v>0</v>
      </c>
      <c r="AF37" s="100">
        <v>0.41911150000000003</v>
      </c>
      <c r="AG37" s="100">
        <v>1.3882462</v>
      </c>
      <c r="AH37" s="100">
        <v>1.1123471</v>
      </c>
      <c r="AI37" s="100">
        <v>0.67704810000000004</v>
      </c>
      <c r="AJ37" s="100">
        <v>6.4205456999999999</v>
      </c>
      <c r="AK37" s="100">
        <v>3.7771482999999999</v>
      </c>
      <c r="AL37" s="100">
        <v>3.6540803999999998</v>
      </c>
      <c r="AM37" s="100">
        <v>21.201412999999999</v>
      </c>
      <c r="AN37" s="100">
        <v>14.285714</v>
      </c>
      <c r="AO37" s="100">
        <v>21.126760999999998</v>
      </c>
      <c r="AP37" s="100">
        <v>32.258065000000002</v>
      </c>
      <c r="AQ37" s="100">
        <v>1.4207236000000001</v>
      </c>
      <c r="AR37" s="100">
        <v>2.8073516000000001</v>
      </c>
      <c r="AS37" s="128"/>
      <c r="AT37" s="117">
        <v>1930</v>
      </c>
      <c r="AU37" s="100">
        <v>0.32185390000000003</v>
      </c>
      <c r="AV37" s="100">
        <v>0</v>
      </c>
      <c r="AW37" s="100">
        <v>0.16686129999999999</v>
      </c>
      <c r="AX37" s="100">
        <v>0.3270111</v>
      </c>
      <c r="AY37" s="100">
        <v>0</v>
      </c>
      <c r="AZ37" s="100">
        <v>0.19723869999999999</v>
      </c>
      <c r="BA37" s="100">
        <v>0.2085506</v>
      </c>
      <c r="BB37" s="100">
        <v>0.21043770000000001</v>
      </c>
      <c r="BC37" s="100">
        <v>1.3577733000000001</v>
      </c>
      <c r="BD37" s="100">
        <v>2.4271845000000001</v>
      </c>
      <c r="BE37" s="100">
        <v>1.6490765000000001</v>
      </c>
      <c r="BF37" s="100">
        <v>4.3290043000000002</v>
      </c>
      <c r="BG37" s="100">
        <v>4.5892610999999999</v>
      </c>
      <c r="BH37" s="100">
        <v>8.1442698999999994</v>
      </c>
      <c r="BI37" s="100">
        <v>21.645022000000001</v>
      </c>
      <c r="BJ37" s="100">
        <v>23.049645000000002</v>
      </c>
      <c r="BK37" s="100">
        <v>38.022813999999997</v>
      </c>
      <c r="BL37" s="100">
        <v>63.063063</v>
      </c>
      <c r="BM37" s="100">
        <v>1.8258623</v>
      </c>
      <c r="BN37" s="100">
        <v>4.0277801000000002</v>
      </c>
      <c r="BO37" s="128"/>
      <c r="BP37" s="117">
        <v>1930</v>
      </c>
    </row>
    <row r="38" spans="1:68">
      <c r="A38" s="128"/>
      <c r="B38" s="118">
        <v>1931</v>
      </c>
      <c r="C38" s="100">
        <v>0</v>
      </c>
      <c r="D38" s="100">
        <v>0</v>
      </c>
      <c r="E38" s="100">
        <v>0.32289309999999999</v>
      </c>
      <c r="F38" s="100">
        <v>0</v>
      </c>
      <c r="G38" s="100">
        <v>0</v>
      </c>
      <c r="H38" s="100">
        <v>0</v>
      </c>
      <c r="I38" s="100">
        <v>0</v>
      </c>
      <c r="J38" s="100">
        <v>0.42698550000000002</v>
      </c>
      <c r="K38" s="100">
        <v>1.7505470000000001</v>
      </c>
      <c r="L38" s="100">
        <v>3.0643514000000001</v>
      </c>
      <c r="M38" s="100">
        <v>3.7267081000000002</v>
      </c>
      <c r="N38" s="100">
        <v>5.3887606000000003</v>
      </c>
      <c r="O38" s="100">
        <v>6.1892130999999999</v>
      </c>
      <c r="P38" s="100">
        <v>17.582418000000001</v>
      </c>
      <c r="Q38" s="100">
        <v>16.155089</v>
      </c>
      <c r="R38" s="100">
        <v>32.679738999999998</v>
      </c>
      <c r="S38" s="100">
        <v>46.153846000000001</v>
      </c>
      <c r="T38" s="100">
        <v>37.735849000000002</v>
      </c>
      <c r="U38" s="100">
        <v>2.2883295000000001</v>
      </c>
      <c r="V38" s="100">
        <v>4.5188721999999997</v>
      </c>
      <c r="W38" s="128"/>
      <c r="X38" s="118">
        <v>1931</v>
      </c>
      <c r="Y38" s="100">
        <v>0.66822590000000004</v>
      </c>
      <c r="Z38" s="100">
        <v>0</v>
      </c>
      <c r="AA38" s="100">
        <v>0</v>
      </c>
      <c r="AB38" s="100">
        <v>0</v>
      </c>
      <c r="AC38" s="100">
        <v>0</v>
      </c>
      <c r="AD38" s="100">
        <v>0</v>
      </c>
      <c r="AE38" s="100">
        <v>0.41806019999999999</v>
      </c>
      <c r="AF38" s="100">
        <v>1.2536565</v>
      </c>
      <c r="AG38" s="100">
        <v>1.3586957</v>
      </c>
      <c r="AH38" s="100">
        <v>1.0781670999999999</v>
      </c>
      <c r="AI38" s="100">
        <v>4.5781556999999999</v>
      </c>
      <c r="AJ38" s="100">
        <v>7.1033938000000001</v>
      </c>
      <c r="AK38" s="100">
        <v>9.1911764999999992</v>
      </c>
      <c r="AL38" s="100">
        <v>9.4562647999999996</v>
      </c>
      <c r="AM38" s="100">
        <v>13.422819</v>
      </c>
      <c r="AN38" s="100">
        <v>16.339869</v>
      </c>
      <c r="AO38" s="100">
        <v>27.397259999999999</v>
      </c>
      <c r="AP38" s="100">
        <v>14.285714</v>
      </c>
      <c r="AQ38" s="100">
        <v>1.9654946</v>
      </c>
      <c r="AR38" s="100">
        <v>3.2880886</v>
      </c>
      <c r="AS38" s="128"/>
      <c r="AT38" s="118">
        <v>1931</v>
      </c>
      <c r="AU38" s="100">
        <v>0.32706459999999998</v>
      </c>
      <c r="AV38" s="100">
        <v>0</v>
      </c>
      <c r="AW38" s="100">
        <v>0.1643115</v>
      </c>
      <c r="AX38" s="100">
        <v>0</v>
      </c>
      <c r="AY38" s="100">
        <v>0</v>
      </c>
      <c r="AZ38" s="100">
        <v>0</v>
      </c>
      <c r="BA38" s="100">
        <v>0.20738280000000001</v>
      </c>
      <c r="BB38" s="100">
        <v>0.844773</v>
      </c>
      <c r="BC38" s="100">
        <v>1.5579791000000001</v>
      </c>
      <c r="BD38" s="100">
        <v>2.0980854999999998</v>
      </c>
      <c r="BE38" s="100">
        <v>4.1414463000000001</v>
      </c>
      <c r="BF38" s="100">
        <v>6.2353858000000004</v>
      </c>
      <c r="BG38" s="100">
        <v>7.6611086000000004</v>
      </c>
      <c r="BH38" s="100">
        <v>13.667426000000001</v>
      </c>
      <c r="BI38" s="100">
        <v>14.814814999999999</v>
      </c>
      <c r="BJ38" s="100">
        <v>24.509803999999999</v>
      </c>
      <c r="BK38" s="100">
        <v>36.231884000000001</v>
      </c>
      <c r="BL38" s="100">
        <v>24.390243999999999</v>
      </c>
      <c r="BM38" s="100">
        <v>2.1297785999999999</v>
      </c>
      <c r="BN38" s="100">
        <v>3.8777151000000001</v>
      </c>
      <c r="BO38" s="128"/>
      <c r="BP38" s="118">
        <v>1931</v>
      </c>
    </row>
    <row r="39" spans="1:68">
      <c r="A39" s="128"/>
      <c r="B39" s="118">
        <v>1932</v>
      </c>
      <c r="C39" s="100">
        <v>0</v>
      </c>
      <c r="D39" s="100">
        <v>0</v>
      </c>
      <c r="E39" s="100">
        <v>0</v>
      </c>
      <c r="F39" s="100">
        <v>0</v>
      </c>
      <c r="G39" s="100">
        <v>0</v>
      </c>
      <c r="H39" s="100">
        <v>0</v>
      </c>
      <c r="I39" s="100">
        <v>0</v>
      </c>
      <c r="J39" s="100">
        <v>1.3009539999999999</v>
      </c>
      <c r="K39" s="100">
        <v>2.1607606000000001</v>
      </c>
      <c r="L39" s="100">
        <v>0.99453009999999997</v>
      </c>
      <c r="M39" s="100">
        <v>5.4086537999999997</v>
      </c>
      <c r="N39" s="100">
        <v>7.6103500999999998</v>
      </c>
      <c r="O39" s="100">
        <v>6.1403508999999996</v>
      </c>
      <c r="P39" s="100">
        <v>14.19214</v>
      </c>
      <c r="Q39" s="100">
        <v>24.922118000000001</v>
      </c>
      <c r="R39" s="100">
        <v>30.487805000000002</v>
      </c>
      <c r="S39" s="100">
        <v>37.313433000000003</v>
      </c>
      <c r="T39" s="100">
        <v>17.543859999999999</v>
      </c>
      <c r="U39" s="100">
        <v>2.4229009000000001</v>
      </c>
      <c r="V39" s="100">
        <v>4.3603088999999997</v>
      </c>
      <c r="W39" s="128"/>
      <c r="X39" s="118">
        <v>1932</v>
      </c>
      <c r="Y39" s="100">
        <v>0</v>
      </c>
      <c r="Z39" s="100">
        <v>0</v>
      </c>
      <c r="AA39" s="100">
        <v>0</v>
      </c>
      <c r="AB39" s="100">
        <v>0.32679740000000002</v>
      </c>
      <c r="AC39" s="100">
        <v>0.35778179999999998</v>
      </c>
      <c r="AD39" s="100">
        <v>0.4025765</v>
      </c>
      <c r="AE39" s="100">
        <v>0</v>
      </c>
      <c r="AF39" s="100">
        <v>1.2663571</v>
      </c>
      <c r="AG39" s="100">
        <v>0.4420866</v>
      </c>
      <c r="AH39" s="100">
        <v>2.6109661000000002</v>
      </c>
      <c r="AI39" s="100">
        <v>1.2658228</v>
      </c>
      <c r="AJ39" s="100">
        <v>2.3328148999999998</v>
      </c>
      <c r="AK39" s="100">
        <v>8.1081081000000008</v>
      </c>
      <c r="AL39" s="100">
        <v>10.344828</v>
      </c>
      <c r="AM39" s="100">
        <v>16.207455</v>
      </c>
      <c r="AN39" s="100">
        <v>5.9523809999999999</v>
      </c>
      <c r="AO39" s="100">
        <v>20</v>
      </c>
      <c r="AP39" s="100">
        <v>52.631579000000002</v>
      </c>
      <c r="AQ39" s="100">
        <v>1.6699136999999999</v>
      </c>
      <c r="AR39" s="100">
        <v>3.0540737</v>
      </c>
      <c r="AS39" s="128"/>
      <c r="AT39" s="118">
        <v>1932</v>
      </c>
      <c r="AU39" s="100">
        <v>0</v>
      </c>
      <c r="AV39" s="100">
        <v>0</v>
      </c>
      <c r="AW39" s="100">
        <v>0</v>
      </c>
      <c r="AX39" s="100">
        <v>0.16175990000000001</v>
      </c>
      <c r="AY39" s="100">
        <v>0.17445920000000001</v>
      </c>
      <c r="AZ39" s="100">
        <v>0.19282679999999999</v>
      </c>
      <c r="BA39" s="100">
        <v>0</v>
      </c>
      <c r="BB39" s="100">
        <v>1.2834224999999999</v>
      </c>
      <c r="BC39" s="100">
        <v>1.3111888</v>
      </c>
      <c r="BD39" s="100">
        <v>1.7829851999999999</v>
      </c>
      <c r="BE39" s="100">
        <v>3.3908754999999999</v>
      </c>
      <c r="BF39" s="100">
        <v>5</v>
      </c>
      <c r="BG39" s="100">
        <v>7.1111110999999996</v>
      </c>
      <c r="BH39" s="100">
        <v>12.318028999999999</v>
      </c>
      <c r="BI39" s="100">
        <v>20.651311</v>
      </c>
      <c r="BJ39" s="100">
        <v>18.072289000000001</v>
      </c>
      <c r="BK39" s="100">
        <v>28.169014000000001</v>
      </c>
      <c r="BL39" s="100">
        <v>37.593985000000004</v>
      </c>
      <c r="BM39" s="100">
        <v>2.05267</v>
      </c>
      <c r="BN39" s="100">
        <v>3.7366082999999999</v>
      </c>
      <c r="BO39" s="128"/>
      <c r="BP39" s="118">
        <v>1932</v>
      </c>
    </row>
    <row r="40" spans="1:68">
      <c r="A40" s="128"/>
      <c r="B40" s="118">
        <v>1933</v>
      </c>
      <c r="C40" s="100">
        <v>0.34036759999999999</v>
      </c>
      <c r="D40" s="100">
        <v>0</v>
      </c>
      <c r="E40" s="100">
        <v>0.31318509999999999</v>
      </c>
      <c r="F40" s="100">
        <v>0</v>
      </c>
      <c r="G40" s="100">
        <v>0</v>
      </c>
      <c r="H40" s="100">
        <v>0</v>
      </c>
      <c r="I40" s="100">
        <v>0</v>
      </c>
      <c r="J40" s="100">
        <v>0.43459370000000003</v>
      </c>
      <c r="K40" s="100">
        <v>1.7241378999999999</v>
      </c>
      <c r="L40" s="100">
        <v>2.8887819000000001</v>
      </c>
      <c r="M40" s="100">
        <v>4.6811001000000001</v>
      </c>
      <c r="N40" s="100">
        <v>5.9435364000000002</v>
      </c>
      <c r="O40" s="100">
        <v>9.6491228000000007</v>
      </c>
      <c r="P40" s="100">
        <v>10.822511</v>
      </c>
      <c r="Q40" s="100">
        <v>9.0090090000000007</v>
      </c>
      <c r="R40" s="100">
        <v>14.245013999999999</v>
      </c>
      <c r="S40" s="100">
        <v>43.165467999999997</v>
      </c>
      <c r="T40" s="100">
        <v>50</v>
      </c>
      <c r="U40" s="100">
        <v>2.0789403000000002</v>
      </c>
      <c r="V40" s="100">
        <v>3.9171733999999998</v>
      </c>
      <c r="W40" s="128"/>
      <c r="X40" s="118">
        <v>1933</v>
      </c>
      <c r="Y40" s="100">
        <v>0.35688789999999998</v>
      </c>
      <c r="Z40" s="100">
        <v>0.32478079999999998</v>
      </c>
      <c r="AA40" s="100">
        <v>0</v>
      </c>
      <c r="AB40" s="100">
        <v>0</v>
      </c>
      <c r="AC40" s="100">
        <v>1.0522624</v>
      </c>
      <c r="AD40" s="100">
        <v>0.39323629999999998</v>
      </c>
      <c r="AE40" s="100">
        <v>0.83229299999999995</v>
      </c>
      <c r="AF40" s="100">
        <v>1.6985138</v>
      </c>
      <c r="AG40" s="100">
        <v>1.7459625000000001</v>
      </c>
      <c r="AH40" s="100">
        <v>4.0221216999999996</v>
      </c>
      <c r="AI40" s="100">
        <v>3.6991369000000001</v>
      </c>
      <c r="AJ40" s="100">
        <v>2.2813688000000001</v>
      </c>
      <c r="AK40" s="100">
        <v>1.7873101</v>
      </c>
      <c r="AL40" s="100">
        <v>9.9778271000000007</v>
      </c>
      <c r="AM40" s="100">
        <v>14.0625</v>
      </c>
      <c r="AN40" s="100">
        <v>13.69863</v>
      </c>
      <c r="AO40" s="100">
        <v>25.641026</v>
      </c>
      <c r="AP40" s="100">
        <v>60.975610000000003</v>
      </c>
      <c r="AQ40" s="100">
        <v>2.0535139999999998</v>
      </c>
      <c r="AR40" s="100">
        <v>3.6440367999999999</v>
      </c>
      <c r="AS40" s="128"/>
      <c r="AT40" s="118">
        <v>1933</v>
      </c>
      <c r="AU40" s="100">
        <v>0.34843210000000002</v>
      </c>
      <c r="AV40" s="100">
        <v>0.16025639999999999</v>
      </c>
      <c r="AW40" s="100">
        <v>0.15959139999999999</v>
      </c>
      <c r="AX40" s="100">
        <v>0</v>
      </c>
      <c r="AY40" s="100">
        <v>0.51493310000000003</v>
      </c>
      <c r="AZ40" s="100">
        <v>0.18875049999999999</v>
      </c>
      <c r="BA40" s="100">
        <v>0.40658670000000002</v>
      </c>
      <c r="BB40" s="100">
        <v>1.0738832</v>
      </c>
      <c r="BC40" s="100">
        <v>1.7349816</v>
      </c>
      <c r="BD40" s="100">
        <v>3.4431873999999998</v>
      </c>
      <c r="BE40" s="100">
        <v>4.2029420999999996</v>
      </c>
      <c r="BF40" s="100">
        <v>4.1337843000000003</v>
      </c>
      <c r="BG40" s="100">
        <v>5.7547587</v>
      </c>
      <c r="BH40" s="100">
        <v>10.405257000000001</v>
      </c>
      <c r="BI40" s="100">
        <v>11.485452</v>
      </c>
      <c r="BJ40" s="100">
        <v>13.966480000000001</v>
      </c>
      <c r="BK40" s="100">
        <v>33.898305000000001</v>
      </c>
      <c r="BL40" s="100">
        <v>56.338028000000001</v>
      </c>
      <c r="BM40" s="100">
        <v>2.0664273</v>
      </c>
      <c r="BN40" s="100">
        <v>3.7832373000000001</v>
      </c>
      <c r="BO40" s="128"/>
      <c r="BP40" s="118">
        <v>1933</v>
      </c>
    </row>
    <row r="41" spans="1:68">
      <c r="A41" s="128"/>
      <c r="B41" s="118">
        <v>1934</v>
      </c>
      <c r="C41" s="100">
        <v>0.35248499999999999</v>
      </c>
      <c r="D41" s="100">
        <v>0</v>
      </c>
      <c r="E41" s="100">
        <v>0</v>
      </c>
      <c r="F41" s="100">
        <v>0</v>
      </c>
      <c r="G41" s="100">
        <v>0</v>
      </c>
      <c r="H41" s="100">
        <v>0.3565062</v>
      </c>
      <c r="I41" s="100">
        <v>0</v>
      </c>
      <c r="J41" s="100">
        <v>0.43478260000000002</v>
      </c>
      <c r="K41" s="100">
        <v>0.86580089999999998</v>
      </c>
      <c r="L41" s="100">
        <v>1.8779342999999999</v>
      </c>
      <c r="M41" s="100">
        <v>5.6657223999999999</v>
      </c>
      <c r="N41" s="100">
        <v>5.0651229999999998</v>
      </c>
      <c r="O41" s="100">
        <v>11.343805</v>
      </c>
      <c r="P41" s="100">
        <v>10.718114</v>
      </c>
      <c r="Q41" s="100">
        <v>13.177160000000001</v>
      </c>
      <c r="R41" s="100">
        <v>29.569891999999999</v>
      </c>
      <c r="S41" s="100">
        <v>41.379309999999997</v>
      </c>
      <c r="T41" s="100">
        <v>49.180328000000003</v>
      </c>
      <c r="U41" s="100">
        <v>2.3019713999999998</v>
      </c>
      <c r="V41" s="100">
        <v>4.3797484000000004</v>
      </c>
      <c r="W41" s="128"/>
      <c r="X41" s="118">
        <v>1934</v>
      </c>
      <c r="Y41" s="100">
        <v>0</v>
      </c>
      <c r="Z41" s="100">
        <v>0.32743939999999999</v>
      </c>
      <c r="AA41" s="100">
        <v>0</v>
      </c>
      <c r="AB41" s="100">
        <v>0</v>
      </c>
      <c r="AC41" s="100">
        <v>1.0224949000000001</v>
      </c>
      <c r="AD41" s="100">
        <v>0.38476339999999998</v>
      </c>
      <c r="AE41" s="100">
        <v>0.83160080000000003</v>
      </c>
      <c r="AF41" s="100">
        <v>0.42863269999999998</v>
      </c>
      <c r="AG41" s="100">
        <v>2.1626297999999999</v>
      </c>
      <c r="AH41" s="100">
        <v>2.4378351999999999</v>
      </c>
      <c r="AI41" s="100">
        <v>4.1891083</v>
      </c>
      <c r="AJ41" s="100">
        <v>4.4477390999999997</v>
      </c>
      <c r="AK41" s="100">
        <v>7.9155673000000002</v>
      </c>
      <c r="AL41" s="100">
        <v>10.799136000000001</v>
      </c>
      <c r="AM41" s="100">
        <v>12.030075</v>
      </c>
      <c r="AN41" s="100">
        <v>23.017903</v>
      </c>
      <c r="AO41" s="100">
        <v>18.518519000000001</v>
      </c>
      <c r="AP41" s="100">
        <v>59.523809999999997</v>
      </c>
      <c r="AQ41" s="100">
        <v>2.2803284000000001</v>
      </c>
      <c r="AR41" s="100">
        <v>3.9165763999999998</v>
      </c>
      <c r="AS41" s="128"/>
      <c r="AT41" s="118">
        <v>1934</v>
      </c>
      <c r="AU41" s="100">
        <v>0.18014769999999999</v>
      </c>
      <c r="AV41" s="100">
        <v>0.1612643</v>
      </c>
      <c r="AW41" s="100">
        <v>0</v>
      </c>
      <c r="AX41" s="100">
        <v>0</v>
      </c>
      <c r="AY41" s="100">
        <v>0.50310250000000001</v>
      </c>
      <c r="AZ41" s="100">
        <v>0.37009619999999999</v>
      </c>
      <c r="BA41" s="100">
        <v>0.40338849999999998</v>
      </c>
      <c r="BB41" s="100">
        <v>0.43168570000000001</v>
      </c>
      <c r="BC41" s="100">
        <v>1.5144959</v>
      </c>
      <c r="BD41" s="100">
        <v>2.1525951000000001</v>
      </c>
      <c r="BE41" s="100">
        <v>4.9476135000000001</v>
      </c>
      <c r="BF41" s="100">
        <v>4.7601611000000004</v>
      </c>
      <c r="BG41" s="100">
        <v>9.6364432999999998</v>
      </c>
      <c r="BH41" s="100">
        <v>10.758471999999999</v>
      </c>
      <c r="BI41" s="100">
        <v>12.611276</v>
      </c>
      <c r="BJ41" s="100">
        <v>26.212319999999998</v>
      </c>
      <c r="BK41" s="100">
        <v>29.315961000000001</v>
      </c>
      <c r="BL41" s="100">
        <v>55.172414000000003</v>
      </c>
      <c r="BM41" s="100">
        <v>2.2913109999999999</v>
      </c>
      <c r="BN41" s="100">
        <v>4.1467201999999999</v>
      </c>
      <c r="BO41" s="128"/>
      <c r="BP41" s="118">
        <v>1934</v>
      </c>
    </row>
    <row r="42" spans="1:68">
      <c r="A42" s="128"/>
      <c r="B42" s="118">
        <v>1935</v>
      </c>
      <c r="C42" s="100">
        <v>0.36324010000000001</v>
      </c>
      <c r="D42" s="100">
        <v>0.32133679999999998</v>
      </c>
      <c r="E42" s="100">
        <v>0</v>
      </c>
      <c r="F42" s="100">
        <v>0.32970660000000002</v>
      </c>
      <c r="G42" s="100">
        <v>0.32541490000000001</v>
      </c>
      <c r="H42" s="100">
        <v>0</v>
      </c>
      <c r="I42" s="100">
        <v>0.77459330000000004</v>
      </c>
      <c r="J42" s="100">
        <v>0.42643920000000002</v>
      </c>
      <c r="K42" s="100">
        <v>0.8726003</v>
      </c>
      <c r="L42" s="100">
        <v>1.8407731000000001</v>
      </c>
      <c r="M42" s="100">
        <v>2.2075054999999999</v>
      </c>
      <c r="N42" s="100">
        <v>6.2674095000000003</v>
      </c>
      <c r="O42" s="100">
        <v>13.900956000000001</v>
      </c>
      <c r="P42" s="100">
        <v>14.861996</v>
      </c>
      <c r="Q42" s="100">
        <v>18.624642000000001</v>
      </c>
      <c r="R42" s="100">
        <v>27.777778000000001</v>
      </c>
      <c r="S42" s="100">
        <v>39.473683999999999</v>
      </c>
      <c r="T42" s="100">
        <v>47.619047999999999</v>
      </c>
      <c r="U42" s="100">
        <v>2.6097410999999999</v>
      </c>
      <c r="V42" s="100">
        <v>4.6397788000000002</v>
      </c>
      <c r="W42" s="128"/>
      <c r="X42" s="118">
        <v>1935</v>
      </c>
      <c r="Y42" s="100">
        <v>0.37821480000000002</v>
      </c>
      <c r="Z42" s="100">
        <v>0.3333333</v>
      </c>
      <c r="AA42" s="100">
        <v>0</v>
      </c>
      <c r="AB42" s="100">
        <v>0</v>
      </c>
      <c r="AC42" s="100">
        <v>0.33244679999999999</v>
      </c>
      <c r="AD42" s="100">
        <v>0</v>
      </c>
      <c r="AE42" s="100">
        <v>0.83194679999999999</v>
      </c>
      <c r="AF42" s="100">
        <v>0.42625750000000001</v>
      </c>
      <c r="AG42" s="100">
        <v>1.2919897</v>
      </c>
      <c r="AH42" s="100">
        <v>1.4278915000000001</v>
      </c>
      <c r="AI42" s="100">
        <v>2.3215322</v>
      </c>
      <c r="AJ42" s="100">
        <v>4.2887776999999998</v>
      </c>
      <c r="AK42" s="100">
        <v>2.6041666999999999</v>
      </c>
      <c r="AL42" s="100">
        <v>4.2283298</v>
      </c>
      <c r="AM42" s="100">
        <v>13.157895</v>
      </c>
      <c r="AN42" s="100">
        <v>11.904762</v>
      </c>
      <c r="AO42" s="100">
        <v>17.441859999999998</v>
      </c>
      <c r="AP42" s="100">
        <v>34.883721000000001</v>
      </c>
      <c r="AQ42" s="100">
        <v>1.4777285</v>
      </c>
      <c r="AR42" s="100">
        <v>2.5261298999999999</v>
      </c>
      <c r="AS42" s="128"/>
      <c r="AT42" s="118">
        <v>1935</v>
      </c>
      <c r="AU42" s="100">
        <v>0.37057620000000002</v>
      </c>
      <c r="AV42" s="100">
        <v>0.32722509999999999</v>
      </c>
      <c r="AW42" s="100">
        <v>0</v>
      </c>
      <c r="AX42" s="100">
        <v>0.16744809999999999</v>
      </c>
      <c r="AY42" s="100">
        <v>0.3288933</v>
      </c>
      <c r="AZ42" s="100">
        <v>0</v>
      </c>
      <c r="BA42" s="100">
        <v>0.80224629999999997</v>
      </c>
      <c r="BB42" s="100">
        <v>0.42634830000000001</v>
      </c>
      <c r="BC42" s="100">
        <v>1.0836584</v>
      </c>
      <c r="BD42" s="100">
        <v>1.63781</v>
      </c>
      <c r="BE42" s="100">
        <v>2.2630835</v>
      </c>
      <c r="BF42" s="100">
        <v>5.2910053000000001</v>
      </c>
      <c r="BG42" s="100">
        <v>8.2501086000000008</v>
      </c>
      <c r="BH42" s="100">
        <v>9.5338983000000006</v>
      </c>
      <c r="BI42" s="100">
        <v>15.918958</v>
      </c>
      <c r="BJ42" s="100">
        <v>19.607842999999999</v>
      </c>
      <c r="BK42" s="100">
        <v>27.777778000000001</v>
      </c>
      <c r="BL42" s="100">
        <v>40.268456</v>
      </c>
      <c r="BM42" s="100">
        <v>2.0516785</v>
      </c>
      <c r="BN42" s="100">
        <v>3.5531354999999998</v>
      </c>
      <c r="BO42" s="128"/>
      <c r="BP42" s="118">
        <v>1935</v>
      </c>
    </row>
    <row r="43" spans="1:68">
      <c r="A43" s="128"/>
      <c r="B43" s="118">
        <v>1936</v>
      </c>
      <c r="C43" s="100">
        <v>0.37009619999999999</v>
      </c>
      <c r="D43" s="100">
        <v>0</v>
      </c>
      <c r="E43" s="100">
        <v>0</v>
      </c>
      <c r="F43" s="100">
        <v>0</v>
      </c>
      <c r="G43" s="100">
        <v>0</v>
      </c>
      <c r="H43" s="100">
        <v>0.34843210000000002</v>
      </c>
      <c r="I43" s="100">
        <v>0</v>
      </c>
      <c r="J43" s="100">
        <v>0.41876049999999998</v>
      </c>
      <c r="K43" s="100">
        <v>1.3181019</v>
      </c>
      <c r="L43" s="100">
        <v>1.8132366</v>
      </c>
      <c r="M43" s="100">
        <v>2.1516945000000001</v>
      </c>
      <c r="N43" s="100">
        <v>6.7069080999999997</v>
      </c>
      <c r="O43" s="100">
        <v>10.344828</v>
      </c>
      <c r="P43" s="100">
        <v>14.721346</v>
      </c>
      <c r="Q43" s="100">
        <v>16.997167000000001</v>
      </c>
      <c r="R43" s="100">
        <v>11.961722</v>
      </c>
      <c r="S43" s="100">
        <v>18.292683</v>
      </c>
      <c r="T43" s="100">
        <v>0</v>
      </c>
      <c r="U43" s="100">
        <v>2.0385578999999998</v>
      </c>
      <c r="V43" s="100">
        <v>2.9474499999999999</v>
      </c>
      <c r="W43" s="128"/>
      <c r="X43" s="118">
        <v>1936</v>
      </c>
      <c r="Y43" s="100">
        <v>0</v>
      </c>
      <c r="Z43" s="100">
        <v>0</v>
      </c>
      <c r="AA43" s="100">
        <v>0</v>
      </c>
      <c r="AB43" s="100">
        <v>0.335233</v>
      </c>
      <c r="AC43" s="100">
        <v>0.32927230000000002</v>
      </c>
      <c r="AD43" s="100">
        <v>0.36954920000000002</v>
      </c>
      <c r="AE43" s="100">
        <v>0.82781459999999996</v>
      </c>
      <c r="AF43" s="100">
        <v>0.85215169999999996</v>
      </c>
      <c r="AG43" s="100">
        <v>0.42936879999999999</v>
      </c>
      <c r="AH43" s="100">
        <v>2.3299161000000002</v>
      </c>
      <c r="AI43" s="100">
        <v>2.2459292999999998</v>
      </c>
      <c r="AJ43" s="100">
        <v>2.7586206999999998</v>
      </c>
      <c r="AK43" s="100">
        <v>4.2735042999999999</v>
      </c>
      <c r="AL43" s="100">
        <v>7.2314049999999996</v>
      </c>
      <c r="AM43" s="100">
        <v>4.2613636000000001</v>
      </c>
      <c r="AN43" s="100">
        <v>6.8181817999999996</v>
      </c>
      <c r="AO43" s="100">
        <v>21.276596000000001</v>
      </c>
      <c r="AP43" s="100">
        <v>0</v>
      </c>
      <c r="AQ43" s="100">
        <v>1.2856544999999999</v>
      </c>
      <c r="AR43" s="100">
        <v>1.8093382</v>
      </c>
      <c r="AS43" s="128"/>
      <c r="AT43" s="118">
        <v>1936</v>
      </c>
      <c r="AU43" s="100">
        <v>0.18878610000000001</v>
      </c>
      <c r="AV43" s="100">
        <v>0</v>
      </c>
      <c r="AW43" s="100">
        <v>0</v>
      </c>
      <c r="AX43" s="100">
        <v>0.16471749999999999</v>
      </c>
      <c r="AY43" s="100">
        <v>0.16323869999999999</v>
      </c>
      <c r="AZ43" s="100">
        <v>0.3586801</v>
      </c>
      <c r="BA43" s="100">
        <v>0.39682539999999999</v>
      </c>
      <c r="BB43" s="100">
        <v>0.63357969999999997</v>
      </c>
      <c r="BC43" s="100">
        <v>0.86862110000000003</v>
      </c>
      <c r="BD43" s="100">
        <v>2.0680147</v>
      </c>
      <c r="BE43" s="100">
        <v>2.1978021999999999</v>
      </c>
      <c r="BF43" s="100">
        <v>4.7602855999999996</v>
      </c>
      <c r="BG43" s="100">
        <v>7.2961372999999998</v>
      </c>
      <c r="BH43" s="100">
        <v>10.943199999999999</v>
      </c>
      <c r="BI43" s="100">
        <v>10.638298000000001</v>
      </c>
      <c r="BJ43" s="100">
        <v>9.3240093000000002</v>
      </c>
      <c r="BK43" s="100">
        <v>19.886364</v>
      </c>
      <c r="BL43" s="100">
        <v>0</v>
      </c>
      <c r="BM43" s="100">
        <v>1.6670601</v>
      </c>
      <c r="BN43" s="100">
        <v>2.3761557999999998</v>
      </c>
      <c r="BO43" s="128"/>
      <c r="BP43" s="118">
        <v>1936</v>
      </c>
    </row>
    <row r="44" spans="1:68">
      <c r="A44" s="128"/>
      <c r="B44" s="118">
        <v>1937</v>
      </c>
      <c r="C44" s="100">
        <v>1.0984986999999999</v>
      </c>
      <c r="D44" s="100">
        <v>0</v>
      </c>
      <c r="E44" s="100">
        <v>0</v>
      </c>
      <c r="F44" s="100">
        <v>0</v>
      </c>
      <c r="G44" s="100">
        <v>0.32278889999999999</v>
      </c>
      <c r="H44" s="100">
        <v>0</v>
      </c>
      <c r="I44" s="100">
        <v>0</v>
      </c>
      <c r="J44" s="100">
        <v>1.2295081999999999</v>
      </c>
      <c r="K44" s="100">
        <v>2.2271714999999999</v>
      </c>
      <c r="L44" s="100">
        <v>2.6821636</v>
      </c>
      <c r="M44" s="100">
        <v>2.6164312000000001</v>
      </c>
      <c r="N44" s="100">
        <v>5.1779935000000004</v>
      </c>
      <c r="O44" s="100">
        <v>7.6530611999999998</v>
      </c>
      <c r="P44" s="100">
        <v>16.632017000000001</v>
      </c>
      <c r="Q44" s="100">
        <v>7.0323488000000003</v>
      </c>
      <c r="R44" s="100">
        <v>25.404157000000001</v>
      </c>
      <c r="S44" s="100">
        <v>22.471910000000001</v>
      </c>
      <c r="T44" s="100">
        <v>31.25</v>
      </c>
      <c r="U44" s="100">
        <v>2.2544004000000002</v>
      </c>
      <c r="V44" s="100">
        <v>3.6191977999999998</v>
      </c>
      <c r="W44" s="128"/>
      <c r="X44" s="118">
        <v>1937</v>
      </c>
      <c r="Y44" s="100">
        <v>0.38037280000000001</v>
      </c>
      <c r="Z44" s="100">
        <v>0</v>
      </c>
      <c r="AA44" s="100">
        <v>0</v>
      </c>
      <c r="AB44" s="100">
        <v>0</v>
      </c>
      <c r="AC44" s="100">
        <v>0.3279764</v>
      </c>
      <c r="AD44" s="100">
        <v>1.083815</v>
      </c>
      <c r="AE44" s="100">
        <v>1.2259910000000001</v>
      </c>
      <c r="AF44" s="100">
        <v>2.1240442000000002</v>
      </c>
      <c r="AG44" s="100">
        <v>1.2992638000000001</v>
      </c>
      <c r="AH44" s="100">
        <v>1.3648772</v>
      </c>
      <c r="AI44" s="100">
        <v>2.1727322</v>
      </c>
      <c r="AJ44" s="100">
        <v>6.6622252</v>
      </c>
      <c r="AK44" s="100">
        <v>5.0335570000000001</v>
      </c>
      <c r="AL44" s="100">
        <v>4.0444893999999998</v>
      </c>
      <c r="AM44" s="100">
        <v>6.8965516999999998</v>
      </c>
      <c r="AN44" s="100">
        <v>10.940918999999999</v>
      </c>
      <c r="AO44" s="100">
        <v>19.323671000000001</v>
      </c>
      <c r="AP44" s="100">
        <v>33.707864999999998</v>
      </c>
      <c r="AQ44" s="100">
        <v>1.7774091000000001</v>
      </c>
      <c r="AR44" s="100">
        <v>2.7317499000000001</v>
      </c>
      <c r="AS44" s="128"/>
      <c r="AT44" s="118">
        <v>1937</v>
      </c>
      <c r="AU44" s="100">
        <v>0.74626870000000001</v>
      </c>
      <c r="AV44" s="100">
        <v>0</v>
      </c>
      <c r="AW44" s="100">
        <v>0</v>
      </c>
      <c r="AX44" s="100">
        <v>0</v>
      </c>
      <c r="AY44" s="100">
        <v>0.32536199999999998</v>
      </c>
      <c r="AZ44" s="100">
        <v>0.52844809999999998</v>
      </c>
      <c r="BA44" s="100">
        <v>0.58673969999999998</v>
      </c>
      <c r="BB44" s="100">
        <v>1.6687525999999999</v>
      </c>
      <c r="BC44" s="100">
        <v>1.7566974</v>
      </c>
      <c r="BD44" s="100">
        <v>2.0293123</v>
      </c>
      <c r="BE44" s="100">
        <v>2.3987207000000001</v>
      </c>
      <c r="BF44" s="100">
        <v>5.9093894000000002</v>
      </c>
      <c r="BG44" s="100">
        <v>6.3344595000000004</v>
      </c>
      <c r="BH44" s="100">
        <v>10.251153</v>
      </c>
      <c r="BI44" s="100">
        <v>6.9637883</v>
      </c>
      <c r="BJ44" s="100">
        <v>17.977528</v>
      </c>
      <c r="BK44" s="100">
        <v>20.779221</v>
      </c>
      <c r="BL44" s="100">
        <v>32.679738999999998</v>
      </c>
      <c r="BM44" s="100">
        <v>2.0188424999999999</v>
      </c>
      <c r="BN44" s="100">
        <v>3.1640286999999998</v>
      </c>
      <c r="BO44" s="128"/>
      <c r="BP44" s="118">
        <v>1937</v>
      </c>
    </row>
    <row r="45" spans="1:68">
      <c r="A45" s="128"/>
      <c r="B45" s="118">
        <v>1938</v>
      </c>
      <c r="C45" s="100">
        <v>1.0799136</v>
      </c>
      <c r="D45" s="100">
        <v>0</v>
      </c>
      <c r="E45" s="100">
        <v>0</v>
      </c>
      <c r="F45" s="100">
        <v>0</v>
      </c>
      <c r="G45" s="100">
        <v>0</v>
      </c>
      <c r="H45" s="100">
        <v>0</v>
      </c>
      <c r="I45" s="100">
        <v>0.36683789999999999</v>
      </c>
      <c r="J45" s="100">
        <v>0</v>
      </c>
      <c r="K45" s="100">
        <v>0</v>
      </c>
      <c r="L45" s="100">
        <v>2.228164</v>
      </c>
      <c r="M45" s="100">
        <v>5.0632910999999998</v>
      </c>
      <c r="N45" s="100">
        <v>2.5173065000000001</v>
      </c>
      <c r="O45" s="100">
        <v>12.427505999999999</v>
      </c>
      <c r="P45" s="100">
        <v>11.398963999999999</v>
      </c>
      <c r="Q45" s="100">
        <v>15.256588000000001</v>
      </c>
      <c r="R45" s="100">
        <v>13.333333</v>
      </c>
      <c r="S45" s="100">
        <v>10.416667</v>
      </c>
      <c r="T45" s="100">
        <v>0</v>
      </c>
      <c r="U45" s="100">
        <v>1.9483124000000001</v>
      </c>
      <c r="V45" s="100">
        <v>2.6875266999999998</v>
      </c>
      <c r="W45" s="128"/>
      <c r="X45" s="118">
        <v>1938</v>
      </c>
      <c r="Y45" s="100">
        <v>0.74794320000000003</v>
      </c>
      <c r="Z45" s="100">
        <v>0.35997119999999999</v>
      </c>
      <c r="AA45" s="100">
        <v>0</v>
      </c>
      <c r="AB45" s="100">
        <v>0</v>
      </c>
      <c r="AC45" s="100">
        <v>0.6598482</v>
      </c>
      <c r="AD45" s="100">
        <v>0.35423310000000002</v>
      </c>
      <c r="AE45" s="100">
        <v>0.39904230000000002</v>
      </c>
      <c r="AF45" s="100">
        <v>1.6949152999999999</v>
      </c>
      <c r="AG45" s="100">
        <v>2.6109661000000002</v>
      </c>
      <c r="AH45" s="100">
        <v>1.7977528</v>
      </c>
      <c r="AI45" s="100">
        <v>1.5665796000000001</v>
      </c>
      <c r="AJ45" s="100">
        <v>1.9379845</v>
      </c>
      <c r="AK45" s="100">
        <v>3.2706460000000002</v>
      </c>
      <c r="AL45" s="100">
        <v>3.0030030000000001</v>
      </c>
      <c r="AM45" s="100">
        <v>6.6401062</v>
      </c>
      <c r="AN45" s="100">
        <v>10.526316</v>
      </c>
      <c r="AO45" s="100">
        <v>17.699114999999999</v>
      </c>
      <c r="AP45" s="100">
        <v>0</v>
      </c>
      <c r="AQ45" s="100">
        <v>1.4082854</v>
      </c>
      <c r="AR45" s="100">
        <v>1.8802106999999999</v>
      </c>
      <c r="AS45" s="128"/>
      <c r="AT45" s="118">
        <v>1938</v>
      </c>
      <c r="AU45" s="100">
        <v>0.91709459999999998</v>
      </c>
      <c r="AV45" s="100">
        <v>0.1760873</v>
      </c>
      <c r="AW45" s="100">
        <v>0</v>
      </c>
      <c r="AX45" s="100">
        <v>0</v>
      </c>
      <c r="AY45" s="100">
        <v>0.32727869999999998</v>
      </c>
      <c r="AZ45" s="100">
        <v>0.17298050000000001</v>
      </c>
      <c r="BA45" s="100">
        <v>0.38226300000000002</v>
      </c>
      <c r="BB45" s="100">
        <v>0.82695890000000005</v>
      </c>
      <c r="BC45" s="100">
        <v>1.3207131999999999</v>
      </c>
      <c r="BD45" s="100">
        <v>2.0138733000000002</v>
      </c>
      <c r="BE45" s="100">
        <v>3.3419023000000001</v>
      </c>
      <c r="BF45" s="100">
        <v>2.2314313000000001</v>
      </c>
      <c r="BG45" s="100">
        <v>7.8189299999999999</v>
      </c>
      <c r="BH45" s="100">
        <v>7.1283095999999997</v>
      </c>
      <c r="BI45" s="100">
        <v>10.854817000000001</v>
      </c>
      <c r="BJ45" s="100">
        <v>11.891892</v>
      </c>
      <c r="BK45" s="100">
        <v>14.354067000000001</v>
      </c>
      <c r="BL45" s="100">
        <v>0</v>
      </c>
      <c r="BM45" s="100">
        <v>1.6815005999999999</v>
      </c>
      <c r="BN45" s="100">
        <v>2.282044</v>
      </c>
      <c r="BO45" s="128"/>
      <c r="BP45" s="118">
        <v>1938</v>
      </c>
    </row>
    <row r="46" spans="1:68">
      <c r="A46" s="128"/>
      <c r="B46" s="118">
        <v>1939</v>
      </c>
      <c r="C46" s="100">
        <v>0</v>
      </c>
      <c r="D46" s="100">
        <v>0</v>
      </c>
      <c r="E46" s="100">
        <v>0.31938680000000003</v>
      </c>
      <c r="F46" s="100">
        <v>0</v>
      </c>
      <c r="G46" s="100">
        <v>0</v>
      </c>
      <c r="H46" s="100">
        <v>0</v>
      </c>
      <c r="I46" s="100">
        <v>0.35893750000000002</v>
      </c>
      <c r="J46" s="100">
        <v>0</v>
      </c>
      <c r="K46" s="100">
        <v>0.44385259999999999</v>
      </c>
      <c r="L46" s="100">
        <v>1.3404826000000001</v>
      </c>
      <c r="M46" s="100">
        <v>1.4778325000000001</v>
      </c>
      <c r="N46" s="100">
        <v>5.4744526000000002</v>
      </c>
      <c r="O46" s="100">
        <v>5.6406124000000002</v>
      </c>
      <c r="P46" s="100">
        <v>11.305242</v>
      </c>
      <c r="Q46" s="100">
        <v>11.019284000000001</v>
      </c>
      <c r="R46" s="100">
        <v>25.917926999999999</v>
      </c>
      <c r="S46" s="100">
        <v>24.752475</v>
      </c>
      <c r="T46" s="100">
        <v>60.606060999999997</v>
      </c>
      <c r="U46" s="100">
        <v>1.8454375000000001</v>
      </c>
      <c r="V46" s="100">
        <v>3.5014002999999998</v>
      </c>
      <c r="W46" s="128"/>
      <c r="X46" s="118">
        <v>1939</v>
      </c>
      <c r="Y46" s="100">
        <v>0</v>
      </c>
      <c r="Z46" s="100">
        <v>0</v>
      </c>
      <c r="AA46" s="100">
        <v>0</v>
      </c>
      <c r="AB46" s="100">
        <v>0.31938680000000003</v>
      </c>
      <c r="AC46" s="100">
        <v>0</v>
      </c>
      <c r="AD46" s="100">
        <v>1.3717421000000001</v>
      </c>
      <c r="AE46" s="100">
        <v>1.1668611</v>
      </c>
      <c r="AF46" s="100">
        <v>0.84388189999999996</v>
      </c>
      <c r="AG46" s="100">
        <v>2.6246719000000001</v>
      </c>
      <c r="AH46" s="100">
        <v>0.88888889999999998</v>
      </c>
      <c r="AI46" s="100">
        <v>1.5151515</v>
      </c>
      <c r="AJ46" s="100">
        <v>2.5015635000000001</v>
      </c>
      <c r="AK46" s="100">
        <v>4.7656871000000001</v>
      </c>
      <c r="AL46" s="100">
        <v>3.9447732000000002</v>
      </c>
      <c r="AM46" s="100">
        <v>14.211886</v>
      </c>
      <c r="AN46" s="100">
        <v>8.0971659999999996</v>
      </c>
      <c r="AO46" s="100">
        <v>0</v>
      </c>
      <c r="AP46" s="100">
        <v>10.869565</v>
      </c>
      <c r="AQ46" s="100">
        <v>1.4801485999999999</v>
      </c>
      <c r="AR46" s="100">
        <v>1.9413651000000001</v>
      </c>
      <c r="AS46" s="128"/>
      <c r="AT46" s="118">
        <v>1939</v>
      </c>
      <c r="AU46" s="100">
        <v>0</v>
      </c>
      <c r="AV46" s="100">
        <v>0</v>
      </c>
      <c r="AW46" s="100">
        <v>0.16147259999999999</v>
      </c>
      <c r="AX46" s="100">
        <v>0.15708449999999999</v>
      </c>
      <c r="AY46" s="100">
        <v>0</v>
      </c>
      <c r="AZ46" s="100">
        <v>0.67408159999999995</v>
      </c>
      <c r="BA46" s="100">
        <v>0.74668659999999998</v>
      </c>
      <c r="BB46" s="100">
        <v>0.40874719999999998</v>
      </c>
      <c r="BC46" s="100">
        <v>1.5421898999999999</v>
      </c>
      <c r="BD46" s="100">
        <v>1.114082</v>
      </c>
      <c r="BE46" s="100">
        <v>1.4962594</v>
      </c>
      <c r="BF46" s="100">
        <v>4.0086339999999998</v>
      </c>
      <c r="BG46" s="100">
        <v>5.2</v>
      </c>
      <c r="BH46" s="100">
        <v>7.5490689</v>
      </c>
      <c r="BI46" s="100">
        <v>12.666667</v>
      </c>
      <c r="BJ46" s="100">
        <v>16.718913000000001</v>
      </c>
      <c r="BK46" s="100">
        <v>11.286682000000001</v>
      </c>
      <c r="BL46" s="100">
        <v>31.645569999999999</v>
      </c>
      <c r="BM46" s="100">
        <v>1.6648008999999999</v>
      </c>
      <c r="BN46" s="100">
        <v>2.6365699</v>
      </c>
      <c r="BO46" s="128"/>
      <c r="BP46" s="118">
        <v>1939</v>
      </c>
    </row>
    <row r="47" spans="1:68">
      <c r="A47" s="128"/>
      <c r="B47" s="119">
        <v>1940</v>
      </c>
      <c r="C47" s="100">
        <v>0.68540100000000004</v>
      </c>
      <c r="D47" s="100">
        <v>0.73179660000000002</v>
      </c>
      <c r="E47" s="100">
        <v>0</v>
      </c>
      <c r="F47" s="100">
        <v>0</v>
      </c>
      <c r="G47" s="100">
        <v>0</v>
      </c>
      <c r="H47" s="100">
        <v>0.32605149999999999</v>
      </c>
      <c r="I47" s="100">
        <v>0</v>
      </c>
      <c r="J47" s="100">
        <v>0.78064009999999995</v>
      </c>
      <c r="K47" s="100">
        <v>1.2998266999999999</v>
      </c>
      <c r="L47" s="100">
        <v>2.2482014000000001</v>
      </c>
      <c r="M47" s="100">
        <v>2.4038461999999998</v>
      </c>
      <c r="N47" s="100">
        <v>5.9171598000000003</v>
      </c>
      <c r="O47" s="100">
        <v>14.705882000000001</v>
      </c>
      <c r="P47" s="100">
        <v>9.2024539999999995</v>
      </c>
      <c r="Q47" s="100">
        <v>14.945652000000001</v>
      </c>
      <c r="R47" s="100">
        <v>14.861996</v>
      </c>
      <c r="S47" s="100">
        <v>18.43318</v>
      </c>
      <c r="T47" s="100">
        <v>28.985506999999998</v>
      </c>
      <c r="U47" s="100">
        <v>2.30687</v>
      </c>
      <c r="V47" s="100">
        <v>3.4494956999999999</v>
      </c>
      <c r="W47" s="128"/>
      <c r="X47" s="119">
        <v>1940</v>
      </c>
      <c r="Y47" s="100">
        <v>0.35637920000000001</v>
      </c>
      <c r="Z47" s="100">
        <v>0</v>
      </c>
      <c r="AA47" s="100">
        <v>0</v>
      </c>
      <c r="AB47" s="100">
        <v>0</v>
      </c>
      <c r="AC47" s="100">
        <v>0</v>
      </c>
      <c r="AD47" s="100">
        <v>1.3333333000000001</v>
      </c>
      <c r="AE47" s="100">
        <v>0.76074549999999996</v>
      </c>
      <c r="AF47" s="100">
        <v>1.261034</v>
      </c>
      <c r="AG47" s="100">
        <v>0.86505189999999998</v>
      </c>
      <c r="AH47" s="100">
        <v>3.0864197999999998</v>
      </c>
      <c r="AI47" s="100">
        <v>3.4398034000000002</v>
      </c>
      <c r="AJ47" s="100">
        <v>4.8338368999999997</v>
      </c>
      <c r="AK47" s="100">
        <v>3.8022814</v>
      </c>
      <c r="AL47" s="100">
        <v>8.7463557000000005</v>
      </c>
      <c r="AM47" s="100">
        <v>5.0251256</v>
      </c>
      <c r="AN47" s="100">
        <v>9.8425197000000004</v>
      </c>
      <c r="AO47" s="100">
        <v>19.305019000000001</v>
      </c>
      <c r="AP47" s="100">
        <v>20.833333</v>
      </c>
      <c r="AQ47" s="100">
        <v>1.8364946</v>
      </c>
      <c r="AR47" s="100">
        <v>2.5480700999999999</v>
      </c>
      <c r="AS47" s="128"/>
      <c r="AT47" s="119">
        <v>1940</v>
      </c>
      <c r="AU47" s="100">
        <v>0.52410900000000005</v>
      </c>
      <c r="AV47" s="100">
        <v>0.37285610000000002</v>
      </c>
      <c r="AW47" s="100">
        <v>0</v>
      </c>
      <c r="AX47" s="100">
        <v>0</v>
      </c>
      <c r="AY47" s="100">
        <v>0</v>
      </c>
      <c r="AZ47" s="100">
        <v>0.82413049999999999</v>
      </c>
      <c r="BA47" s="100">
        <v>0.36609920000000001</v>
      </c>
      <c r="BB47" s="100">
        <v>1.0119408999999999</v>
      </c>
      <c r="BC47" s="100">
        <v>1.0822510999999999</v>
      </c>
      <c r="BD47" s="100">
        <v>2.6714159</v>
      </c>
      <c r="BE47" s="100">
        <v>2.9161603999999999</v>
      </c>
      <c r="BF47" s="100">
        <v>5.3811659000000001</v>
      </c>
      <c r="BG47" s="100">
        <v>9.2059838999999997</v>
      </c>
      <c r="BH47" s="100">
        <v>8.9686099000000006</v>
      </c>
      <c r="BI47" s="100">
        <v>9.7911227000000007</v>
      </c>
      <c r="BJ47" s="100">
        <v>12.257406</v>
      </c>
      <c r="BK47" s="100">
        <v>18.907563</v>
      </c>
      <c r="BL47" s="100">
        <v>24.242424</v>
      </c>
      <c r="BM47" s="100">
        <v>2.0740109000000002</v>
      </c>
      <c r="BN47" s="100">
        <v>2.9778775999999998</v>
      </c>
      <c r="BO47" s="128"/>
      <c r="BP47" s="119">
        <v>1940</v>
      </c>
    </row>
    <row r="48" spans="1:68">
      <c r="A48" s="128"/>
      <c r="B48" s="119">
        <v>1941</v>
      </c>
      <c r="C48" s="100">
        <v>0.66688899999999995</v>
      </c>
      <c r="D48" s="100">
        <v>0</v>
      </c>
      <c r="E48" s="100">
        <v>0.3266906</v>
      </c>
      <c r="F48" s="100">
        <v>0</v>
      </c>
      <c r="G48" s="100">
        <v>0.65082980000000001</v>
      </c>
      <c r="H48" s="100">
        <v>0</v>
      </c>
      <c r="I48" s="100">
        <v>0</v>
      </c>
      <c r="J48" s="100">
        <v>0.76804919999999999</v>
      </c>
      <c r="K48" s="100">
        <v>1.2733447</v>
      </c>
      <c r="L48" s="100">
        <v>2.7161612000000002</v>
      </c>
      <c r="M48" s="100">
        <v>4.7281323999999998</v>
      </c>
      <c r="N48" s="100">
        <v>5.1873199000000003</v>
      </c>
      <c r="O48" s="100">
        <v>8.9485458999999992</v>
      </c>
      <c r="P48" s="100">
        <v>8.1300813000000005</v>
      </c>
      <c r="Q48" s="100">
        <v>8.0321285000000007</v>
      </c>
      <c r="R48" s="100">
        <v>8.3682008000000003</v>
      </c>
      <c r="S48" s="100">
        <v>21.645022000000001</v>
      </c>
      <c r="T48" s="100">
        <v>13.333333</v>
      </c>
      <c r="U48" s="100">
        <v>1.9807505000000001</v>
      </c>
      <c r="V48" s="100">
        <v>2.7458993999999999</v>
      </c>
      <c r="W48" s="128"/>
      <c r="X48" s="119">
        <v>1941</v>
      </c>
      <c r="Y48" s="100">
        <v>0.34638029999999997</v>
      </c>
      <c r="Z48" s="100">
        <v>0.38639879999999999</v>
      </c>
      <c r="AA48" s="100">
        <v>0.33647379999999999</v>
      </c>
      <c r="AB48" s="100">
        <v>0</v>
      </c>
      <c r="AC48" s="100">
        <v>1.003009</v>
      </c>
      <c r="AD48" s="100">
        <v>0.32927230000000002</v>
      </c>
      <c r="AE48" s="100">
        <v>0.37091990000000002</v>
      </c>
      <c r="AF48" s="100">
        <v>1.6687525999999999</v>
      </c>
      <c r="AG48" s="100">
        <v>0</v>
      </c>
      <c r="AH48" s="100">
        <v>2.1910604999999999</v>
      </c>
      <c r="AI48" s="100">
        <v>2.8818443999999999</v>
      </c>
      <c r="AJ48" s="100">
        <v>4.6783625999999998</v>
      </c>
      <c r="AK48" s="100">
        <v>7.3206442000000003</v>
      </c>
      <c r="AL48" s="100">
        <v>5.7306590000000002</v>
      </c>
      <c r="AM48" s="100">
        <v>7.3439411999999997</v>
      </c>
      <c r="AN48" s="100">
        <v>9.5602294000000008</v>
      </c>
      <c r="AO48" s="100">
        <v>18.248175</v>
      </c>
      <c r="AP48" s="100">
        <v>0</v>
      </c>
      <c r="AQ48" s="100">
        <v>1.7870313</v>
      </c>
      <c r="AR48" s="100">
        <v>2.2291823000000002</v>
      </c>
      <c r="AS48" s="128"/>
      <c r="AT48" s="119">
        <v>1941</v>
      </c>
      <c r="AU48" s="100">
        <v>0.50968400000000003</v>
      </c>
      <c r="AV48" s="100">
        <v>0.1893939</v>
      </c>
      <c r="AW48" s="100">
        <v>0.33151000000000003</v>
      </c>
      <c r="AX48" s="100">
        <v>0</v>
      </c>
      <c r="AY48" s="100">
        <v>0.82453829999999995</v>
      </c>
      <c r="AZ48" s="100">
        <v>0.1636126</v>
      </c>
      <c r="BA48" s="100">
        <v>0.17985609999999999</v>
      </c>
      <c r="BB48" s="100">
        <v>1.1997599999999999</v>
      </c>
      <c r="BC48" s="100">
        <v>0.64129970000000003</v>
      </c>
      <c r="BD48" s="100">
        <v>2.4493431000000001</v>
      </c>
      <c r="BE48" s="100">
        <v>3.8122468</v>
      </c>
      <c r="BF48" s="100">
        <v>4.9346880000000004</v>
      </c>
      <c r="BG48" s="100">
        <v>8.1270778999999997</v>
      </c>
      <c r="BH48" s="100">
        <v>6.8931560999999997</v>
      </c>
      <c r="BI48" s="100">
        <v>7.6726343000000004</v>
      </c>
      <c r="BJ48" s="100">
        <v>8.991009</v>
      </c>
      <c r="BK48" s="100">
        <v>19.80198</v>
      </c>
      <c r="BL48" s="100">
        <v>5.5555555999999999</v>
      </c>
      <c r="BM48" s="100">
        <v>1.8846959999999999</v>
      </c>
      <c r="BN48" s="100">
        <v>2.4669628000000001</v>
      </c>
      <c r="BO48" s="128"/>
      <c r="BP48" s="119">
        <v>1941</v>
      </c>
    </row>
    <row r="49" spans="1:68">
      <c r="A49" s="128"/>
      <c r="B49" s="119">
        <v>1942</v>
      </c>
      <c r="C49" s="100">
        <v>0.64288009999999995</v>
      </c>
      <c r="D49" s="100">
        <v>0.36683789999999999</v>
      </c>
      <c r="E49" s="100">
        <v>0</v>
      </c>
      <c r="F49" s="100">
        <v>0</v>
      </c>
      <c r="G49" s="100">
        <v>0.32299739999999999</v>
      </c>
      <c r="H49" s="100">
        <v>0</v>
      </c>
      <c r="I49" s="100">
        <v>0.34494649999999999</v>
      </c>
      <c r="J49" s="100">
        <v>0.75642969999999998</v>
      </c>
      <c r="K49" s="100">
        <v>1.6590625999999999</v>
      </c>
      <c r="L49" s="100">
        <v>3.2036612999999998</v>
      </c>
      <c r="M49" s="100">
        <v>1.8621973999999999</v>
      </c>
      <c r="N49" s="100">
        <v>7.2869954999999997</v>
      </c>
      <c r="O49" s="100">
        <v>14.419611</v>
      </c>
      <c r="P49" s="100">
        <v>11.055275999999999</v>
      </c>
      <c r="Q49" s="100">
        <v>13.297872</v>
      </c>
      <c r="R49" s="100">
        <v>22.964509</v>
      </c>
      <c r="S49" s="100">
        <v>37.974684000000003</v>
      </c>
      <c r="T49" s="100">
        <v>12.658227999999999</v>
      </c>
      <c r="U49" s="100">
        <v>2.6842294999999998</v>
      </c>
      <c r="V49" s="100">
        <v>3.8973958</v>
      </c>
      <c r="W49" s="128"/>
      <c r="X49" s="119">
        <v>1942</v>
      </c>
      <c r="Y49" s="100">
        <v>0.33433629999999998</v>
      </c>
      <c r="Z49" s="100">
        <v>0.38051750000000001</v>
      </c>
      <c r="AA49" s="100">
        <v>0</v>
      </c>
      <c r="AB49" s="100">
        <v>0.32010240000000001</v>
      </c>
      <c r="AC49" s="100">
        <v>0.6598482</v>
      </c>
      <c r="AD49" s="100">
        <v>1.3084724000000001</v>
      </c>
      <c r="AE49" s="100">
        <v>0.72280449999999996</v>
      </c>
      <c r="AF49" s="100">
        <v>2.8747433</v>
      </c>
      <c r="AG49" s="100">
        <v>0.85689800000000005</v>
      </c>
      <c r="AH49" s="100">
        <v>2.6455025999999999</v>
      </c>
      <c r="AI49" s="100">
        <v>2.8103044000000001</v>
      </c>
      <c r="AJ49" s="100">
        <v>5.6625142000000004</v>
      </c>
      <c r="AK49" s="100">
        <v>7.7738516000000004</v>
      </c>
      <c r="AL49" s="100">
        <v>4.6860356000000003</v>
      </c>
      <c r="AM49" s="100">
        <v>7.2376357000000002</v>
      </c>
      <c r="AN49" s="100">
        <v>7.4626865999999996</v>
      </c>
      <c r="AO49" s="100">
        <v>17.605633999999998</v>
      </c>
      <c r="AP49" s="100">
        <v>17.699114999999999</v>
      </c>
      <c r="AQ49" s="100">
        <v>2.1026072</v>
      </c>
      <c r="AR49" s="100">
        <v>2.6912525999999999</v>
      </c>
      <c r="AS49" s="128"/>
      <c r="AT49" s="119">
        <v>1942</v>
      </c>
      <c r="AU49" s="100">
        <v>0.49164210000000003</v>
      </c>
      <c r="AV49" s="100">
        <v>0.37355250000000001</v>
      </c>
      <c r="AW49" s="100">
        <v>0</v>
      </c>
      <c r="AX49" s="100">
        <v>0.15941340000000001</v>
      </c>
      <c r="AY49" s="100">
        <v>0.48963600000000002</v>
      </c>
      <c r="AZ49" s="100">
        <v>0.65380839999999996</v>
      </c>
      <c r="BA49" s="100">
        <v>0.52947409999999995</v>
      </c>
      <c r="BB49" s="100">
        <v>1.7720024000000001</v>
      </c>
      <c r="BC49" s="100">
        <v>1.2644888999999999</v>
      </c>
      <c r="BD49" s="100">
        <v>2.9193802</v>
      </c>
      <c r="BE49" s="100">
        <v>2.3348119999999999</v>
      </c>
      <c r="BF49" s="100">
        <v>6.4788731999999998</v>
      </c>
      <c r="BG49" s="100">
        <v>11.063526</v>
      </c>
      <c r="BH49" s="100">
        <v>7.7594567999999997</v>
      </c>
      <c r="BI49" s="100">
        <v>10.120177</v>
      </c>
      <c r="BJ49" s="100">
        <v>14.778325000000001</v>
      </c>
      <c r="BK49" s="100">
        <v>26.871400999999999</v>
      </c>
      <c r="BL49" s="100">
        <v>15.625</v>
      </c>
      <c r="BM49" s="100">
        <v>2.3953096</v>
      </c>
      <c r="BN49" s="100">
        <v>3.2595523000000002</v>
      </c>
      <c r="BO49" s="128"/>
      <c r="BP49" s="119">
        <v>1942</v>
      </c>
    </row>
    <row r="50" spans="1:68">
      <c r="A50" s="128"/>
      <c r="B50" s="119">
        <v>1943</v>
      </c>
      <c r="C50" s="100">
        <v>0</v>
      </c>
      <c r="D50" s="100">
        <v>0</v>
      </c>
      <c r="E50" s="100">
        <v>0</v>
      </c>
      <c r="F50" s="100">
        <v>0</v>
      </c>
      <c r="G50" s="100">
        <v>0.64</v>
      </c>
      <c r="H50" s="100">
        <v>0.33277869999999998</v>
      </c>
      <c r="I50" s="100">
        <v>0.68399449999999995</v>
      </c>
      <c r="J50" s="100">
        <v>0.74321809999999999</v>
      </c>
      <c r="K50" s="100">
        <v>1.2285012</v>
      </c>
      <c r="L50" s="100">
        <v>0.45745649999999999</v>
      </c>
      <c r="M50" s="100">
        <v>3.7174721000000002</v>
      </c>
      <c r="N50" s="100">
        <v>2.7070926000000002</v>
      </c>
      <c r="O50" s="100">
        <v>12.649331999999999</v>
      </c>
      <c r="P50" s="100">
        <v>10.816126000000001</v>
      </c>
      <c r="Q50" s="100">
        <v>10.666667</v>
      </c>
      <c r="R50" s="100">
        <v>27.083333</v>
      </c>
      <c r="S50" s="100">
        <v>8.2304527000000007</v>
      </c>
      <c r="T50" s="100">
        <v>111.11111</v>
      </c>
      <c r="U50" s="100">
        <v>2.3387628999999999</v>
      </c>
      <c r="V50" s="100">
        <v>4.3404273</v>
      </c>
      <c r="W50" s="128"/>
      <c r="X50" s="119">
        <v>1943</v>
      </c>
      <c r="Y50" s="100">
        <v>1.3059092000000001</v>
      </c>
      <c r="Z50" s="100">
        <v>0</v>
      </c>
      <c r="AA50" s="100">
        <v>0</v>
      </c>
      <c r="AB50" s="100">
        <v>0</v>
      </c>
      <c r="AC50" s="100">
        <v>0.64808809999999994</v>
      </c>
      <c r="AD50" s="100">
        <v>1.6463615</v>
      </c>
      <c r="AE50" s="100">
        <v>1.4174344000000001</v>
      </c>
      <c r="AF50" s="100">
        <v>0.40112310000000001</v>
      </c>
      <c r="AG50" s="100">
        <v>0.42771599999999999</v>
      </c>
      <c r="AH50" s="100">
        <v>1.7714791999999999</v>
      </c>
      <c r="AI50" s="100">
        <v>2.315887</v>
      </c>
      <c r="AJ50" s="100">
        <v>2.1774632999999999</v>
      </c>
      <c r="AK50" s="100">
        <v>4.8043925999999999</v>
      </c>
      <c r="AL50" s="100">
        <v>5.4894784999999997</v>
      </c>
      <c r="AM50" s="100">
        <v>9.6038414999999997</v>
      </c>
      <c r="AN50" s="100">
        <v>9.0252707999999995</v>
      </c>
      <c r="AO50" s="100">
        <v>10.204082</v>
      </c>
      <c r="AP50" s="100">
        <v>25</v>
      </c>
      <c r="AQ50" s="100">
        <v>1.7219831000000001</v>
      </c>
      <c r="AR50" s="100">
        <v>2.2806134999999998</v>
      </c>
      <c r="AS50" s="128"/>
      <c r="AT50" s="119">
        <v>1943</v>
      </c>
      <c r="AU50" s="100">
        <v>0.64030730000000002</v>
      </c>
      <c r="AV50" s="100">
        <v>0</v>
      </c>
      <c r="AW50" s="100">
        <v>0</v>
      </c>
      <c r="AX50" s="100">
        <v>0</v>
      </c>
      <c r="AY50" s="100">
        <v>0.64401870000000006</v>
      </c>
      <c r="AZ50" s="100">
        <v>0.99304870000000001</v>
      </c>
      <c r="BA50" s="100">
        <v>1.0442047000000001</v>
      </c>
      <c r="BB50" s="100">
        <v>0.57870370000000004</v>
      </c>
      <c r="BC50" s="100">
        <v>0.83682009999999996</v>
      </c>
      <c r="BD50" s="100">
        <v>1.1251125</v>
      </c>
      <c r="BE50" s="100">
        <v>3.0155416000000002</v>
      </c>
      <c r="BF50" s="100">
        <v>2.4429967000000001</v>
      </c>
      <c r="BG50" s="100">
        <v>8.6805555999999999</v>
      </c>
      <c r="BH50" s="100">
        <v>8.0568720000000003</v>
      </c>
      <c r="BI50" s="100">
        <v>10.107391</v>
      </c>
      <c r="BJ50" s="100">
        <v>17.408124000000001</v>
      </c>
      <c r="BK50" s="100">
        <v>9.3109870000000008</v>
      </c>
      <c r="BL50" s="100">
        <v>59.701492999999999</v>
      </c>
      <c r="BM50" s="100">
        <v>2.0318179999999999</v>
      </c>
      <c r="BN50" s="100">
        <v>3.1752343000000001</v>
      </c>
      <c r="BO50" s="128"/>
      <c r="BP50" s="119">
        <v>1943</v>
      </c>
    </row>
    <row r="51" spans="1:68">
      <c r="A51" s="128"/>
      <c r="B51" s="119">
        <v>1944</v>
      </c>
      <c r="C51" s="100">
        <v>0.59826500000000005</v>
      </c>
      <c r="D51" s="100">
        <v>0</v>
      </c>
      <c r="E51" s="100">
        <v>0</v>
      </c>
      <c r="F51" s="100">
        <v>0</v>
      </c>
      <c r="G51" s="100">
        <v>0.31746029999999997</v>
      </c>
      <c r="H51" s="100">
        <v>0</v>
      </c>
      <c r="I51" s="100">
        <v>0.33749580000000001</v>
      </c>
      <c r="J51" s="100">
        <v>1.0956903</v>
      </c>
      <c r="K51" s="100">
        <v>0.40387719999999999</v>
      </c>
      <c r="L51" s="100">
        <v>2.7347310999999999</v>
      </c>
      <c r="M51" s="100">
        <v>4.2095415999999997</v>
      </c>
      <c r="N51" s="100">
        <v>2.6343519</v>
      </c>
      <c r="O51" s="100">
        <v>5.4347826000000001</v>
      </c>
      <c r="P51" s="100">
        <v>14.395393</v>
      </c>
      <c r="Q51" s="100">
        <v>9.2838195999999993</v>
      </c>
      <c r="R51" s="100">
        <v>16.59751</v>
      </c>
      <c r="S51" s="100">
        <v>7.9681274999999996</v>
      </c>
      <c r="T51" s="100">
        <v>23.529412000000001</v>
      </c>
      <c r="U51" s="100">
        <v>1.9092818</v>
      </c>
      <c r="V51" s="100">
        <v>2.7541280000000001</v>
      </c>
      <c r="W51" s="128"/>
      <c r="X51" s="119">
        <v>1944</v>
      </c>
      <c r="Y51" s="100">
        <v>0.31094529999999998</v>
      </c>
      <c r="Z51" s="100">
        <v>0.3650968</v>
      </c>
      <c r="AA51" s="100">
        <v>0</v>
      </c>
      <c r="AB51" s="100">
        <v>0</v>
      </c>
      <c r="AC51" s="100">
        <v>1.2767316</v>
      </c>
      <c r="AD51" s="100">
        <v>0.33568310000000001</v>
      </c>
      <c r="AE51" s="100">
        <v>0.34376069999999997</v>
      </c>
      <c r="AF51" s="100">
        <v>0.7843137</v>
      </c>
      <c r="AG51" s="100">
        <v>2.1385800000000001</v>
      </c>
      <c r="AH51" s="100">
        <v>0.89206070000000004</v>
      </c>
      <c r="AI51" s="100">
        <v>3.6730946000000002</v>
      </c>
      <c r="AJ51" s="100">
        <v>3.1695720999999999</v>
      </c>
      <c r="AK51" s="100">
        <v>1.9986676000000001</v>
      </c>
      <c r="AL51" s="100">
        <v>2.6619343</v>
      </c>
      <c r="AM51" s="100">
        <v>5.9382422999999998</v>
      </c>
      <c r="AN51" s="100">
        <v>19.298245999999999</v>
      </c>
      <c r="AO51" s="100">
        <v>6.4724918999999996</v>
      </c>
      <c r="AP51" s="100">
        <v>23.4375</v>
      </c>
      <c r="AQ51" s="100">
        <v>1.5919196</v>
      </c>
      <c r="AR51" s="100">
        <v>2.1984313000000002</v>
      </c>
      <c r="AS51" s="128"/>
      <c r="AT51" s="119">
        <v>1944</v>
      </c>
      <c r="AU51" s="100">
        <v>0.45738679999999998</v>
      </c>
      <c r="AV51" s="100">
        <v>0.1794366</v>
      </c>
      <c r="AW51" s="100">
        <v>0</v>
      </c>
      <c r="AX51" s="100">
        <v>0</v>
      </c>
      <c r="AY51" s="100">
        <v>0.79579820000000001</v>
      </c>
      <c r="AZ51" s="100">
        <v>0.16931930000000001</v>
      </c>
      <c r="BA51" s="100">
        <v>0.3405995</v>
      </c>
      <c r="BB51" s="100">
        <v>0.94553710000000002</v>
      </c>
      <c r="BC51" s="100">
        <v>1.2463648000000001</v>
      </c>
      <c r="BD51" s="100">
        <v>1.8034265</v>
      </c>
      <c r="BE51" s="100">
        <v>3.9388323000000001</v>
      </c>
      <c r="BF51" s="100">
        <v>2.9016090999999999</v>
      </c>
      <c r="BG51" s="100">
        <v>3.6999664000000001</v>
      </c>
      <c r="BH51" s="100">
        <v>8.2987552000000004</v>
      </c>
      <c r="BI51" s="100">
        <v>7.5187970000000002</v>
      </c>
      <c r="BJ51" s="100">
        <v>18.060836999999999</v>
      </c>
      <c r="BK51" s="100">
        <v>7.1428570999999996</v>
      </c>
      <c r="BL51" s="100">
        <v>23.474177999999998</v>
      </c>
      <c r="BM51" s="100">
        <v>1.7510979</v>
      </c>
      <c r="BN51" s="100">
        <v>2.4636657</v>
      </c>
      <c r="BO51" s="128"/>
      <c r="BP51" s="119">
        <v>1944</v>
      </c>
    </row>
    <row r="52" spans="1:68">
      <c r="A52" s="128"/>
      <c r="B52" s="119">
        <v>1945</v>
      </c>
      <c r="C52" s="100">
        <v>0.28401019999999999</v>
      </c>
      <c r="D52" s="100">
        <v>0</v>
      </c>
      <c r="E52" s="100">
        <v>0</v>
      </c>
      <c r="F52" s="100">
        <v>0</v>
      </c>
      <c r="G52" s="100">
        <v>0</v>
      </c>
      <c r="H52" s="100">
        <v>0.34638029999999997</v>
      </c>
      <c r="I52" s="100">
        <v>0.66934400000000005</v>
      </c>
      <c r="J52" s="100">
        <v>0.36075040000000003</v>
      </c>
      <c r="K52" s="100">
        <v>3.1987204999999999</v>
      </c>
      <c r="L52" s="100">
        <v>1.7809439</v>
      </c>
      <c r="M52" s="100">
        <v>1.4164306</v>
      </c>
      <c r="N52" s="100">
        <v>6.1823801999999999</v>
      </c>
      <c r="O52" s="100">
        <v>8.5922008999999999</v>
      </c>
      <c r="P52" s="100">
        <v>10.147601</v>
      </c>
      <c r="Q52" s="100">
        <v>13.192612</v>
      </c>
      <c r="R52" s="100">
        <v>22.222221999999999</v>
      </c>
      <c r="S52" s="100">
        <v>3.8610039</v>
      </c>
      <c r="T52" s="100">
        <v>51.546391999999997</v>
      </c>
      <c r="U52" s="100">
        <v>2.2413048</v>
      </c>
      <c r="V52" s="100">
        <v>3.4255157999999999</v>
      </c>
      <c r="W52" s="128"/>
      <c r="X52" s="119">
        <v>1945</v>
      </c>
      <c r="Y52" s="100">
        <v>0.29507230000000001</v>
      </c>
      <c r="Z52" s="100">
        <v>0</v>
      </c>
      <c r="AA52" s="100">
        <v>0.37921880000000002</v>
      </c>
      <c r="AB52" s="100">
        <v>0.33101619999999998</v>
      </c>
      <c r="AC52" s="100">
        <v>1.2618297000000001</v>
      </c>
      <c r="AD52" s="100">
        <v>0.6800408</v>
      </c>
      <c r="AE52" s="100">
        <v>0.66934400000000005</v>
      </c>
      <c r="AF52" s="100">
        <v>1.9245574000000001</v>
      </c>
      <c r="AG52" s="100">
        <v>0.85653100000000004</v>
      </c>
      <c r="AH52" s="100">
        <v>3.0987162000000001</v>
      </c>
      <c r="AI52" s="100">
        <v>2.7459954</v>
      </c>
      <c r="AJ52" s="100">
        <v>2.5799794</v>
      </c>
      <c r="AK52" s="100">
        <v>7.7619664000000004</v>
      </c>
      <c r="AL52" s="100">
        <v>8.4817642000000006</v>
      </c>
      <c r="AM52" s="100">
        <v>5.8754407000000004</v>
      </c>
      <c r="AN52" s="100">
        <v>16.949152999999999</v>
      </c>
      <c r="AO52" s="100">
        <v>6.2695924999999999</v>
      </c>
      <c r="AP52" s="100">
        <v>14.084507</v>
      </c>
      <c r="AQ52" s="100">
        <v>2.0875694999999999</v>
      </c>
      <c r="AR52" s="100">
        <v>2.5741442000000001</v>
      </c>
      <c r="AS52" s="128"/>
      <c r="AT52" s="119">
        <v>1945</v>
      </c>
      <c r="AU52" s="100">
        <v>0.28943560000000002</v>
      </c>
      <c r="AV52" s="100">
        <v>0</v>
      </c>
      <c r="AW52" s="100">
        <v>0.18621969999999999</v>
      </c>
      <c r="AX52" s="100">
        <v>0.1642576</v>
      </c>
      <c r="AY52" s="100">
        <v>0.63261109999999998</v>
      </c>
      <c r="AZ52" s="100">
        <v>0.51475629999999994</v>
      </c>
      <c r="BA52" s="100">
        <v>0.66934400000000005</v>
      </c>
      <c r="BB52" s="100">
        <v>1.1173184</v>
      </c>
      <c r="BC52" s="100">
        <v>2.0678245999999998</v>
      </c>
      <c r="BD52" s="100">
        <v>2.4417314000000001</v>
      </c>
      <c r="BE52" s="100">
        <v>2.091564</v>
      </c>
      <c r="BF52" s="100">
        <v>4.3825728000000002</v>
      </c>
      <c r="BG52" s="100">
        <v>8.1726054000000001</v>
      </c>
      <c r="BH52" s="100">
        <v>9.2797172000000003</v>
      </c>
      <c r="BI52" s="100">
        <v>9.3225605999999992</v>
      </c>
      <c r="BJ52" s="100">
        <v>19.354838999999998</v>
      </c>
      <c r="BK52" s="100">
        <v>5.1903113999999997</v>
      </c>
      <c r="BL52" s="100">
        <v>29.288703000000002</v>
      </c>
      <c r="BM52" s="100">
        <v>2.16459</v>
      </c>
      <c r="BN52" s="100">
        <v>2.9411325000000001</v>
      </c>
      <c r="BO52" s="128"/>
      <c r="BP52" s="119">
        <v>1945</v>
      </c>
    </row>
    <row r="53" spans="1:68">
      <c r="A53" s="128"/>
      <c r="B53" s="119">
        <v>1946</v>
      </c>
      <c r="C53" s="100">
        <v>0.27352300000000002</v>
      </c>
      <c r="D53" s="100">
        <v>0.33692719999999998</v>
      </c>
      <c r="E53" s="100">
        <v>0</v>
      </c>
      <c r="F53" s="100">
        <v>0</v>
      </c>
      <c r="G53" s="100">
        <v>0.32010240000000001</v>
      </c>
      <c r="H53" s="100">
        <v>0</v>
      </c>
      <c r="I53" s="100">
        <v>0.33500839999999998</v>
      </c>
      <c r="J53" s="100">
        <v>1.4290818000000001</v>
      </c>
      <c r="K53" s="100">
        <v>0.394011</v>
      </c>
      <c r="L53" s="100">
        <v>0.87336239999999998</v>
      </c>
      <c r="M53" s="100">
        <v>6.1816452999999996</v>
      </c>
      <c r="N53" s="100">
        <v>6.5889508000000001</v>
      </c>
      <c r="O53" s="100">
        <v>7.7220076999999998</v>
      </c>
      <c r="P53" s="100">
        <v>6.2166962999999997</v>
      </c>
      <c r="Q53" s="100">
        <v>10.512484000000001</v>
      </c>
      <c r="R53" s="100">
        <v>15.873016</v>
      </c>
      <c r="S53" s="100">
        <v>22.900763000000001</v>
      </c>
      <c r="T53" s="100">
        <v>18.867925</v>
      </c>
      <c r="U53" s="100">
        <v>2.1393233999999999</v>
      </c>
      <c r="V53" s="100">
        <v>3.0088911999999999</v>
      </c>
      <c r="W53" s="128"/>
      <c r="X53" s="119">
        <v>1946</v>
      </c>
      <c r="Y53" s="100">
        <v>1.1415525</v>
      </c>
      <c r="Z53" s="100">
        <v>0.34867500000000001</v>
      </c>
      <c r="AA53" s="100">
        <v>0</v>
      </c>
      <c r="AB53" s="100">
        <v>0</v>
      </c>
      <c r="AC53" s="100">
        <v>0.31928479999999998</v>
      </c>
      <c r="AD53" s="100">
        <v>1.3436345000000001</v>
      </c>
      <c r="AE53" s="100">
        <v>0.66247100000000003</v>
      </c>
      <c r="AF53" s="100">
        <v>0.75357949999999996</v>
      </c>
      <c r="AG53" s="100">
        <v>0.42716789999999999</v>
      </c>
      <c r="AH53" s="100">
        <v>4.4247788000000003</v>
      </c>
      <c r="AI53" s="100">
        <v>2.2810218999999998</v>
      </c>
      <c r="AJ53" s="100">
        <v>3.5389282</v>
      </c>
      <c r="AK53" s="100">
        <v>2.5109856000000002</v>
      </c>
      <c r="AL53" s="100">
        <v>8.1300813000000005</v>
      </c>
      <c r="AM53" s="100">
        <v>4.6242774999999998</v>
      </c>
      <c r="AN53" s="100">
        <v>19.80198</v>
      </c>
      <c r="AO53" s="100">
        <v>0</v>
      </c>
      <c r="AP53" s="100">
        <v>12.903226</v>
      </c>
      <c r="AQ53" s="100">
        <v>1.8520506999999999</v>
      </c>
      <c r="AR53" s="100">
        <v>2.2556729999999998</v>
      </c>
      <c r="AS53" s="128"/>
      <c r="AT53" s="119">
        <v>1946</v>
      </c>
      <c r="AU53" s="100">
        <v>0.69832399999999994</v>
      </c>
      <c r="AV53" s="100">
        <v>0.34270050000000002</v>
      </c>
      <c r="AW53" s="100">
        <v>0</v>
      </c>
      <c r="AX53" s="100">
        <v>0</v>
      </c>
      <c r="AY53" s="100">
        <v>0.31969310000000001</v>
      </c>
      <c r="AZ53" s="100">
        <v>0.67659000000000002</v>
      </c>
      <c r="BA53" s="100">
        <v>0.49966690000000002</v>
      </c>
      <c r="BB53" s="100">
        <v>1.1003118000000001</v>
      </c>
      <c r="BC53" s="100">
        <v>0.40992010000000001</v>
      </c>
      <c r="BD53" s="100">
        <v>2.6373625999999999</v>
      </c>
      <c r="BE53" s="100">
        <v>4.1909197000000002</v>
      </c>
      <c r="BF53" s="100">
        <v>5.0620095999999997</v>
      </c>
      <c r="BG53" s="100">
        <v>5.0842071999999998</v>
      </c>
      <c r="BH53" s="100">
        <v>7.2156197000000004</v>
      </c>
      <c r="BI53" s="100">
        <v>7.3800737999999999</v>
      </c>
      <c r="BJ53" s="100">
        <v>18.018018000000001</v>
      </c>
      <c r="BK53" s="100">
        <v>10.186757</v>
      </c>
      <c r="BL53" s="100">
        <v>15.325670000000001</v>
      </c>
      <c r="BM53" s="100">
        <v>1.9959545000000001</v>
      </c>
      <c r="BN53" s="100">
        <v>2.5987157999999999</v>
      </c>
      <c r="BO53" s="128"/>
      <c r="BP53" s="119">
        <v>1946</v>
      </c>
    </row>
    <row r="54" spans="1:68">
      <c r="A54" s="128"/>
      <c r="B54" s="119">
        <v>1947</v>
      </c>
      <c r="C54" s="100">
        <v>0.25477709999999998</v>
      </c>
      <c r="D54" s="100">
        <v>0</v>
      </c>
      <c r="E54" s="100">
        <v>0.73719129999999999</v>
      </c>
      <c r="F54" s="100">
        <v>0</v>
      </c>
      <c r="G54" s="100">
        <v>0.6499838</v>
      </c>
      <c r="H54" s="100">
        <v>0</v>
      </c>
      <c r="I54" s="100">
        <v>0.67226889999999995</v>
      </c>
      <c r="J54" s="100">
        <v>1.7605633999999999</v>
      </c>
      <c r="K54" s="100">
        <v>0.38714670000000001</v>
      </c>
      <c r="L54" s="100">
        <v>2.9901751000000001</v>
      </c>
      <c r="M54" s="100">
        <v>4.8076923000000003</v>
      </c>
      <c r="N54" s="100">
        <v>5.4972513999999997</v>
      </c>
      <c r="O54" s="100">
        <v>5.6355667</v>
      </c>
      <c r="P54" s="100">
        <v>12.017167000000001</v>
      </c>
      <c r="Q54" s="100">
        <v>18.205462000000001</v>
      </c>
      <c r="R54" s="100">
        <v>15.717091999999999</v>
      </c>
      <c r="S54" s="100">
        <v>11.450381999999999</v>
      </c>
      <c r="T54" s="100">
        <v>42.735042999999997</v>
      </c>
      <c r="U54" s="100">
        <v>2.4753778999999998</v>
      </c>
      <c r="V54" s="100">
        <v>3.6032940999999998</v>
      </c>
      <c r="W54" s="128"/>
      <c r="X54" s="119">
        <v>1947</v>
      </c>
      <c r="Y54" s="100">
        <v>1.3312033999999999</v>
      </c>
      <c r="Z54" s="100">
        <v>0.33783780000000002</v>
      </c>
      <c r="AA54" s="100">
        <v>0</v>
      </c>
      <c r="AB54" s="100">
        <v>0</v>
      </c>
      <c r="AC54" s="100">
        <v>0</v>
      </c>
      <c r="AD54" s="100">
        <v>1.3311147999999999</v>
      </c>
      <c r="AE54" s="100">
        <v>2.3094687999999999</v>
      </c>
      <c r="AF54" s="100">
        <v>2.5725836000000002</v>
      </c>
      <c r="AG54" s="100">
        <v>4.2194092999999997</v>
      </c>
      <c r="AH54" s="100">
        <v>4.4208664999999998</v>
      </c>
      <c r="AI54" s="100">
        <v>4.5955881999999999</v>
      </c>
      <c r="AJ54" s="100">
        <v>0.98619330000000005</v>
      </c>
      <c r="AK54" s="100">
        <v>4.8602673000000003</v>
      </c>
      <c r="AL54" s="100">
        <v>3.9154268000000001</v>
      </c>
      <c r="AM54" s="100">
        <v>7.9096045000000004</v>
      </c>
      <c r="AN54" s="100">
        <v>6.5146579999999998</v>
      </c>
      <c r="AO54" s="100">
        <v>11.940299</v>
      </c>
      <c r="AP54" s="100">
        <v>29.94012</v>
      </c>
      <c r="AQ54" s="100">
        <v>2.3532522</v>
      </c>
      <c r="AR54" s="100">
        <v>2.9601188999999999</v>
      </c>
      <c r="AS54" s="128"/>
      <c r="AT54" s="119">
        <v>1947</v>
      </c>
      <c r="AU54" s="100">
        <v>0.78114830000000002</v>
      </c>
      <c r="AV54" s="100">
        <v>0.1658925</v>
      </c>
      <c r="AW54" s="100">
        <v>0.37502340000000001</v>
      </c>
      <c r="AX54" s="100">
        <v>0</v>
      </c>
      <c r="AY54" s="100">
        <v>0.32456990000000002</v>
      </c>
      <c r="AZ54" s="100">
        <v>0.66766820000000004</v>
      </c>
      <c r="BA54" s="100">
        <v>1.4985014999999999</v>
      </c>
      <c r="BB54" s="100">
        <v>2.1578852999999998</v>
      </c>
      <c r="BC54" s="100">
        <v>2.2208762000000002</v>
      </c>
      <c r="BD54" s="100">
        <v>3.6932434999999999</v>
      </c>
      <c r="BE54" s="100">
        <v>4.6992481000000002</v>
      </c>
      <c r="BF54" s="100">
        <v>3.2266070999999998</v>
      </c>
      <c r="BG54" s="100">
        <v>5.2420597999999998</v>
      </c>
      <c r="BH54" s="100">
        <v>7.7805077999999996</v>
      </c>
      <c r="BI54" s="100">
        <v>12.696493</v>
      </c>
      <c r="BJ54" s="100">
        <v>10.685663</v>
      </c>
      <c r="BK54" s="100">
        <v>11.725293000000001</v>
      </c>
      <c r="BL54" s="100">
        <v>35.211267999999997</v>
      </c>
      <c r="BM54" s="100">
        <v>2.4144391000000001</v>
      </c>
      <c r="BN54" s="100">
        <v>3.2280706000000001</v>
      </c>
      <c r="BO54" s="128"/>
      <c r="BP54" s="119">
        <v>1947</v>
      </c>
    </row>
    <row r="55" spans="1:68">
      <c r="A55" s="128"/>
      <c r="B55" s="119">
        <v>1948</v>
      </c>
      <c r="C55" s="100">
        <v>0.48216009999999998</v>
      </c>
      <c r="D55" s="100">
        <v>0</v>
      </c>
      <c r="E55" s="100">
        <v>0</v>
      </c>
      <c r="F55" s="100">
        <v>0</v>
      </c>
      <c r="G55" s="100">
        <v>0</v>
      </c>
      <c r="H55" s="100">
        <v>0.32530900000000001</v>
      </c>
      <c r="I55" s="100">
        <v>0</v>
      </c>
      <c r="J55" s="100">
        <v>0.69060770000000005</v>
      </c>
      <c r="K55" s="100">
        <v>0.37778620000000002</v>
      </c>
      <c r="L55" s="100">
        <v>2.9461279</v>
      </c>
      <c r="M55" s="100">
        <v>3.3508855999999998</v>
      </c>
      <c r="N55" s="100">
        <v>3.4930140000000001</v>
      </c>
      <c r="O55" s="100">
        <v>10.895884000000001</v>
      </c>
      <c r="P55" s="100">
        <v>8.3682008000000003</v>
      </c>
      <c r="Q55" s="100">
        <v>10.165184</v>
      </c>
      <c r="R55" s="100">
        <v>13.779528000000001</v>
      </c>
      <c r="S55" s="100">
        <v>11.363636</v>
      </c>
      <c r="T55" s="100">
        <v>41.322313999999999</v>
      </c>
      <c r="U55" s="100">
        <v>2.0180068000000002</v>
      </c>
      <c r="V55" s="100">
        <v>2.96576</v>
      </c>
      <c r="W55" s="128"/>
      <c r="X55" s="119">
        <v>1948</v>
      </c>
      <c r="Y55" s="100">
        <v>0</v>
      </c>
      <c r="Z55" s="100">
        <v>0</v>
      </c>
      <c r="AA55" s="100">
        <v>0</v>
      </c>
      <c r="AB55" s="100">
        <v>0.71607589999999999</v>
      </c>
      <c r="AC55" s="100">
        <v>0.32583899999999999</v>
      </c>
      <c r="AD55" s="100">
        <v>1.9582245</v>
      </c>
      <c r="AE55" s="100">
        <v>0.66247100000000003</v>
      </c>
      <c r="AF55" s="100">
        <v>0.71684590000000004</v>
      </c>
      <c r="AG55" s="100">
        <v>1.2295081999999999</v>
      </c>
      <c r="AH55" s="100">
        <v>1.7597887999999999</v>
      </c>
      <c r="AI55" s="100">
        <v>1.8407731000000001</v>
      </c>
      <c r="AJ55" s="100">
        <v>4.3859649000000003</v>
      </c>
      <c r="AK55" s="100">
        <v>3.5026269999999999</v>
      </c>
      <c r="AL55" s="100">
        <v>6.0882801000000004</v>
      </c>
      <c r="AM55" s="100">
        <v>6.5502183</v>
      </c>
      <c r="AN55" s="100">
        <v>12.944984</v>
      </c>
      <c r="AO55" s="100">
        <v>20.172910999999999</v>
      </c>
      <c r="AP55" s="100">
        <v>11.363636</v>
      </c>
      <c r="AQ55" s="100">
        <v>1.8212567</v>
      </c>
      <c r="AR55" s="100">
        <v>2.3092253</v>
      </c>
      <c r="AS55" s="128"/>
      <c r="AT55" s="119">
        <v>1948</v>
      </c>
      <c r="AU55" s="100">
        <v>0.24651790000000001</v>
      </c>
      <c r="AV55" s="100">
        <v>0</v>
      </c>
      <c r="AW55" s="100">
        <v>0</v>
      </c>
      <c r="AX55" s="100">
        <v>0.35192679999999998</v>
      </c>
      <c r="AY55" s="100">
        <v>0.16147259999999999</v>
      </c>
      <c r="AZ55" s="100">
        <v>1.1404365999999999</v>
      </c>
      <c r="BA55" s="100">
        <v>0.33467200000000003</v>
      </c>
      <c r="BB55" s="100">
        <v>0.70348219999999995</v>
      </c>
      <c r="BC55" s="100">
        <v>0.78631810000000002</v>
      </c>
      <c r="BD55" s="100">
        <v>2.3661002</v>
      </c>
      <c r="BE55" s="100">
        <v>2.5809479</v>
      </c>
      <c r="BF55" s="100">
        <v>3.9447732000000002</v>
      </c>
      <c r="BG55" s="100">
        <v>7.1322437000000001</v>
      </c>
      <c r="BH55" s="100">
        <v>7.1741729999999997</v>
      </c>
      <c r="BI55" s="100">
        <v>8.2207868000000008</v>
      </c>
      <c r="BJ55" s="100">
        <v>13.321491999999999</v>
      </c>
      <c r="BK55" s="100">
        <v>16.366612</v>
      </c>
      <c r="BL55" s="100">
        <v>23.569023999999999</v>
      </c>
      <c r="BM55" s="100">
        <v>1.9199086999999999</v>
      </c>
      <c r="BN55" s="100">
        <v>2.5982921000000001</v>
      </c>
      <c r="BO55" s="128"/>
      <c r="BP55" s="119">
        <v>1948</v>
      </c>
    </row>
    <row r="56" spans="1:68">
      <c r="A56" s="128"/>
      <c r="B56" s="119">
        <v>1949</v>
      </c>
      <c r="C56" s="100">
        <v>0.6967023</v>
      </c>
      <c r="D56" s="100">
        <v>0</v>
      </c>
      <c r="E56" s="100">
        <v>0</v>
      </c>
      <c r="F56" s="100">
        <v>0</v>
      </c>
      <c r="G56" s="100">
        <v>0.3121099</v>
      </c>
      <c r="H56" s="100">
        <v>0</v>
      </c>
      <c r="I56" s="100">
        <v>0</v>
      </c>
      <c r="J56" s="100">
        <v>1.3258204</v>
      </c>
      <c r="K56" s="100">
        <v>1.4566642000000001</v>
      </c>
      <c r="L56" s="100">
        <v>2.0500205</v>
      </c>
      <c r="M56" s="100">
        <v>3.7896730999999999</v>
      </c>
      <c r="N56" s="100">
        <v>8.0240722000000009</v>
      </c>
      <c r="O56" s="100">
        <v>5.2941175999999999</v>
      </c>
      <c r="P56" s="100">
        <v>9.6852300000000007</v>
      </c>
      <c r="Q56" s="100">
        <v>16.109045999999999</v>
      </c>
      <c r="R56" s="100">
        <v>17.578125</v>
      </c>
      <c r="S56" s="100">
        <v>7.5471697999999998</v>
      </c>
      <c r="T56" s="100">
        <v>16</v>
      </c>
      <c r="U56" s="100">
        <v>2.2151738999999999</v>
      </c>
      <c r="V56" s="100">
        <v>3.0058001999999999</v>
      </c>
      <c r="W56" s="128"/>
      <c r="X56" s="119">
        <v>1949</v>
      </c>
      <c r="Y56" s="100">
        <v>0.48673640000000001</v>
      </c>
      <c r="Z56" s="100">
        <v>0</v>
      </c>
      <c r="AA56" s="100">
        <v>0</v>
      </c>
      <c r="AB56" s="100">
        <v>0.36603219999999997</v>
      </c>
      <c r="AC56" s="100">
        <v>0.64620359999999999</v>
      </c>
      <c r="AD56" s="100">
        <v>0.63131309999999996</v>
      </c>
      <c r="AE56" s="100">
        <v>0.99900100000000003</v>
      </c>
      <c r="AF56" s="100">
        <v>2.0519835999999998</v>
      </c>
      <c r="AG56" s="100">
        <v>2.3687326999999998</v>
      </c>
      <c r="AH56" s="100">
        <v>3.9198605999999998</v>
      </c>
      <c r="AI56" s="100">
        <v>2.7598896000000002</v>
      </c>
      <c r="AJ56" s="100">
        <v>4.8100047999999997</v>
      </c>
      <c r="AK56" s="100">
        <v>1.6930023000000001</v>
      </c>
      <c r="AL56" s="100">
        <v>9.5870206000000007</v>
      </c>
      <c r="AM56" s="100">
        <v>6.2959076999999999</v>
      </c>
      <c r="AN56" s="100">
        <v>1.5923567000000001</v>
      </c>
      <c r="AO56" s="100">
        <v>19.553073000000001</v>
      </c>
      <c r="AP56" s="100">
        <v>5.4347826000000001</v>
      </c>
      <c r="AQ56" s="100">
        <v>1.9819591000000001</v>
      </c>
      <c r="AR56" s="100">
        <v>2.3347104000000001</v>
      </c>
      <c r="AS56" s="128"/>
      <c r="AT56" s="119">
        <v>1949</v>
      </c>
      <c r="AU56" s="100">
        <v>0.59417710000000001</v>
      </c>
      <c r="AV56" s="100">
        <v>0</v>
      </c>
      <c r="AW56" s="100">
        <v>0</v>
      </c>
      <c r="AX56" s="100">
        <v>0.1795332</v>
      </c>
      <c r="AY56" s="100">
        <v>0.47626610000000003</v>
      </c>
      <c r="AZ56" s="100">
        <v>0.31201250000000003</v>
      </c>
      <c r="BA56" s="100">
        <v>0.50175610000000004</v>
      </c>
      <c r="BB56" s="100">
        <v>1.6832183000000001</v>
      </c>
      <c r="BC56" s="100">
        <v>1.8942981999999999</v>
      </c>
      <c r="BD56" s="100">
        <v>2.9567054000000002</v>
      </c>
      <c r="BE56" s="100">
        <v>3.2672112000000002</v>
      </c>
      <c r="BF56" s="100">
        <v>6.3835011000000002</v>
      </c>
      <c r="BG56" s="100">
        <v>3.4562211999999999</v>
      </c>
      <c r="BH56" s="100">
        <v>9.6339114000000006</v>
      </c>
      <c r="BI56" s="100">
        <v>10.795455</v>
      </c>
      <c r="BJ56" s="100">
        <v>8.7719298000000006</v>
      </c>
      <c r="BK56" s="100">
        <v>14.446228</v>
      </c>
      <c r="BL56" s="100">
        <v>9.7087378999999991</v>
      </c>
      <c r="BM56" s="100">
        <v>2.0991135999999999</v>
      </c>
      <c r="BN56" s="100">
        <v>2.6284749999999999</v>
      </c>
      <c r="BO56" s="128"/>
      <c r="BP56" s="119">
        <v>1949</v>
      </c>
    </row>
    <row r="57" spans="1:68">
      <c r="A57" s="128"/>
      <c r="B57" s="120">
        <v>1950</v>
      </c>
      <c r="C57" s="100">
        <v>0.87912089999999998</v>
      </c>
      <c r="D57" s="100">
        <v>0.27894000000000002</v>
      </c>
      <c r="E57" s="100">
        <v>0</v>
      </c>
      <c r="F57" s="100">
        <v>0</v>
      </c>
      <c r="G57" s="100">
        <v>0.30404379999999998</v>
      </c>
      <c r="H57" s="100">
        <v>0.57770080000000001</v>
      </c>
      <c r="I57" s="100">
        <v>0.32478079999999998</v>
      </c>
      <c r="J57" s="100">
        <v>0.6309148</v>
      </c>
      <c r="K57" s="100">
        <v>3.1391699000000002</v>
      </c>
      <c r="L57" s="100">
        <v>4.3859649000000003</v>
      </c>
      <c r="M57" s="100">
        <v>9.6374484000000002</v>
      </c>
      <c r="N57" s="100">
        <v>16.169782999999999</v>
      </c>
      <c r="O57" s="100">
        <v>21.751574000000002</v>
      </c>
      <c r="P57" s="100">
        <v>33.805031</v>
      </c>
      <c r="Q57" s="100">
        <v>46.318289999999998</v>
      </c>
      <c r="R57" s="100">
        <v>62.378168000000002</v>
      </c>
      <c r="S57" s="100">
        <v>72.727272999999997</v>
      </c>
      <c r="T57" s="100">
        <v>77.519379999999998</v>
      </c>
      <c r="U57" s="100">
        <v>6.4517693999999999</v>
      </c>
      <c r="V57" s="100">
        <v>9.8419410999999997</v>
      </c>
      <c r="W57" s="128"/>
      <c r="X57" s="120">
        <v>1950</v>
      </c>
      <c r="Y57" s="100">
        <v>1.1518082999999999</v>
      </c>
      <c r="Z57" s="100">
        <v>0.28968709999999998</v>
      </c>
      <c r="AA57" s="100">
        <v>0</v>
      </c>
      <c r="AB57" s="100">
        <v>0.74074070000000003</v>
      </c>
      <c r="AC57" s="100">
        <v>0.64082019999999995</v>
      </c>
      <c r="AD57" s="100">
        <v>3.0193237000000002</v>
      </c>
      <c r="AE57" s="100">
        <v>0.33036009999999999</v>
      </c>
      <c r="AF57" s="100">
        <v>2.6126714999999998</v>
      </c>
      <c r="AG57" s="100">
        <v>6.4737242999999998</v>
      </c>
      <c r="AH57" s="100">
        <v>4.7393365000000003</v>
      </c>
      <c r="AI57" s="100">
        <v>6.7842605000000002</v>
      </c>
      <c r="AJ57" s="100">
        <v>8.1106870000000004</v>
      </c>
      <c r="AK57" s="100">
        <v>15.934066</v>
      </c>
      <c r="AL57" s="100">
        <v>14.316392</v>
      </c>
      <c r="AM57" s="100">
        <v>14.925373</v>
      </c>
      <c r="AN57" s="100">
        <v>18.808776999999999</v>
      </c>
      <c r="AO57" s="100">
        <v>21.447721000000001</v>
      </c>
      <c r="AP57" s="100">
        <v>41.884816999999998</v>
      </c>
      <c r="AQ57" s="100">
        <v>4.4627447</v>
      </c>
      <c r="AR57" s="100">
        <v>5.4453958</v>
      </c>
      <c r="AS57" s="128"/>
      <c r="AT57" s="120">
        <v>1950</v>
      </c>
      <c r="AU57" s="100">
        <v>1.0122595999999999</v>
      </c>
      <c r="AV57" s="100">
        <v>0.28421200000000002</v>
      </c>
      <c r="AW57" s="100">
        <v>0</v>
      </c>
      <c r="AX57" s="100">
        <v>0.3625159</v>
      </c>
      <c r="AY57" s="100">
        <v>0.46801870000000001</v>
      </c>
      <c r="AZ57" s="100">
        <v>1.7714791999999999</v>
      </c>
      <c r="BA57" s="100">
        <v>0.32754670000000002</v>
      </c>
      <c r="BB57" s="100">
        <v>1.6046213</v>
      </c>
      <c r="BC57" s="100">
        <v>4.7332969</v>
      </c>
      <c r="BD57" s="100">
        <v>4.5558087</v>
      </c>
      <c r="BE57" s="100">
        <v>8.2004555999999997</v>
      </c>
      <c r="BF57" s="100">
        <v>12.02454</v>
      </c>
      <c r="BG57" s="100">
        <v>18.783290999999998</v>
      </c>
      <c r="BH57" s="100">
        <v>23.604346</v>
      </c>
      <c r="BI57" s="100">
        <v>29.236599999999999</v>
      </c>
      <c r="BJ57" s="100">
        <v>38.227628000000003</v>
      </c>
      <c r="BK57" s="100">
        <v>43.209876999999999</v>
      </c>
      <c r="BL57" s="100">
        <v>56.25</v>
      </c>
      <c r="BM57" s="100">
        <v>5.4654163000000002</v>
      </c>
      <c r="BN57" s="100">
        <v>7.3860650999999997</v>
      </c>
      <c r="BO57" s="128"/>
      <c r="BP57" s="120">
        <v>1950</v>
      </c>
    </row>
    <row r="58" spans="1:68">
      <c r="A58" s="128"/>
      <c r="B58" s="120">
        <v>1951</v>
      </c>
      <c r="C58" s="100">
        <v>1.2549676000000001</v>
      </c>
      <c r="D58" s="100">
        <v>0.26260499999999998</v>
      </c>
      <c r="E58" s="100">
        <v>0</v>
      </c>
      <c r="F58" s="100">
        <v>1.0699000999999999</v>
      </c>
      <c r="G58" s="100">
        <v>0.30248029999999998</v>
      </c>
      <c r="H58" s="100">
        <v>0</v>
      </c>
      <c r="I58" s="100">
        <v>0.30845159999999999</v>
      </c>
      <c r="J58" s="100">
        <v>1.2258658</v>
      </c>
      <c r="K58" s="100">
        <v>3.0262273</v>
      </c>
      <c r="L58" s="100">
        <v>5.4074932000000002</v>
      </c>
      <c r="M58" s="100">
        <v>10.263275</v>
      </c>
      <c r="N58" s="100">
        <v>16.708860999999999</v>
      </c>
      <c r="O58" s="100">
        <v>24.677510000000002</v>
      </c>
      <c r="P58" s="100">
        <v>45.176110000000001</v>
      </c>
      <c r="Q58" s="100">
        <v>50.228310999999998</v>
      </c>
      <c r="R58" s="100">
        <v>56.530214000000001</v>
      </c>
      <c r="S58" s="100">
        <v>38.869258000000002</v>
      </c>
      <c r="T58" s="100">
        <v>76.335877999999994</v>
      </c>
      <c r="U58" s="100">
        <v>6.8646120000000002</v>
      </c>
      <c r="V58" s="100">
        <v>9.9795297000000005</v>
      </c>
      <c r="W58" s="128"/>
      <c r="X58" s="120">
        <v>1951</v>
      </c>
      <c r="Y58" s="100">
        <v>0.65731810000000002</v>
      </c>
      <c r="Z58" s="100">
        <v>0</v>
      </c>
      <c r="AA58" s="100">
        <v>0.3359086</v>
      </c>
      <c r="AB58" s="100">
        <v>0.37313429999999997</v>
      </c>
      <c r="AC58" s="100">
        <v>0.32102730000000002</v>
      </c>
      <c r="AD58" s="100">
        <v>1.4832394</v>
      </c>
      <c r="AE58" s="100">
        <v>0.95480589999999999</v>
      </c>
      <c r="AF58" s="100">
        <v>2.8598664999999999</v>
      </c>
      <c r="AG58" s="100">
        <v>5.1282050999999997</v>
      </c>
      <c r="AH58" s="100">
        <v>4.2462844999999998</v>
      </c>
      <c r="AI58" s="100">
        <v>5.8113545000000002</v>
      </c>
      <c r="AJ58" s="100">
        <v>11.342155</v>
      </c>
      <c r="AK58" s="100">
        <v>13.390466</v>
      </c>
      <c r="AL58" s="100">
        <v>13.185288</v>
      </c>
      <c r="AM58" s="100">
        <v>19.029496000000002</v>
      </c>
      <c r="AN58" s="100">
        <v>30.534351000000001</v>
      </c>
      <c r="AO58" s="100">
        <v>41.558441999999999</v>
      </c>
      <c r="AP58" s="100">
        <v>20.408162999999998</v>
      </c>
      <c r="AQ58" s="100">
        <v>4.5105566000000001</v>
      </c>
      <c r="AR58" s="100">
        <v>5.6391064999999996</v>
      </c>
      <c r="AS58" s="128"/>
      <c r="AT58" s="120">
        <v>1951</v>
      </c>
      <c r="AU58" s="100">
        <v>0.96308190000000005</v>
      </c>
      <c r="AV58" s="100">
        <v>0.1340662</v>
      </c>
      <c r="AW58" s="100">
        <v>0.1650982</v>
      </c>
      <c r="AX58" s="100">
        <v>0.7293946</v>
      </c>
      <c r="AY58" s="100">
        <v>0.31147799999999998</v>
      </c>
      <c r="AZ58" s="100">
        <v>0.71911409999999998</v>
      </c>
      <c r="BA58" s="100">
        <v>0.62656639999999997</v>
      </c>
      <c r="BB58" s="100">
        <v>2.0280811000000001</v>
      </c>
      <c r="BC58" s="100">
        <v>4.0322581</v>
      </c>
      <c r="BD58" s="100">
        <v>4.8543688999999999</v>
      </c>
      <c r="BE58" s="100">
        <v>8.0393033000000003</v>
      </c>
      <c r="BF58" s="100">
        <v>13.933024</v>
      </c>
      <c r="BG58" s="100">
        <v>18.904109999999999</v>
      </c>
      <c r="BH58" s="100">
        <v>28.394611999999999</v>
      </c>
      <c r="BI58" s="100">
        <v>33.212246999999998</v>
      </c>
      <c r="BJ58" s="100">
        <v>41.952055000000001</v>
      </c>
      <c r="BK58" s="100">
        <v>40.419162</v>
      </c>
      <c r="BL58" s="100">
        <v>42.813456000000002</v>
      </c>
      <c r="BM58" s="100">
        <v>5.6995617999999997</v>
      </c>
      <c r="BN58" s="100">
        <v>7.6065246999999996</v>
      </c>
      <c r="BO58" s="128"/>
      <c r="BP58" s="120">
        <v>1951</v>
      </c>
    </row>
    <row r="59" spans="1:68">
      <c r="A59" s="128"/>
      <c r="B59" s="120">
        <v>1952</v>
      </c>
      <c r="C59" s="100">
        <v>1.0440593</v>
      </c>
      <c r="D59" s="100">
        <v>0.24026910000000001</v>
      </c>
      <c r="E59" s="100">
        <v>0</v>
      </c>
      <c r="F59" s="100">
        <v>0</v>
      </c>
      <c r="G59" s="100">
        <v>0.9088155</v>
      </c>
      <c r="H59" s="100">
        <v>0</v>
      </c>
      <c r="I59" s="100">
        <v>0.58788949999999995</v>
      </c>
      <c r="J59" s="100">
        <v>0.30220609999999998</v>
      </c>
      <c r="K59" s="100">
        <v>2.5948750999999999</v>
      </c>
      <c r="L59" s="100">
        <v>5.2336448999999998</v>
      </c>
      <c r="M59" s="100">
        <v>12.163335999999999</v>
      </c>
      <c r="N59" s="100">
        <v>16.828149</v>
      </c>
      <c r="O59" s="100">
        <v>23.204419999999999</v>
      </c>
      <c r="P59" s="100">
        <v>38.031320000000001</v>
      </c>
      <c r="Q59" s="100">
        <v>51.933701999999997</v>
      </c>
      <c r="R59" s="100">
        <v>55.876685999999999</v>
      </c>
      <c r="S59" s="100">
        <v>80.985915000000006</v>
      </c>
      <c r="T59" s="100">
        <v>45.801527</v>
      </c>
      <c r="U59" s="100">
        <v>6.7236884000000003</v>
      </c>
      <c r="V59" s="100">
        <v>9.9926484999999996</v>
      </c>
      <c r="W59" s="128"/>
      <c r="X59" s="120">
        <v>1952</v>
      </c>
      <c r="Y59" s="100">
        <v>0.43725399999999998</v>
      </c>
      <c r="Z59" s="100">
        <v>0</v>
      </c>
      <c r="AA59" s="100">
        <v>0.64432990000000001</v>
      </c>
      <c r="AB59" s="100">
        <v>0.36536350000000001</v>
      </c>
      <c r="AC59" s="100">
        <v>0.65832780000000002</v>
      </c>
      <c r="AD59" s="100">
        <v>0.59206630000000005</v>
      </c>
      <c r="AE59" s="100">
        <v>1.8518519</v>
      </c>
      <c r="AF59" s="100">
        <v>3.4407257000000002</v>
      </c>
      <c r="AG59" s="100">
        <v>3.8773352000000001</v>
      </c>
      <c r="AH59" s="100">
        <v>4.145937</v>
      </c>
      <c r="AI59" s="100">
        <v>6.2056737999999996</v>
      </c>
      <c r="AJ59" s="100">
        <v>11.363636</v>
      </c>
      <c r="AK59" s="100">
        <v>10.914761</v>
      </c>
      <c r="AL59" s="100">
        <v>14.725569</v>
      </c>
      <c r="AM59" s="100">
        <v>22.038567</v>
      </c>
      <c r="AN59" s="100">
        <v>26.785713999999999</v>
      </c>
      <c r="AO59" s="100">
        <v>35.805627000000001</v>
      </c>
      <c r="AP59" s="100">
        <v>20</v>
      </c>
      <c r="AQ59" s="100">
        <v>4.4091089999999999</v>
      </c>
      <c r="AR59" s="100">
        <v>5.4857844</v>
      </c>
      <c r="AS59" s="128"/>
      <c r="AT59" s="120">
        <v>1952</v>
      </c>
      <c r="AU59" s="100">
        <v>0.74762360000000005</v>
      </c>
      <c r="AV59" s="100">
        <v>0.1227596</v>
      </c>
      <c r="AW59" s="100">
        <v>0.3160057</v>
      </c>
      <c r="AX59" s="100">
        <v>0.17841209999999999</v>
      </c>
      <c r="AY59" s="100">
        <v>0.78876789999999997</v>
      </c>
      <c r="AZ59" s="100">
        <v>0.28421200000000002</v>
      </c>
      <c r="BA59" s="100">
        <v>1.2044565</v>
      </c>
      <c r="BB59" s="100">
        <v>1.8444513</v>
      </c>
      <c r="BC59" s="100">
        <v>3.2094594999999999</v>
      </c>
      <c r="BD59" s="100">
        <v>4.7179083999999998</v>
      </c>
      <c r="BE59" s="100">
        <v>9.2145677999999993</v>
      </c>
      <c r="BF59" s="100">
        <v>13.994598999999999</v>
      </c>
      <c r="BG59" s="100">
        <v>16.871987000000001</v>
      </c>
      <c r="BH59" s="100">
        <v>25.749559000000001</v>
      </c>
      <c r="BI59" s="100">
        <v>35.606819999999999</v>
      </c>
      <c r="BJ59" s="100">
        <v>39.462636000000003</v>
      </c>
      <c r="BK59" s="100">
        <v>54.814815000000003</v>
      </c>
      <c r="BL59" s="100">
        <v>30.211480000000002</v>
      </c>
      <c r="BM59" s="100">
        <v>5.5809645000000003</v>
      </c>
      <c r="BN59" s="100">
        <v>7.5090484999999996</v>
      </c>
      <c r="BO59" s="128"/>
      <c r="BP59" s="120">
        <v>1952</v>
      </c>
    </row>
    <row r="60" spans="1:68">
      <c r="A60" s="128"/>
      <c r="B60" s="120">
        <v>1953</v>
      </c>
      <c r="C60" s="100">
        <v>1.6383371</v>
      </c>
      <c r="D60" s="100">
        <v>0.4501463</v>
      </c>
      <c r="E60" s="100">
        <v>0.59916119999999995</v>
      </c>
      <c r="F60" s="100">
        <v>0.3411805</v>
      </c>
      <c r="G60" s="100">
        <v>0.31220730000000002</v>
      </c>
      <c r="H60" s="100">
        <v>0.27218290000000001</v>
      </c>
      <c r="I60" s="100">
        <v>0</v>
      </c>
      <c r="J60" s="100">
        <v>2.4360536000000002</v>
      </c>
      <c r="K60" s="100">
        <v>1.2638231</v>
      </c>
      <c r="L60" s="100">
        <v>6.8840579999999996</v>
      </c>
      <c r="M60" s="100">
        <v>8.1023454000000008</v>
      </c>
      <c r="N60" s="100">
        <v>13.137948</v>
      </c>
      <c r="O60" s="100">
        <v>16.538036999999999</v>
      </c>
      <c r="P60" s="100">
        <v>34.507548999999997</v>
      </c>
      <c r="Q60" s="100">
        <v>31.317495000000001</v>
      </c>
      <c r="R60" s="100">
        <v>50.561798000000003</v>
      </c>
      <c r="S60" s="100">
        <v>42.553190999999998</v>
      </c>
      <c r="T60" s="100">
        <v>81.481481000000002</v>
      </c>
      <c r="U60" s="100">
        <v>5.5572983999999996</v>
      </c>
      <c r="V60" s="100">
        <v>8.3693603000000003</v>
      </c>
      <c r="W60" s="128"/>
      <c r="X60" s="120">
        <v>1953</v>
      </c>
      <c r="Y60" s="100">
        <v>1.0695186999999999</v>
      </c>
      <c r="Z60" s="100">
        <v>0.2355158</v>
      </c>
      <c r="AA60" s="100">
        <v>0.62383029999999995</v>
      </c>
      <c r="AB60" s="100">
        <v>0.71352119999999997</v>
      </c>
      <c r="AC60" s="100">
        <v>1.6966406999999999</v>
      </c>
      <c r="AD60" s="100">
        <v>1.7820018</v>
      </c>
      <c r="AE60" s="100">
        <v>2.0914252000000002</v>
      </c>
      <c r="AF60" s="100">
        <v>2.5015635000000001</v>
      </c>
      <c r="AG60" s="100">
        <v>2.7369140999999999</v>
      </c>
      <c r="AH60" s="100">
        <v>2.8101164000000001</v>
      </c>
      <c r="AI60" s="100">
        <v>3.9717563999999999</v>
      </c>
      <c r="AJ60" s="100">
        <v>8.9622641999999999</v>
      </c>
      <c r="AK60" s="100">
        <v>14.344262000000001</v>
      </c>
      <c r="AL60" s="100">
        <v>14.111610000000001</v>
      </c>
      <c r="AM60" s="100">
        <v>15.192136</v>
      </c>
      <c r="AN60" s="100">
        <v>24.251069999999999</v>
      </c>
      <c r="AO60" s="100">
        <v>22.842639999999999</v>
      </c>
      <c r="AP60" s="100">
        <v>46.948357000000001</v>
      </c>
      <c r="AQ60" s="100">
        <v>4.1813127000000003</v>
      </c>
      <c r="AR60" s="100">
        <v>5.1922271999999996</v>
      </c>
      <c r="AS60" s="128"/>
      <c r="AT60" s="120">
        <v>1953</v>
      </c>
      <c r="AU60" s="100">
        <v>1.3601171999999999</v>
      </c>
      <c r="AV60" s="100">
        <v>0.34526410000000002</v>
      </c>
      <c r="AW60" s="100">
        <v>0.61124690000000004</v>
      </c>
      <c r="AX60" s="100">
        <v>0.52319499999999997</v>
      </c>
      <c r="AY60" s="100">
        <v>0.97560979999999997</v>
      </c>
      <c r="AZ60" s="100">
        <v>0.99417699999999998</v>
      </c>
      <c r="BA60" s="100">
        <v>1.0165553000000001</v>
      </c>
      <c r="BB60" s="100">
        <v>2.4683739999999998</v>
      </c>
      <c r="BC60" s="100">
        <v>1.9710907</v>
      </c>
      <c r="BD60" s="100">
        <v>4.9514377999999999</v>
      </c>
      <c r="BE60" s="100">
        <v>6.0724355000000001</v>
      </c>
      <c r="BF60" s="100">
        <v>10.978287</v>
      </c>
      <c r="BG60" s="100">
        <v>15.400956000000001</v>
      </c>
      <c r="BH60" s="100">
        <v>23.728814</v>
      </c>
      <c r="BI60" s="100">
        <v>22.493887999999998</v>
      </c>
      <c r="BJ60" s="100">
        <v>35.62753</v>
      </c>
      <c r="BK60" s="100">
        <v>31.065089</v>
      </c>
      <c r="BL60" s="100">
        <v>60.344828</v>
      </c>
      <c r="BM60" s="100">
        <v>4.8778828000000001</v>
      </c>
      <c r="BN60" s="100">
        <v>6.6028526000000003</v>
      </c>
      <c r="BO60" s="128"/>
      <c r="BP60" s="120">
        <v>1953</v>
      </c>
    </row>
    <row r="61" spans="1:68">
      <c r="A61" s="128"/>
      <c r="B61" s="120">
        <v>1954</v>
      </c>
      <c r="C61" s="100">
        <v>0.60240959999999999</v>
      </c>
      <c r="D61" s="100">
        <v>0</v>
      </c>
      <c r="E61" s="100">
        <v>0.56545089999999998</v>
      </c>
      <c r="F61" s="100">
        <v>0.33134530000000001</v>
      </c>
      <c r="G61" s="100">
        <v>0.32102730000000002</v>
      </c>
      <c r="H61" s="100">
        <v>1.0917030999999999</v>
      </c>
      <c r="I61" s="100">
        <v>1.3672409000000001</v>
      </c>
      <c r="J61" s="100">
        <v>2.4737168</v>
      </c>
      <c r="K61" s="100">
        <v>3.0807147000000001</v>
      </c>
      <c r="L61" s="100">
        <v>6.6830812999999996</v>
      </c>
      <c r="M61" s="100">
        <v>9.1666667000000004</v>
      </c>
      <c r="N61" s="100">
        <v>16.008004</v>
      </c>
      <c r="O61" s="100">
        <v>27.824151000000001</v>
      </c>
      <c r="P61" s="100">
        <v>36.211699000000003</v>
      </c>
      <c r="Q61" s="100">
        <v>56.544502999999999</v>
      </c>
      <c r="R61" s="100">
        <v>56.776556999999997</v>
      </c>
      <c r="S61" s="100">
        <v>49.469965000000002</v>
      </c>
      <c r="T61" s="100">
        <v>57.142856999999999</v>
      </c>
      <c r="U61" s="100">
        <v>6.9510129999999997</v>
      </c>
      <c r="V61" s="100">
        <v>10.096258000000001</v>
      </c>
      <c r="W61" s="128"/>
      <c r="X61" s="120">
        <v>1954</v>
      </c>
      <c r="Y61" s="100">
        <v>0.83769629999999995</v>
      </c>
      <c r="Z61" s="100">
        <v>0.2273761</v>
      </c>
      <c r="AA61" s="100">
        <v>0.2948113</v>
      </c>
      <c r="AB61" s="100">
        <v>0.34494649999999999</v>
      </c>
      <c r="AC61" s="100">
        <v>2.0869564999999999</v>
      </c>
      <c r="AD61" s="100">
        <v>1.4912019000000001</v>
      </c>
      <c r="AE61" s="100">
        <v>3.1911806999999999</v>
      </c>
      <c r="AF61" s="100">
        <v>1.5812777</v>
      </c>
      <c r="AG61" s="100">
        <v>3.2873109999999999</v>
      </c>
      <c r="AH61" s="100">
        <v>4.2784909000000004</v>
      </c>
      <c r="AI61" s="100">
        <v>7.4659639999999996</v>
      </c>
      <c r="AJ61" s="100">
        <v>4.7169810999999999</v>
      </c>
      <c r="AK61" s="100">
        <v>10.131712</v>
      </c>
      <c r="AL61" s="100">
        <v>16.109045999999999</v>
      </c>
      <c r="AM61" s="100">
        <v>16.550522999999998</v>
      </c>
      <c r="AN61" s="100">
        <v>21.828104</v>
      </c>
      <c r="AO61" s="100">
        <v>30</v>
      </c>
      <c r="AP61" s="100">
        <v>17.857143000000001</v>
      </c>
      <c r="AQ61" s="100">
        <v>4.0311684000000003</v>
      </c>
      <c r="AR61" s="100">
        <v>4.8993301999999996</v>
      </c>
      <c r="AS61" s="128"/>
      <c r="AT61" s="120">
        <v>1954</v>
      </c>
      <c r="AU61" s="100">
        <v>0.71758069999999996</v>
      </c>
      <c r="AV61" s="100">
        <v>0.1110001</v>
      </c>
      <c r="AW61" s="100">
        <v>0.43296289999999998</v>
      </c>
      <c r="AX61" s="100">
        <v>0.33800910000000001</v>
      </c>
      <c r="AY61" s="100">
        <v>1.1686144000000001</v>
      </c>
      <c r="AZ61" s="100">
        <v>1.2825994000000001</v>
      </c>
      <c r="BA61" s="100">
        <v>2.2522522999999999</v>
      </c>
      <c r="BB61" s="100">
        <v>2.0325202999999998</v>
      </c>
      <c r="BC61" s="100">
        <v>3.1806616000000001</v>
      </c>
      <c r="BD61" s="100">
        <v>5.5411894999999998</v>
      </c>
      <c r="BE61" s="100">
        <v>8.3386785999999997</v>
      </c>
      <c r="BF61" s="100">
        <v>10.19665</v>
      </c>
      <c r="BG61" s="100">
        <v>18.562715000000001</v>
      </c>
      <c r="BH61" s="100">
        <v>25.57377</v>
      </c>
      <c r="BI61" s="100">
        <v>34.712316000000001</v>
      </c>
      <c r="BJ61" s="100">
        <v>36.747458999999999</v>
      </c>
      <c r="BK61" s="100">
        <v>38.067349999999998</v>
      </c>
      <c r="BL61" s="100">
        <v>32.967033000000001</v>
      </c>
      <c r="BM61" s="100">
        <v>5.5082623999999996</v>
      </c>
      <c r="BN61" s="100">
        <v>7.2326313999999998</v>
      </c>
      <c r="BO61" s="128"/>
      <c r="BP61" s="120">
        <v>1954</v>
      </c>
    </row>
    <row r="62" spans="1:68">
      <c r="A62" s="128"/>
      <c r="B62" s="120">
        <v>1955</v>
      </c>
      <c r="C62" s="100">
        <v>0.59194950000000002</v>
      </c>
      <c r="D62" s="100">
        <v>0.83125519999999997</v>
      </c>
      <c r="E62" s="100">
        <v>0.53022270000000005</v>
      </c>
      <c r="F62" s="100">
        <v>1.2742912</v>
      </c>
      <c r="G62" s="100">
        <v>0.32383420000000002</v>
      </c>
      <c r="H62" s="100">
        <v>1.0878433999999999</v>
      </c>
      <c r="I62" s="100">
        <v>1.5940489</v>
      </c>
      <c r="J62" s="100">
        <v>2.7607362000000002</v>
      </c>
      <c r="K62" s="100">
        <v>3.9109506999999999</v>
      </c>
      <c r="L62" s="100">
        <v>5.4757015999999998</v>
      </c>
      <c r="M62" s="100">
        <v>11.002445</v>
      </c>
      <c r="N62" s="100">
        <v>17.526776999999999</v>
      </c>
      <c r="O62" s="100">
        <v>26.996625000000002</v>
      </c>
      <c r="P62" s="100">
        <v>41.976979999999998</v>
      </c>
      <c r="Q62" s="100">
        <v>45.918367000000003</v>
      </c>
      <c r="R62" s="100">
        <v>58.201058000000003</v>
      </c>
      <c r="S62" s="100">
        <v>49.295774999999999</v>
      </c>
      <c r="T62" s="100">
        <v>48.951048999999998</v>
      </c>
      <c r="U62" s="100">
        <v>7.1730773000000001</v>
      </c>
      <c r="V62" s="100">
        <v>10.177943000000001</v>
      </c>
      <c r="W62" s="128"/>
      <c r="X62" s="120">
        <v>1955</v>
      </c>
      <c r="Y62" s="100">
        <v>0.82287600000000005</v>
      </c>
      <c r="Z62" s="100">
        <v>0.43601479999999998</v>
      </c>
      <c r="AA62" s="100">
        <v>0.55325029999999997</v>
      </c>
      <c r="AB62" s="100">
        <v>2.0033389000000001</v>
      </c>
      <c r="AC62" s="100">
        <v>1.7599437</v>
      </c>
      <c r="AD62" s="100">
        <v>0.90198440000000002</v>
      </c>
      <c r="AE62" s="100">
        <v>1.1296244</v>
      </c>
      <c r="AF62" s="100">
        <v>3.4744157000000002</v>
      </c>
      <c r="AG62" s="100">
        <v>3.8022814</v>
      </c>
      <c r="AH62" s="100">
        <v>4.5231813000000001</v>
      </c>
      <c r="AI62" s="100">
        <v>3.0554342999999999</v>
      </c>
      <c r="AJ62" s="100">
        <v>8.3682008000000003</v>
      </c>
      <c r="AK62" s="100">
        <v>11.055275999999999</v>
      </c>
      <c r="AL62" s="100">
        <v>17.46988</v>
      </c>
      <c r="AM62" s="100">
        <v>18.518519000000001</v>
      </c>
      <c r="AN62" s="100">
        <v>25.940337</v>
      </c>
      <c r="AO62" s="100">
        <v>14.669926999999999</v>
      </c>
      <c r="AP62" s="100">
        <v>30.042918</v>
      </c>
      <c r="AQ62" s="100">
        <v>4.2259101000000001</v>
      </c>
      <c r="AR62" s="100">
        <v>5.0896857999999998</v>
      </c>
      <c r="AS62" s="128"/>
      <c r="AT62" s="120">
        <v>1955</v>
      </c>
      <c r="AU62" s="100">
        <v>0.70500549999999995</v>
      </c>
      <c r="AV62" s="100">
        <v>0.63836579999999998</v>
      </c>
      <c r="AW62" s="100">
        <v>0.54149179999999997</v>
      </c>
      <c r="AX62" s="100">
        <v>1.6302576</v>
      </c>
      <c r="AY62" s="100">
        <v>1.0119750000000001</v>
      </c>
      <c r="AZ62" s="100">
        <v>0.9995716</v>
      </c>
      <c r="BA62" s="100">
        <v>1.3689254</v>
      </c>
      <c r="BB62" s="100">
        <v>3.1123561</v>
      </c>
      <c r="BC62" s="100">
        <v>3.8580247000000001</v>
      </c>
      <c r="BD62" s="100">
        <v>5.0224215000000001</v>
      </c>
      <c r="BE62" s="100">
        <v>7.1654372999999998</v>
      </c>
      <c r="BF62" s="100">
        <v>12.841855000000001</v>
      </c>
      <c r="BG62" s="100">
        <v>18.577494999999999</v>
      </c>
      <c r="BH62" s="100">
        <v>29.008607000000001</v>
      </c>
      <c r="BI62" s="100">
        <v>30.904059</v>
      </c>
      <c r="BJ62" s="100">
        <v>39.611359999999998</v>
      </c>
      <c r="BK62" s="100">
        <v>28.860029000000001</v>
      </c>
      <c r="BL62" s="100">
        <v>37.234043</v>
      </c>
      <c r="BM62" s="100">
        <v>5.7175776999999997</v>
      </c>
      <c r="BN62" s="100">
        <v>7.4000633999999996</v>
      </c>
      <c r="BO62" s="128"/>
      <c r="BP62" s="120">
        <v>1955</v>
      </c>
    </row>
    <row r="63" spans="1:68">
      <c r="A63" s="128"/>
      <c r="B63" s="120">
        <v>1956</v>
      </c>
      <c r="C63" s="100">
        <v>0.77399379999999995</v>
      </c>
      <c r="D63" s="100">
        <v>0.19972039999999999</v>
      </c>
      <c r="E63" s="100">
        <v>0.2505638</v>
      </c>
      <c r="F63" s="100">
        <v>0.92052780000000001</v>
      </c>
      <c r="G63" s="100">
        <v>0.32071840000000001</v>
      </c>
      <c r="H63" s="100">
        <v>1.0834235999999999</v>
      </c>
      <c r="I63" s="100">
        <v>1.5653535000000001</v>
      </c>
      <c r="J63" s="100">
        <v>2.0655060000000001</v>
      </c>
      <c r="K63" s="100">
        <v>3.2699167999999998</v>
      </c>
      <c r="L63" s="100">
        <v>4.3333332999999996</v>
      </c>
      <c r="M63" s="100">
        <v>7.9333597999999999</v>
      </c>
      <c r="N63" s="100">
        <v>16.121385</v>
      </c>
      <c r="O63" s="100">
        <v>28.781037999999999</v>
      </c>
      <c r="P63" s="100">
        <v>33.244681</v>
      </c>
      <c r="Q63" s="100">
        <v>47.524751999999999</v>
      </c>
      <c r="R63" s="100">
        <v>50.847458000000003</v>
      </c>
      <c r="S63" s="100">
        <v>62.937063000000002</v>
      </c>
      <c r="T63" s="100">
        <v>81.632653000000005</v>
      </c>
      <c r="U63" s="100">
        <v>6.5745393999999999</v>
      </c>
      <c r="V63" s="100">
        <v>9.9413376000000007</v>
      </c>
      <c r="W63" s="128"/>
      <c r="X63" s="120">
        <v>1956</v>
      </c>
      <c r="Y63" s="100">
        <v>1.0119408999999999</v>
      </c>
      <c r="Z63" s="100">
        <v>0.209205</v>
      </c>
      <c r="AA63" s="100">
        <v>0.26232949999999999</v>
      </c>
      <c r="AB63" s="100">
        <v>2.5756600000000001</v>
      </c>
      <c r="AC63" s="100">
        <v>1.7624251</v>
      </c>
      <c r="AD63" s="100">
        <v>2.4183797</v>
      </c>
      <c r="AE63" s="100">
        <v>1.6839742</v>
      </c>
      <c r="AF63" s="100">
        <v>4.5899633</v>
      </c>
      <c r="AG63" s="100">
        <v>4.3424318</v>
      </c>
      <c r="AH63" s="100">
        <v>5.4565295999999996</v>
      </c>
      <c r="AI63" s="100">
        <v>3.0159414</v>
      </c>
      <c r="AJ63" s="100">
        <v>7.3495635999999998</v>
      </c>
      <c r="AK63" s="100">
        <v>11.45989</v>
      </c>
      <c r="AL63" s="100">
        <v>19.377569000000001</v>
      </c>
      <c r="AM63" s="100">
        <v>15.459723</v>
      </c>
      <c r="AN63" s="100">
        <v>21.039604000000001</v>
      </c>
      <c r="AO63" s="100">
        <v>23.696681999999999</v>
      </c>
      <c r="AP63" s="100">
        <v>37.5</v>
      </c>
      <c r="AQ63" s="100">
        <v>4.5596300999999997</v>
      </c>
      <c r="AR63" s="100">
        <v>5.5024432000000001</v>
      </c>
      <c r="AS63" s="128"/>
      <c r="AT63" s="120">
        <v>1956</v>
      </c>
      <c r="AU63" s="100">
        <v>0.89029579999999997</v>
      </c>
      <c r="AV63" s="100">
        <v>0.2043527</v>
      </c>
      <c r="AW63" s="100">
        <v>0.25631169999999998</v>
      </c>
      <c r="AX63" s="100">
        <v>1.7282010999999999</v>
      </c>
      <c r="AY63" s="100">
        <v>1.0075567000000001</v>
      </c>
      <c r="AZ63" s="100">
        <v>1.7142857</v>
      </c>
      <c r="BA63" s="100">
        <v>1.6224985999999999</v>
      </c>
      <c r="BB63" s="100">
        <v>3.3047919000000001</v>
      </c>
      <c r="BC63" s="100">
        <v>3.7947784000000002</v>
      </c>
      <c r="BD63" s="100">
        <v>4.8704121999999996</v>
      </c>
      <c r="BE63" s="100">
        <v>5.5762081999999999</v>
      </c>
      <c r="BF63" s="100">
        <v>11.665889</v>
      </c>
      <c r="BG63" s="100">
        <v>19.581900000000001</v>
      </c>
      <c r="BH63" s="100">
        <v>25.880886</v>
      </c>
      <c r="BI63" s="100">
        <v>29.924073</v>
      </c>
      <c r="BJ63" s="100">
        <v>33.619456</v>
      </c>
      <c r="BK63" s="100">
        <v>39.548023000000001</v>
      </c>
      <c r="BL63" s="100">
        <v>54.263565999999997</v>
      </c>
      <c r="BM63" s="100">
        <v>5.5806057999999998</v>
      </c>
      <c r="BN63" s="100">
        <v>7.4258546000000001</v>
      </c>
      <c r="BO63" s="128"/>
      <c r="BP63" s="120">
        <v>1956</v>
      </c>
    </row>
    <row r="64" spans="1:68">
      <c r="A64" s="128"/>
      <c r="B64" s="120">
        <v>1957</v>
      </c>
      <c r="C64" s="100">
        <v>0.38015589999999999</v>
      </c>
      <c r="D64" s="100">
        <v>0</v>
      </c>
      <c r="E64" s="100">
        <v>0.45966439999999997</v>
      </c>
      <c r="F64" s="100">
        <v>0</v>
      </c>
      <c r="G64" s="100">
        <v>0.94339620000000002</v>
      </c>
      <c r="H64" s="100">
        <v>0.55020630000000004</v>
      </c>
      <c r="I64" s="100">
        <v>1.2939959000000001</v>
      </c>
      <c r="J64" s="100">
        <v>1.9875071</v>
      </c>
      <c r="K64" s="100">
        <v>2.9673590999999999</v>
      </c>
      <c r="L64" s="100">
        <v>2.5898349000000001</v>
      </c>
      <c r="M64" s="100">
        <v>6.1562139</v>
      </c>
      <c r="N64" s="100">
        <v>13.863216</v>
      </c>
      <c r="O64" s="100">
        <v>24.376417</v>
      </c>
      <c r="P64" s="100">
        <v>32.658392999999997</v>
      </c>
      <c r="Q64" s="100">
        <v>38.387715999999998</v>
      </c>
      <c r="R64" s="100">
        <v>44.334975</v>
      </c>
      <c r="S64" s="100">
        <v>72.164947999999995</v>
      </c>
      <c r="T64" s="100">
        <v>62.068966000000003</v>
      </c>
      <c r="U64" s="100">
        <v>5.6325912000000002</v>
      </c>
      <c r="V64" s="100">
        <v>8.6547782000000009</v>
      </c>
      <c r="W64" s="128"/>
      <c r="X64" s="120">
        <v>1957</v>
      </c>
      <c r="Y64" s="100">
        <v>0.99542109999999995</v>
      </c>
      <c r="Z64" s="100">
        <v>0.62761509999999998</v>
      </c>
      <c r="AA64" s="100">
        <v>0.240616</v>
      </c>
      <c r="AB64" s="100">
        <v>0.92649780000000004</v>
      </c>
      <c r="AC64" s="100">
        <v>1.7082337000000001</v>
      </c>
      <c r="AD64" s="100">
        <v>2.1472392999999999</v>
      </c>
      <c r="AE64" s="100">
        <v>2.2402687999999999</v>
      </c>
      <c r="AF64" s="100">
        <v>2.3717758999999998</v>
      </c>
      <c r="AG64" s="100">
        <v>3.3721643000000001</v>
      </c>
      <c r="AH64" s="100">
        <v>4.5566070999999999</v>
      </c>
      <c r="AI64" s="100">
        <v>5.0462574</v>
      </c>
      <c r="AJ64" s="100">
        <v>7.2826582000000002</v>
      </c>
      <c r="AK64" s="100">
        <v>8.9507708000000008</v>
      </c>
      <c r="AL64" s="100">
        <v>14.220705000000001</v>
      </c>
      <c r="AM64" s="100">
        <v>17.996870000000001</v>
      </c>
      <c r="AN64" s="100">
        <v>9.5579450000000001</v>
      </c>
      <c r="AO64" s="100">
        <v>41.570439</v>
      </c>
      <c r="AP64" s="100">
        <v>28.688524999999998</v>
      </c>
      <c r="AQ64" s="100">
        <v>4.0143760999999998</v>
      </c>
      <c r="AR64" s="100">
        <v>4.9301532000000003</v>
      </c>
      <c r="AS64" s="128"/>
      <c r="AT64" s="120">
        <v>1957</v>
      </c>
      <c r="AU64" s="100">
        <v>0.68066899999999997</v>
      </c>
      <c r="AV64" s="100">
        <v>0.30665439999999999</v>
      </c>
      <c r="AW64" s="100">
        <v>0.35265079999999999</v>
      </c>
      <c r="AX64" s="100">
        <v>0.45173920000000001</v>
      </c>
      <c r="AY64" s="100">
        <v>1.3099722</v>
      </c>
      <c r="AZ64" s="100">
        <v>1.3052937</v>
      </c>
      <c r="BA64" s="100">
        <v>1.7484869000000001</v>
      </c>
      <c r="BB64" s="100">
        <v>2.1754894999999999</v>
      </c>
      <c r="BC64" s="100">
        <v>3.1664656</v>
      </c>
      <c r="BD64" s="100">
        <v>3.5341635999999998</v>
      </c>
      <c r="BE64" s="100">
        <v>5.6258790000000003</v>
      </c>
      <c r="BF64" s="100">
        <v>10.548038999999999</v>
      </c>
      <c r="BG64" s="100">
        <v>16.158940000000001</v>
      </c>
      <c r="BH64" s="100">
        <v>22.803284000000001</v>
      </c>
      <c r="BI64" s="100">
        <v>27.155172</v>
      </c>
      <c r="BJ64" s="100">
        <v>24.204702999999999</v>
      </c>
      <c r="BK64" s="100">
        <v>53.867403000000003</v>
      </c>
      <c r="BL64" s="100">
        <v>41.131104999999998</v>
      </c>
      <c r="BM64" s="100">
        <v>4.8339245999999996</v>
      </c>
      <c r="BN64" s="100">
        <v>6.5220706000000002</v>
      </c>
      <c r="BO64" s="128"/>
      <c r="BP64" s="120">
        <v>1957</v>
      </c>
    </row>
    <row r="65" spans="1:68">
      <c r="A65" s="128"/>
      <c r="B65" s="121">
        <v>1958</v>
      </c>
      <c r="C65" s="100">
        <v>0.37362230000000002</v>
      </c>
      <c r="D65" s="100">
        <v>0</v>
      </c>
      <c r="E65" s="100">
        <v>0.21519260000000001</v>
      </c>
      <c r="F65" s="100">
        <v>0.85592009999999996</v>
      </c>
      <c r="G65" s="100">
        <v>1.8598884</v>
      </c>
      <c r="H65" s="100">
        <v>0</v>
      </c>
      <c r="I65" s="100">
        <v>0.77259849999999997</v>
      </c>
      <c r="J65" s="100">
        <v>0.81788439999999996</v>
      </c>
      <c r="K65" s="100">
        <v>0.89901109999999995</v>
      </c>
      <c r="L65" s="100">
        <v>4.4177974000000004</v>
      </c>
      <c r="M65" s="100">
        <v>7.4571215999999998</v>
      </c>
      <c r="N65" s="100">
        <v>9.0702947999999992</v>
      </c>
      <c r="O65" s="100">
        <v>14.021312</v>
      </c>
      <c r="P65" s="100">
        <v>20.208604999999999</v>
      </c>
      <c r="Q65" s="100">
        <v>21.237304000000002</v>
      </c>
      <c r="R65" s="100">
        <v>22.508039</v>
      </c>
      <c r="S65" s="100">
        <v>19.80198</v>
      </c>
      <c r="T65" s="100">
        <v>20.979020999999999</v>
      </c>
      <c r="U65" s="100">
        <v>3.5566450999999999</v>
      </c>
      <c r="V65" s="100">
        <v>4.9219875999999996</v>
      </c>
      <c r="W65" s="128"/>
      <c r="X65" s="121">
        <v>1958</v>
      </c>
      <c r="Y65" s="100">
        <v>0.39207999999999998</v>
      </c>
      <c r="Z65" s="100">
        <v>0.40983609999999998</v>
      </c>
      <c r="AA65" s="100">
        <v>0.22537750000000001</v>
      </c>
      <c r="AB65" s="100">
        <v>0.29904310000000001</v>
      </c>
      <c r="AC65" s="100">
        <v>1.984127</v>
      </c>
      <c r="AD65" s="100">
        <v>1.5620118999999999</v>
      </c>
      <c r="AE65" s="100">
        <v>2.5181868999999999</v>
      </c>
      <c r="AF65" s="100">
        <v>1.4285714</v>
      </c>
      <c r="AG65" s="100">
        <v>6.7463968000000003</v>
      </c>
      <c r="AH65" s="100">
        <v>3.3967391</v>
      </c>
      <c r="AI65" s="100">
        <v>5.2824055000000003</v>
      </c>
      <c r="AJ65" s="100">
        <v>5.8823528999999999</v>
      </c>
      <c r="AK65" s="100">
        <v>3.9486672999999999</v>
      </c>
      <c r="AL65" s="100">
        <v>12.877940000000001</v>
      </c>
      <c r="AM65" s="100">
        <v>13.422819</v>
      </c>
      <c r="AN65" s="100">
        <v>16.260162999999999</v>
      </c>
      <c r="AO65" s="100">
        <v>13.157895</v>
      </c>
      <c r="AP65" s="100">
        <v>19.920318999999999</v>
      </c>
      <c r="AQ65" s="100">
        <v>3.3499116</v>
      </c>
      <c r="AR65" s="100">
        <v>4.0409668999999999</v>
      </c>
      <c r="AS65" s="128"/>
      <c r="AT65" s="121">
        <v>1958</v>
      </c>
      <c r="AU65" s="100">
        <v>0.38262869999999999</v>
      </c>
      <c r="AV65" s="100">
        <v>0.2004812</v>
      </c>
      <c r="AW65" s="100">
        <v>0.22016730000000001</v>
      </c>
      <c r="AX65" s="100">
        <v>0.58402690000000002</v>
      </c>
      <c r="AY65" s="100">
        <v>1.92</v>
      </c>
      <c r="AZ65" s="100">
        <v>0.74316289999999996</v>
      </c>
      <c r="BA65" s="100">
        <v>1.6092261999999999</v>
      </c>
      <c r="BB65" s="100">
        <v>1.1160714</v>
      </c>
      <c r="BC65" s="100">
        <v>3.7890269999999999</v>
      </c>
      <c r="BD65" s="100">
        <v>3.9260592000000001</v>
      </c>
      <c r="BE65" s="100">
        <v>6.4164884000000004</v>
      </c>
      <c r="BF65" s="100">
        <v>7.4745187</v>
      </c>
      <c r="BG65" s="100">
        <v>8.6636913</v>
      </c>
      <c r="BH65" s="100">
        <v>16.265059999999998</v>
      </c>
      <c r="BI65" s="100">
        <v>16.914190999999999</v>
      </c>
      <c r="BJ65" s="100">
        <v>18.880647</v>
      </c>
      <c r="BK65" s="100">
        <v>15.810276999999999</v>
      </c>
      <c r="BL65" s="100">
        <v>20.304569000000001</v>
      </c>
      <c r="BM65" s="100">
        <v>3.4544419999999998</v>
      </c>
      <c r="BN65" s="100">
        <v>4.4133297999999996</v>
      </c>
      <c r="BO65" s="128"/>
      <c r="BP65" s="121">
        <v>1958</v>
      </c>
    </row>
    <row r="66" spans="1:68">
      <c r="A66" s="128"/>
      <c r="B66" s="121">
        <v>1959</v>
      </c>
      <c r="C66" s="100">
        <v>0.91340880000000002</v>
      </c>
      <c r="D66" s="100">
        <v>0.38513380000000003</v>
      </c>
      <c r="E66" s="100">
        <v>0.62111799999999995</v>
      </c>
      <c r="F66" s="100">
        <v>0.54010259999999999</v>
      </c>
      <c r="G66" s="100">
        <v>1.5069319000000001</v>
      </c>
      <c r="H66" s="100">
        <v>1.4471780000000001</v>
      </c>
      <c r="I66" s="100">
        <v>0.25641029999999998</v>
      </c>
      <c r="J66" s="100">
        <v>1.3144058999999999</v>
      </c>
      <c r="K66" s="100">
        <v>2.7289265999999999</v>
      </c>
      <c r="L66" s="100">
        <v>4.2997543</v>
      </c>
      <c r="M66" s="100">
        <v>6.5005417000000003</v>
      </c>
      <c r="N66" s="100">
        <v>9.7302078999999999</v>
      </c>
      <c r="O66" s="100">
        <v>10.520486999999999</v>
      </c>
      <c r="P66" s="100">
        <v>15.831135</v>
      </c>
      <c r="Q66" s="100">
        <v>29.385573999999998</v>
      </c>
      <c r="R66" s="100">
        <v>49.766719000000002</v>
      </c>
      <c r="S66" s="100">
        <v>26.143791</v>
      </c>
      <c r="T66" s="100">
        <v>40.816327000000001</v>
      </c>
      <c r="U66" s="100">
        <v>4.1927482999999999</v>
      </c>
      <c r="V66" s="100">
        <v>6.2464002000000001</v>
      </c>
      <c r="W66" s="128"/>
      <c r="X66" s="121">
        <v>1959</v>
      </c>
      <c r="Y66" s="100">
        <v>0.57493289999999997</v>
      </c>
      <c r="Z66" s="100">
        <v>0.60289389999999998</v>
      </c>
      <c r="AA66" s="100">
        <v>0.21734410000000001</v>
      </c>
      <c r="AB66" s="100">
        <v>1.1309019</v>
      </c>
      <c r="AC66" s="100">
        <v>3.8119440999999998</v>
      </c>
      <c r="AD66" s="100">
        <v>2.2179975000000001</v>
      </c>
      <c r="AE66" s="100">
        <v>1.3989927</v>
      </c>
      <c r="AF66" s="100">
        <v>3.0428769</v>
      </c>
      <c r="AG66" s="100">
        <v>2.7872406000000001</v>
      </c>
      <c r="AH66" s="100">
        <v>4.5632333999999997</v>
      </c>
      <c r="AI66" s="100">
        <v>6.6666667000000004</v>
      </c>
      <c r="AJ66" s="100">
        <v>7.6335877999999999</v>
      </c>
      <c r="AK66" s="100">
        <v>7.3782586999999999</v>
      </c>
      <c r="AL66" s="100">
        <v>6.0572686999999998</v>
      </c>
      <c r="AM66" s="100">
        <v>14.357502</v>
      </c>
      <c r="AN66" s="100">
        <v>7.9006771999999996</v>
      </c>
      <c r="AO66" s="100">
        <v>25.104603000000001</v>
      </c>
      <c r="AP66" s="100">
        <v>23.346304</v>
      </c>
      <c r="AQ66" s="100">
        <v>3.4966439999999999</v>
      </c>
      <c r="AR66" s="100">
        <v>4.2597445</v>
      </c>
      <c r="AS66" s="128"/>
      <c r="AT66" s="121">
        <v>1959</v>
      </c>
      <c r="AU66" s="100">
        <v>0.74822299999999997</v>
      </c>
      <c r="AV66" s="100">
        <v>0.49169040000000003</v>
      </c>
      <c r="AW66" s="100">
        <v>0.42413319999999999</v>
      </c>
      <c r="AX66" s="100">
        <v>0.8287293</v>
      </c>
      <c r="AY66" s="100">
        <v>2.6291370000000001</v>
      </c>
      <c r="AZ66" s="100">
        <v>1.8151565999999999</v>
      </c>
      <c r="BA66" s="100">
        <v>0.80278300000000002</v>
      </c>
      <c r="BB66" s="100">
        <v>2.1566249000000002</v>
      </c>
      <c r="BC66" s="100">
        <v>2.7577753999999999</v>
      </c>
      <c r="BD66" s="100">
        <v>4.4275774999999999</v>
      </c>
      <c r="BE66" s="100">
        <v>6.5801841999999997</v>
      </c>
      <c r="BF66" s="100">
        <v>8.6898396000000009</v>
      </c>
      <c r="BG66" s="100">
        <v>8.8564729999999994</v>
      </c>
      <c r="BH66" s="100">
        <v>10.504201999999999</v>
      </c>
      <c r="BI66" s="100">
        <v>21.065183000000001</v>
      </c>
      <c r="BJ66" s="100">
        <v>25.506867</v>
      </c>
      <c r="BK66" s="100">
        <v>25.510204000000002</v>
      </c>
      <c r="BL66" s="100">
        <v>29.702970000000001</v>
      </c>
      <c r="BM66" s="100">
        <v>3.8482956000000001</v>
      </c>
      <c r="BN66" s="100">
        <v>5.0767100999999997</v>
      </c>
      <c r="BO66" s="128"/>
      <c r="BP66" s="121">
        <v>1959</v>
      </c>
    </row>
    <row r="67" spans="1:68">
      <c r="A67" s="128"/>
      <c r="B67" s="121">
        <v>1960</v>
      </c>
      <c r="C67" s="100">
        <v>0.35714289999999999</v>
      </c>
      <c r="D67" s="100">
        <v>0</v>
      </c>
      <c r="E67" s="100">
        <v>0.59713380000000005</v>
      </c>
      <c r="F67" s="100">
        <v>1.5243902</v>
      </c>
      <c r="G67" s="100">
        <v>0.28951939999999998</v>
      </c>
      <c r="H67" s="100">
        <v>0.58565149999999999</v>
      </c>
      <c r="I67" s="100">
        <v>1.2850166999999999</v>
      </c>
      <c r="J67" s="100">
        <v>2.3100616</v>
      </c>
      <c r="K67" s="100">
        <v>3.9133051999999999</v>
      </c>
      <c r="L67" s="100">
        <v>2.1052632</v>
      </c>
      <c r="M67" s="100">
        <v>3.1612222999999999</v>
      </c>
      <c r="N67" s="100">
        <v>8.6467790999999998</v>
      </c>
      <c r="O67" s="100">
        <v>14.023732000000001</v>
      </c>
      <c r="P67" s="100">
        <v>18.060200999999999</v>
      </c>
      <c r="Q67" s="100">
        <v>34.722222000000002</v>
      </c>
      <c r="R67" s="100">
        <v>28.614457999999999</v>
      </c>
      <c r="S67" s="100">
        <v>25.07837</v>
      </c>
      <c r="T67" s="100">
        <v>32.679738999999998</v>
      </c>
      <c r="U67" s="100">
        <v>3.8903761000000001</v>
      </c>
      <c r="V67" s="100">
        <v>5.6235337000000003</v>
      </c>
      <c r="W67" s="128"/>
      <c r="X67" s="121">
        <v>1960</v>
      </c>
      <c r="Y67" s="100">
        <v>0.93861459999999997</v>
      </c>
      <c r="Z67" s="100">
        <v>0.39666800000000002</v>
      </c>
      <c r="AA67" s="100">
        <v>0.83682009999999996</v>
      </c>
      <c r="AB67" s="100">
        <v>1.0655300999999999</v>
      </c>
      <c r="AC67" s="100">
        <v>1.541307</v>
      </c>
      <c r="AD67" s="100">
        <v>1.9181585999999999</v>
      </c>
      <c r="AE67" s="100">
        <v>1.4112334</v>
      </c>
      <c r="AF67" s="100">
        <v>3.5116152999999999</v>
      </c>
      <c r="AG67" s="100">
        <v>3.4003090999999999</v>
      </c>
      <c r="AH67" s="100">
        <v>4.4094487999999998</v>
      </c>
      <c r="AI67" s="100">
        <v>4.5644732000000001</v>
      </c>
      <c r="AJ67" s="100">
        <v>6.6994194</v>
      </c>
      <c r="AK67" s="100">
        <v>8.2404265999999993</v>
      </c>
      <c r="AL67" s="100">
        <v>10.899183000000001</v>
      </c>
      <c r="AM67" s="100">
        <v>11.846690000000001</v>
      </c>
      <c r="AN67" s="100">
        <v>9.7826087000000008</v>
      </c>
      <c r="AO67" s="100">
        <v>19.646364999999999</v>
      </c>
      <c r="AP67" s="100">
        <v>18.726592</v>
      </c>
      <c r="AQ67" s="100">
        <v>3.4233772999999998</v>
      </c>
      <c r="AR67" s="100">
        <v>4.0360759000000002</v>
      </c>
      <c r="AS67" s="128"/>
      <c r="AT67" s="121">
        <v>1960</v>
      </c>
      <c r="AU67" s="100">
        <v>0.64061500000000005</v>
      </c>
      <c r="AV67" s="100">
        <v>0.19408049999999999</v>
      </c>
      <c r="AW67" s="100">
        <v>0.71399429999999997</v>
      </c>
      <c r="AX67" s="100">
        <v>1.3003901</v>
      </c>
      <c r="AY67" s="100">
        <v>0.89578979999999997</v>
      </c>
      <c r="AZ67" s="100">
        <v>1.2226807</v>
      </c>
      <c r="BA67" s="100">
        <v>1.3451708</v>
      </c>
      <c r="BB67" s="100">
        <v>2.8954987999999999</v>
      </c>
      <c r="BC67" s="100">
        <v>3.6602104999999998</v>
      </c>
      <c r="BD67" s="100">
        <v>3.2307692000000001</v>
      </c>
      <c r="BE67" s="100">
        <v>3.8349160000000002</v>
      </c>
      <c r="BF67" s="100">
        <v>7.6889279000000004</v>
      </c>
      <c r="BG67" s="100">
        <v>10.977789</v>
      </c>
      <c r="BH67" s="100">
        <v>14.114114000000001</v>
      </c>
      <c r="BI67" s="100">
        <v>22.033242999999999</v>
      </c>
      <c r="BJ67" s="100">
        <v>17.676767999999999</v>
      </c>
      <c r="BK67" s="100">
        <v>21.739129999999999</v>
      </c>
      <c r="BL67" s="100">
        <v>23.809524</v>
      </c>
      <c r="BM67" s="100">
        <v>3.6593673999999998</v>
      </c>
      <c r="BN67" s="100">
        <v>4.6840025000000001</v>
      </c>
      <c r="BO67" s="128"/>
      <c r="BP67" s="121">
        <v>1960</v>
      </c>
    </row>
    <row r="68" spans="1:68">
      <c r="A68" s="128"/>
      <c r="B68" s="121">
        <v>1961</v>
      </c>
      <c r="C68" s="100">
        <v>0.52292139999999998</v>
      </c>
      <c r="D68" s="100">
        <v>0.1867065</v>
      </c>
      <c r="E68" s="100">
        <v>0.38387719999999997</v>
      </c>
      <c r="F68" s="100">
        <v>1.6826923</v>
      </c>
      <c r="G68" s="100">
        <v>2.4993056999999999</v>
      </c>
      <c r="H68" s="100">
        <v>1.4658458000000001</v>
      </c>
      <c r="I68" s="100">
        <v>0.51692939999999998</v>
      </c>
      <c r="J68" s="100">
        <v>1.0149708</v>
      </c>
      <c r="K68" s="100">
        <v>2.9086677999999999</v>
      </c>
      <c r="L68" s="100">
        <v>2.9797378000000001</v>
      </c>
      <c r="M68" s="100">
        <v>5.4757015999999998</v>
      </c>
      <c r="N68" s="100">
        <v>12.615643</v>
      </c>
      <c r="O68" s="100">
        <v>11.578946999999999</v>
      </c>
      <c r="P68" s="100">
        <v>17.414601000000001</v>
      </c>
      <c r="Q68" s="100">
        <v>17.094017000000001</v>
      </c>
      <c r="R68" s="100">
        <v>30.434782999999999</v>
      </c>
      <c r="S68" s="100">
        <v>48.048048000000001</v>
      </c>
      <c r="T68" s="100">
        <v>37.974684000000003</v>
      </c>
      <c r="U68" s="100">
        <v>3.95309</v>
      </c>
      <c r="V68" s="100">
        <v>5.8497475000000003</v>
      </c>
      <c r="W68" s="128"/>
      <c r="X68" s="121">
        <v>1961</v>
      </c>
      <c r="Y68" s="100">
        <v>0.36603219999999997</v>
      </c>
      <c r="Z68" s="100">
        <v>0.58639560000000002</v>
      </c>
      <c r="AA68" s="100">
        <v>0.80531509999999995</v>
      </c>
      <c r="AB68" s="100">
        <v>1.521684</v>
      </c>
      <c r="AC68" s="100">
        <v>2.0895522</v>
      </c>
      <c r="AD68" s="100">
        <v>2.5632809999999999</v>
      </c>
      <c r="AE68" s="100">
        <v>1.9869429000000001</v>
      </c>
      <c r="AF68" s="100">
        <v>2.6903416999999998</v>
      </c>
      <c r="AG68" s="100">
        <v>5.3827750999999999</v>
      </c>
      <c r="AH68" s="100">
        <v>4.6353523000000001</v>
      </c>
      <c r="AI68" s="100">
        <v>4.4101432999999997</v>
      </c>
      <c r="AJ68" s="100">
        <v>3.9647576999999998</v>
      </c>
      <c r="AK68" s="100">
        <v>8.1534771999999993</v>
      </c>
      <c r="AL68" s="100">
        <v>10.237069</v>
      </c>
      <c r="AM68" s="100">
        <v>12.203390000000001</v>
      </c>
      <c r="AN68" s="100">
        <v>14.629049</v>
      </c>
      <c r="AO68" s="100">
        <v>22.429907</v>
      </c>
      <c r="AP68" s="100">
        <v>7.1684587999999998</v>
      </c>
      <c r="AQ68" s="100">
        <v>3.5220077000000001</v>
      </c>
      <c r="AR68" s="100">
        <v>4.1232176000000003</v>
      </c>
      <c r="AS68" s="128"/>
      <c r="AT68" s="121">
        <v>1961</v>
      </c>
      <c r="AU68" s="100">
        <v>0.44638870000000003</v>
      </c>
      <c r="AV68" s="100">
        <v>0.381971</v>
      </c>
      <c r="AW68" s="100">
        <v>0.58956470000000005</v>
      </c>
      <c r="AX68" s="100">
        <v>1.6043441000000001</v>
      </c>
      <c r="AY68" s="100">
        <v>2.3018271000000001</v>
      </c>
      <c r="AZ68" s="100">
        <v>1.9902021000000001</v>
      </c>
      <c r="BA68" s="100">
        <v>1.2175324999999999</v>
      </c>
      <c r="BB68" s="100">
        <v>1.8281536</v>
      </c>
      <c r="BC68" s="100">
        <v>4.1285755999999996</v>
      </c>
      <c r="BD68" s="100">
        <v>3.7924756999999998</v>
      </c>
      <c r="BE68" s="100">
        <v>4.9618997</v>
      </c>
      <c r="BF68" s="100">
        <v>8.3907056999999998</v>
      </c>
      <c r="BG68" s="100">
        <v>9.7867000999999991</v>
      </c>
      <c r="BH68" s="100">
        <v>13.436847</v>
      </c>
      <c r="BI68" s="100">
        <v>14.36673</v>
      </c>
      <c r="BJ68" s="100">
        <v>21.250758999999999</v>
      </c>
      <c r="BK68" s="100">
        <v>32.258065000000002</v>
      </c>
      <c r="BL68" s="100">
        <v>18.306636000000001</v>
      </c>
      <c r="BM68" s="100">
        <v>3.7399363999999999</v>
      </c>
      <c r="BN68" s="100">
        <v>4.8149322000000003</v>
      </c>
      <c r="BO68" s="128"/>
      <c r="BP68" s="121">
        <v>1961</v>
      </c>
    </row>
    <row r="69" spans="1:68">
      <c r="A69" s="128"/>
      <c r="B69" s="121">
        <v>1962</v>
      </c>
      <c r="C69" s="100">
        <v>0.34258309999999997</v>
      </c>
      <c r="D69" s="100">
        <v>0.36805300000000002</v>
      </c>
      <c r="E69" s="100">
        <v>1.1578541</v>
      </c>
      <c r="F69" s="100">
        <v>1.1101243000000001</v>
      </c>
      <c r="G69" s="100">
        <v>0.81344899999999998</v>
      </c>
      <c r="H69" s="100">
        <v>0.87463559999999996</v>
      </c>
      <c r="I69" s="100">
        <v>1.3227513</v>
      </c>
      <c r="J69" s="100">
        <v>0.76219510000000001</v>
      </c>
      <c r="K69" s="100">
        <v>1.9673974000000001</v>
      </c>
      <c r="L69" s="100">
        <v>1.7926500999999999</v>
      </c>
      <c r="M69" s="100">
        <v>7</v>
      </c>
      <c r="N69" s="100">
        <v>8.9795917999999997</v>
      </c>
      <c r="O69" s="100">
        <v>13.867488</v>
      </c>
      <c r="P69" s="100">
        <v>19.476158000000002</v>
      </c>
      <c r="Q69" s="100">
        <v>23.509656</v>
      </c>
      <c r="R69" s="100">
        <v>14.044943999999999</v>
      </c>
      <c r="S69" s="100">
        <v>26.239066999999999</v>
      </c>
      <c r="T69" s="100">
        <v>42.944785000000003</v>
      </c>
      <c r="U69" s="100">
        <v>3.6116462</v>
      </c>
      <c r="V69" s="100">
        <v>5.1474034</v>
      </c>
      <c r="W69" s="128"/>
      <c r="X69" s="121">
        <v>1962</v>
      </c>
      <c r="Y69" s="100">
        <v>0.89766610000000002</v>
      </c>
      <c r="Z69" s="100">
        <v>0</v>
      </c>
      <c r="AA69" s="100">
        <v>0.80857089999999998</v>
      </c>
      <c r="AB69" s="100">
        <v>0.93283579999999999</v>
      </c>
      <c r="AC69" s="100">
        <v>3.1663787999999999</v>
      </c>
      <c r="AD69" s="100">
        <v>1.5644556000000001</v>
      </c>
      <c r="AE69" s="100">
        <v>2.8935184999999999</v>
      </c>
      <c r="AF69" s="100">
        <v>2.1592443000000001</v>
      </c>
      <c r="AG69" s="100">
        <v>4.3554006999999997</v>
      </c>
      <c r="AH69" s="100">
        <v>3.0637254999999999</v>
      </c>
      <c r="AI69" s="100">
        <v>4.9645390000000003</v>
      </c>
      <c r="AJ69" s="100">
        <v>7.3118280000000002</v>
      </c>
      <c r="AK69" s="100">
        <v>8.0836900000000007</v>
      </c>
      <c r="AL69" s="100">
        <v>8.0731970000000004</v>
      </c>
      <c r="AM69" s="100">
        <v>8.4967319999999997</v>
      </c>
      <c r="AN69" s="100">
        <v>14.028055999999999</v>
      </c>
      <c r="AO69" s="100">
        <v>12.589928</v>
      </c>
      <c r="AP69" s="100">
        <v>13.513514000000001</v>
      </c>
      <c r="AQ69" s="100">
        <v>3.2633505</v>
      </c>
      <c r="AR69" s="100">
        <v>3.8294207</v>
      </c>
      <c r="AS69" s="128"/>
      <c r="AT69" s="121">
        <v>1962</v>
      </c>
      <c r="AU69" s="100">
        <v>0.6136045</v>
      </c>
      <c r="AV69" s="100">
        <v>0.18837709999999999</v>
      </c>
      <c r="AW69" s="100">
        <v>0.98726429999999998</v>
      </c>
      <c r="AX69" s="100">
        <v>1.0236578999999999</v>
      </c>
      <c r="AY69" s="100">
        <v>1.9547612000000001</v>
      </c>
      <c r="AZ69" s="100">
        <v>1.2073649</v>
      </c>
      <c r="BA69" s="100">
        <v>2.0729685</v>
      </c>
      <c r="BB69" s="100">
        <v>1.4396021000000001</v>
      </c>
      <c r="BC69" s="100">
        <v>3.1419594000000002</v>
      </c>
      <c r="BD69" s="100">
        <v>2.4202086999999999</v>
      </c>
      <c r="BE69" s="100">
        <v>6.0137457000000003</v>
      </c>
      <c r="BF69" s="100">
        <v>8.1675392999999996</v>
      </c>
      <c r="BG69" s="100">
        <v>10.864198</v>
      </c>
      <c r="BH69" s="100">
        <v>13.146101</v>
      </c>
      <c r="BI69" s="100">
        <v>15.06799</v>
      </c>
      <c r="BJ69" s="100">
        <v>14.035088</v>
      </c>
      <c r="BK69" s="100">
        <v>17.797553000000001</v>
      </c>
      <c r="BL69" s="100">
        <v>23.965142</v>
      </c>
      <c r="BM69" s="100">
        <v>3.4390915999999998</v>
      </c>
      <c r="BN69" s="100">
        <v>4.3390471000000002</v>
      </c>
      <c r="BO69" s="128"/>
      <c r="BP69" s="121">
        <v>1962</v>
      </c>
    </row>
    <row r="70" spans="1:68">
      <c r="A70" s="128"/>
      <c r="B70" s="121">
        <v>1963</v>
      </c>
      <c r="C70" s="100">
        <v>0.3381806</v>
      </c>
      <c r="D70" s="100">
        <v>0.181061</v>
      </c>
      <c r="E70" s="100">
        <v>0.95020899999999997</v>
      </c>
      <c r="F70" s="100">
        <v>1.0405827000000001</v>
      </c>
      <c r="G70" s="100">
        <v>1.5877216000000001</v>
      </c>
      <c r="H70" s="100">
        <v>0.85787820000000004</v>
      </c>
      <c r="I70" s="100">
        <v>1.082837</v>
      </c>
      <c r="J70" s="100">
        <v>1.7667845</v>
      </c>
      <c r="K70" s="100">
        <v>1.6194332</v>
      </c>
      <c r="L70" s="100">
        <v>2.7214998000000001</v>
      </c>
      <c r="M70" s="100">
        <v>6.1768530999999998</v>
      </c>
      <c r="N70" s="100">
        <v>7.8926597999999997</v>
      </c>
      <c r="O70" s="100">
        <v>17.137097000000001</v>
      </c>
      <c r="P70" s="100">
        <v>17.84534</v>
      </c>
      <c r="Q70" s="100">
        <v>23.509656</v>
      </c>
      <c r="R70" s="100">
        <v>18.970189999999999</v>
      </c>
      <c r="S70" s="100">
        <v>34.582132999999999</v>
      </c>
      <c r="T70" s="100">
        <v>23.809524</v>
      </c>
      <c r="U70" s="100">
        <v>3.7455226000000001</v>
      </c>
      <c r="V70" s="100">
        <v>5.2447309999999998</v>
      </c>
      <c r="W70" s="128"/>
      <c r="X70" s="121">
        <v>1963</v>
      </c>
      <c r="Y70" s="100">
        <v>0.70997520000000003</v>
      </c>
      <c r="Z70" s="100">
        <v>0.38008360000000002</v>
      </c>
      <c r="AA70" s="100">
        <v>0.99304870000000001</v>
      </c>
      <c r="AB70" s="100">
        <v>1.3126230999999999</v>
      </c>
      <c r="AC70" s="100">
        <v>1.3989927</v>
      </c>
      <c r="AD70" s="100">
        <v>1.2198841</v>
      </c>
      <c r="AE70" s="100">
        <v>2.0661157000000001</v>
      </c>
      <c r="AF70" s="100">
        <v>3.7858301999999999</v>
      </c>
      <c r="AG70" s="100">
        <v>2.2427809999999999</v>
      </c>
      <c r="AH70" s="100">
        <v>4.2971148000000001</v>
      </c>
      <c r="AI70" s="100">
        <v>5.1581843000000003</v>
      </c>
      <c r="AJ70" s="100">
        <v>7.0627336999999999</v>
      </c>
      <c r="AK70" s="100">
        <v>5.6710775</v>
      </c>
      <c r="AL70" s="100">
        <v>7.9829696999999999</v>
      </c>
      <c r="AM70" s="100">
        <v>10.276172000000001</v>
      </c>
      <c r="AN70" s="100">
        <v>21.842355000000001</v>
      </c>
      <c r="AO70" s="100">
        <v>13.986014000000001</v>
      </c>
      <c r="AP70" s="100">
        <v>19.230768999999999</v>
      </c>
      <c r="AQ70" s="100">
        <v>3.3475125000000001</v>
      </c>
      <c r="AR70" s="100">
        <v>3.9912369000000001</v>
      </c>
      <c r="AS70" s="128"/>
      <c r="AT70" s="121">
        <v>1963</v>
      </c>
      <c r="AU70" s="100">
        <v>0.51957050000000005</v>
      </c>
      <c r="AV70" s="100">
        <v>0.27816410000000003</v>
      </c>
      <c r="AW70" s="100">
        <v>0.97115660000000004</v>
      </c>
      <c r="AX70" s="100">
        <v>1.1732081999999999</v>
      </c>
      <c r="AY70" s="100">
        <v>1.4959880000000001</v>
      </c>
      <c r="AZ70" s="100">
        <v>1.0330579</v>
      </c>
      <c r="BA70" s="100">
        <v>1.5532334999999999</v>
      </c>
      <c r="BB70" s="100">
        <v>2.7415143999999998</v>
      </c>
      <c r="BC70" s="100">
        <v>1.9251925000000001</v>
      </c>
      <c r="BD70" s="100">
        <v>3.5034272999999998</v>
      </c>
      <c r="BE70" s="100">
        <v>5.6818182000000004</v>
      </c>
      <c r="BF70" s="100">
        <v>7.4883626999999997</v>
      </c>
      <c r="BG70" s="100">
        <v>11.219512</v>
      </c>
      <c r="BH70" s="100">
        <v>12.382075</v>
      </c>
      <c r="BI70" s="100">
        <v>16.011645000000001</v>
      </c>
      <c r="BJ70" s="100">
        <v>20.658850000000001</v>
      </c>
      <c r="BK70" s="100">
        <v>21.762785999999998</v>
      </c>
      <c r="BL70" s="100">
        <v>20.833333</v>
      </c>
      <c r="BM70" s="100">
        <v>3.5482125999999998</v>
      </c>
      <c r="BN70" s="100">
        <v>4.5123815</v>
      </c>
      <c r="BO70" s="128"/>
      <c r="BP70" s="121">
        <v>1963</v>
      </c>
    </row>
    <row r="71" spans="1:68">
      <c r="A71" s="128"/>
      <c r="B71" s="121">
        <v>1964</v>
      </c>
      <c r="C71" s="100">
        <v>0.67046600000000001</v>
      </c>
      <c r="D71" s="100">
        <v>0.53087949999999995</v>
      </c>
      <c r="E71" s="100">
        <v>2.0526217999999998</v>
      </c>
      <c r="F71" s="100">
        <v>1.6022430999999999</v>
      </c>
      <c r="G71" s="100">
        <v>2.2641509000000002</v>
      </c>
      <c r="H71" s="100">
        <v>2.7800945000000001</v>
      </c>
      <c r="I71" s="100">
        <v>1.6551724000000001</v>
      </c>
      <c r="J71" s="100">
        <v>2.0085362999999998</v>
      </c>
      <c r="K71" s="100">
        <v>5.9927045000000003</v>
      </c>
      <c r="L71" s="100">
        <v>4.5941806999999999</v>
      </c>
      <c r="M71" s="100">
        <v>7.9264425999999997</v>
      </c>
      <c r="N71" s="100">
        <v>14.154552000000001</v>
      </c>
      <c r="O71" s="100">
        <v>16.216215999999999</v>
      </c>
      <c r="P71" s="100">
        <v>22.860875</v>
      </c>
      <c r="Q71" s="100">
        <v>25.575448000000002</v>
      </c>
      <c r="R71" s="100">
        <v>30.144168000000001</v>
      </c>
      <c r="S71" s="100">
        <v>30.555555999999999</v>
      </c>
      <c r="T71" s="100">
        <v>35.294117999999997</v>
      </c>
      <c r="U71" s="100">
        <v>5.2986513000000004</v>
      </c>
      <c r="V71" s="100">
        <v>7.1531148</v>
      </c>
      <c r="W71" s="128"/>
      <c r="X71" s="121">
        <v>1964</v>
      </c>
      <c r="Y71" s="100">
        <v>0.52900720000000001</v>
      </c>
      <c r="Z71" s="100">
        <v>0.37140200000000001</v>
      </c>
      <c r="AA71" s="100">
        <v>1.3645224</v>
      </c>
      <c r="AB71" s="100">
        <v>1.2655558</v>
      </c>
      <c r="AC71" s="100">
        <v>2.1259633</v>
      </c>
      <c r="AD71" s="100">
        <v>2.3522493</v>
      </c>
      <c r="AE71" s="100">
        <v>3.591739</v>
      </c>
      <c r="AF71" s="100">
        <v>4.0606388999999998</v>
      </c>
      <c r="AG71" s="100">
        <v>5.1644468999999997</v>
      </c>
      <c r="AH71" s="100">
        <v>8.6794791999999994</v>
      </c>
      <c r="AI71" s="100">
        <v>6.2809917000000004</v>
      </c>
      <c r="AJ71" s="100">
        <v>8.8211708000000009</v>
      </c>
      <c r="AK71" s="100">
        <v>7.5117371000000004</v>
      </c>
      <c r="AL71" s="100">
        <v>13.78579</v>
      </c>
      <c r="AM71" s="100">
        <v>13.265950999999999</v>
      </c>
      <c r="AN71" s="100">
        <v>11.850501</v>
      </c>
      <c r="AO71" s="100">
        <v>13.62862</v>
      </c>
      <c r="AP71" s="100">
        <v>12.084592000000001</v>
      </c>
      <c r="AQ71" s="100">
        <v>4.2962802</v>
      </c>
      <c r="AR71" s="100">
        <v>4.9736889</v>
      </c>
      <c r="AS71" s="128"/>
      <c r="AT71" s="121">
        <v>1964</v>
      </c>
      <c r="AU71" s="100">
        <v>0.6015296</v>
      </c>
      <c r="AV71" s="100">
        <v>0.45306269999999998</v>
      </c>
      <c r="AW71" s="100">
        <v>1.7160835000000001</v>
      </c>
      <c r="AX71" s="100">
        <v>1.4382577000000001</v>
      </c>
      <c r="AY71" s="100">
        <v>2.1969501</v>
      </c>
      <c r="AZ71" s="100">
        <v>2.5721634999999998</v>
      </c>
      <c r="BA71" s="100">
        <v>2.5839793000000002</v>
      </c>
      <c r="BB71" s="100">
        <v>2.995962</v>
      </c>
      <c r="BC71" s="100">
        <v>5.5873353999999997</v>
      </c>
      <c r="BD71" s="100">
        <v>6.6245570999999996</v>
      </c>
      <c r="BE71" s="100">
        <v>7.1208932999999996</v>
      </c>
      <c r="BF71" s="100">
        <v>11.550509</v>
      </c>
      <c r="BG71" s="100">
        <v>11.764706</v>
      </c>
      <c r="BH71" s="100">
        <v>17.851917</v>
      </c>
      <c r="BI71" s="100">
        <v>18.50508</v>
      </c>
      <c r="BJ71" s="100">
        <v>19.354838999999998</v>
      </c>
      <c r="BK71" s="100">
        <v>20.063358000000001</v>
      </c>
      <c r="BL71" s="100">
        <v>19.960080000000001</v>
      </c>
      <c r="BM71" s="100">
        <v>4.8014673999999999</v>
      </c>
      <c r="BN71" s="100">
        <v>5.8830365000000002</v>
      </c>
      <c r="BO71" s="128"/>
      <c r="BP71" s="121">
        <v>1964</v>
      </c>
    </row>
    <row r="72" spans="1:68">
      <c r="A72" s="128"/>
      <c r="B72" s="121">
        <v>1965</v>
      </c>
      <c r="C72" s="100">
        <v>1.0051935000000001</v>
      </c>
      <c r="D72" s="100">
        <v>0.17241380000000001</v>
      </c>
      <c r="E72" s="100">
        <v>1.6553245999999999</v>
      </c>
      <c r="F72" s="100">
        <v>2.1157914999999998</v>
      </c>
      <c r="G72" s="100">
        <v>1.9047619</v>
      </c>
      <c r="H72" s="100">
        <v>0.538358</v>
      </c>
      <c r="I72" s="100">
        <v>2.2383883999999998</v>
      </c>
      <c r="J72" s="100">
        <v>3.0135610000000002</v>
      </c>
      <c r="K72" s="100">
        <v>4.0702110999999999</v>
      </c>
      <c r="L72" s="100">
        <v>6.6869300999999997</v>
      </c>
      <c r="M72" s="100">
        <v>8.7091756999999994</v>
      </c>
      <c r="N72" s="100">
        <v>10.044643000000001</v>
      </c>
      <c r="O72" s="100">
        <v>18.181818</v>
      </c>
      <c r="P72" s="100">
        <v>22.857143000000001</v>
      </c>
      <c r="Q72" s="100">
        <v>20.797226999999999</v>
      </c>
      <c r="R72" s="100">
        <v>37.084398999999998</v>
      </c>
      <c r="S72" s="100">
        <v>32.432431999999999</v>
      </c>
      <c r="T72" s="100">
        <v>40.229885000000003</v>
      </c>
      <c r="U72" s="100">
        <v>5.1798057999999996</v>
      </c>
      <c r="V72" s="100">
        <v>7.1429083000000002</v>
      </c>
      <c r="W72" s="128"/>
      <c r="X72" s="121">
        <v>1965</v>
      </c>
      <c r="Y72" s="100">
        <v>1.0576414999999999</v>
      </c>
      <c r="Z72" s="100">
        <v>0.36264730000000001</v>
      </c>
      <c r="AA72" s="100">
        <v>0.96043029999999996</v>
      </c>
      <c r="AB72" s="100">
        <v>1.8251876</v>
      </c>
      <c r="AC72" s="100">
        <v>2.2624434</v>
      </c>
      <c r="AD72" s="100">
        <v>2.8555111000000002</v>
      </c>
      <c r="AE72" s="100">
        <v>3.9133051999999999</v>
      </c>
      <c r="AF72" s="100">
        <v>4.3572984999999997</v>
      </c>
      <c r="AG72" s="100">
        <v>6.3745019999999997</v>
      </c>
      <c r="AH72" s="100">
        <v>6.7985167000000004</v>
      </c>
      <c r="AI72" s="100">
        <v>8.3040561999999998</v>
      </c>
      <c r="AJ72" s="100">
        <v>9.3312597000000004</v>
      </c>
      <c r="AK72" s="100">
        <v>6.5025545999999999</v>
      </c>
      <c r="AL72" s="100">
        <v>10.432968000000001</v>
      </c>
      <c r="AM72" s="100">
        <v>10</v>
      </c>
      <c r="AN72" s="100">
        <v>16.814159</v>
      </c>
      <c r="AO72" s="100">
        <v>21.276596000000001</v>
      </c>
      <c r="AP72" s="100">
        <v>17.142856999999999</v>
      </c>
      <c r="AQ72" s="100">
        <v>4.5144320000000002</v>
      </c>
      <c r="AR72" s="100">
        <v>5.2981084000000003</v>
      </c>
      <c r="AS72" s="128"/>
      <c r="AT72" s="121">
        <v>1965</v>
      </c>
      <c r="AU72" s="100">
        <v>1.0307507</v>
      </c>
      <c r="AV72" s="100">
        <v>0.2651348</v>
      </c>
      <c r="AW72" s="100">
        <v>1.3154186000000001</v>
      </c>
      <c r="AX72" s="100">
        <v>1.9743337000000001</v>
      </c>
      <c r="AY72" s="100">
        <v>2.0787479000000002</v>
      </c>
      <c r="AZ72" s="100">
        <v>1.6627407999999999</v>
      </c>
      <c r="BA72" s="100">
        <v>3.0452436000000001</v>
      </c>
      <c r="BB72" s="100">
        <v>3.6582178999999999</v>
      </c>
      <c r="BC72" s="100">
        <v>5.1975052000000002</v>
      </c>
      <c r="BD72" s="100">
        <v>6.7422617000000002</v>
      </c>
      <c r="BE72" s="100">
        <v>8.5092972000000007</v>
      </c>
      <c r="BF72" s="100">
        <v>9.6958175000000004</v>
      </c>
      <c r="BG72" s="100">
        <v>12.25548</v>
      </c>
      <c r="BH72" s="100">
        <v>16.036655</v>
      </c>
      <c r="BI72" s="100">
        <v>14.524328000000001</v>
      </c>
      <c r="BJ72" s="100">
        <v>25.104603000000001</v>
      </c>
      <c r="BK72" s="100">
        <v>25.484200000000001</v>
      </c>
      <c r="BL72" s="100">
        <v>24.809159999999999</v>
      </c>
      <c r="BM72" s="100">
        <v>4.8497032999999998</v>
      </c>
      <c r="BN72" s="100">
        <v>6.0331150999999998</v>
      </c>
      <c r="BO72" s="128"/>
      <c r="BP72" s="121">
        <v>1965</v>
      </c>
    </row>
    <row r="73" spans="1:68">
      <c r="A73" s="128"/>
      <c r="B73" s="121">
        <v>1966</v>
      </c>
      <c r="C73" s="100">
        <v>0.33621640000000003</v>
      </c>
      <c r="D73" s="100">
        <v>0.83470219999999995</v>
      </c>
      <c r="E73" s="100">
        <v>1.9729631999999999</v>
      </c>
      <c r="F73" s="100">
        <v>1.6640412</v>
      </c>
      <c r="G73" s="100">
        <v>1.5890203000000001</v>
      </c>
      <c r="H73" s="100">
        <v>2.8611485000000001</v>
      </c>
      <c r="I73" s="100">
        <v>3.0810857999999999</v>
      </c>
      <c r="J73" s="100">
        <v>4.2785808999999997</v>
      </c>
      <c r="K73" s="100">
        <v>5.0261106</v>
      </c>
      <c r="L73" s="100">
        <v>5.8416163000000001</v>
      </c>
      <c r="M73" s="100">
        <v>7.6956464000000002</v>
      </c>
      <c r="N73" s="100">
        <v>8.6810893</v>
      </c>
      <c r="O73" s="100">
        <v>17.616734000000001</v>
      </c>
      <c r="P73" s="100">
        <v>23.497547999999998</v>
      </c>
      <c r="Q73" s="100">
        <v>27.758019000000001</v>
      </c>
      <c r="R73" s="100">
        <v>31.520683999999999</v>
      </c>
      <c r="S73" s="100">
        <v>31.205304999999999</v>
      </c>
      <c r="T73" s="100">
        <v>27.915806</v>
      </c>
      <c r="U73" s="100">
        <v>5.3410133999999996</v>
      </c>
      <c r="V73" s="100">
        <v>7.2080145</v>
      </c>
      <c r="W73" s="128"/>
      <c r="X73" s="121">
        <v>1966</v>
      </c>
      <c r="Y73" s="100">
        <v>0.70746620000000005</v>
      </c>
      <c r="Z73" s="100">
        <v>0.35042659999999998</v>
      </c>
      <c r="AA73" s="100">
        <v>1.1274572</v>
      </c>
      <c r="AB73" s="100">
        <v>2.5262978</v>
      </c>
      <c r="AC73" s="100">
        <v>1.6720969999999999</v>
      </c>
      <c r="AD73" s="100">
        <v>1.9320044999999999</v>
      </c>
      <c r="AE73" s="100">
        <v>4.8021370000000001</v>
      </c>
      <c r="AF73" s="100">
        <v>4.8985989999999999</v>
      </c>
      <c r="AG73" s="100">
        <v>3.1703760000000001</v>
      </c>
      <c r="AH73" s="100">
        <v>4.1718691000000003</v>
      </c>
      <c r="AI73" s="100">
        <v>4.6937486000000002</v>
      </c>
      <c r="AJ73" s="100">
        <v>4.8651238000000001</v>
      </c>
      <c r="AK73" s="100">
        <v>9.1333792999999996</v>
      </c>
      <c r="AL73" s="100">
        <v>10.299828</v>
      </c>
      <c r="AM73" s="100">
        <v>15.421436999999999</v>
      </c>
      <c r="AN73" s="100">
        <v>18.867601000000001</v>
      </c>
      <c r="AO73" s="100">
        <v>20.391196999999998</v>
      </c>
      <c r="AP73" s="100">
        <v>18.949134999999998</v>
      </c>
      <c r="AQ73" s="100">
        <v>4.0639745999999999</v>
      </c>
      <c r="AR73" s="100">
        <v>4.7844353000000002</v>
      </c>
      <c r="AS73" s="128"/>
      <c r="AT73" s="121">
        <v>1966</v>
      </c>
      <c r="AU73" s="100">
        <v>0.51712860000000005</v>
      </c>
      <c r="AV73" s="100">
        <v>0.59841900000000003</v>
      </c>
      <c r="AW73" s="100">
        <v>1.5600509</v>
      </c>
      <c r="AX73" s="100">
        <v>2.0844407</v>
      </c>
      <c r="AY73" s="100">
        <v>1.6295005</v>
      </c>
      <c r="AZ73" s="100">
        <v>2.4103517000000001</v>
      </c>
      <c r="BA73" s="100">
        <v>3.9118982999999998</v>
      </c>
      <c r="BB73" s="100">
        <v>4.5764794999999996</v>
      </c>
      <c r="BC73" s="100">
        <v>4.1214487999999996</v>
      </c>
      <c r="BD73" s="100">
        <v>5.0151043</v>
      </c>
      <c r="BE73" s="100">
        <v>6.2070068000000003</v>
      </c>
      <c r="BF73" s="100">
        <v>6.8055865000000004</v>
      </c>
      <c r="BG73" s="100">
        <v>13.343118</v>
      </c>
      <c r="BH73" s="100">
        <v>16.296849999999999</v>
      </c>
      <c r="BI73" s="100">
        <v>20.548390000000001</v>
      </c>
      <c r="BJ73" s="100">
        <v>23.989996000000001</v>
      </c>
      <c r="BK73" s="100">
        <v>24.459924999999998</v>
      </c>
      <c r="BL73" s="100">
        <v>21.877051000000002</v>
      </c>
      <c r="BM73" s="100">
        <v>4.7071002999999996</v>
      </c>
      <c r="BN73" s="100">
        <v>5.8659045000000001</v>
      </c>
      <c r="BO73" s="128"/>
      <c r="BP73" s="121">
        <v>1966</v>
      </c>
    </row>
    <row r="74" spans="1:68">
      <c r="A74" s="128"/>
      <c r="B74" s="121">
        <v>1967</v>
      </c>
      <c r="C74" s="100">
        <v>0.16954330000000001</v>
      </c>
      <c r="D74" s="100">
        <v>0.32636009999999999</v>
      </c>
      <c r="E74" s="100">
        <v>1.0582066999999999</v>
      </c>
      <c r="F74" s="100">
        <v>1.8636758</v>
      </c>
      <c r="G74" s="100">
        <v>1.6806722999999999</v>
      </c>
      <c r="H74" s="100">
        <v>2.2557409000000002</v>
      </c>
      <c r="I74" s="100">
        <v>2.7458269999999998</v>
      </c>
      <c r="J74" s="100">
        <v>3.0555732</v>
      </c>
      <c r="K74" s="100">
        <v>3.2537254999999998</v>
      </c>
      <c r="L74" s="100">
        <v>4.7871950999999999</v>
      </c>
      <c r="M74" s="100">
        <v>4.6246195999999999</v>
      </c>
      <c r="N74" s="100">
        <v>9.2066359000000002</v>
      </c>
      <c r="O74" s="100">
        <v>22.526479999999999</v>
      </c>
      <c r="P74" s="100">
        <v>18.740629999999999</v>
      </c>
      <c r="Q74" s="100">
        <v>28.740386999999998</v>
      </c>
      <c r="R74" s="100">
        <v>17.540123000000001</v>
      </c>
      <c r="S74" s="100">
        <v>32.939746</v>
      </c>
      <c r="T74" s="100">
        <v>38.207521</v>
      </c>
      <c r="U74" s="100">
        <v>4.6638327999999998</v>
      </c>
      <c r="V74" s="100">
        <v>6.4364283000000002</v>
      </c>
      <c r="W74" s="128"/>
      <c r="X74" s="121">
        <v>1967</v>
      </c>
      <c r="Y74" s="100">
        <v>0.35739369999999998</v>
      </c>
      <c r="Z74" s="100">
        <v>0.17103019999999999</v>
      </c>
      <c r="AA74" s="100">
        <v>1.1084242</v>
      </c>
      <c r="AB74" s="100">
        <v>1.3654434</v>
      </c>
      <c r="AC74" s="100">
        <v>1.3220984</v>
      </c>
      <c r="AD74" s="100">
        <v>2.6739611999999999</v>
      </c>
      <c r="AE74" s="100">
        <v>2.3363599000000002</v>
      </c>
      <c r="AF74" s="100">
        <v>2.4796803999999999</v>
      </c>
      <c r="AG74" s="100">
        <v>3.9617140000000002</v>
      </c>
      <c r="AH74" s="100">
        <v>3.7600943999999998</v>
      </c>
      <c r="AI74" s="100">
        <v>4.3580309000000002</v>
      </c>
      <c r="AJ74" s="100">
        <v>5.0657278000000003</v>
      </c>
      <c r="AK74" s="100">
        <v>8.9049177000000004</v>
      </c>
      <c r="AL74" s="100">
        <v>9.2017483000000002</v>
      </c>
      <c r="AM74" s="100">
        <v>15.456906</v>
      </c>
      <c r="AN74" s="100">
        <v>18.343881</v>
      </c>
      <c r="AO74" s="100">
        <v>13.533224000000001</v>
      </c>
      <c r="AP74" s="100">
        <v>13.166904000000001</v>
      </c>
      <c r="AQ74" s="100">
        <v>3.4813730000000001</v>
      </c>
      <c r="AR74" s="100">
        <v>4.0873794999999999</v>
      </c>
      <c r="AS74" s="128"/>
      <c r="AT74" s="121">
        <v>1967</v>
      </c>
      <c r="AU74" s="100">
        <v>0.2609996</v>
      </c>
      <c r="AV74" s="100">
        <v>0.2505194</v>
      </c>
      <c r="AW74" s="100">
        <v>1.0827335</v>
      </c>
      <c r="AX74" s="100">
        <v>1.6202388999999999</v>
      </c>
      <c r="AY74" s="100">
        <v>1.5056613000000001</v>
      </c>
      <c r="AZ74" s="100">
        <v>2.4580864</v>
      </c>
      <c r="BA74" s="100">
        <v>2.5474028999999998</v>
      </c>
      <c r="BB74" s="100">
        <v>2.7789723999999998</v>
      </c>
      <c r="BC74" s="100">
        <v>3.598204</v>
      </c>
      <c r="BD74" s="100">
        <v>4.2805165000000001</v>
      </c>
      <c r="BE74" s="100">
        <v>4.4919663999999999</v>
      </c>
      <c r="BF74" s="100">
        <v>7.1585548000000001</v>
      </c>
      <c r="BG74" s="100">
        <v>15.675526</v>
      </c>
      <c r="BH74" s="100">
        <v>13.572241999999999</v>
      </c>
      <c r="BI74" s="100">
        <v>20.971865000000001</v>
      </c>
      <c r="BJ74" s="100">
        <v>18.022708999999999</v>
      </c>
      <c r="BK74" s="100">
        <v>20.760788999999999</v>
      </c>
      <c r="BL74" s="100">
        <v>21.316279999999999</v>
      </c>
      <c r="BM74" s="100">
        <v>4.0765897000000004</v>
      </c>
      <c r="BN74" s="100">
        <v>5.1119009000000002</v>
      </c>
      <c r="BO74" s="128"/>
      <c r="BP74" s="121">
        <v>1967</v>
      </c>
    </row>
    <row r="75" spans="1:68">
      <c r="A75" s="128"/>
      <c r="B75" s="122">
        <v>1968</v>
      </c>
      <c r="C75" s="100">
        <v>0.51086529999999997</v>
      </c>
      <c r="D75" s="100">
        <v>0.32151079999999999</v>
      </c>
      <c r="E75" s="100">
        <v>1.5600083</v>
      </c>
      <c r="F75" s="100">
        <v>0.73521979999999998</v>
      </c>
      <c r="G75" s="100">
        <v>2.5607791</v>
      </c>
      <c r="H75" s="100">
        <v>2.1840736999999999</v>
      </c>
      <c r="I75" s="100">
        <v>2.4130756999999998</v>
      </c>
      <c r="J75" s="100">
        <v>2.5917276999999999</v>
      </c>
      <c r="K75" s="100">
        <v>4.9508137000000003</v>
      </c>
      <c r="L75" s="100">
        <v>4.5964083000000002</v>
      </c>
      <c r="M75" s="100">
        <v>2.8109978999999998</v>
      </c>
      <c r="N75" s="100">
        <v>7.9748134999999998</v>
      </c>
      <c r="O75" s="100">
        <v>8.3146982000000005</v>
      </c>
      <c r="P75" s="100">
        <v>13.027001</v>
      </c>
      <c r="Q75" s="100">
        <v>12.957172</v>
      </c>
      <c r="R75" s="100">
        <v>17.648468000000001</v>
      </c>
      <c r="S75" s="100">
        <v>12.196906999999999</v>
      </c>
      <c r="T75" s="100">
        <v>26.983270000000001</v>
      </c>
      <c r="U75" s="100">
        <v>3.4418652000000001</v>
      </c>
      <c r="V75" s="100">
        <v>4.5137016000000001</v>
      </c>
      <c r="W75" s="128"/>
      <c r="X75" s="122">
        <v>1968</v>
      </c>
      <c r="Y75" s="100">
        <v>0</v>
      </c>
      <c r="Z75" s="100">
        <v>0.50632480000000002</v>
      </c>
      <c r="AA75" s="100">
        <v>1.2722693</v>
      </c>
      <c r="AB75" s="100">
        <v>0.3831484</v>
      </c>
      <c r="AC75" s="100">
        <v>0.82615609999999995</v>
      </c>
      <c r="AD75" s="100">
        <v>0.259718</v>
      </c>
      <c r="AE75" s="100">
        <v>1.1376466999999999</v>
      </c>
      <c r="AF75" s="100">
        <v>3.9104725</v>
      </c>
      <c r="AG75" s="100">
        <v>2.6373186</v>
      </c>
      <c r="AH75" s="100">
        <v>3.0688882</v>
      </c>
      <c r="AI75" s="100">
        <v>5.6333444000000004</v>
      </c>
      <c r="AJ75" s="100">
        <v>7.7406189000000003</v>
      </c>
      <c r="AK75" s="100">
        <v>7.7409033999999997</v>
      </c>
      <c r="AL75" s="100">
        <v>10.647683000000001</v>
      </c>
      <c r="AM75" s="100">
        <v>13.544463</v>
      </c>
      <c r="AN75" s="100">
        <v>5.7744340999999997</v>
      </c>
      <c r="AO75" s="100">
        <v>11.338511</v>
      </c>
      <c r="AP75" s="100">
        <v>12.794596</v>
      </c>
      <c r="AQ75" s="100">
        <v>2.9671102999999999</v>
      </c>
      <c r="AR75" s="100">
        <v>3.4764048000000001</v>
      </c>
      <c r="AS75" s="128"/>
      <c r="AT75" s="122">
        <v>1968</v>
      </c>
      <c r="AU75" s="100">
        <v>0.26207009999999997</v>
      </c>
      <c r="AV75" s="100">
        <v>0.41166900000000001</v>
      </c>
      <c r="AW75" s="100">
        <v>1.4195496999999999</v>
      </c>
      <c r="AX75" s="100">
        <v>0.56282750000000004</v>
      </c>
      <c r="AY75" s="100">
        <v>1.7140069</v>
      </c>
      <c r="AZ75" s="100">
        <v>1.2545367000000001</v>
      </c>
      <c r="BA75" s="100">
        <v>1.7941651000000001</v>
      </c>
      <c r="BB75" s="100">
        <v>3.2264309</v>
      </c>
      <c r="BC75" s="100">
        <v>3.8306985</v>
      </c>
      <c r="BD75" s="100">
        <v>3.8446223000000002</v>
      </c>
      <c r="BE75" s="100">
        <v>4.2207483000000003</v>
      </c>
      <c r="BF75" s="100">
        <v>7.8585735999999997</v>
      </c>
      <c r="BG75" s="100">
        <v>8.0252991999999992</v>
      </c>
      <c r="BH75" s="100">
        <v>11.745232</v>
      </c>
      <c r="BI75" s="100">
        <v>13.300071000000001</v>
      </c>
      <c r="BJ75" s="100">
        <v>10.471152</v>
      </c>
      <c r="BK75" s="100">
        <v>11.653967</v>
      </c>
      <c r="BL75" s="100">
        <v>17.358398999999999</v>
      </c>
      <c r="BM75" s="100">
        <v>3.2060263</v>
      </c>
      <c r="BN75" s="100">
        <v>3.9312600999999998</v>
      </c>
      <c r="BO75" s="128"/>
      <c r="BP75" s="122">
        <v>1968</v>
      </c>
    </row>
    <row r="76" spans="1:68">
      <c r="A76" s="128"/>
      <c r="B76" s="122">
        <v>1969</v>
      </c>
      <c r="C76" s="100">
        <v>0.84053389999999994</v>
      </c>
      <c r="D76" s="100">
        <v>0.47664440000000002</v>
      </c>
      <c r="E76" s="100">
        <v>1.5186618000000001</v>
      </c>
      <c r="F76" s="100">
        <v>1.4444527</v>
      </c>
      <c r="G76" s="100">
        <v>0.75442379999999998</v>
      </c>
      <c r="H76" s="100">
        <v>1.3795609</v>
      </c>
      <c r="I76" s="100">
        <v>1.5544443999999999</v>
      </c>
      <c r="J76" s="100">
        <v>1.5727845</v>
      </c>
      <c r="K76" s="100">
        <v>2.4470759000000002</v>
      </c>
      <c r="L76" s="100">
        <v>3.6457193999999999</v>
      </c>
      <c r="M76" s="100">
        <v>4.7506238999999999</v>
      </c>
      <c r="N76" s="100">
        <v>9.1627612000000003</v>
      </c>
      <c r="O76" s="100">
        <v>11.088649</v>
      </c>
      <c r="P76" s="100">
        <v>16.0579</v>
      </c>
      <c r="Q76" s="100">
        <v>13.757168999999999</v>
      </c>
      <c r="R76" s="100">
        <v>11.611105</v>
      </c>
      <c r="S76" s="100">
        <v>9.4750805000000007</v>
      </c>
      <c r="T76" s="100">
        <v>26.456426</v>
      </c>
      <c r="U76" s="100">
        <v>3.2575976999999998</v>
      </c>
      <c r="V76" s="100">
        <v>4.2398490999999998</v>
      </c>
      <c r="W76" s="128"/>
      <c r="X76" s="122">
        <v>1969</v>
      </c>
      <c r="Y76" s="100">
        <v>0.17644499999999999</v>
      </c>
      <c r="Z76" s="100">
        <v>0</v>
      </c>
      <c r="AA76" s="100">
        <v>0.53085320000000003</v>
      </c>
      <c r="AB76" s="100">
        <v>1.1265236000000001</v>
      </c>
      <c r="AC76" s="100">
        <v>2.574497</v>
      </c>
      <c r="AD76" s="100">
        <v>2.4667238999999999</v>
      </c>
      <c r="AE76" s="100">
        <v>1.0943643000000001</v>
      </c>
      <c r="AF76" s="100">
        <v>3.9432843000000002</v>
      </c>
      <c r="AG76" s="100">
        <v>3.6712164</v>
      </c>
      <c r="AH76" s="100">
        <v>5.1380651999999998</v>
      </c>
      <c r="AI76" s="100">
        <v>5.6970679000000004</v>
      </c>
      <c r="AJ76" s="100">
        <v>5.7867613000000002</v>
      </c>
      <c r="AK76" s="100">
        <v>5.7997190999999999</v>
      </c>
      <c r="AL76" s="100">
        <v>9.5122707999999996</v>
      </c>
      <c r="AM76" s="100">
        <v>10.500893</v>
      </c>
      <c r="AN76" s="100">
        <v>9.8396950000000007</v>
      </c>
      <c r="AO76" s="100">
        <v>17.775590000000001</v>
      </c>
      <c r="AP76" s="100">
        <v>14.751801</v>
      </c>
      <c r="AQ76" s="100">
        <v>3.2825506</v>
      </c>
      <c r="AR76" s="100">
        <v>3.8785021999999998</v>
      </c>
      <c r="AS76" s="128"/>
      <c r="AT76" s="122">
        <v>1969</v>
      </c>
      <c r="AU76" s="100">
        <v>0.51652489999999995</v>
      </c>
      <c r="AV76" s="100">
        <v>0.2444597</v>
      </c>
      <c r="AW76" s="100">
        <v>1.0364887</v>
      </c>
      <c r="AX76" s="100">
        <v>1.2885945999999999</v>
      </c>
      <c r="AY76" s="100">
        <v>1.6422597999999999</v>
      </c>
      <c r="AZ76" s="100">
        <v>1.9040433999999999</v>
      </c>
      <c r="BA76" s="100">
        <v>1.3306738</v>
      </c>
      <c r="BB76" s="100">
        <v>2.7154617000000001</v>
      </c>
      <c r="BC76" s="100">
        <v>3.0379901</v>
      </c>
      <c r="BD76" s="100">
        <v>4.3778132000000003</v>
      </c>
      <c r="BE76" s="100">
        <v>5.2239987000000001</v>
      </c>
      <c r="BF76" s="100">
        <v>7.4773342999999999</v>
      </c>
      <c r="BG76" s="100">
        <v>8.4057452999999995</v>
      </c>
      <c r="BH76" s="100">
        <v>12.563116000000001</v>
      </c>
      <c r="BI76" s="100">
        <v>11.862226</v>
      </c>
      <c r="BJ76" s="100">
        <v>10.528057</v>
      </c>
      <c r="BK76" s="100">
        <v>14.737755</v>
      </c>
      <c r="BL76" s="100">
        <v>18.465050999999999</v>
      </c>
      <c r="BM76" s="100">
        <v>3.2699954999999998</v>
      </c>
      <c r="BN76" s="100">
        <v>4.0192451</v>
      </c>
      <c r="BO76" s="128"/>
      <c r="BP76" s="122">
        <v>1969</v>
      </c>
    </row>
    <row r="77" spans="1:68">
      <c r="A77" s="128"/>
      <c r="B77" s="122">
        <v>1970</v>
      </c>
      <c r="C77" s="100">
        <v>0.1645595</v>
      </c>
      <c r="D77" s="100">
        <v>0.317274</v>
      </c>
      <c r="E77" s="100">
        <v>2.2961661000000002</v>
      </c>
      <c r="F77" s="100">
        <v>1.2468516999999999</v>
      </c>
      <c r="G77" s="100">
        <v>2.5389870999999999</v>
      </c>
      <c r="H77" s="100">
        <v>1.3086807</v>
      </c>
      <c r="I77" s="100">
        <v>1.7509148999999999</v>
      </c>
      <c r="J77" s="100">
        <v>1.586802</v>
      </c>
      <c r="K77" s="100">
        <v>2.6924489</v>
      </c>
      <c r="L77" s="100">
        <v>3.0550676000000001</v>
      </c>
      <c r="M77" s="100">
        <v>7.5426394999999999</v>
      </c>
      <c r="N77" s="100">
        <v>7.6697601000000004</v>
      </c>
      <c r="O77" s="100">
        <v>12.138564000000001</v>
      </c>
      <c r="P77" s="100">
        <v>14.021784</v>
      </c>
      <c r="Q77" s="100">
        <v>14.262702000000001</v>
      </c>
      <c r="R77" s="100">
        <v>15.655373000000001</v>
      </c>
      <c r="S77" s="100">
        <v>21.124281</v>
      </c>
      <c r="T77" s="100">
        <v>30.075188000000001</v>
      </c>
      <c r="U77" s="100">
        <v>3.5759826000000001</v>
      </c>
      <c r="V77" s="100">
        <v>4.7870751</v>
      </c>
      <c r="W77" s="128"/>
      <c r="X77" s="122">
        <v>1970</v>
      </c>
      <c r="Y77" s="100">
        <v>0.34491319999999998</v>
      </c>
      <c r="Z77" s="100">
        <v>0.167069</v>
      </c>
      <c r="AA77" s="100">
        <v>0.69030979999999997</v>
      </c>
      <c r="AB77" s="100">
        <v>1.1091783</v>
      </c>
      <c r="AC77" s="100">
        <v>1.3352611999999999</v>
      </c>
      <c r="AD77" s="100">
        <v>1.397764</v>
      </c>
      <c r="AE77" s="100">
        <v>1.8536417000000001</v>
      </c>
      <c r="AF77" s="100">
        <v>2.8158384999999999</v>
      </c>
      <c r="AG77" s="100">
        <v>3.6942726000000001</v>
      </c>
      <c r="AH77" s="100">
        <v>3.4361264</v>
      </c>
      <c r="AI77" s="100">
        <v>5.3551234000000001</v>
      </c>
      <c r="AJ77" s="100">
        <v>7.0014469999999998</v>
      </c>
      <c r="AK77" s="100">
        <v>8.8510884999999995</v>
      </c>
      <c r="AL77" s="100">
        <v>7.4256323000000002</v>
      </c>
      <c r="AM77" s="100">
        <v>15.238235</v>
      </c>
      <c r="AN77" s="100">
        <v>13.849399999999999</v>
      </c>
      <c r="AO77" s="100">
        <v>4.0003200000000003</v>
      </c>
      <c r="AP77" s="100">
        <v>25.434114000000001</v>
      </c>
      <c r="AQ77" s="100">
        <v>3.2339175</v>
      </c>
      <c r="AR77" s="100">
        <v>3.8747581000000002</v>
      </c>
      <c r="AS77" s="128"/>
      <c r="AT77" s="122">
        <v>1970</v>
      </c>
      <c r="AU77" s="100">
        <v>0.2526233</v>
      </c>
      <c r="AV77" s="100">
        <v>0.24411579999999999</v>
      </c>
      <c r="AW77" s="100">
        <v>1.513671</v>
      </c>
      <c r="AX77" s="100">
        <v>1.1792933999999999</v>
      </c>
      <c r="AY77" s="100">
        <v>1.9523206</v>
      </c>
      <c r="AZ77" s="100">
        <v>1.3517562999999999</v>
      </c>
      <c r="BA77" s="100">
        <v>1.8008145</v>
      </c>
      <c r="BB77" s="100">
        <v>2.1820572</v>
      </c>
      <c r="BC77" s="100">
        <v>3.1745426999999999</v>
      </c>
      <c r="BD77" s="100">
        <v>3.2420249000000001</v>
      </c>
      <c r="BE77" s="100">
        <v>6.4501512999999999</v>
      </c>
      <c r="BF77" s="100">
        <v>7.3355706999999999</v>
      </c>
      <c r="BG77" s="100">
        <v>10.462289999999999</v>
      </c>
      <c r="BH77" s="100">
        <v>10.518095000000001</v>
      </c>
      <c r="BI77" s="100">
        <v>14.827734</v>
      </c>
      <c r="BJ77" s="100">
        <v>14.543631</v>
      </c>
      <c r="BK77" s="100">
        <v>10.204167999999999</v>
      </c>
      <c r="BL77" s="100">
        <v>26.899159999999998</v>
      </c>
      <c r="BM77" s="100">
        <v>3.4059974999999998</v>
      </c>
      <c r="BN77" s="100">
        <v>4.2667172000000004</v>
      </c>
      <c r="BO77" s="128"/>
      <c r="BP77" s="122">
        <v>1970</v>
      </c>
    </row>
    <row r="78" spans="1:68">
      <c r="A78" s="128"/>
      <c r="B78" s="122">
        <v>1971</v>
      </c>
      <c r="C78" s="100">
        <v>0</v>
      </c>
      <c r="D78" s="100">
        <v>0</v>
      </c>
      <c r="E78" s="100">
        <v>0.78030630000000001</v>
      </c>
      <c r="F78" s="100">
        <v>1.2115526999999999</v>
      </c>
      <c r="G78" s="100">
        <v>1.8915066</v>
      </c>
      <c r="H78" s="100">
        <v>1.2059477000000001</v>
      </c>
      <c r="I78" s="100">
        <v>2.3483991</v>
      </c>
      <c r="J78" s="100">
        <v>1.2863059999999999</v>
      </c>
      <c r="K78" s="100">
        <v>2.6443832999999999</v>
      </c>
      <c r="L78" s="100">
        <v>2.9442506000000002</v>
      </c>
      <c r="M78" s="100">
        <v>5.0107289000000002</v>
      </c>
      <c r="N78" s="100">
        <v>4.2404808999999997</v>
      </c>
      <c r="O78" s="100">
        <v>9.2306457000000002</v>
      </c>
      <c r="P78" s="100">
        <v>8.9647790000000001</v>
      </c>
      <c r="Q78" s="100">
        <v>9.4454720999999999</v>
      </c>
      <c r="R78" s="100">
        <v>15.41921</v>
      </c>
      <c r="S78" s="100">
        <v>18.256920999999998</v>
      </c>
      <c r="T78" s="100">
        <v>4.7490145999999998</v>
      </c>
      <c r="U78" s="100">
        <v>2.5883322</v>
      </c>
      <c r="V78" s="100">
        <v>3.3974636999999999</v>
      </c>
      <c r="W78" s="128"/>
      <c r="X78" s="122">
        <v>1971</v>
      </c>
      <c r="Y78" s="100">
        <v>0.49113980000000002</v>
      </c>
      <c r="Z78" s="100">
        <v>0.32919809999999999</v>
      </c>
      <c r="AA78" s="100">
        <v>0.65541320000000003</v>
      </c>
      <c r="AB78" s="100">
        <v>1.9694731999999999</v>
      </c>
      <c r="AC78" s="100">
        <v>1.4309734000000001</v>
      </c>
      <c r="AD78" s="100">
        <v>1.9360668000000001</v>
      </c>
      <c r="AE78" s="100">
        <v>1.0046541</v>
      </c>
      <c r="AF78" s="100">
        <v>2.4580090000000001</v>
      </c>
      <c r="AG78" s="100">
        <v>2.5809782000000001</v>
      </c>
      <c r="AH78" s="100">
        <v>3.5872601</v>
      </c>
      <c r="AI78" s="100">
        <v>5.0260467000000002</v>
      </c>
      <c r="AJ78" s="100">
        <v>5.4851625999999998</v>
      </c>
      <c r="AK78" s="100">
        <v>6.7404875000000004</v>
      </c>
      <c r="AL78" s="100">
        <v>6.6857689000000002</v>
      </c>
      <c r="AM78" s="100">
        <v>7.5607329999999999</v>
      </c>
      <c r="AN78" s="100">
        <v>13.522973</v>
      </c>
      <c r="AO78" s="100">
        <v>14.089919</v>
      </c>
      <c r="AP78" s="100">
        <v>4.3598631000000001</v>
      </c>
      <c r="AQ78" s="100">
        <v>2.8156753000000001</v>
      </c>
      <c r="AR78" s="100">
        <v>3.2389453000000001</v>
      </c>
      <c r="AS78" s="128"/>
      <c r="AT78" s="122">
        <v>1971</v>
      </c>
      <c r="AU78" s="100">
        <v>0.24004510000000001</v>
      </c>
      <c r="AV78" s="100">
        <v>0.1604575</v>
      </c>
      <c r="AW78" s="100">
        <v>0.71938080000000004</v>
      </c>
      <c r="AX78" s="100">
        <v>1.5840943000000001</v>
      </c>
      <c r="AY78" s="100">
        <v>1.6657797000000001</v>
      </c>
      <c r="AZ78" s="100">
        <v>1.5586131999999999</v>
      </c>
      <c r="BA78" s="100">
        <v>1.699093</v>
      </c>
      <c r="BB78" s="100">
        <v>1.8546484999999999</v>
      </c>
      <c r="BC78" s="100">
        <v>2.6138064000000001</v>
      </c>
      <c r="BD78" s="100">
        <v>3.2587823999999999</v>
      </c>
      <c r="BE78" s="100">
        <v>5.0183761000000002</v>
      </c>
      <c r="BF78" s="100">
        <v>4.8662115999999997</v>
      </c>
      <c r="BG78" s="100">
        <v>7.9424579</v>
      </c>
      <c r="BH78" s="100">
        <v>7.7688199999999998</v>
      </c>
      <c r="BI78" s="100">
        <v>8.3615955</v>
      </c>
      <c r="BJ78" s="100">
        <v>14.248023999999999</v>
      </c>
      <c r="BK78" s="100">
        <v>15.587953000000001</v>
      </c>
      <c r="BL78" s="100">
        <v>4.4822949000000003</v>
      </c>
      <c r="BM78" s="100">
        <v>2.7014068999999998</v>
      </c>
      <c r="BN78" s="100">
        <v>3.2913779000000001</v>
      </c>
      <c r="BO78" s="128"/>
      <c r="BP78" s="122">
        <v>1971</v>
      </c>
    </row>
    <row r="79" spans="1:68">
      <c r="A79" s="128"/>
      <c r="B79" s="122">
        <v>1972</v>
      </c>
      <c r="C79" s="100">
        <v>0.45807049999999999</v>
      </c>
      <c r="D79" s="100">
        <v>0.31580859999999999</v>
      </c>
      <c r="E79" s="100">
        <v>1.0711946999999999</v>
      </c>
      <c r="F79" s="100">
        <v>1.5197054999999999</v>
      </c>
      <c r="G79" s="100">
        <v>0.34794229999999998</v>
      </c>
      <c r="H79" s="100">
        <v>1.8749555</v>
      </c>
      <c r="I79" s="100">
        <v>0.90800959999999997</v>
      </c>
      <c r="J79" s="100">
        <v>1.7802328000000001</v>
      </c>
      <c r="K79" s="100">
        <v>1.9373275000000001</v>
      </c>
      <c r="L79" s="100">
        <v>2.6973544</v>
      </c>
      <c r="M79" s="100">
        <v>2.8361874999999999</v>
      </c>
      <c r="N79" s="100">
        <v>7.7717689999999999</v>
      </c>
      <c r="O79" s="100">
        <v>9.7395641000000008</v>
      </c>
      <c r="P79" s="100">
        <v>12.823669000000001</v>
      </c>
      <c r="Q79" s="100">
        <v>14.407583000000001</v>
      </c>
      <c r="R79" s="100">
        <v>28.330071</v>
      </c>
      <c r="S79" s="100">
        <v>9.0079946</v>
      </c>
      <c r="T79" s="100">
        <v>4.6210721000000001</v>
      </c>
      <c r="U79" s="100">
        <v>2.8869945000000001</v>
      </c>
      <c r="V79" s="100">
        <v>3.8389815999999999</v>
      </c>
      <c r="W79" s="128"/>
      <c r="X79" s="122">
        <v>1972</v>
      </c>
      <c r="Y79" s="100">
        <v>0.63734360000000001</v>
      </c>
      <c r="Z79" s="100">
        <v>0.16637250000000001</v>
      </c>
      <c r="AA79" s="100">
        <v>0.96405370000000001</v>
      </c>
      <c r="AB79" s="100">
        <v>1.5746020000000001</v>
      </c>
      <c r="AC79" s="100">
        <v>1.2642316</v>
      </c>
      <c r="AD79" s="100">
        <v>0.79873959999999999</v>
      </c>
      <c r="AE79" s="100">
        <v>1.7039010000000001</v>
      </c>
      <c r="AF79" s="100">
        <v>0</v>
      </c>
      <c r="AG79" s="100">
        <v>1.825898</v>
      </c>
      <c r="AH79" s="100">
        <v>5.9076909999999998</v>
      </c>
      <c r="AI79" s="100">
        <v>5.1505241000000002</v>
      </c>
      <c r="AJ79" s="100">
        <v>4.1280194000000003</v>
      </c>
      <c r="AK79" s="100">
        <v>9.8473658000000004</v>
      </c>
      <c r="AL79" s="100">
        <v>7.8337403999999999</v>
      </c>
      <c r="AM79" s="100">
        <v>11.452327</v>
      </c>
      <c r="AN79" s="100">
        <v>8.6187308999999992</v>
      </c>
      <c r="AO79" s="100">
        <v>16.177605</v>
      </c>
      <c r="AP79" s="100">
        <v>22.848122</v>
      </c>
      <c r="AQ79" s="100">
        <v>2.9916094000000002</v>
      </c>
      <c r="AR79" s="100">
        <v>3.5009806999999999</v>
      </c>
      <c r="AS79" s="128"/>
      <c r="AT79" s="122">
        <v>1972</v>
      </c>
      <c r="AU79" s="100">
        <v>0.54579789999999995</v>
      </c>
      <c r="AV79" s="100">
        <v>0.2430417</v>
      </c>
      <c r="AW79" s="100">
        <v>1.0189302</v>
      </c>
      <c r="AX79" s="100">
        <v>1.5466667999999999</v>
      </c>
      <c r="AY79" s="100">
        <v>0.797516</v>
      </c>
      <c r="AZ79" s="100">
        <v>1.3537884</v>
      </c>
      <c r="BA79" s="100">
        <v>1.2920716000000001</v>
      </c>
      <c r="BB79" s="100">
        <v>0.91534260000000001</v>
      </c>
      <c r="BC79" s="100">
        <v>1.8836814</v>
      </c>
      <c r="BD79" s="100">
        <v>4.2653017999999996</v>
      </c>
      <c r="BE79" s="100">
        <v>3.9882347</v>
      </c>
      <c r="BF79" s="100">
        <v>5.9320443999999997</v>
      </c>
      <c r="BG79" s="100">
        <v>9.7952417999999994</v>
      </c>
      <c r="BH79" s="100">
        <v>10.195114999999999</v>
      </c>
      <c r="BI79" s="100">
        <v>12.723808999999999</v>
      </c>
      <c r="BJ79" s="100">
        <v>16.075213000000002</v>
      </c>
      <c r="BK79" s="100">
        <v>13.625835</v>
      </c>
      <c r="BL79" s="100">
        <v>17.195919</v>
      </c>
      <c r="BM79" s="100">
        <v>2.9390399999999999</v>
      </c>
      <c r="BN79" s="100">
        <v>3.6571416999999999</v>
      </c>
      <c r="BO79" s="128"/>
      <c r="BP79" s="122">
        <v>1972</v>
      </c>
    </row>
    <row r="80" spans="1:68">
      <c r="A80" s="128"/>
      <c r="B80" s="122">
        <v>1973</v>
      </c>
      <c r="C80" s="100">
        <v>0.30203449999999998</v>
      </c>
      <c r="D80" s="100">
        <v>0.47742950000000001</v>
      </c>
      <c r="E80" s="100">
        <v>1.6613152</v>
      </c>
      <c r="F80" s="100">
        <v>0.66341700000000003</v>
      </c>
      <c r="G80" s="100">
        <v>0.69095609999999996</v>
      </c>
      <c r="H80" s="100">
        <v>0.1788071</v>
      </c>
      <c r="I80" s="100">
        <v>0.66389310000000001</v>
      </c>
      <c r="J80" s="100">
        <v>0.74979189999999996</v>
      </c>
      <c r="K80" s="100">
        <v>1.2386754</v>
      </c>
      <c r="L80" s="100">
        <v>4.8499074999999996</v>
      </c>
      <c r="M80" s="100">
        <v>6.5465555999999996</v>
      </c>
      <c r="N80" s="100">
        <v>7.1525873999999998</v>
      </c>
      <c r="O80" s="100">
        <v>6.4298466000000003</v>
      </c>
      <c r="P80" s="100">
        <v>12.464973000000001</v>
      </c>
      <c r="Q80" s="100">
        <v>13.141372</v>
      </c>
      <c r="R80" s="100">
        <v>15.440835999999999</v>
      </c>
      <c r="S80" s="100">
        <v>13.421317999999999</v>
      </c>
      <c r="T80" s="100">
        <v>4.4420752999999999</v>
      </c>
      <c r="U80" s="100">
        <v>2.6684956</v>
      </c>
      <c r="V80" s="100">
        <v>3.4710348</v>
      </c>
      <c r="W80" s="128"/>
      <c r="X80" s="122">
        <v>1973</v>
      </c>
      <c r="Y80" s="100">
        <v>0</v>
      </c>
      <c r="Z80" s="100">
        <v>0</v>
      </c>
      <c r="AA80" s="100">
        <v>0.4771281</v>
      </c>
      <c r="AB80" s="100">
        <v>2.0634617999999998</v>
      </c>
      <c r="AC80" s="100">
        <v>1.0726487</v>
      </c>
      <c r="AD80" s="100">
        <v>1.1354325000000001</v>
      </c>
      <c r="AE80" s="100">
        <v>0.7121577</v>
      </c>
      <c r="AF80" s="100">
        <v>1.847146</v>
      </c>
      <c r="AG80" s="100">
        <v>3.4595630000000002</v>
      </c>
      <c r="AH80" s="100">
        <v>6.1525368</v>
      </c>
      <c r="AI80" s="100">
        <v>8.2957260000000002</v>
      </c>
      <c r="AJ80" s="100">
        <v>6.6382591</v>
      </c>
      <c r="AK80" s="100">
        <v>6.7380186999999996</v>
      </c>
      <c r="AL80" s="100">
        <v>9.7547133000000006</v>
      </c>
      <c r="AM80" s="100">
        <v>15.117073</v>
      </c>
      <c r="AN80" s="100">
        <v>8.5659775000000007</v>
      </c>
      <c r="AO80" s="100">
        <v>15.642861</v>
      </c>
      <c r="AP80" s="100">
        <v>9.8886538000000002</v>
      </c>
      <c r="AQ80" s="100">
        <v>3.3027408</v>
      </c>
      <c r="AR80" s="100">
        <v>3.8776565999999999</v>
      </c>
      <c r="AS80" s="128"/>
      <c r="AT80" s="122">
        <v>1973</v>
      </c>
      <c r="AU80" s="100">
        <v>0.15420739999999999</v>
      </c>
      <c r="AV80" s="100">
        <v>0.24491460000000001</v>
      </c>
      <c r="AW80" s="100">
        <v>1.0845248000000001</v>
      </c>
      <c r="AX80" s="100">
        <v>1.3507969</v>
      </c>
      <c r="AY80" s="100">
        <v>0.87852540000000001</v>
      </c>
      <c r="AZ80" s="100">
        <v>0.64356279999999999</v>
      </c>
      <c r="BA80" s="100">
        <v>0.68717899999999998</v>
      </c>
      <c r="BB80" s="100">
        <v>1.2835751</v>
      </c>
      <c r="BC80" s="100">
        <v>2.3093887999999998</v>
      </c>
      <c r="BD80" s="100">
        <v>5.4831257000000004</v>
      </c>
      <c r="BE80" s="100">
        <v>7.4151683999999998</v>
      </c>
      <c r="BF80" s="100">
        <v>6.8918097999999999</v>
      </c>
      <c r="BG80" s="100">
        <v>6.5888932999999996</v>
      </c>
      <c r="BH80" s="100">
        <v>11.030430000000001</v>
      </c>
      <c r="BI80" s="100">
        <v>14.259549</v>
      </c>
      <c r="BJ80" s="100">
        <v>11.157952999999999</v>
      </c>
      <c r="BK80" s="100">
        <v>14.865816000000001</v>
      </c>
      <c r="BL80" s="100">
        <v>8.2107424000000009</v>
      </c>
      <c r="BM80" s="100">
        <v>2.9841820999999999</v>
      </c>
      <c r="BN80" s="100">
        <v>3.6669227000000002</v>
      </c>
      <c r="BO80" s="128"/>
      <c r="BP80" s="122">
        <v>1973</v>
      </c>
    </row>
    <row r="81" spans="1:68">
      <c r="A81" s="128"/>
      <c r="B81" s="122">
        <v>1974</v>
      </c>
      <c r="C81" s="100">
        <v>0.75601680000000004</v>
      </c>
      <c r="D81" s="100">
        <v>0.63374070000000005</v>
      </c>
      <c r="E81" s="100">
        <v>1.3486803000000001</v>
      </c>
      <c r="F81" s="100">
        <v>0.64746820000000005</v>
      </c>
      <c r="G81" s="100">
        <v>1.7037370999999999</v>
      </c>
      <c r="H81" s="100">
        <v>1.5595730999999999</v>
      </c>
      <c r="I81" s="100">
        <v>3.4021199000000002</v>
      </c>
      <c r="J81" s="100">
        <v>1.2146182000000001</v>
      </c>
      <c r="K81" s="100">
        <v>2.7757520000000002</v>
      </c>
      <c r="L81" s="100">
        <v>2.8963679999999998</v>
      </c>
      <c r="M81" s="100">
        <v>5.7593582999999997</v>
      </c>
      <c r="N81" s="100">
        <v>6.5671309000000004</v>
      </c>
      <c r="O81" s="100">
        <v>9.1619054999999996</v>
      </c>
      <c r="P81" s="100">
        <v>14.558441999999999</v>
      </c>
      <c r="Q81" s="100">
        <v>16.071103999999998</v>
      </c>
      <c r="R81" s="100">
        <v>12.676360000000001</v>
      </c>
      <c r="S81" s="100">
        <v>17.906305</v>
      </c>
      <c r="T81" s="100">
        <v>17.165171999999998</v>
      </c>
      <c r="U81" s="100">
        <v>3.2947886999999998</v>
      </c>
      <c r="V81" s="100">
        <v>4.2586114000000004</v>
      </c>
      <c r="W81" s="128"/>
      <c r="X81" s="122">
        <v>1974</v>
      </c>
      <c r="Y81" s="100">
        <v>0.15801209999999999</v>
      </c>
      <c r="Z81" s="100">
        <v>0.16659969999999999</v>
      </c>
      <c r="AA81" s="100">
        <v>1.4256229</v>
      </c>
      <c r="AB81" s="100">
        <v>0.67240449999999996</v>
      </c>
      <c r="AC81" s="100">
        <v>1.5796568</v>
      </c>
      <c r="AD81" s="100">
        <v>1.8254904000000001</v>
      </c>
      <c r="AE81" s="100">
        <v>2.4992217999999999</v>
      </c>
      <c r="AF81" s="100">
        <v>1.7945727</v>
      </c>
      <c r="AG81" s="100">
        <v>2.4322549000000002</v>
      </c>
      <c r="AH81" s="100">
        <v>3.8516845000000002</v>
      </c>
      <c r="AI81" s="100">
        <v>5.0763455999999998</v>
      </c>
      <c r="AJ81" s="100">
        <v>5.7211328999999997</v>
      </c>
      <c r="AK81" s="100">
        <v>7.5243000999999996</v>
      </c>
      <c r="AL81" s="100">
        <v>13.312777000000001</v>
      </c>
      <c r="AM81" s="100">
        <v>8.6856919999999995</v>
      </c>
      <c r="AN81" s="100">
        <v>11.591514999999999</v>
      </c>
      <c r="AO81" s="100">
        <v>11.710013</v>
      </c>
      <c r="AP81" s="100">
        <v>20.661545</v>
      </c>
      <c r="AQ81" s="100">
        <v>3.1904447999999999</v>
      </c>
      <c r="AR81" s="100">
        <v>3.6893630000000002</v>
      </c>
      <c r="AS81" s="128"/>
      <c r="AT81" s="122">
        <v>1974</v>
      </c>
      <c r="AU81" s="100">
        <v>0.46359830000000002</v>
      </c>
      <c r="AV81" s="100">
        <v>0.40603729999999999</v>
      </c>
      <c r="AW81" s="100">
        <v>1.3860846</v>
      </c>
      <c r="AX81" s="100">
        <v>0.65970079999999998</v>
      </c>
      <c r="AY81" s="100">
        <v>1.6426196</v>
      </c>
      <c r="AZ81" s="100">
        <v>1.6890706</v>
      </c>
      <c r="BA81" s="100">
        <v>2.9656251</v>
      </c>
      <c r="BB81" s="100">
        <v>1.4967874999999999</v>
      </c>
      <c r="BC81" s="100">
        <v>2.6098894000000001</v>
      </c>
      <c r="BD81" s="100">
        <v>3.3592450999999999</v>
      </c>
      <c r="BE81" s="100">
        <v>5.4213298999999999</v>
      </c>
      <c r="BF81" s="100">
        <v>6.1372483000000004</v>
      </c>
      <c r="BG81" s="100">
        <v>8.3148313999999992</v>
      </c>
      <c r="BH81" s="100">
        <v>13.897591</v>
      </c>
      <c r="BI81" s="100">
        <v>11.914764</v>
      </c>
      <c r="BJ81" s="100">
        <v>12.002381</v>
      </c>
      <c r="BK81" s="100">
        <v>13.838277</v>
      </c>
      <c r="BL81" s="100">
        <v>19.597083999999999</v>
      </c>
      <c r="BM81" s="100">
        <v>3.2428325999999998</v>
      </c>
      <c r="BN81" s="100">
        <v>3.9459228</v>
      </c>
      <c r="BO81" s="128"/>
      <c r="BP81" s="122">
        <v>1974</v>
      </c>
    </row>
    <row r="82" spans="1:68">
      <c r="A82" s="128"/>
      <c r="B82" s="122">
        <v>1975</v>
      </c>
      <c r="C82" s="100">
        <v>0.76387660000000002</v>
      </c>
      <c r="D82" s="100">
        <v>0.15631249999999999</v>
      </c>
      <c r="E82" s="100">
        <v>0.75290550000000001</v>
      </c>
      <c r="F82" s="100">
        <v>0.79432910000000001</v>
      </c>
      <c r="G82" s="100">
        <v>0.84972890000000001</v>
      </c>
      <c r="H82" s="100">
        <v>0.67592339999999995</v>
      </c>
      <c r="I82" s="100">
        <v>1.2324276000000001</v>
      </c>
      <c r="J82" s="100">
        <v>2.5883083999999998</v>
      </c>
      <c r="K82" s="100">
        <v>2.5733005000000002</v>
      </c>
      <c r="L82" s="100">
        <v>3.1266234000000002</v>
      </c>
      <c r="M82" s="100">
        <v>3.3556613999999998</v>
      </c>
      <c r="N82" s="100">
        <v>4.5195259999999999</v>
      </c>
      <c r="O82" s="100">
        <v>8.2428413000000003</v>
      </c>
      <c r="P82" s="100">
        <v>8.9804793000000007</v>
      </c>
      <c r="Q82" s="100">
        <v>11.693009999999999</v>
      </c>
      <c r="R82" s="100">
        <v>10.744986000000001</v>
      </c>
      <c r="S82" s="100">
        <v>13.619958</v>
      </c>
      <c r="T82" s="100">
        <v>8.3591072000000004</v>
      </c>
      <c r="U82" s="100">
        <v>2.4106131999999998</v>
      </c>
      <c r="V82" s="100">
        <v>3.1243082000000002</v>
      </c>
      <c r="W82" s="128"/>
      <c r="X82" s="122">
        <v>1975</v>
      </c>
      <c r="Y82" s="100">
        <v>0.31946839999999999</v>
      </c>
      <c r="Z82" s="100">
        <v>0.164358</v>
      </c>
      <c r="AA82" s="100">
        <v>1.4359518</v>
      </c>
      <c r="AB82" s="100">
        <v>0.82747479999999995</v>
      </c>
      <c r="AC82" s="100">
        <v>0.34696379999999999</v>
      </c>
      <c r="AD82" s="100">
        <v>1.0568236</v>
      </c>
      <c r="AE82" s="100">
        <v>1.0938597000000001</v>
      </c>
      <c r="AF82" s="100">
        <v>2.9814405000000002</v>
      </c>
      <c r="AG82" s="100">
        <v>3.8382664000000002</v>
      </c>
      <c r="AH82" s="100">
        <v>4.3780919999999997</v>
      </c>
      <c r="AI82" s="100">
        <v>2.6397900999999999</v>
      </c>
      <c r="AJ82" s="100">
        <v>5.0006719999999998</v>
      </c>
      <c r="AK82" s="100">
        <v>5.6687830000000003</v>
      </c>
      <c r="AL82" s="100">
        <v>7.9237981</v>
      </c>
      <c r="AM82" s="100">
        <v>9.2029189000000002</v>
      </c>
      <c r="AN82" s="100">
        <v>6.6200808999999996</v>
      </c>
      <c r="AO82" s="100">
        <v>9.2512287000000004</v>
      </c>
      <c r="AP82" s="100">
        <v>8.938148</v>
      </c>
      <c r="AQ82" s="100">
        <v>2.5130658000000001</v>
      </c>
      <c r="AR82" s="100">
        <v>2.9153234000000001</v>
      </c>
      <c r="AS82" s="128"/>
      <c r="AT82" s="122">
        <v>1975</v>
      </c>
      <c r="AU82" s="100">
        <v>0.54662049999999995</v>
      </c>
      <c r="AV82" s="100">
        <v>0.1602343</v>
      </c>
      <c r="AW82" s="100">
        <v>1.0845515999999999</v>
      </c>
      <c r="AX82" s="100">
        <v>0.81056329999999999</v>
      </c>
      <c r="AY82" s="100">
        <v>0.60093470000000004</v>
      </c>
      <c r="AZ82" s="100">
        <v>0.86242430000000003</v>
      </c>
      <c r="BA82" s="100">
        <v>1.1653271000000001</v>
      </c>
      <c r="BB82" s="100">
        <v>2.7795301000000001</v>
      </c>
      <c r="BC82" s="100">
        <v>3.1857533</v>
      </c>
      <c r="BD82" s="100">
        <v>3.7309673999999999</v>
      </c>
      <c r="BE82" s="100">
        <v>3.0017371000000002</v>
      </c>
      <c r="BF82" s="100">
        <v>4.7639918000000003</v>
      </c>
      <c r="BG82" s="100">
        <v>6.9094414000000004</v>
      </c>
      <c r="BH82" s="100">
        <v>8.4191123000000001</v>
      </c>
      <c r="BI82" s="100">
        <v>10.299597</v>
      </c>
      <c r="BJ82" s="100">
        <v>8.1926175000000008</v>
      </c>
      <c r="BK82" s="100">
        <v>10.725668000000001</v>
      </c>
      <c r="BL82" s="100">
        <v>8.7646808000000007</v>
      </c>
      <c r="BM82" s="100">
        <v>2.4616722000000002</v>
      </c>
      <c r="BN82" s="100">
        <v>2.9849188999999998</v>
      </c>
      <c r="BO82" s="128"/>
      <c r="BP82" s="122">
        <v>1975</v>
      </c>
    </row>
    <row r="83" spans="1:68">
      <c r="A83" s="128"/>
      <c r="B83" s="122">
        <v>1976</v>
      </c>
      <c r="C83" s="100">
        <v>0.31630659999999999</v>
      </c>
      <c r="D83" s="100">
        <v>0.15243999999999999</v>
      </c>
      <c r="E83" s="100">
        <v>0.76653260000000001</v>
      </c>
      <c r="F83" s="100">
        <v>0.93211270000000002</v>
      </c>
      <c r="G83" s="100">
        <v>1.6869551</v>
      </c>
      <c r="H83" s="100">
        <v>0.50037529999999997</v>
      </c>
      <c r="I83" s="100">
        <v>0.79555759999999998</v>
      </c>
      <c r="J83" s="100">
        <v>1.6143278999999999</v>
      </c>
      <c r="K83" s="100">
        <v>1.0369572</v>
      </c>
      <c r="L83" s="100">
        <v>1.4587466</v>
      </c>
      <c r="M83" s="100">
        <v>5.3367217</v>
      </c>
      <c r="N83" s="100">
        <v>4.9711672</v>
      </c>
      <c r="O83" s="100">
        <v>7.1138681000000004</v>
      </c>
      <c r="P83" s="100">
        <v>8.7073283999999997</v>
      </c>
      <c r="Q83" s="100">
        <v>15.376386999999999</v>
      </c>
      <c r="R83" s="100">
        <v>18.023700999999999</v>
      </c>
      <c r="S83" s="100">
        <v>9.0940092999999997</v>
      </c>
      <c r="T83" s="100">
        <v>12.041906000000001</v>
      </c>
      <c r="U83" s="100">
        <v>2.4175081999999999</v>
      </c>
      <c r="V83" s="100">
        <v>3.1948298999999998</v>
      </c>
      <c r="W83" s="128"/>
      <c r="X83" s="122">
        <v>1976</v>
      </c>
      <c r="Y83" s="100">
        <v>0.33025480000000002</v>
      </c>
      <c r="Z83" s="100">
        <v>0.15997620000000001</v>
      </c>
      <c r="AA83" s="100">
        <v>0.81191630000000004</v>
      </c>
      <c r="AB83" s="100">
        <v>0.97232439999999998</v>
      </c>
      <c r="AC83" s="100">
        <v>0.17224329999999999</v>
      </c>
      <c r="AD83" s="100">
        <v>1.5417875999999999</v>
      </c>
      <c r="AE83" s="100">
        <v>1.4811837000000001</v>
      </c>
      <c r="AF83" s="100">
        <v>1.4648544999999999</v>
      </c>
      <c r="AG83" s="100">
        <v>3.3003844999999998</v>
      </c>
      <c r="AH83" s="100">
        <v>4.6851452</v>
      </c>
      <c r="AI83" s="100">
        <v>5.4838304999999998</v>
      </c>
      <c r="AJ83" s="100">
        <v>7.0055313000000003</v>
      </c>
      <c r="AK83" s="100">
        <v>8.5374382999999998</v>
      </c>
      <c r="AL83" s="100">
        <v>10.083491</v>
      </c>
      <c r="AM83" s="100">
        <v>14.29585</v>
      </c>
      <c r="AN83" s="100">
        <v>15.544957</v>
      </c>
      <c r="AO83" s="100">
        <v>12.309345</v>
      </c>
      <c r="AP83" s="100">
        <v>20.105217</v>
      </c>
      <c r="AQ83" s="100">
        <v>3.3423563000000001</v>
      </c>
      <c r="AR83" s="100">
        <v>3.9018907999999999</v>
      </c>
      <c r="AS83" s="128"/>
      <c r="AT83" s="122">
        <v>1976</v>
      </c>
      <c r="AU83" s="100">
        <v>0.32313019999999998</v>
      </c>
      <c r="AV83" s="100">
        <v>0.15611720000000001</v>
      </c>
      <c r="AW83" s="100">
        <v>0.78857200000000005</v>
      </c>
      <c r="AX83" s="100">
        <v>0.95179400000000003</v>
      </c>
      <c r="AY83" s="100">
        <v>0.93748030000000004</v>
      </c>
      <c r="AZ83" s="100">
        <v>1.0141233999999999</v>
      </c>
      <c r="BA83" s="100">
        <v>1.1277575</v>
      </c>
      <c r="BB83" s="100">
        <v>1.5417201</v>
      </c>
      <c r="BC83" s="100">
        <v>2.1352180000000001</v>
      </c>
      <c r="BD83" s="100">
        <v>3.0169514999999998</v>
      </c>
      <c r="BE83" s="100">
        <v>5.4092760999999996</v>
      </c>
      <c r="BF83" s="100">
        <v>5.9984495999999998</v>
      </c>
      <c r="BG83" s="100">
        <v>7.8540915</v>
      </c>
      <c r="BH83" s="100">
        <v>9.4392849999999999</v>
      </c>
      <c r="BI83" s="100">
        <v>14.773406</v>
      </c>
      <c r="BJ83" s="100">
        <v>16.500432</v>
      </c>
      <c r="BK83" s="100">
        <v>11.248763</v>
      </c>
      <c r="BL83" s="100">
        <v>17.730706000000001</v>
      </c>
      <c r="BM83" s="100">
        <v>2.8789112000000001</v>
      </c>
      <c r="BN83" s="100">
        <v>3.5667469000000001</v>
      </c>
      <c r="BO83" s="128"/>
      <c r="BP83" s="122">
        <v>1976</v>
      </c>
    </row>
    <row r="84" spans="1:68">
      <c r="A84" s="128"/>
      <c r="B84" s="122">
        <v>1977</v>
      </c>
      <c r="C84" s="100">
        <v>0</v>
      </c>
      <c r="D84" s="100">
        <v>0.59483269999999999</v>
      </c>
      <c r="E84" s="100">
        <v>0.62125889999999995</v>
      </c>
      <c r="F84" s="100">
        <v>1.3661574999999999</v>
      </c>
      <c r="G84" s="100">
        <v>1.6622644</v>
      </c>
      <c r="H84" s="100">
        <v>0.50678840000000003</v>
      </c>
      <c r="I84" s="100">
        <v>1.4830827</v>
      </c>
      <c r="J84" s="100">
        <v>0.9056535</v>
      </c>
      <c r="K84" s="100">
        <v>2.0453923999999999</v>
      </c>
      <c r="L84" s="100">
        <v>3.2291477999999998</v>
      </c>
      <c r="M84" s="100">
        <v>3.0326848000000002</v>
      </c>
      <c r="N84" s="100">
        <v>6.9357955999999996</v>
      </c>
      <c r="O84" s="100">
        <v>4.2374378000000004</v>
      </c>
      <c r="P84" s="100">
        <v>8.4702316</v>
      </c>
      <c r="Q84" s="100">
        <v>10.333981</v>
      </c>
      <c r="R84" s="100">
        <v>11.981266</v>
      </c>
      <c r="S84" s="100">
        <v>11.378118000000001</v>
      </c>
      <c r="T84" s="100">
        <v>27.433767</v>
      </c>
      <c r="U84" s="100">
        <v>2.3646311999999998</v>
      </c>
      <c r="V84" s="100">
        <v>3.1611091</v>
      </c>
      <c r="W84" s="128"/>
      <c r="X84" s="122">
        <v>1977</v>
      </c>
      <c r="Y84" s="100">
        <v>0.51434950000000002</v>
      </c>
      <c r="Z84" s="100">
        <v>0.15537190000000001</v>
      </c>
      <c r="AA84" s="100">
        <v>0.1639081</v>
      </c>
      <c r="AB84" s="100">
        <v>1.2683534999999999</v>
      </c>
      <c r="AC84" s="100">
        <v>1.5315916000000001</v>
      </c>
      <c r="AD84" s="100">
        <v>1.2070943000000001</v>
      </c>
      <c r="AE84" s="100">
        <v>1.3702036</v>
      </c>
      <c r="AF84" s="100">
        <v>1.4331267000000001</v>
      </c>
      <c r="AG84" s="100">
        <v>3.5114540999999999</v>
      </c>
      <c r="AH84" s="100">
        <v>3.9765541999999998</v>
      </c>
      <c r="AI84" s="100">
        <v>5.7607758999999996</v>
      </c>
      <c r="AJ84" s="100">
        <v>3.2346091000000001</v>
      </c>
      <c r="AK84" s="100">
        <v>5.5521444000000004</v>
      </c>
      <c r="AL84" s="100">
        <v>7.3837448999999999</v>
      </c>
      <c r="AM84" s="100">
        <v>5.6796471999999998</v>
      </c>
      <c r="AN84" s="100">
        <v>10.440956</v>
      </c>
      <c r="AO84" s="100">
        <v>18.859970000000001</v>
      </c>
      <c r="AP84" s="100">
        <v>6.4133396999999999</v>
      </c>
      <c r="AQ84" s="100">
        <v>2.6243268</v>
      </c>
      <c r="AR84" s="100">
        <v>3.0175029000000002</v>
      </c>
      <c r="AS84" s="128"/>
      <c r="AT84" s="122">
        <v>1977</v>
      </c>
      <c r="AU84" s="100">
        <v>0.25133670000000002</v>
      </c>
      <c r="AV84" s="100">
        <v>0.37991760000000002</v>
      </c>
      <c r="AW84" s="100">
        <v>0.39873930000000002</v>
      </c>
      <c r="AX84" s="100">
        <v>1.318319</v>
      </c>
      <c r="AY84" s="100">
        <v>1.5976953</v>
      </c>
      <c r="AZ84" s="100">
        <v>0.85333840000000005</v>
      </c>
      <c r="BA84" s="100">
        <v>1.428177</v>
      </c>
      <c r="BB84" s="100">
        <v>1.1623379</v>
      </c>
      <c r="BC84" s="100">
        <v>2.7582946000000002</v>
      </c>
      <c r="BD84" s="100">
        <v>3.5906918999999999</v>
      </c>
      <c r="BE84" s="100">
        <v>4.3725291999999998</v>
      </c>
      <c r="BF84" s="100">
        <v>5.0618965999999999</v>
      </c>
      <c r="BG84" s="100">
        <v>4.9204416000000002</v>
      </c>
      <c r="BH84" s="100">
        <v>7.8897592999999997</v>
      </c>
      <c r="BI84" s="100">
        <v>7.7474224999999999</v>
      </c>
      <c r="BJ84" s="100">
        <v>11.041512000000001</v>
      </c>
      <c r="BK84" s="100">
        <v>16.407869999999999</v>
      </c>
      <c r="BL84" s="100">
        <v>12.516214</v>
      </c>
      <c r="BM84" s="100">
        <v>2.4943219000000001</v>
      </c>
      <c r="BN84" s="100">
        <v>3.0323118999999998</v>
      </c>
      <c r="BO84" s="128"/>
      <c r="BP84" s="122">
        <v>1977</v>
      </c>
    </row>
    <row r="85" spans="1:68">
      <c r="A85" s="128"/>
      <c r="B85" s="122">
        <v>1978</v>
      </c>
      <c r="C85" s="100">
        <v>0.33529710000000001</v>
      </c>
      <c r="D85" s="100">
        <v>0.44155759999999999</v>
      </c>
      <c r="E85" s="100">
        <v>0.93921109999999997</v>
      </c>
      <c r="F85" s="100">
        <v>1.4990121999999999</v>
      </c>
      <c r="G85" s="100">
        <v>1.3053296999999999</v>
      </c>
      <c r="H85" s="100">
        <v>1.0060226999999999</v>
      </c>
      <c r="I85" s="100">
        <v>0.88339380000000001</v>
      </c>
      <c r="J85" s="100">
        <v>1.1082641</v>
      </c>
      <c r="K85" s="100">
        <v>0.7562371</v>
      </c>
      <c r="L85" s="100">
        <v>3.0459868000000001</v>
      </c>
      <c r="M85" s="100">
        <v>1.7588735</v>
      </c>
      <c r="N85" s="100">
        <v>6.9715965999999998</v>
      </c>
      <c r="O85" s="100">
        <v>3.5331944000000002</v>
      </c>
      <c r="P85" s="100">
        <v>4.3386959999999997</v>
      </c>
      <c r="Q85" s="100">
        <v>8.1170352000000001</v>
      </c>
      <c r="R85" s="100">
        <v>12.567024</v>
      </c>
      <c r="S85" s="100">
        <v>8.9297673999999994</v>
      </c>
      <c r="T85" s="100">
        <v>22.928768000000002</v>
      </c>
      <c r="U85" s="100">
        <v>2.0330601000000001</v>
      </c>
      <c r="V85" s="100">
        <v>2.6564934999999998</v>
      </c>
      <c r="W85" s="128"/>
      <c r="X85" s="122">
        <v>1978</v>
      </c>
      <c r="Y85" s="100">
        <v>0.17602970000000001</v>
      </c>
      <c r="Z85" s="100">
        <v>0.1532191</v>
      </c>
      <c r="AA85" s="100">
        <v>1.3166817</v>
      </c>
      <c r="AB85" s="100">
        <v>1.4091696</v>
      </c>
      <c r="AC85" s="100">
        <v>0.83718020000000004</v>
      </c>
      <c r="AD85" s="100">
        <v>0.51249990000000001</v>
      </c>
      <c r="AE85" s="100">
        <v>0.92255010000000004</v>
      </c>
      <c r="AF85" s="100">
        <v>2.3406924999999998</v>
      </c>
      <c r="AG85" s="100">
        <v>2.1171190000000002</v>
      </c>
      <c r="AH85" s="100">
        <v>2.9689608999999999</v>
      </c>
      <c r="AI85" s="100">
        <v>3.9223786999999999</v>
      </c>
      <c r="AJ85" s="100">
        <v>5.3968379999999998</v>
      </c>
      <c r="AK85" s="100">
        <v>4.2404256</v>
      </c>
      <c r="AL85" s="100">
        <v>7.1564167000000003</v>
      </c>
      <c r="AM85" s="100">
        <v>7.4577888999999997</v>
      </c>
      <c r="AN85" s="100">
        <v>11.643756</v>
      </c>
      <c r="AO85" s="100">
        <v>12.006112</v>
      </c>
      <c r="AP85" s="100">
        <v>19.855816000000001</v>
      </c>
      <c r="AQ85" s="100">
        <v>2.5494702</v>
      </c>
      <c r="AR85" s="100">
        <v>2.9308469000000001</v>
      </c>
      <c r="AS85" s="128"/>
      <c r="AT85" s="122">
        <v>1978</v>
      </c>
      <c r="AU85" s="100">
        <v>0.25760539999999998</v>
      </c>
      <c r="AV85" s="100">
        <v>0.30028379999999999</v>
      </c>
      <c r="AW85" s="100">
        <v>1.1232150999999999</v>
      </c>
      <c r="AX85" s="100">
        <v>1.4550689999999999</v>
      </c>
      <c r="AY85" s="100">
        <v>1.0742780999999999</v>
      </c>
      <c r="AZ85" s="100">
        <v>0.76156690000000005</v>
      </c>
      <c r="BA85" s="100">
        <v>0.9025474</v>
      </c>
      <c r="BB85" s="100">
        <v>1.7076891999999999</v>
      </c>
      <c r="BC85" s="100">
        <v>1.4201372999999999</v>
      </c>
      <c r="BD85" s="100">
        <v>3.0086558000000001</v>
      </c>
      <c r="BE85" s="100">
        <v>2.8190563000000002</v>
      </c>
      <c r="BF85" s="100">
        <v>6.1753926000000003</v>
      </c>
      <c r="BG85" s="100">
        <v>3.9009299</v>
      </c>
      <c r="BH85" s="100">
        <v>5.84701</v>
      </c>
      <c r="BI85" s="100">
        <v>7.7500283999999997</v>
      </c>
      <c r="BJ85" s="100">
        <v>12.008829</v>
      </c>
      <c r="BK85" s="100">
        <v>10.995939</v>
      </c>
      <c r="BL85" s="100">
        <v>20.733304</v>
      </c>
      <c r="BM85" s="100">
        <v>2.2912051999999998</v>
      </c>
      <c r="BN85" s="100">
        <v>2.7899593</v>
      </c>
      <c r="BO85" s="128"/>
      <c r="BP85" s="122">
        <v>1978</v>
      </c>
    </row>
    <row r="86" spans="1:68">
      <c r="A86" s="128"/>
      <c r="B86" s="123">
        <v>1979</v>
      </c>
      <c r="C86" s="100">
        <v>0.1710999</v>
      </c>
      <c r="D86" s="100">
        <v>0.29594860000000001</v>
      </c>
      <c r="E86" s="100">
        <v>1.559639</v>
      </c>
      <c r="F86" s="100">
        <v>1.0439845999999999</v>
      </c>
      <c r="G86" s="100">
        <v>0.95345250000000004</v>
      </c>
      <c r="H86" s="100">
        <v>1.3292679999999999</v>
      </c>
      <c r="I86" s="100">
        <v>1.0294738000000001</v>
      </c>
      <c r="J86" s="100">
        <v>1.5010185</v>
      </c>
      <c r="K86" s="100">
        <v>1.9778334</v>
      </c>
      <c r="L86" s="100">
        <v>1.5534182000000001</v>
      </c>
      <c r="M86" s="100">
        <v>4.7725023000000002</v>
      </c>
      <c r="N86" s="100">
        <v>6.9845084000000002</v>
      </c>
      <c r="O86" s="100">
        <v>8.9611195000000006</v>
      </c>
      <c r="P86" s="100">
        <v>10.891603</v>
      </c>
      <c r="Q86" s="100">
        <v>18.180827000000001</v>
      </c>
      <c r="R86" s="100">
        <v>12.031884</v>
      </c>
      <c r="S86" s="100">
        <v>24.035309999999999</v>
      </c>
      <c r="T86" s="100">
        <v>41.434382999999997</v>
      </c>
      <c r="U86" s="100">
        <v>3.0329090000000001</v>
      </c>
      <c r="V86" s="100">
        <v>4.1658080000000002</v>
      </c>
      <c r="W86" s="128"/>
      <c r="X86" s="123">
        <v>1979</v>
      </c>
      <c r="Y86" s="100">
        <v>0.1793342</v>
      </c>
      <c r="Z86" s="100">
        <v>0.30876589999999998</v>
      </c>
      <c r="AA86" s="100">
        <v>0.49047180000000001</v>
      </c>
      <c r="AB86" s="100">
        <v>0.93305199999999999</v>
      </c>
      <c r="AC86" s="100">
        <v>1.1462068999999999</v>
      </c>
      <c r="AD86" s="100">
        <v>0.67629030000000001</v>
      </c>
      <c r="AE86" s="100">
        <v>0.71225959999999999</v>
      </c>
      <c r="AF86" s="100">
        <v>0.45061590000000001</v>
      </c>
      <c r="AG86" s="100">
        <v>2.5873623000000001</v>
      </c>
      <c r="AH86" s="100">
        <v>4.9328583000000004</v>
      </c>
      <c r="AI86" s="100">
        <v>5.2491509000000001</v>
      </c>
      <c r="AJ86" s="100">
        <v>6.0456833999999997</v>
      </c>
      <c r="AK86" s="100">
        <v>3.9468231</v>
      </c>
      <c r="AL86" s="100">
        <v>9.8101552999999999</v>
      </c>
      <c r="AM86" s="100">
        <v>9.1459159000000003</v>
      </c>
      <c r="AN86" s="100">
        <v>12.000640000000001</v>
      </c>
      <c r="AO86" s="100">
        <v>20.465758000000001</v>
      </c>
      <c r="AP86" s="100">
        <v>22.008334000000001</v>
      </c>
      <c r="AQ86" s="100">
        <v>2.8780081000000002</v>
      </c>
      <c r="AR86" s="100">
        <v>3.3376111000000002</v>
      </c>
      <c r="AS86" s="128"/>
      <c r="AT86" s="123">
        <v>1979</v>
      </c>
      <c r="AU86" s="100">
        <v>0.17512030000000001</v>
      </c>
      <c r="AV86" s="100">
        <v>0.30222139999999997</v>
      </c>
      <c r="AW86" s="100">
        <v>1.0376508</v>
      </c>
      <c r="AX86" s="100">
        <v>0.98967769999999999</v>
      </c>
      <c r="AY86" s="100">
        <v>1.0483853999999999</v>
      </c>
      <c r="AZ86" s="100">
        <v>1.0056172000000001</v>
      </c>
      <c r="BA86" s="100">
        <v>0.8738089</v>
      </c>
      <c r="BB86" s="100">
        <v>0.98880780000000001</v>
      </c>
      <c r="BC86" s="100">
        <v>2.2756666999999999</v>
      </c>
      <c r="BD86" s="100">
        <v>3.1951220999999999</v>
      </c>
      <c r="BE86" s="100">
        <v>5.0055959999999997</v>
      </c>
      <c r="BF86" s="100">
        <v>6.5112193999999999</v>
      </c>
      <c r="BG86" s="100">
        <v>6.3462116000000002</v>
      </c>
      <c r="BH86" s="100">
        <v>10.312468000000001</v>
      </c>
      <c r="BI86" s="100">
        <v>13.145469</v>
      </c>
      <c r="BJ86" s="100">
        <v>12.013118</v>
      </c>
      <c r="BK86" s="100">
        <v>21.644397000000001</v>
      </c>
      <c r="BL86" s="100">
        <v>27.453962000000001</v>
      </c>
      <c r="BM86" s="100">
        <v>2.9554147999999998</v>
      </c>
      <c r="BN86" s="100">
        <v>3.6579049000000001</v>
      </c>
      <c r="BO86" s="128"/>
      <c r="BP86" s="123">
        <v>1979</v>
      </c>
    </row>
    <row r="87" spans="1:68">
      <c r="A87" s="128"/>
      <c r="B87" s="123">
        <v>1980</v>
      </c>
      <c r="C87" s="100">
        <v>0.51733410000000002</v>
      </c>
      <c r="D87" s="100">
        <v>0.59948440000000003</v>
      </c>
      <c r="E87" s="100">
        <v>1.0761532</v>
      </c>
      <c r="F87" s="100">
        <v>1.3502869</v>
      </c>
      <c r="G87" s="100">
        <v>1.0868823000000001</v>
      </c>
      <c r="H87" s="100">
        <v>0.98271569999999997</v>
      </c>
      <c r="I87" s="100">
        <v>1.1669875999999999</v>
      </c>
      <c r="J87" s="100">
        <v>2.8846590000000001</v>
      </c>
      <c r="K87" s="100">
        <v>1.688126</v>
      </c>
      <c r="L87" s="100">
        <v>2.8939143999999999</v>
      </c>
      <c r="M87" s="100">
        <v>4.0352478999999999</v>
      </c>
      <c r="N87" s="100">
        <v>5.7398690999999999</v>
      </c>
      <c r="O87" s="100">
        <v>9.5646999000000008</v>
      </c>
      <c r="P87" s="100">
        <v>12.612957</v>
      </c>
      <c r="Q87" s="100">
        <v>16.459938000000001</v>
      </c>
      <c r="R87" s="100">
        <v>22.46752</v>
      </c>
      <c r="S87" s="100">
        <v>34.549334000000002</v>
      </c>
      <c r="T87" s="100">
        <v>54.971232000000001</v>
      </c>
      <c r="U87" s="100">
        <v>3.4477777999999999</v>
      </c>
      <c r="V87" s="100">
        <v>4.9280591999999999</v>
      </c>
      <c r="W87" s="128"/>
      <c r="X87" s="123">
        <v>1980</v>
      </c>
      <c r="Y87" s="100">
        <v>0.36212660000000002</v>
      </c>
      <c r="Z87" s="100">
        <v>0</v>
      </c>
      <c r="AA87" s="100">
        <v>0.64334020000000003</v>
      </c>
      <c r="AB87" s="100">
        <v>1.4039861</v>
      </c>
      <c r="AC87" s="100">
        <v>0.95984029999999998</v>
      </c>
      <c r="AD87" s="100">
        <v>1.3347659999999999</v>
      </c>
      <c r="AE87" s="100">
        <v>0.68888309999999997</v>
      </c>
      <c r="AF87" s="100">
        <v>1.2897540000000001</v>
      </c>
      <c r="AG87" s="100">
        <v>2.7835768999999999</v>
      </c>
      <c r="AH87" s="100">
        <v>3.8736096999999998</v>
      </c>
      <c r="AI87" s="100">
        <v>5.8196439</v>
      </c>
      <c r="AJ87" s="100">
        <v>5.9302068999999999</v>
      </c>
      <c r="AK87" s="100">
        <v>10.375361</v>
      </c>
      <c r="AL87" s="100">
        <v>10.606928</v>
      </c>
      <c r="AM87" s="100">
        <v>15.816528</v>
      </c>
      <c r="AN87" s="100">
        <v>28.351586000000001</v>
      </c>
      <c r="AO87" s="100">
        <v>15.360039</v>
      </c>
      <c r="AP87" s="100">
        <v>39.213489000000003</v>
      </c>
      <c r="AQ87" s="100">
        <v>3.9416655</v>
      </c>
      <c r="AR87" s="100">
        <v>4.5479316000000001</v>
      </c>
      <c r="AS87" s="128"/>
      <c r="AT87" s="123">
        <v>1980</v>
      </c>
      <c r="AU87" s="100">
        <v>0.44162240000000003</v>
      </c>
      <c r="AV87" s="100">
        <v>0.30614160000000001</v>
      </c>
      <c r="AW87" s="100">
        <v>0.86463029999999996</v>
      </c>
      <c r="AX87" s="100">
        <v>1.3766130000000001</v>
      </c>
      <c r="AY87" s="100">
        <v>1.0243092</v>
      </c>
      <c r="AZ87" s="100">
        <v>1.1571118</v>
      </c>
      <c r="BA87" s="100">
        <v>0.93182039999999999</v>
      </c>
      <c r="BB87" s="100">
        <v>2.1040871000000001</v>
      </c>
      <c r="BC87" s="100">
        <v>2.2226721999999999</v>
      </c>
      <c r="BD87" s="100">
        <v>3.3714168999999998</v>
      </c>
      <c r="BE87" s="100">
        <v>4.9061631999999999</v>
      </c>
      <c r="BF87" s="100">
        <v>5.8356992999999999</v>
      </c>
      <c r="BG87" s="100">
        <v>9.9879636999999999</v>
      </c>
      <c r="BH87" s="100">
        <v>11.539633</v>
      </c>
      <c r="BI87" s="100">
        <v>16.100760000000001</v>
      </c>
      <c r="BJ87" s="100">
        <v>25.980467000000001</v>
      </c>
      <c r="BK87" s="100">
        <v>21.789311000000001</v>
      </c>
      <c r="BL87" s="100">
        <v>43.570335999999998</v>
      </c>
      <c r="BM87" s="100">
        <v>3.6950449000000001</v>
      </c>
      <c r="BN87" s="100">
        <v>4.6475397999999997</v>
      </c>
      <c r="BO87" s="128"/>
      <c r="BP87" s="123">
        <v>1980</v>
      </c>
    </row>
    <row r="88" spans="1:68">
      <c r="A88" s="128"/>
      <c r="B88" s="123">
        <v>1981</v>
      </c>
      <c r="C88" s="100">
        <v>0.17146249999999999</v>
      </c>
      <c r="D88" s="100">
        <v>0</v>
      </c>
      <c r="E88" s="100">
        <v>0.89254239999999996</v>
      </c>
      <c r="F88" s="100">
        <v>1.0593557</v>
      </c>
      <c r="G88" s="100">
        <v>1.0608648000000001</v>
      </c>
      <c r="H88" s="100">
        <v>1.1246605999999999</v>
      </c>
      <c r="I88" s="100">
        <v>1.6070633999999999</v>
      </c>
      <c r="J88" s="100">
        <v>1.7850838</v>
      </c>
      <c r="K88" s="100">
        <v>1.6386457999999999</v>
      </c>
      <c r="L88" s="100">
        <v>4.2403200999999999</v>
      </c>
      <c r="M88" s="100">
        <v>5.3090767999999997</v>
      </c>
      <c r="N88" s="100">
        <v>9.4559581999999995</v>
      </c>
      <c r="O88" s="100">
        <v>7.8808417000000004</v>
      </c>
      <c r="P88" s="100">
        <v>13.592117</v>
      </c>
      <c r="Q88" s="100">
        <v>21.587351999999999</v>
      </c>
      <c r="R88" s="100">
        <v>22.600784999999998</v>
      </c>
      <c r="S88" s="100">
        <v>26.894113999999998</v>
      </c>
      <c r="T88" s="100">
        <v>35.991937999999998</v>
      </c>
      <c r="U88" s="100">
        <v>3.6115784</v>
      </c>
      <c r="V88" s="100">
        <v>4.9024270000000003</v>
      </c>
      <c r="W88" s="128"/>
      <c r="X88" s="123">
        <v>1981</v>
      </c>
      <c r="Y88" s="100">
        <v>0</v>
      </c>
      <c r="Z88" s="100">
        <v>0</v>
      </c>
      <c r="AA88" s="100">
        <v>1.3972313000000001</v>
      </c>
      <c r="AB88" s="100">
        <v>2.0431705999999998</v>
      </c>
      <c r="AC88" s="100">
        <v>1.4018101999999999</v>
      </c>
      <c r="AD88" s="100">
        <v>0.98753729999999995</v>
      </c>
      <c r="AE88" s="100">
        <v>1.6537427</v>
      </c>
      <c r="AF88" s="100">
        <v>1.0311532000000001</v>
      </c>
      <c r="AG88" s="100">
        <v>1.4755682999999999</v>
      </c>
      <c r="AH88" s="100">
        <v>3.6279002</v>
      </c>
      <c r="AI88" s="100">
        <v>3.6933467000000002</v>
      </c>
      <c r="AJ88" s="100">
        <v>7.5582525</v>
      </c>
      <c r="AK88" s="100">
        <v>10.270903000000001</v>
      </c>
      <c r="AL88" s="100">
        <v>12.234724999999999</v>
      </c>
      <c r="AM88" s="100">
        <v>12.420652</v>
      </c>
      <c r="AN88" s="100">
        <v>12.951689999999999</v>
      </c>
      <c r="AO88" s="100">
        <v>22.534217999999999</v>
      </c>
      <c r="AP88" s="100">
        <v>21.388945</v>
      </c>
      <c r="AQ88" s="100">
        <v>3.5986655999999999</v>
      </c>
      <c r="AR88" s="100">
        <v>3.9114525000000002</v>
      </c>
      <c r="AS88" s="128"/>
      <c r="AT88" s="123">
        <v>1981</v>
      </c>
      <c r="AU88" s="100">
        <v>8.7748699999999999E-2</v>
      </c>
      <c r="AV88" s="100">
        <v>0</v>
      </c>
      <c r="AW88" s="100">
        <v>1.139499</v>
      </c>
      <c r="AX88" s="100">
        <v>1.5419665</v>
      </c>
      <c r="AY88" s="100">
        <v>1.2290051</v>
      </c>
      <c r="AZ88" s="100">
        <v>1.056926</v>
      </c>
      <c r="BA88" s="100">
        <v>1.6300688999999999</v>
      </c>
      <c r="BB88" s="100">
        <v>1.4154682000000001</v>
      </c>
      <c r="BC88" s="100">
        <v>1.5591174999999999</v>
      </c>
      <c r="BD88" s="100">
        <v>3.9420169999999999</v>
      </c>
      <c r="BE88" s="100">
        <v>4.5184085999999999</v>
      </c>
      <c r="BF88" s="100">
        <v>8.5066966999999991</v>
      </c>
      <c r="BG88" s="100">
        <v>9.1332690999999997</v>
      </c>
      <c r="BH88" s="100">
        <v>12.867948999999999</v>
      </c>
      <c r="BI88" s="100">
        <v>16.439993999999999</v>
      </c>
      <c r="BJ88" s="100">
        <v>16.883400999999999</v>
      </c>
      <c r="BK88" s="100">
        <v>24.006799999999998</v>
      </c>
      <c r="BL88" s="100">
        <v>25.343848000000001</v>
      </c>
      <c r="BM88" s="100">
        <v>3.6051104</v>
      </c>
      <c r="BN88" s="100">
        <v>4.3089804999999997</v>
      </c>
      <c r="BO88" s="128"/>
      <c r="BP88" s="123">
        <v>1981</v>
      </c>
    </row>
    <row r="89" spans="1:68">
      <c r="A89" s="128"/>
      <c r="B89" s="123">
        <v>1982</v>
      </c>
      <c r="C89" s="100">
        <v>0.33800340000000001</v>
      </c>
      <c r="D89" s="100">
        <v>0.31627349999999999</v>
      </c>
      <c r="E89" s="100">
        <v>1.3014074</v>
      </c>
      <c r="F89" s="100">
        <v>1.8234144999999999</v>
      </c>
      <c r="G89" s="100">
        <v>1.0355627000000001</v>
      </c>
      <c r="H89" s="100">
        <v>0.4737944</v>
      </c>
      <c r="I89" s="100">
        <v>0.96433720000000001</v>
      </c>
      <c r="J89" s="100">
        <v>2.0100723</v>
      </c>
      <c r="K89" s="100">
        <v>1.3512114</v>
      </c>
      <c r="L89" s="100">
        <v>1.5645085999999999</v>
      </c>
      <c r="M89" s="100">
        <v>5.0984771000000002</v>
      </c>
      <c r="N89" s="100">
        <v>6.9495304000000004</v>
      </c>
      <c r="O89" s="100">
        <v>8.5398499000000001</v>
      </c>
      <c r="P89" s="100">
        <v>16.236338</v>
      </c>
      <c r="Q89" s="100">
        <v>25.064568999999999</v>
      </c>
      <c r="R89" s="100">
        <v>30.684812999999998</v>
      </c>
      <c r="S89" s="100">
        <v>34.622883999999999</v>
      </c>
      <c r="T89" s="100">
        <v>42.164440999999997</v>
      </c>
      <c r="U89" s="100">
        <v>3.7990141999999998</v>
      </c>
      <c r="V89" s="100">
        <v>5.2507472000000002</v>
      </c>
      <c r="W89" s="128"/>
      <c r="X89" s="123">
        <v>1982</v>
      </c>
      <c r="Y89" s="100">
        <v>0.17744209999999999</v>
      </c>
      <c r="Z89" s="100">
        <v>0.49757760000000001</v>
      </c>
      <c r="AA89" s="100">
        <v>0.75429800000000002</v>
      </c>
      <c r="AB89" s="100">
        <v>0.95104040000000001</v>
      </c>
      <c r="AC89" s="100">
        <v>0.91263079999999996</v>
      </c>
      <c r="AD89" s="100">
        <v>0.80586800000000003</v>
      </c>
      <c r="AE89" s="100">
        <v>2.4736760000000002</v>
      </c>
      <c r="AF89" s="100">
        <v>0.76045770000000001</v>
      </c>
      <c r="AG89" s="100">
        <v>2.8452402999999999</v>
      </c>
      <c r="AH89" s="100">
        <v>4.1116729999999997</v>
      </c>
      <c r="AI89" s="100">
        <v>5.8849806999999998</v>
      </c>
      <c r="AJ89" s="100">
        <v>2.4184706999999999</v>
      </c>
      <c r="AK89" s="100">
        <v>9.6473589000000004</v>
      </c>
      <c r="AL89" s="100">
        <v>11.711335999999999</v>
      </c>
      <c r="AM89" s="100">
        <v>15.776771</v>
      </c>
      <c r="AN89" s="100">
        <v>24.839012</v>
      </c>
      <c r="AO89" s="100">
        <v>31.436356</v>
      </c>
      <c r="AP89" s="100">
        <v>30.875712</v>
      </c>
      <c r="AQ89" s="100">
        <v>3.9850943999999999</v>
      </c>
      <c r="AR89" s="100">
        <v>4.5145754</v>
      </c>
      <c r="AS89" s="128"/>
      <c r="AT89" s="123">
        <v>1982</v>
      </c>
      <c r="AU89" s="100">
        <v>0.25967869999999998</v>
      </c>
      <c r="AV89" s="100">
        <v>0.40476489999999998</v>
      </c>
      <c r="AW89" s="100">
        <v>1.0336474</v>
      </c>
      <c r="AX89" s="100">
        <v>1.3964378</v>
      </c>
      <c r="AY89" s="100">
        <v>0.97495050000000005</v>
      </c>
      <c r="AZ89" s="100">
        <v>0.6381443</v>
      </c>
      <c r="BA89" s="100">
        <v>1.7092986999999999</v>
      </c>
      <c r="BB89" s="100">
        <v>1.3976332</v>
      </c>
      <c r="BC89" s="100">
        <v>2.0789949000000001</v>
      </c>
      <c r="BD89" s="100">
        <v>2.8062786000000002</v>
      </c>
      <c r="BE89" s="100">
        <v>5.4822629000000003</v>
      </c>
      <c r="BF89" s="100">
        <v>4.6900418000000004</v>
      </c>
      <c r="BG89" s="100">
        <v>9.1173178999999998</v>
      </c>
      <c r="BH89" s="100">
        <v>13.816302</v>
      </c>
      <c r="BI89" s="100">
        <v>19.854178999999998</v>
      </c>
      <c r="BJ89" s="100">
        <v>27.221795</v>
      </c>
      <c r="BK89" s="100">
        <v>32.530293999999998</v>
      </c>
      <c r="BL89" s="100">
        <v>33.901178000000002</v>
      </c>
      <c r="BM89" s="100">
        <v>3.8921917000000001</v>
      </c>
      <c r="BN89" s="100">
        <v>4.7979437000000003</v>
      </c>
      <c r="BO89" s="128"/>
      <c r="BP89" s="123">
        <v>1982</v>
      </c>
    </row>
    <row r="90" spans="1:68">
      <c r="A90" s="128"/>
      <c r="B90" s="123">
        <v>1983</v>
      </c>
      <c r="C90" s="100">
        <v>0.33323999999999998</v>
      </c>
      <c r="D90" s="100">
        <v>0.16136059999999999</v>
      </c>
      <c r="E90" s="100">
        <v>0.99957450000000003</v>
      </c>
      <c r="F90" s="100">
        <v>1.5278535</v>
      </c>
      <c r="G90" s="100">
        <v>0.73090759999999999</v>
      </c>
      <c r="H90" s="100">
        <v>0.93540990000000002</v>
      </c>
      <c r="I90" s="100">
        <v>1.9199938999999999</v>
      </c>
      <c r="J90" s="100">
        <v>1.8899824000000001</v>
      </c>
      <c r="K90" s="100">
        <v>2.1876715999999998</v>
      </c>
      <c r="L90" s="100">
        <v>3.3069708000000002</v>
      </c>
      <c r="M90" s="100">
        <v>5.4495912999999998</v>
      </c>
      <c r="N90" s="100">
        <v>7.6420364999999997</v>
      </c>
      <c r="O90" s="100">
        <v>11.268875</v>
      </c>
      <c r="P90" s="100">
        <v>11.514791000000001</v>
      </c>
      <c r="Q90" s="100">
        <v>20.996824</v>
      </c>
      <c r="R90" s="100">
        <v>32.913255999999997</v>
      </c>
      <c r="S90" s="100">
        <v>36.351677000000002</v>
      </c>
      <c r="T90" s="100">
        <v>24.122126999999999</v>
      </c>
      <c r="U90" s="100">
        <v>3.8770047999999999</v>
      </c>
      <c r="V90" s="100">
        <v>5.1774912999999998</v>
      </c>
      <c r="W90" s="128"/>
      <c r="X90" s="123">
        <v>1983</v>
      </c>
      <c r="Y90" s="100">
        <v>0</v>
      </c>
      <c r="Z90" s="100">
        <v>0</v>
      </c>
      <c r="AA90" s="100">
        <v>0.74504099999999995</v>
      </c>
      <c r="AB90" s="100">
        <v>0.95790330000000001</v>
      </c>
      <c r="AC90" s="100">
        <v>0.75260740000000004</v>
      </c>
      <c r="AD90" s="100">
        <v>0.95392840000000001</v>
      </c>
      <c r="AE90" s="100">
        <v>1.6287361</v>
      </c>
      <c r="AF90" s="100">
        <v>1.4308940999999999</v>
      </c>
      <c r="AG90" s="100">
        <v>1.6150914000000001</v>
      </c>
      <c r="AH90" s="100">
        <v>2.4066488000000001</v>
      </c>
      <c r="AI90" s="100">
        <v>5.1734324999999997</v>
      </c>
      <c r="AJ90" s="100">
        <v>6.4140252999999996</v>
      </c>
      <c r="AK90" s="100">
        <v>13.680448</v>
      </c>
      <c r="AL90" s="100">
        <v>15.449688999999999</v>
      </c>
      <c r="AM90" s="100">
        <v>19.390879000000002</v>
      </c>
      <c r="AN90" s="100">
        <v>17.757152999999999</v>
      </c>
      <c r="AO90" s="100">
        <v>25.853632000000001</v>
      </c>
      <c r="AP90" s="100">
        <v>36.130768000000003</v>
      </c>
      <c r="AQ90" s="100">
        <v>4.2168767000000003</v>
      </c>
      <c r="AR90" s="100">
        <v>4.6111068</v>
      </c>
      <c r="AS90" s="128"/>
      <c r="AT90" s="123">
        <v>1983</v>
      </c>
      <c r="AU90" s="100">
        <v>0.1709058</v>
      </c>
      <c r="AV90" s="100">
        <v>8.2686800000000005E-2</v>
      </c>
      <c r="AW90" s="100">
        <v>0.87501700000000004</v>
      </c>
      <c r="AX90" s="100">
        <v>1.2491402</v>
      </c>
      <c r="AY90" s="100">
        <v>0.7415988</v>
      </c>
      <c r="AZ90" s="100">
        <v>0.94457840000000004</v>
      </c>
      <c r="BA90" s="100">
        <v>1.7756613000000001</v>
      </c>
      <c r="BB90" s="100">
        <v>1.6650498</v>
      </c>
      <c r="BC90" s="100">
        <v>1.9089990999999999</v>
      </c>
      <c r="BD90" s="100">
        <v>2.8680452000000001</v>
      </c>
      <c r="BE90" s="100">
        <v>5.3148305999999996</v>
      </c>
      <c r="BF90" s="100">
        <v>7.0323488000000003</v>
      </c>
      <c r="BG90" s="100">
        <v>12.518476</v>
      </c>
      <c r="BH90" s="100">
        <v>13.625031999999999</v>
      </c>
      <c r="BI90" s="100">
        <v>20.097624</v>
      </c>
      <c r="BJ90" s="100">
        <v>23.909901999999999</v>
      </c>
      <c r="BK90" s="100">
        <v>29.505451999999998</v>
      </c>
      <c r="BL90" s="100">
        <v>32.941994999999999</v>
      </c>
      <c r="BM90" s="100">
        <v>4.0471700999999998</v>
      </c>
      <c r="BN90" s="100">
        <v>4.8744892999999996</v>
      </c>
      <c r="BO90" s="128"/>
      <c r="BP90" s="123">
        <v>1983</v>
      </c>
    </row>
    <row r="91" spans="1:68">
      <c r="A91" s="128"/>
      <c r="B91" s="123">
        <v>1984</v>
      </c>
      <c r="C91" s="100">
        <v>0.16476850000000001</v>
      </c>
      <c r="D91" s="100">
        <v>0.49362650000000002</v>
      </c>
      <c r="E91" s="100">
        <v>1.145705</v>
      </c>
      <c r="F91" s="100">
        <v>1.8241073999999999</v>
      </c>
      <c r="G91" s="100">
        <v>2.3295395999999999</v>
      </c>
      <c r="H91" s="100">
        <v>1.6879139000000001</v>
      </c>
      <c r="I91" s="100">
        <v>1.2762264999999999</v>
      </c>
      <c r="J91" s="100">
        <v>1.6590103</v>
      </c>
      <c r="K91" s="100">
        <v>2.9409849000000001</v>
      </c>
      <c r="L91" s="100">
        <v>2.4681546000000001</v>
      </c>
      <c r="M91" s="100">
        <v>6.5802807000000003</v>
      </c>
      <c r="N91" s="100">
        <v>7.8427682000000001</v>
      </c>
      <c r="O91" s="100">
        <v>10.134974</v>
      </c>
      <c r="P91" s="100">
        <v>18.044678999999999</v>
      </c>
      <c r="Q91" s="100">
        <v>21.612493000000001</v>
      </c>
      <c r="R91" s="100">
        <v>25.717604000000001</v>
      </c>
      <c r="S91" s="100">
        <v>40.906488000000003</v>
      </c>
      <c r="T91" s="100">
        <v>16.557936000000002</v>
      </c>
      <c r="U91" s="100">
        <v>4.2554767</v>
      </c>
      <c r="V91" s="100">
        <v>5.3840133000000003</v>
      </c>
      <c r="W91" s="128"/>
      <c r="X91" s="123">
        <v>1984</v>
      </c>
      <c r="Y91" s="100">
        <v>0.34666789999999997</v>
      </c>
      <c r="Z91" s="100">
        <v>0.17281540000000001</v>
      </c>
      <c r="AA91" s="100">
        <v>0.59941889999999998</v>
      </c>
      <c r="AB91" s="100">
        <v>0.79421430000000004</v>
      </c>
      <c r="AC91" s="100">
        <v>1.5035333</v>
      </c>
      <c r="AD91" s="100">
        <v>1.5646709999999999</v>
      </c>
      <c r="AE91" s="100">
        <v>1.7744483</v>
      </c>
      <c r="AF91" s="100">
        <v>3.4484363999999998</v>
      </c>
      <c r="AG91" s="100">
        <v>3.317285</v>
      </c>
      <c r="AH91" s="100">
        <v>4.4052179000000002</v>
      </c>
      <c r="AI91" s="100">
        <v>5.2481258999999998</v>
      </c>
      <c r="AJ91" s="100">
        <v>5.3415378999999996</v>
      </c>
      <c r="AK91" s="100">
        <v>7.8539392000000001</v>
      </c>
      <c r="AL91" s="100">
        <v>14.195496</v>
      </c>
      <c r="AM91" s="100">
        <v>11.489653000000001</v>
      </c>
      <c r="AN91" s="100">
        <v>26.103733999999999</v>
      </c>
      <c r="AO91" s="100">
        <v>23.910098000000001</v>
      </c>
      <c r="AP91" s="100">
        <v>30.038689999999999</v>
      </c>
      <c r="AQ91" s="100">
        <v>4.2301298000000003</v>
      </c>
      <c r="AR91" s="100">
        <v>4.6604453000000001</v>
      </c>
      <c r="AS91" s="128"/>
      <c r="AT91" s="123">
        <v>1984</v>
      </c>
      <c r="AU91" s="100">
        <v>0.25341409999999998</v>
      </c>
      <c r="AV91" s="100">
        <v>0.33715469999999997</v>
      </c>
      <c r="AW91" s="100">
        <v>0.87875199999999998</v>
      </c>
      <c r="AX91" s="100">
        <v>1.3204817</v>
      </c>
      <c r="AY91" s="100">
        <v>1.9231750999999999</v>
      </c>
      <c r="AZ91" s="100">
        <v>1.6268929999999999</v>
      </c>
      <c r="BA91" s="100">
        <v>1.5239513</v>
      </c>
      <c r="BB91" s="100">
        <v>2.5364787999999998</v>
      </c>
      <c r="BC91" s="100">
        <v>3.1242996999999999</v>
      </c>
      <c r="BD91" s="100">
        <v>3.4131117</v>
      </c>
      <c r="BE91" s="100">
        <v>5.9302628000000004</v>
      </c>
      <c r="BF91" s="100">
        <v>6.6055259</v>
      </c>
      <c r="BG91" s="100">
        <v>8.9597835999999997</v>
      </c>
      <c r="BH91" s="100">
        <v>15.979041</v>
      </c>
      <c r="BI91" s="100">
        <v>15.951790000000001</v>
      </c>
      <c r="BJ91" s="100">
        <v>25.946892999999999</v>
      </c>
      <c r="BK91" s="100">
        <v>29.878532</v>
      </c>
      <c r="BL91" s="100">
        <v>26.449662</v>
      </c>
      <c r="BM91" s="100">
        <v>4.2427846000000002</v>
      </c>
      <c r="BN91" s="100">
        <v>4.9972646000000003</v>
      </c>
      <c r="BO91" s="128"/>
      <c r="BP91" s="123">
        <v>1984</v>
      </c>
    </row>
    <row r="92" spans="1:68">
      <c r="A92" s="128"/>
      <c r="B92" s="123">
        <v>1985</v>
      </c>
      <c r="C92" s="100">
        <v>0.4884617</v>
      </c>
      <c r="D92" s="100">
        <v>0.16595750000000001</v>
      </c>
      <c r="E92" s="100">
        <v>1.0127872</v>
      </c>
      <c r="F92" s="100">
        <v>1.7991625</v>
      </c>
      <c r="G92" s="100">
        <v>1.4565603</v>
      </c>
      <c r="H92" s="100">
        <v>1.0493824</v>
      </c>
      <c r="I92" s="100">
        <v>2.0718814999999999</v>
      </c>
      <c r="J92" s="100">
        <v>0.96058399999999999</v>
      </c>
      <c r="K92" s="100">
        <v>3.0239862999999998</v>
      </c>
      <c r="L92" s="100">
        <v>3.0940151999999999</v>
      </c>
      <c r="M92" s="100">
        <v>5.0666532000000002</v>
      </c>
      <c r="N92" s="100">
        <v>7.0114026000000003</v>
      </c>
      <c r="O92" s="100">
        <v>14.215837000000001</v>
      </c>
      <c r="P92" s="100">
        <v>19.692171999999999</v>
      </c>
      <c r="Q92" s="100">
        <v>24.373480000000001</v>
      </c>
      <c r="R92" s="100">
        <v>31.663105000000002</v>
      </c>
      <c r="S92" s="100">
        <v>42.576676999999997</v>
      </c>
      <c r="T92" s="100">
        <v>92.572592</v>
      </c>
      <c r="U92" s="100">
        <v>4.8079802000000003</v>
      </c>
      <c r="V92" s="100">
        <v>6.7261772999999998</v>
      </c>
      <c r="W92" s="128"/>
      <c r="X92" s="123">
        <v>1985</v>
      </c>
      <c r="Y92" s="100">
        <v>0</v>
      </c>
      <c r="Z92" s="100">
        <v>0.174652</v>
      </c>
      <c r="AA92" s="100">
        <v>1.2126870999999999</v>
      </c>
      <c r="AB92" s="100">
        <v>1.2544512999999999</v>
      </c>
      <c r="AC92" s="100">
        <v>2.5644816000000001</v>
      </c>
      <c r="AD92" s="100">
        <v>1.6859580999999999</v>
      </c>
      <c r="AE92" s="100">
        <v>1.7594201</v>
      </c>
      <c r="AF92" s="100">
        <v>1.9899969</v>
      </c>
      <c r="AG92" s="100">
        <v>1.6931826000000001</v>
      </c>
      <c r="AH92" s="100">
        <v>6.0227056000000001</v>
      </c>
      <c r="AI92" s="100">
        <v>5.5859367999999998</v>
      </c>
      <c r="AJ92" s="100">
        <v>8.2901664999999998</v>
      </c>
      <c r="AK92" s="100">
        <v>14.566082</v>
      </c>
      <c r="AL92" s="100">
        <v>15.388245</v>
      </c>
      <c r="AM92" s="100">
        <v>21.2193</v>
      </c>
      <c r="AN92" s="100">
        <v>29.894553999999999</v>
      </c>
      <c r="AO92" s="100">
        <v>35.526133000000002</v>
      </c>
      <c r="AP92" s="100">
        <v>38.283546000000001</v>
      </c>
      <c r="AQ92" s="100">
        <v>5.4897904999999998</v>
      </c>
      <c r="AR92" s="100">
        <v>5.9021667000000004</v>
      </c>
      <c r="AS92" s="128"/>
      <c r="AT92" s="123">
        <v>1985</v>
      </c>
      <c r="AU92" s="100">
        <v>0.2500925</v>
      </c>
      <c r="AV92" s="100">
        <v>0.17019380000000001</v>
      </c>
      <c r="AW92" s="100">
        <v>1.1104087</v>
      </c>
      <c r="AX92" s="100">
        <v>1.5329124000000001</v>
      </c>
      <c r="AY92" s="100">
        <v>2.0008137000000001</v>
      </c>
      <c r="AZ92" s="100">
        <v>1.3641459</v>
      </c>
      <c r="BA92" s="100">
        <v>1.9159306</v>
      </c>
      <c r="BB92" s="100">
        <v>1.4662326999999999</v>
      </c>
      <c r="BC92" s="100">
        <v>2.3747647000000001</v>
      </c>
      <c r="BD92" s="100">
        <v>4.5195917999999997</v>
      </c>
      <c r="BE92" s="100">
        <v>5.3202882000000002</v>
      </c>
      <c r="BF92" s="100">
        <v>7.6413921</v>
      </c>
      <c r="BG92" s="100">
        <v>14.395697999999999</v>
      </c>
      <c r="BH92" s="100">
        <v>17.388470999999999</v>
      </c>
      <c r="BI92" s="100">
        <v>22.612788999999999</v>
      </c>
      <c r="BJ92" s="100">
        <v>30.614547000000002</v>
      </c>
      <c r="BK92" s="100">
        <v>38.026428000000003</v>
      </c>
      <c r="BL92" s="100">
        <v>52.797438999999997</v>
      </c>
      <c r="BM92" s="100">
        <v>5.1493789000000003</v>
      </c>
      <c r="BN92" s="100">
        <v>6.1053025999999999</v>
      </c>
      <c r="BO92" s="128"/>
      <c r="BP92" s="123">
        <v>1985</v>
      </c>
    </row>
    <row r="93" spans="1:68">
      <c r="A93" s="128"/>
      <c r="B93" s="123">
        <v>1986</v>
      </c>
      <c r="C93" s="100">
        <v>0.48463699999999998</v>
      </c>
      <c r="D93" s="100">
        <v>0.16532259999999999</v>
      </c>
      <c r="E93" s="100">
        <v>2.0827073</v>
      </c>
      <c r="F93" s="100">
        <v>2.7594180000000001</v>
      </c>
      <c r="G93" s="100">
        <v>2.0575465999999998</v>
      </c>
      <c r="H93" s="100">
        <v>1.1734386000000001</v>
      </c>
      <c r="I93" s="100">
        <v>0.94384889999999999</v>
      </c>
      <c r="J93" s="100">
        <v>2.4931982000000001</v>
      </c>
      <c r="K93" s="100">
        <v>2.4994375999999998</v>
      </c>
      <c r="L93" s="100">
        <v>3.9244564999999998</v>
      </c>
      <c r="M93" s="100">
        <v>5.3050538999999999</v>
      </c>
      <c r="N93" s="100">
        <v>9.0948305000000005</v>
      </c>
      <c r="O93" s="100">
        <v>11.376597</v>
      </c>
      <c r="P93" s="100">
        <v>19.545051000000001</v>
      </c>
      <c r="Q93" s="100">
        <v>29.138642999999998</v>
      </c>
      <c r="R93" s="100">
        <v>26.366937</v>
      </c>
      <c r="S93" s="100">
        <v>40.698813999999999</v>
      </c>
      <c r="T93" s="100">
        <v>51.862737000000003</v>
      </c>
      <c r="U93" s="100">
        <v>4.9873833999999997</v>
      </c>
      <c r="V93" s="100">
        <v>6.3931377999999999</v>
      </c>
      <c r="W93" s="128"/>
      <c r="X93" s="123">
        <v>1986</v>
      </c>
      <c r="Y93" s="100">
        <v>0.1696454</v>
      </c>
      <c r="Z93" s="100">
        <v>0.17403109999999999</v>
      </c>
      <c r="AA93" s="100">
        <v>0.93846339999999995</v>
      </c>
      <c r="AB93" s="100">
        <v>2.2773129999999999</v>
      </c>
      <c r="AC93" s="100">
        <v>1.676096</v>
      </c>
      <c r="AD93" s="100">
        <v>1.7998829999999999</v>
      </c>
      <c r="AE93" s="100">
        <v>1.5785020999999999</v>
      </c>
      <c r="AF93" s="100">
        <v>1.9201659</v>
      </c>
      <c r="AG93" s="100">
        <v>2.225752</v>
      </c>
      <c r="AH93" s="100">
        <v>3.1777771000000001</v>
      </c>
      <c r="AI93" s="100">
        <v>6.3915164999999998</v>
      </c>
      <c r="AJ93" s="100">
        <v>7.5532367999999996</v>
      </c>
      <c r="AK93" s="100">
        <v>9.2432999999999996</v>
      </c>
      <c r="AL93" s="100">
        <v>16.442014</v>
      </c>
      <c r="AM93" s="100">
        <v>19.328945000000001</v>
      </c>
      <c r="AN93" s="100">
        <v>27.647366000000002</v>
      </c>
      <c r="AO93" s="100">
        <v>23.59206</v>
      </c>
      <c r="AP93" s="100">
        <v>30.658956</v>
      </c>
      <c r="AQ93" s="100">
        <v>4.8390136000000004</v>
      </c>
      <c r="AR93" s="100">
        <v>5.1345948000000003</v>
      </c>
      <c r="AS93" s="128"/>
      <c r="AT93" s="123">
        <v>1986</v>
      </c>
      <c r="AU93" s="100">
        <v>0.33099289999999998</v>
      </c>
      <c r="AV93" s="100">
        <v>0.1695651</v>
      </c>
      <c r="AW93" s="100">
        <v>1.5249191</v>
      </c>
      <c r="AX93" s="100">
        <v>2.5237118000000001</v>
      </c>
      <c r="AY93" s="100">
        <v>1.8702650000000001</v>
      </c>
      <c r="AZ93" s="100">
        <v>1.4831657</v>
      </c>
      <c r="BA93" s="100">
        <v>1.2606297</v>
      </c>
      <c r="BB93" s="100">
        <v>2.2104821000000001</v>
      </c>
      <c r="BC93" s="100">
        <v>2.3660891999999998</v>
      </c>
      <c r="BD93" s="100">
        <v>3.5617947999999999</v>
      </c>
      <c r="BE93" s="100">
        <v>5.8356437999999997</v>
      </c>
      <c r="BF93" s="100">
        <v>8.3384511000000003</v>
      </c>
      <c r="BG93" s="100">
        <v>10.285878</v>
      </c>
      <c r="BH93" s="100">
        <v>17.889997999999999</v>
      </c>
      <c r="BI93" s="100">
        <v>23.668789</v>
      </c>
      <c r="BJ93" s="100">
        <v>27.123491999999999</v>
      </c>
      <c r="BK93" s="100">
        <v>29.725712999999999</v>
      </c>
      <c r="BL93" s="100">
        <v>36.350698999999999</v>
      </c>
      <c r="BM93" s="100">
        <v>4.9131153000000003</v>
      </c>
      <c r="BN93" s="100">
        <v>5.6382789000000004</v>
      </c>
      <c r="BO93" s="128"/>
      <c r="BP93" s="123">
        <v>1986</v>
      </c>
    </row>
    <row r="94" spans="1:68">
      <c r="A94" s="128"/>
      <c r="B94" s="123">
        <v>1987</v>
      </c>
      <c r="C94" s="100">
        <v>0.16021640000000001</v>
      </c>
      <c r="D94" s="100">
        <v>0.81491219999999998</v>
      </c>
      <c r="E94" s="100">
        <v>0.76596070000000005</v>
      </c>
      <c r="F94" s="100">
        <v>1.2716175000000001</v>
      </c>
      <c r="G94" s="100">
        <v>2.0757593000000001</v>
      </c>
      <c r="H94" s="100">
        <v>1.2931165</v>
      </c>
      <c r="I94" s="100">
        <v>2.0038071999999998</v>
      </c>
      <c r="J94" s="100">
        <v>1.2592615</v>
      </c>
      <c r="K94" s="100">
        <v>2.3118180000000002</v>
      </c>
      <c r="L94" s="100">
        <v>2.0149328999999998</v>
      </c>
      <c r="M94" s="100">
        <v>5.4596363999999999</v>
      </c>
      <c r="N94" s="100">
        <v>9.7273451000000009</v>
      </c>
      <c r="O94" s="100">
        <v>12.661932</v>
      </c>
      <c r="P94" s="100">
        <v>18.285796000000001</v>
      </c>
      <c r="Q94" s="100">
        <v>26.303305000000002</v>
      </c>
      <c r="R94" s="100">
        <v>28.328612</v>
      </c>
      <c r="S94" s="100">
        <v>36.949137999999998</v>
      </c>
      <c r="T94" s="100">
        <v>46.891378000000003</v>
      </c>
      <c r="U94" s="100">
        <v>4.6561729999999999</v>
      </c>
      <c r="V94" s="100">
        <v>5.94963</v>
      </c>
      <c r="W94" s="128"/>
      <c r="X94" s="123">
        <v>1987</v>
      </c>
      <c r="Y94" s="100">
        <v>0.16820070000000001</v>
      </c>
      <c r="Z94" s="100">
        <v>0.51495519999999995</v>
      </c>
      <c r="AA94" s="100">
        <v>0.48406850000000001</v>
      </c>
      <c r="AB94" s="100">
        <v>2.6528835000000002</v>
      </c>
      <c r="AC94" s="100">
        <v>1.5319777000000001</v>
      </c>
      <c r="AD94" s="100">
        <v>1.4653947000000001</v>
      </c>
      <c r="AE94" s="100">
        <v>1.7015853000000001</v>
      </c>
      <c r="AF94" s="100">
        <v>2.2426194000000002</v>
      </c>
      <c r="AG94" s="100">
        <v>3.5456295</v>
      </c>
      <c r="AH94" s="100">
        <v>4.2681842000000003</v>
      </c>
      <c r="AI94" s="100">
        <v>7.8790858999999998</v>
      </c>
      <c r="AJ94" s="100">
        <v>8.1697121999999993</v>
      </c>
      <c r="AK94" s="100">
        <v>14.932829</v>
      </c>
      <c r="AL94" s="100">
        <v>16.448409000000002</v>
      </c>
      <c r="AM94" s="100">
        <v>25.074569</v>
      </c>
      <c r="AN94" s="100">
        <v>24.638964000000001</v>
      </c>
      <c r="AO94" s="100">
        <v>30.699380000000001</v>
      </c>
      <c r="AP94" s="100">
        <v>43.212544000000001</v>
      </c>
      <c r="AQ94" s="100">
        <v>5.7576963000000001</v>
      </c>
      <c r="AR94" s="100">
        <v>6.1034385999999996</v>
      </c>
      <c r="AS94" s="128"/>
      <c r="AT94" s="123">
        <v>1987</v>
      </c>
      <c r="AU94" s="100">
        <v>0.16411149999999999</v>
      </c>
      <c r="AV94" s="100">
        <v>0.6688191</v>
      </c>
      <c r="AW94" s="100">
        <v>0.62867280000000003</v>
      </c>
      <c r="AX94" s="100">
        <v>1.9476766999999999</v>
      </c>
      <c r="AY94" s="100">
        <v>1.8083142000000001</v>
      </c>
      <c r="AZ94" s="100">
        <v>1.3784068</v>
      </c>
      <c r="BA94" s="100">
        <v>1.8529656000000001</v>
      </c>
      <c r="BB94" s="100">
        <v>1.7466375000000001</v>
      </c>
      <c r="BC94" s="100">
        <v>2.9138617</v>
      </c>
      <c r="BD94" s="100">
        <v>3.1092021000000001</v>
      </c>
      <c r="BE94" s="100">
        <v>6.6427174999999998</v>
      </c>
      <c r="BF94" s="100">
        <v>8.9622395000000008</v>
      </c>
      <c r="BG94" s="100">
        <v>13.817651</v>
      </c>
      <c r="BH94" s="100">
        <v>17.309615000000001</v>
      </c>
      <c r="BI94" s="100">
        <v>25.619448999999999</v>
      </c>
      <c r="BJ94" s="100">
        <v>26.148295999999998</v>
      </c>
      <c r="BK94" s="100">
        <v>32.964542999999999</v>
      </c>
      <c r="BL94" s="100">
        <v>44.211978000000002</v>
      </c>
      <c r="BM94" s="100">
        <v>5.2078613000000002</v>
      </c>
      <c r="BN94" s="100">
        <v>5.9829789</v>
      </c>
      <c r="BO94" s="128"/>
      <c r="BP94" s="123">
        <v>1987</v>
      </c>
    </row>
    <row r="95" spans="1:68">
      <c r="A95" s="128"/>
      <c r="B95" s="123">
        <v>1988</v>
      </c>
      <c r="C95" s="100">
        <v>0</v>
      </c>
      <c r="D95" s="100">
        <v>0.31962970000000002</v>
      </c>
      <c r="E95" s="100">
        <v>0.93479780000000001</v>
      </c>
      <c r="F95" s="100">
        <v>1.2527944</v>
      </c>
      <c r="G95" s="100">
        <v>1.9312677</v>
      </c>
      <c r="H95" s="100">
        <v>1.9760363000000001</v>
      </c>
      <c r="I95" s="100">
        <v>1.2053421</v>
      </c>
      <c r="J95" s="100">
        <v>1.8721479000000001</v>
      </c>
      <c r="K95" s="100">
        <v>2.0129296999999999</v>
      </c>
      <c r="L95" s="100">
        <v>2.8200911999999998</v>
      </c>
      <c r="M95" s="100">
        <v>4.0620064999999999</v>
      </c>
      <c r="N95" s="100">
        <v>7.9935837999999997</v>
      </c>
      <c r="O95" s="100">
        <v>14.399247000000001</v>
      </c>
      <c r="P95" s="100">
        <v>16.079920999999999</v>
      </c>
      <c r="Q95" s="100">
        <v>23.980702999999998</v>
      </c>
      <c r="R95" s="100">
        <v>29.333911000000001</v>
      </c>
      <c r="S95" s="100">
        <v>43.368661000000003</v>
      </c>
      <c r="T95" s="100">
        <v>55.430909</v>
      </c>
      <c r="U95" s="100">
        <v>4.6066497000000002</v>
      </c>
      <c r="V95" s="100">
        <v>5.9637851</v>
      </c>
      <c r="W95" s="128"/>
      <c r="X95" s="123">
        <v>1988</v>
      </c>
      <c r="Y95" s="100">
        <v>0.33325389999999999</v>
      </c>
      <c r="Z95" s="100">
        <v>0.5062198</v>
      </c>
      <c r="AA95" s="100">
        <v>0.98477210000000004</v>
      </c>
      <c r="AB95" s="100">
        <v>1.3057103000000001</v>
      </c>
      <c r="AC95" s="100">
        <v>1.5321302999999999</v>
      </c>
      <c r="AD95" s="100">
        <v>0.71827010000000002</v>
      </c>
      <c r="AE95" s="100">
        <v>1.0593268</v>
      </c>
      <c r="AF95" s="100">
        <v>2.0489348999999999</v>
      </c>
      <c r="AG95" s="100">
        <v>2.2806416999999999</v>
      </c>
      <c r="AH95" s="100">
        <v>6.4330696999999999</v>
      </c>
      <c r="AI95" s="100">
        <v>5.2996698000000002</v>
      </c>
      <c r="AJ95" s="100">
        <v>9.0776801999999996</v>
      </c>
      <c r="AK95" s="100">
        <v>12.160026</v>
      </c>
      <c r="AL95" s="100">
        <v>12.753553</v>
      </c>
      <c r="AM95" s="100">
        <v>22.054507999999998</v>
      </c>
      <c r="AN95" s="100">
        <v>28.659976</v>
      </c>
      <c r="AO95" s="100">
        <v>31.768661999999999</v>
      </c>
      <c r="AP95" s="100">
        <v>51.095548999999998</v>
      </c>
      <c r="AQ95" s="100">
        <v>5.3843801999999998</v>
      </c>
      <c r="AR95" s="100">
        <v>5.7535077000000001</v>
      </c>
      <c r="AS95" s="128"/>
      <c r="AT95" s="123">
        <v>1988</v>
      </c>
      <c r="AU95" s="100">
        <v>0.162661</v>
      </c>
      <c r="AV95" s="100">
        <v>0.41039039999999999</v>
      </c>
      <c r="AW95" s="100">
        <v>0.9591345</v>
      </c>
      <c r="AX95" s="100">
        <v>1.2787052000000001</v>
      </c>
      <c r="AY95" s="100">
        <v>1.7347767999999999</v>
      </c>
      <c r="AZ95" s="100">
        <v>1.3526925000000001</v>
      </c>
      <c r="BA95" s="100">
        <v>1.1324951000000001</v>
      </c>
      <c r="BB95" s="100">
        <v>1.960091</v>
      </c>
      <c r="BC95" s="100">
        <v>2.1437862999999999</v>
      </c>
      <c r="BD95" s="100">
        <v>4.5747235999999996</v>
      </c>
      <c r="BE95" s="100">
        <v>4.6675898</v>
      </c>
      <c r="BF95" s="100">
        <v>8.5269954000000006</v>
      </c>
      <c r="BG95" s="100">
        <v>13.265955</v>
      </c>
      <c r="BH95" s="100">
        <v>14.317659000000001</v>
      </c>
      <c r="BI95" s="100">
        <v>22.907599000000001</v>
      </c>
      <c r="BJ95" s="100">
        <v>28.936429</v>
      </c>
      <c r="BK95" s="100">
        <v>35.988247000000001</v>
      </c>
      <c r="BL95" s="100">
        <v>52.288341000000003</v>
      </c>
      <c r="BM95" s="100">
        <v>4.9963211000000003</v>
      </c>
      <c r="BN95" s="100">
        <v>5.8040282999999997</v>
      </c>
      <c r="BO95" s="128"/>
      <c r="BP95" s="123">
        <v>1988</v>
      </c>
    </row>
    <row r="96" spans="1:68">
      <c r="A96" s="128"/>
      <c r="B96" s="123">
        <v>1989</v>
      </c>
      <c r="C96" s="100">
        <v>0.15697800000000001</v>
      </c>
      <c r="D96" s="100">
        <v>0.31395299999999998</v>
      </c>
      <c r="E96" s="100">
        <v>1.4144516</v>
      </c>
      <c r="F96" s="100">
        <v>1.2462819000000001</v>
      </c>
      <c r="G96" s="100">
        <v>2.0673086000000001</v>
      </c>
      <c r="H96" s="100">
        <v>1.9505642999999999</v>
      </c>
      <c r="I96" s="100">
        <v>0.88070159999999997</v>
      </c>
      <c r="J96" s="100">
        <v>1.2325972999999999</v>
      </c>
      <c r="K96" s="100">
        <v>2.2591431000000002</v>
      </c>
      <c r="L96" s="100">
        <v>3.1101619</v>
      </c>
      <c r="M96" s="100">
        <v>3.9415662999999999</v>
      </c>
      <c r="N96" s="100">
        <v>11.046419</v>
      </c>
      <c r="O96" s="100">
        <v>10.693016999999999</v>
      </c>
      <c r="P96" s="100">
        <v>18.242944000000001</v>
      </c>
      <c r="Q96" s="100">
        <v>32.987591999999999</v>
      </c>
      <c r="R96" s="100">
        <v>42.056916999999999</v>
      </c>
      <c r="S96" s="100">
        <v>49.308385000000001</v>
      </c>
      <c r="T96" s="100">
        <v>47.523761999999998</v>
      </c>
      <c r="U96" s="100">
        <v>5.1743116999999996</v>
      </c>
      <c r="V96" s="100">
        <v>6.6785812</v>
      </c>
      <c r="W96" s="128"/>
      <c r="X96" s="123">
        <v>1989</v>
      </c>
      <c r="Y96" s="100">
        <v>0</v>
      </c>
      <c r="Z96" s="100">
        <v>0.33120100000000002</v>
      </c>
      <c r="AA96" s="100">
        <v>0.66238540000000001</v>
      </c>
      <c r="AB96" s="100">
        <v>2.0259787999999999</v>
      </c>
      <c r="AC96" s="100">
        <v>1.5181718</v>
      </c>
      <c r="AD96" s="100">
        <v>1.1325445000000001</v>
      </c>
      <c r="AE96" s="100">
        <v>1.1810244999999999</v>
      </c>
      <c r="AF96" s="100">
        <v>3.2522137999999998</v>
      </c>
      <c r="AG96" s="100">
        <v>2.3493165</v>
      </c>
      <c r="AH96" s="100">
        <v>4.6060711999999997</v>
      </c>
      <c r="AI96" s="100">
        <v>6.1668598000000001</v>
      </c>
      <c r="AJ96" s="100">
        <v>8.8644624000000007</v>
      </c>
      <c r="AK96" s="100">
        <v>15.920087000000001</v>
      </c>
      <c r="AL96" s="100">
        <v>19.249054000000001</v>
      </c>
      <c r="AM96" s="100">
        <v>24.453465000000001</v>
      </c>
      <c r="AN96" s="100">
        <v>30.263385</v>
      </c>
      <c r="AO96" s="100">
        <v>42.598032000000003</v>
      </c>
      <c r="AP96" s="100">
        <v>58.135027999999998</v>
      </c>
      <c r="AQ96" s="100">
        <v>6.2894373000000003</v>
      </c>
      <c r="AR96" s="100">
        <v>6.5918510000000001</v>
      </c>
      <c r="AS96" s="128"/>
      <c r="AT96" s="123">
        <v>1989</v>
      </c>
      <c r="AU96" s="100">
        <v>8.0395499999999995E-2</v>
      </c>
      <c r="AV96" s="100">
        <v>0.32234639999999998</v>
      </c>
      <c r="AW96" s="100">
        <v>1.0482459</v>
      </c>
      <c r="AX96" s="100">
        <v>1.6275443000000001</v>
      </c>
      <c r="AY96" s="100">
        <v>1.7965469999999999</v>
      </c>
      <c r="AZ96" s="100">
        <v>1.5448191</v>
      </c>
      <c r="BA96" s="100">
        <v>1.0304323</v>
      </c>
      <c r="BB96" s="100">
        <v>2.2398145999999999</v>
      </c>
      <c r="BC96" s="100">
        <v>2.3033475999999999</v>
      </c>
      <c r="BD96" s="100">
        <v>3.837094</v>
      </c>
      <c r="BE96" s="100">
        <v>5.0307693999999996</v>
      </c>
      <c r="BF96" s="100">
        <v>9.9705936000000008</v>
      </c>
      <c r="BG96" s="100">
        <v>13.327439999999999</v>
      </c>
      <c r="BH96" s="100">
        <v>18.773793999999999</v>
      </c>
      <c r="BI96" s="100">
        <v>28.241969000000001</v>
      </c>
      <c r="BJ96" s="100">
        <v>35.109085</v>
      </c>
      <c r="BK96" s="100">
        <v>45.050384999999999</v>
      </c>
      <c r="BL96" s="100">
        <v>55.172221</v>
      </c>
      <c r="BM96" s="100">
        <v>5.7331756</v>
      </c>
      <c r="BN96" s="100">
        <v>6.6080170999999996</v>
      </c>
      <c r="BO96" s="128"/>
      <c r="BP96" s="123">
        <v>1989</v>
      </c>
    </row>
    <row r="97" spans="1:68">
      <c r="A97" s="128"/>
      <c r="B97" s="123">
        <v>1990</v>
      </c>
      <c r="C97" s="100">
        <v>0.15498329999999999</v>
      </c>
      <c r="D97" s="100">
        <v>0.7724143</v>
      </c>
      <c r="E97" s="100">
        <v>0.94638420000000001</v>
      </c>
      <c r="F97" s="100">
        <v>1.2544848</v>
      </c>
      <c r="G97" s="100">
        <v>1.3071459000000001</v>
      </c>
      <c r="H97" s="100">
        <v>1.1175838</v>
      </c>
      <c r="I97" s="100">
        <v>1.0012114999999999</v>
      </c>
      <c r="J97" s="100">
        <v>1.3713408</v>
      </c>
      <c r="K97" s="100">
        <v>2.4982004999999998</v>
      </c>
      <c r="L97" s="100">
        <v>2.9792762000000002</v>
      </c>
      <c r="M97" s="100">
        <v>4.7589360999999997</v>
      </c>
      <c r="N97" s="100">
        <v>5.9957102999999998</v>
      </c>
      <c r="O97" s="100">
        <v>12.506287</v>
      </c>
      <c r="P97" s="100">
        <v>18.165073</v>
      </c>
      <c r="Q97" s="100">
        <v>21.570715</v>
      </c>
      <c r="R97" s="100">
        <v>25.883769000000001</v>
      </c>
      <c r="S97" s="100">
        <v>48.281668000000003</v>
      </c>
      <c r="T97" s="100">
        <v>60.145311</v>
      </c>
      <c r="U97" s="100">
        <v>4.4764182999999997</v>
      </c>
      <c r="V97" s="100">
        <v>5.8090026000000003</v>
      </c>
      <c r="W97" s="128"/>
      <c r="X97" s="123">
        <v>1990</v>
      </c>
      <c r="Y97" s="100">
        <v>0.1631532</v>
      </c>
      <c r="Z97" s="100">
        <v>0</v>
      </c>
      <c r="AA97" s="100">
        <v>0.66605829999999999</v>
      </c>
      <c r="AB97" s="100">
        <v>1.459903</v>
      </c>
      <c r="AC97" s="100">
        <v>1.9407707000000001</v>
      </c>
      <c r="AD97" s="100">
        <v>1.2733861</v>
      </c>
      <c r="AE97" s="100">
        <v>1.5839896</v>
      </c>
      <c r="AF97" s="100">
        <v>1.6756082999999999</v>
      </c>
      <c r="AG97" s="100">
        <v>2.2626080000000002</v>
      </c>
      <c r="AH97" s="100">
        <v>2.2981734</v>
      </c>
      <c r="AI97" s="100">
        <v>6.2362802000000004</v>
      </c>
      <c r="AJ97" s="100">
        <v>7.2395771</v>
      </c>
      <c r="AK97" s="100">
        <v>10.252177</v>
      </c>
      <c r="AL97" s="100">
        <v>13.483971</v>
      </c>
      <c r="AM97" s="100">
        <v>19.952852</v>
      </c>
      <c r="AN97" s="100">
        <v>29.906068000000001</v>
      </c>
      <c r="AO97" s="100">
        <v>29.427596999999999</v>
      </c>
      <c r="AP97" s="100">
        <v>56.813339999999997</v>
      </c>
      <c r="AQ97" s="100">
        <v>5.1555678</v>
      </c>
      <c r="AR97" s="100">
        <v>5.3980797999999997</v>
      </c>
      <c r="AS97" s="128"/>
      <c r="AT97" s="123">
        <v>1990</v>
      </c>
      <c r="AU97" s="100">
        <v>0.1589633</v>
      </c>
      <c r="AV97" s="100">
        <v>0.3961017</v>
      </c>
      <c r="AW97" s="100">
        <v>0.81001829999999997</v>
      </c>
      <c r="AX97" s="100">
        <v>1.3548173999999999</v>
      </c>
      <c r="AY97" s="100">
        <v>1.6196001</v>
      </c>
      <c r="AZ97" s="100">
        <v>1.1949892</v>
      </c>
      <c r="BA97" s="100">
        <v>1.291617</v>
      </c>
      <c r="BB97" s="100">
        <v>1.5234961</v>
      </c>
      <c r="BC97" s="100">
        <v>2.3824348</v>
      </c>
      <c r="BD97" s="100">
        <v>2.6473369999999998</v>
      </c>
      <c r="BE97" s="100">
        <v>5.4801726999999998</v>
      </c>
      <c r="BF97" s="100">
        <v>6.6109692999999998</v>
      </c>
      <c r="BG97" s="100">
        <v>11.3749</v>
      </c>
      <c r="BH97" s="100">
        <v>15.701644999999999</v>
      </c>
      <c r="BI97" s="100">
        <v>20.674437000000001</v>
      </c>
      <c r="BJ97" s="100">
        <v>28.249490999999999</v>
      </c>
      <c r="BK97" s="100">
        <v>36.34695</v>
      </c>
      <c r="BL97" s="100">
        <v>57.754373999999999</v>
      </c>
      <c r="BM97" s="100">
        <v>4.8168404999999996</v>
      </c>
      <c r="BN97" s="100">
        <v>5.5527351999999999</v>
      </c>
      <c r="BO97" s="128"/>
      <c r="BP97" s="123">
        <v>1990</v>
      </c>
    </row>
    <row r="98" spans="1:68">
      <c r="A98" s="128"/>
      <c r="B98" s="123">
        <v>1991</v>
      </c>
      <c r="C98" s="100">
        <v>0.1533032</v>
      </c>
      <c r="D98" s="100">
        <v>0.153276</v>
      </c>
      <c r="E98" s="100">
        <v>0.9399807</v>
      </c>
      <c r="F98" s="100">
        <v>1.0017559</v>
      </c>
      <c r="G98" s="100">
        <v>0.98992539999999996</v>
      </c>
      <c r="H98" s="100">
        <v>1.1384205999999999</v>
      </c>
      <c r="I98" s="100">
        <v>0.84059039999999996</v>
      </c>
      <c r="J98" s="100">
        <v>0.90330429999999995</v>
      </c>
      <c r="K98" s="100">
        <v>1.9843147999999999</v>
      </c>
      <c r="L98" s="100">
        <v>2.4691451999999998</v>
      </c>
      <c r="M98" s="100">
        <v>2.7664941000000001</v>
      </c>
      <c r="N98" s="100">
        <v>4.3560885000000003</v>
      </c>
      <c r="O98" s="100">
        <v>10.905749999999999</v>
      </c>
      <c r="P98" s="100">
        <v>16.242792000000001</v>
      </c>
      <c r="Q98" s="100">
        <v>20.131820000000001</v>
      </c>
      <c r="R98" s="100">
        <v>32.705841999999997</v>
      </c>
      <c r="S98" s="100">
        <v>27.246988000000002</v>
      </c>
      <c r="T98" s="100">
        <v>58.796923999999997</v>
      </c>
      <c r="U98" s="100">
        <v>3.8883819000000002</v>
      </c>
      <c r="V98" s="100">
        <v>5.0100815000000001</v>
      </c>
      <c r="W98" s="128"/>
      <c r="X98" s="123">
        <v>1991</v>
      </c>
      <c r="Y98" s="100">
        <v>0.16144629999999999</v>
      </c>
      <c r="Z98" s="100">
        <v>0.16134499999999999</v>
      </c>
      <c r="AA98" s="100">
        <v>0.99451690000000004</v>
      </c>
      <c r="AB98" s="100">
        <v>1.2024632</v>
      </c>
      <c r="AC98" s="100">
        <v>1.5950351</v>
      </c>
      <c r="AD98" s="100">
        <v>0.86091240000000002</v>
      </c>
      <c r="AE98" s="100">
        <v>1.2641319</v>
      </c>
      <c r="AF98" s="100">
        <v>1.2045307999999999</v>
      </c>
      <c r="AG98" s="100">
        <v>1.8775435</v>
      </c>
      <c r="AH98" s="100">
        <v>2.1884144999999999</v>
      </c>
      <c r="AI98" s="100">
        <v>3.6304493</v>
      </c>
      <c r="AJ98" s="100">
        <v>7.5282727999999999</v>
      </c>
      <c r="AK98" s="100">
        <v>10.538005999999999</v>
      </c>
      <c r="AL98" s="100">
        <v>15.658452</v>
      </c>
      <c r="AM98" s="100">
        <v>18.068384000000002</v>
      </c>
      <c r="AN98" s="100">
        <v>26.607303000000002</v>
      </c>
      <c r="AO98" s="100">
        <v>30.258226000000001</v>
      </c>
      <c r="AP98" s="100">
        <v>46.352258999999997</v>
      </c>
      <c r="AQ98" s="100">
        <v>4.7873786999999997</v>
      </c>
      <c r="AR98" s="100">
        <v>4.9135970000000002</v>
      </c>
      <c r="AS98" s="128"/>
      <c r="AT98" s="123">
        <v>1991</v>
      </c>
      <c r="AU98" s="100">
        <v>0.1572694</v>
      </c>
      <c r="AV98" s="100">
        <v>0.15720700000000001</v>
      </c>
      <c r="AW98" s="100">
        <v>0.96648009999999995</v>
      </c>
      <c r="AX98" s="100">
        <v>1.0996471000000001</v>
      </c>
      <c r="AY98" s="100">
        <v>1.2886930000000001</v>
      </c>
      <c r="AZ98" s="100">
        <v>1.0002408</v>
      </c>
      <c r="BA98" s="100">
        <v>1.0520889</v>
      </c>
      <c r="BB98" s="100">
        <v>1.0539096999999999</v>
      </c>
      <c r="BC98" s="100">
        <v>1.9315893</v>
      </c>
      <c r="BD98" s="100">
        <v>2.3320329000000002</v>
      </c>
      <c r="BE98" s="100">
        <v>3.1879697999999999</v>
      </c>
      <c r="BF98" s="100">
        <v>5.923273</v>
      </c>
      <c r="BG98" s="100">
        <v>10.721052</v>
      </c>
      <c r="BH98" s="100">
        <v>15.937086000000001</v>
      </c>
      <c r="BI98" s="100">
        <v>18.991492999999998</v>
      </c>
      <c r="BJ98" s="100">
        <v>29.129117000000001</v>
      </c>
      <c r="BK98" s="100">
        <v>29.152235999999998</v>
      </c>
      <c r="BL98" s="100">
        <v>49.919933999999998</v>
      </c>
      <c r="BM98" s="100">
        <v>4.3392643</v>
      </c>
      <c r="BN98" s="100">
        <v>4.9122896000000003</v>
      </c>
      <c r="BO98" s="128"/>
      <c r="BP98" s="123">
        <v>1991</v>
      </c>
    </row>
    <row r="99" spans="1:68">
      <c r="A99" s="128"/>
      <c r="B99" s="123">
        <v>1992</v>
      </c>
      <c r="C99" s="100">
        <v>0.45563969999999998</v>
      </c>
      <c r="D99" s="100">
        <v>0.15250530000000001</v>
      </c>
      <c r="E99" s="100">
        <v>0.31140810000000002</v>
      </c>
      <c r="F99" s="100">
        <v>1.0337978000000001</v>
      </c>
      <c r="G99" s="100">
        <v>0.41445280000000001</v>
      </c>
      <c r="H99" s="100">
        <v>1.0103955</v>
      </c>
      <c r="I99" s="100">
        <v>0.96479329999999996</v>
      </c>
      <c r="J99" s="100">
        <v>1.0368066</v>
      </c>
      <c r="K99" s="100">
        <v>1.5315905999999999</v>
      </c>
      <c r="L99" s="100">
        <v>2.1377036999999999</v>
      </c>
      <c r="M99" s="100">
        <v>4.4871017999999996</v>
      </c>
      <c r="N99" s="100">
        <v>6.4206832</v>
      </c>
      <c r="O99" s="100">
        <v>10.486518999999999</v>
      </c>
      <c r="P99" s="100">
        <v>11.087771999999999</v>
      </c>
      <c r="Q99" s="100">
        <v>20.49849</v>
      </c>
      <c r="R99" s="100">
        <v>32.727159999999998</v>
      </c>
      <c r="S99" s="100">
        <v>37.368361</v>
      </c>
      <c r="T99" s="100">
        <v>42.283298000000002</v>
      </c>
      <c r="U99" s="100">
        <v>3.8124739999999999</v>
      </c>
      <c r="V99" s="100">
        <v>4.8851559</v>
      </c>
      <c r="W99" s="128"/>
      <c r="X99" s="123">
        <v>1992</v>
      </c>
      <c r="Y99" s="100">
        <v>0.1598637</v>
      </c>
      <c r="Z99" s="100">
        <v>0.16050310000000001</v>
      </c>
      <c r="AA99" s="100">
        <v>0.4933148</v>
      </c>
      <c r="AB99" s="100">
        <v>0.62101969999999995</v>
      </c>
      <c r="AC99" s="100">
        <v>0.14186309999999999</v>
      </c>
      <c r="AD99" s="100">
        <v>0.58075719999999997</v>
      </c>
      <c r="AE99" s="100">
        <v>0.55213000000000001</v>
      </c>
      <c r="AF99" s="100">
        <v>0.44323620000000002</v>
      </c>
      <c r="AG99" s="100">
        <v>1.8715055</v>
      </c>
      <c r="AH99" s="100">
        <v>2.6019112999999998</v>
      </c>
      <c r="AI99" s="100">
        <v>5.1909074000000004</v>
      </c>
      <c r="AJ99" s="100">
        <v>4.3712264000000003</v>
      </c>
      <c r="AK99" s="100">
        <v>4.6584786999999999</v>
      </c>
      <c r="AL99" s="100">
        <v>15.597571</v>
      </c>
      <c r="AM99" s="100">
        <v>22.580005</v>
      </c>
      <c r="AN99" s="100">
        <v>34.950828999999999</v>
      </c>
      <c r="AO99" s="100">
        <v>35.682426</v>
      </c>
      <c r="AP99" s="100">
        <v>60.643864999999998</v>
      </c>
      <c r="AQ99" s="100">
        <v>4.8686607999999998</v>
      </c>
      <c r="AR99" s="100">
        <v>4.9848084999999998</v>
      </c>
      <c r="AS99" s="128"/>
      <c r="AT99" s="123">
        <v>1992</v>
      </c>
      <c r="AU99" s="100">
        <v>0.31153910000000001</v>
      </c>
      <c r="AV99" s="100">
        <v>0.15640200000000001</v>
      </c>
      <c r="AW99" s="100">
        <v>0.39988000000000001</v>
      </c>
      <c r="AX99" s="100">
        <v>0.83256569999999996</v>
      </c>
      <c r="AY99" s="100">
        <v>0.27996480000000001</v>
      </c>
      <c r="AZ99" s="100">
        <v>0.79620489999999999</v>
      </c>
      <c r="BA99" s="100">
        <v>0.75861489999999998</v>
      </c>
      <c r="BB99" s="100">
        <v>0.73965040000000004</v>
      </c>
      <c r="BC99" s="100">
        <v>1.7000086999999999</v>
      </c>
      <c r="BD99" s="100">
        <v>2.3648918999999999</v>
      </c>
      <c r="BE99" s="100">
        <v>4.8301401000000004</v>
      </c>
      <c r="BF99" s="100">
        <v>5.4067059000000004</v>
      </c>
      <c r="BG99" s="100">
        <v>7.5622579999999999</v>
      </c>
      <c r="BH99" s="100">
        <v>13.435681000000001</v>
      </c>
      <c r="BI99" s="100">
        <v>21.643554999999999</v>
      </c>
      <c r="BJ99" s="100">
        <v>34.029443999999998</v>
      </c>
      <c r="BK99" s="100">
        <v>36.303699000000002</v>
      </c>
      <c r="BL99" s="100">
        <v>55.307015</v>
      </c>
      <c r="BM99" s="100">
        <v>4.3424443999999998</v>
      </c>
      <c r="BN99" s="100">
        <v>4.9951683999999998</v>
      </c>
      <c r="BO99" s="128"/>
      <c r="BP99" s="123">
        <v>1992</v>
      </c>
    </row>
    <row r="100" spans="1:68">
      <c r="A100" s="128"/>
      <c r="B100" s="123">
        <v>1993</v>
      </c>
      <c r="C100" s="100">
        <v>0.45300590000000002</v>
      </c>
      <c r="D100" s="100">
        <v>0.4585957</v>
      </c>
      <c r="E100" s="100">
        <v>0.61657890000000004</v>
      </c>
      <c r="F100" s="100">
        <v>1.8139877</v>
      </c>
      <c r="G100" s="100">
        <v>1.3706666000000001</v>
      </c>
      <c r="H100" s="100">
        <v>0.43893919999999997</v>
      </c>
      <c r="I100" s="100">
        <v>0.82204960000000005</v>
      </c>
      <c r="J100" s="100">
        <v>0.87666750000000004</v>
      </c>
      <c r="K100" s="100">
        <v>1.2263938000000001</v>
      </c>
      <c r="L100" s="100">
        <v>2.1860827</v>
      </c>
      <c r="M100" s="100">
        <v>3.2965222000000001</v>
      </c>
      <c r="N100" s="100">
        <v>6.7917392000000003</v>
      </c>
      <c r="O100" s="100">
        <v>7.8355870000000003</v>
      </c>
      <c r="P100" s="100">
        <v>12.452014</v>
      </c>
      <c r="Q100" s="100">
        <v>15.590769999999999</v>
      </c>
      <c r="R100" s="100">
        <v>26.373087000000002</v>
      </c>
      <c r="S100" s="100">
        <v>42.981174000000003</v>
      </c>
      <c r="T100" s="100">
        <v>51.720708000000002</v>
      </c>
      <c r="U100" s="100">
        <v>3.7121469</v>
      </c>
      <c r="V100" s="100">
        <v>4.7299115</v>
      </c>
      <c r="W100" s="128"/>
      <c r="X100" s="123">
        <v>1993</v>
      </c>
      <c r="Y100" s="100">
        <v>0.31801560000000001</v>
      </c>
      <c r="Z100" s="100">
        <v>0</v>
      </c>
      <c r="AA100" s="100">
        <v>0.81397299999999995</v>
      </c>
      <c r="AB100" s="100">
        <v>1.5896735</v>
      </c>
      <c r="AC100" s="100">
        <v>0.70430170000000003</v>
      </c>
      <c r="AD100" s="100">
        <v>0.88333110000000004</v>
      </c>
      <c r="AE100" s="100">
        <v>0.95946659999999995</v>
      </c>
      <c r="AF100" s="100">
        <v>0.72782639999999998</v>
      </c>
      <c r="AG100" s="100">
        <v>2.1667366000000001</v>
      </c>
      <c r="AH100" s="100">
        <v>3.1473152999999998</v>
      </c>
      <c r="AI100" s="100">
        <v>3.6940240000000002</v>
      </c>
      <c r="AJ100" s="100">
        <v>6.6665956</v>
      </c>
      <c r="AK100" s="100">
        <v>9.4732061999999999</v>
      </c>
      <c r="AL100" s="100">
        <v>12.405723999999999</v>
      </c>
      <c r="AM100" s="100">
        <v>22.774006</v>
      </c>
      <c r="AN100" s="100">
        <v>23.950635999999999</v>
      </c>
      <c r="AO100" s="100">
        <v>41.762371999999999</v>
      </c>
      <c r="AP100" s="100">
        <v>57.599421</v>
      </c>
      <c r="AQ100" s="100">
        <v>5.0944172999999999</v>
      </c>
      <c r="AR100" s="100">
        <v>5.1314085</v>
      </c>
      <c r="AS100" s="128"/>
      <c r="AT100" s="123">
        <v>1993</v>
      </c>
      <c r="AU100" s="100">
        <v>0.38725379999999998</v>
      </c>
      <c r="AV100" s="100">
        <v>0.23490720000000001</v>
      </c>
      <c r="AW100" s="100">
        <v>0.7125823</v>
      </c>
      <c r="AX100" s="100">
        <v>1.7046520000000001</v>
      </c>
      <c r="AY100" s="100">
        <v>1.0420320999999999</v>
      </c>
      <c r="AZ100" s="100">
        <v>0.66044720000000001</v>
      </c>
      <c r="BA100" s="100">
        <v>0.89074350000000002</v>
      </c>
      <c r="BB100" s="100">
        <v>0.80210760000000003</v>
      </c>
      <c r="BC100" s="100">
        <v>1.6943252</v>
      </c>
      <c r="BD100" s="100">
        <v>2.6573243</v>
      </c>
      <c r="BE100" s="100">
        <v>3.4903738999999998</v>
      </c>
      <c r="BF100" s="100">
        <v>6.7298125000000004</v>
      </c>
      <c r="BG100" s="100">
        <v>8.6561833999999998</v>
      </c>
      <c r="BH100" s="100">
        <v>12.428008999999999</v>
      </c>
      <c r="BI100" s="100">
        <v>19.525424000000001</v>
      </c>
      <c r="BJ100" s="100">
        <v>24.956454000000001</v>
      </c>
      <c r="BK100" s="100">
        <v>42.214089000000001</v>
      </c>
      <c r="BL100" s="100">
        <v>55.879254000000003</v>
      </c>
      <c r="BM100" s="100">
        <v>4.4060587</v>
      </c>
      <c r="BN100" s="100">
        <v>4.9501033999999997</v>
      </c>
      <c r="BO100" s="128"/>
      <c r="BP100" s="123">
        <v>1993</v>
      </c>
    </row>
    <row r="101" spans="1:68">
      <c r="A101" s="128"/>
      <c r="B101" s="123">
        <v>1994</v>
      </c>
      <c r="C101" s="100">
        <v>0.30085230000000002</v>
      </c>
      <c r="D101" s="100">
        <v>0.30537750000000002</v>
      </c>
      <c r="E101" s="100">
        <v>0.30532530000000002</v>
      </c>
      <c r="F101" s="100">
        <v>0.91992929999999995</v>
      </c>
      <c r="G101" s="100">
        <v>0.4121842</v>
      </c>
      <c r="H101" s="100">
        <v>0.88175910000000002</v>
      </c>
      <c r="I101" s="100">
        <v>0.95488050000000002</v>
      </c>
      <c r="J101" s="100">
        <v>0.28831990000000002</v>
      </c>
      <c r="K101" s="100">
        <v>0.76063210000000003</v>
      </c>
      <c r="L101" s="100">
        <v>1.3007834</v>
      </c>
      <c r="M101" s="100">
        <v>2.7460863</v>
      </c>
      <c r="N101" s="100">
        <v>5.8563663000000004</v>
      </c>
      <c r="O101" s="100">
        <v>8.1871641999999998</v>
      </c>
      <c r="P101" s="100">
        <v>11.462113</v>
      </c>
      <c r="Q101" s="100">
        <v>19.004902999999999</v>
      </c>
      <c r="R101" s="100">
        <v>22.103247</v>
      </c>
      <c r="S101" s="100">
        <v>45.780558999999997</v>
      </c>
      <c r="T101" s="100">
        <v>97.788476000000003</v>
      </c>
      <c r="U101" s="100">
        <v>3.7117779</v>
      </c>
      <c r="V101" s="100">
        <v>5.0299904</v>
      </c>
      <c r="W101" s="128"/>
      <c r="X101" s="123">
        <v>1994</v>
      </c>
      <c r="Y101" s="100">
        <v>0</v>
      </c>
      <c r="Z101" s="100">
        <v>0</v>
      </c>
      <c r="AA101" s="100">
        <v>0.96580569999999999</v>
      </c>
      <c r="AB101" s="100">
        <v>1.2904662</v>
      </c>
      <c r="AC101" s="100">
        <v>0.56583890000000003</v>
      </c>
      <c r="AD101" s="100">
        <v>1.3290979000000001</v>
      </c>
      <c r="AE101" s="100">
        <v>1.3646921000000001</v>
      </c>
      <c r="AF101" s="100">
        <v>1.2928173999999999</v>
      </c>
      <c r="AG101" s="100">
        <v>1.3730606000000001</v>
      </c>
      <c r="AH101" s="100">
        <v>2.0188628999999998</v>
      </c>
      <c r="AI101" s="100">
        <v>3.7634265999999998</v>
      </c>
      <c r="AJ101" s="100">
        <v>5.9813900999999996</v>
      </c>
      <c r="AK101" s="100">
        <v>7.867909</v>
      </c>
      <c r="AL101" s="100">
        <v>13.580691</v>
      </c>
      <c r="AM101" s="100">
        <v>23.387820999999999</v>
      </c>
      <c r="AN101" s="100">
        <v>29.930895</v>
      </c>
      <c r="AO101" s="100">
        <v>40.782299999999999</v>
      </c>
      <c r="AP101" s="100">
        <v>81.045565999999994</v>
      </c>
      <c r="AQ101" s="100">
        <v>5.5469872000000002</v>
      </c>
      <c r="AR101" s="100">
        <v>5.4839719999999996</v>
      </c>
      <c r="AS101" s="128"/>
      <c r="AT101" s="123">
        <v>1994</v>
      </c>
      <c r="AU101" s="100">
        <v>0.15433469999999999</v>
      </c>
      <c r="AV101" s="100">
        <v>0.15642059999999999</v>
      </c>
      <c r="AW101" s="100">
        <v>0.62682070000000001</v>
      </c>
      <c r="AX101" s="100">
        <v>1.1004948000000001</v>
      </c>
      <c r="AY101" s="100">
        <v>0.48789159999999998</v>
      </c>
      <c r="AZ101" s="100">
        <v>1.1048837</v>
      </c>
      <c r="BA101" s="100">
        <v>1.159743</v>
      </c>
      <c r="BB101" s="100">
        <v>0.79146479999999997</v>
      </c>
      <c r="BC101" s="100">
        <v>1.0664083</v>
      </c>
      <c r="BD101" s="100">
        <v>1.6537016</v>
      </c>
      <c r="BE101" s="100">
        <v>3.2428330999999999</v>
      </c>
      <c r="BF101" s="100">
        <v>5.9182179000000001</v>
      </c>
      <c r="BG101" s="100">
        <v>8.0271627999999993</v>
      </c>
      <c r="BH101" s="100">
        <v>12.555294</v>
      </c>
      <c r="BI101" s="100">
        <v>21.397977999999998</v>
      </c>
      <c r="BJ101" s="100">
        <v>26.662427999999998</v>
      </c>
      <c r="BK101" s="100">
        <v>42.636038999999997</v>
      </c>
      <c r="BL101" s="100">
        <v>85.984522999999996</v>
      </c>
      <c r="BM101" s="100">
        <v>4.6334080999999996</v>
      </c>
      <c r="BN101" s="100">
        <v>5.2224193000000003</v>
      </c>
      <c r="BO101" s="128"/>
      <c r="BP101" s="123">
        <v>1994</v>
      </c>
    </row>
    <row r="102" spans="1:68">
      <c r="A102" s="128"/>
      <c r="B102" s="123">
        <v>1995</v>
      </c>
      <c r="C102" s="100">
        <v>0.15038319999999999</v>
      </c>
      <c r="D102" s="100">
        <v>0.30288619999999999</v>
      </c>
      <c r="E102" s="100">
        <v>0.75569109999999995</v>
      </c>
      <c r="F102" s="100">
        <v>0.92618319999999998</v>
      </c>
      <c r="G102" s="100">
        <v>0.55421849999999995</v>
      </c>
      <c r="H102" s="100">
        <v>0.58106429999999998</v>
      </c>
      <c r="I102" s="100">
        <v>0.68664720000000001</v>
      </c>
      <c r="J102" s="100">
        <v>0.98792469999999999</v>
      </c>
      <c r="K102" s="100">
        <v>0.60289179999999998</v>
      </c>
      <c r="L102" s="100">
        <v>1.1055797000000001</v>
      </c>
      <c r="M102" s="100">
        <v>1.8207382000000001</v>
      </c>
      <c r="N102" s="100">
        <v>3.9492619000000002</v>
      </c>
      <c r="O102" s="100">
        <v>7.6677533999999996</v>
      </c>
      <c r="P102" s="100">
        <v>11.380414</v>
      </c>
      <c r="Q102" s="100">
        <v>19.330352000000001</v>
      </c>
      <c r="R102" s="100">
        <v>22.499586000000001</v>
      </c>
      <c r="S102" s="100">
        <v>33.257362999999998</v>
      </c>
      <c r="T102" s="100">
        <v>40.641069000000002</v>
      </c>
      <c r="U102" s="100">
        <v>3.1471703999999998</v>
      </c>
      <c r="V102" s="100">
        <v>3.8889138000000001</v>
      </c>
      <c r="W102" s="128"/>
      <c r="X102" s="123">
        <v>1995</v>
      </c>
      <c r="Y102" s="100">
        <v>0.63368040000000003</v>
      </c>
      <c r="Z102" s="100">
        <v>0.15925600000000001</v>
      </c>
      <c r="AA102" s="100">
        <v>1.1120078</v>
      </c>
      <c r="AB102" s="100">
        <v>0.64992669999999997</v>
      </c>
      <c r="AC102" s="100">
        <v>0.42789110000000002</v>
      </c>
      <c r="AD102" s="100">
        <v>0.58453639999999996</v>
      </c>
      <c r="AE102" s="100">
        <v>0.68613740000000001</v>
      </c>
      <c r="AF102" s="100">
        <v>0.84496930000000003</v>
      </c>
      <c r="AG102" s="100">
        <v>0.90155739999999995</v>
      </c>
      <c r="AH102" s="100">
        <v>2.1154757000000002</v>
      </c>
      <c r="AI102" s="100">
        <v>2.7419623999999998</v>
      </c>
      <c r="AJ102" s="100">
        <v>6.3456931000000001</v>
      </c>
      <c r="AK102" s="100">
        <v>7.5976508999999997</v>
      </c>
      <c r="AL102" s="100">
        <v>16.722645</v>
      </c>
      <c r="AM102" s="100">
        <v>17.406548999999998</v>
      </c>
      <c r="AN102" s="100">
        <v>27.953742999999999</v>
      </c>
      <c r="AO102" s="100">
        <v>44.241863000000002</v>
      </c>
      <c r="AP102" s="100">
        <v>69.504649000000001</v>
      </c>
      <c r="AQ102" s="100">
        <v>5.1633863</v>
      </c>
      <c r="AR102" s="100">
        <v>5.0254652000000002</v>
      </c>
      <c r="AS102" s="128"/>
      <c r="AT102" s="123">
        <v>1995</v>
      </c>
      <c r="AU102" s="100">
        <v>0.38574259999999999</v>
      </c>
      <c r="AV102" s="100">
        <v>0.2328769</v>
      </c>
      <c r="AW102" s="100">
        <v>0.92941269999999998</v>
      </c>
      <c r="AX102" s="100">
        <v>0.79159389999999996</v>
      </c>
      <c r="AY102" s="100">
        <v>0.49197030000000003</v>
      </c>
      <c r="AZ102" s="100">
        <v>0.58279519999999996</v>
      </c>
      <c r="BA102" s="100">
        <v>0.68639220000000001</v>
      </c>
      <c r="BB102" s="100">
        <v>0.91637000000000002</v>
      </c>
      <c r="BC102" s="100">
        <v>0.75245450000000003</v>
      </c>
      <c r="BD102" s="100">
        <v>1.6029867</v>
      </c>
      <c r="BE102" s="100">
        <v>2.2717463000000002</v>
      </c>
      <c r="BF102" s="100">
        <v>5.1307271999999999</v>
      </c>
      <c r="BG102" s="100">
        <v>7.6325412000000004</v>
      </c>
      <c r="BH102" s="100">
        <v>14.125075000000001</v>
      </c>
      <c r="BI102" s="100">
        <v>18.282619</v>
      </c>
      <c r="BJ102" s="100">
        <v>25.658975000000002</v>
      </c>
      <c r="BK102" s="100">
        <v>40.143641000000002</v>
      </c>
      <c r="BL102" s="100">
        <v>60.925330000000002</v>
      </c>
      <c r="BM102" s="100">
        <v>4.1599827999999999</v>
      </c>
      <c r="BN102" s="100">
        <v>4.5698501</v>
      </c>
      <c r="BO102" s="128"/>
      <c r="BP102" s="123">
        <v>1995</v>
      </c>
    </row>
    <row r="103" spans="1:68">
      <c r="A103" s="128"/>
      <c r="B103" s="123">
        <v>1996</v>
      </c>
      <c r="C103" s="100">
        <v>0.45264910000000003</v>
      </c>
      <c r="D103" s="100">
        <v>0.45018819999999998</v>
      </c>
      <c r="E103" s="100">
        <v>0.4495325</v>
      </c>
      <c r="F103" s="100">
        <v>0.92089509999999997</v>
      </c>
      <c r="G103" s="100">
        <v>0.99320359999999996</v>
      </c>
      <c r="H103" s="100">
        <v>0.28315420000000002</v>
      </c>
      <c r="I103" s="100">
        <v>0.4179117</v>
      </c>
      <c r="J103" s="100">
        <v>0.6908301</v>
      </c>
      <c r="K103" s="100">
        <v>0.74245110000000003</v>
      </c>
      <c r="L103" s="100">
        <v>1.0742324999999999</v>
      </c>
      <c r="M103" s="100">
        <v>2.9127288</v>
      </c>
      <c r="N103" s="100">
        <v>4.5476631000000003</v>
      </c>
      <c r="O103" s="100">
        <v>4.8282971999999997</v>
      </c>
      <c r="P103" s="100">
        <v>11.614471</v>
      </c>
      <c r="Q103" s="100">
        <v>16.378526000000001</v>
      </c>
      <c r="R103" s="100">
        <v>24.061194</v>
      </c>
      <c r="S103" s="100">
        <v>37.024379000000003</v>
      </c>
      <c r="T103" s="100">
        <v>63.330167000000003</v>
      </c>
      <c r="U103" s="100">
        <v>3.2982825999999998</v>
      </c>
      <c r="V103" s="100">
        <v>4.1815939000000002</v>
      </c>
      <c r="W103" s="128"/>
      <c r="X103" s="123">
        <v>1996</v>
      </c>
      <c r="Y103" s="100">
        <v>0</v>
      </c>
      <c r="Z103" s="100">
        <v>0</v>
      </c>
      <c r="AA103" s="100">
        <v>0.62966250000000001</v>
      </c>
      <c r="AB103" s="100">
        <v>0.6450032</v>
      </c>
      <c r="AC103" s="100">
        <v>0.87723660000000003</v>
      </c>
      <c r="AD103" s="100">
        <v>0.2843118</v>
      </c>
      <c r="AE103" s="100">
        <v>0.41613899999999998</v>
      </c>
      <c r="AF103" s="100">
        <v>0.82596619999999998</v>
      </c>
      <c r="AG103" s="100">
        <v>1.3308865000000001</v>
      </c>
      <c r="AH103" s="100">
        <v>2.6681064000000001</v>
      </c>
      <c r="AI103" s="100">
        <v>3.6365767</v>
      </c>
      <c r="AJ103" s="100">
        <v>4.4385263999999998</v>
      </c>
      <c r="AK103" s="100">
        <v>7.6076696999999998</v>
      </c>
      <c r="AL103" s="100">
        <v>12.464625</v>
      </c>
      <c r="AM103" s="100">
        <v>13.521362</v>
      </c>
      <c r="AN103" s="100">
        <v>27.204940000000001</v>
      </c>
      <c r="AO103" s="100">
        <v>36.418264000000001</v>
      </c>
      <c r="AP103" s="100">
        <v>70.261600000000001</v>
      </c>
      <c r="AQ103" s="100">
        <v>4.7055262999999998</v>
      </c>
      <c r="AR103" s="100">
        <v>4.5375721000000002</v>
      </c>
      <c r="AS103" s="128"/>
      <c r="AT103" s="123">
        <v>1996</v>
      </c>
      <c r="AU103" s="100">
        <v>0.23228770000000001</v>
      </c>
      <c r="AV103" s="100">
        <v>0.23068710000000001</v>
      </c>
      <c r="AW103" s="100">
        <v>0.53737809999999997</v>
      </c>
      <c r="AX103" s="100">
        <v>0.78635390000000005</v>
      </c>
      <c r="AY103" s="100">
        <v>0.93608959999999997</v>
      </c>
      <c r="AZ103" s="100">
        <v>0.28373179999999998</v>
      </c>
      <c r="BA103" s="100">
        <v>0.41702349999999999</v>
      </c>
      <c r="BB103" s="100">
        <v>0.75852180000000002</v>
      </c>
      <c r="BC103" s="100">
        <v>1.0372783000000001</v>
      </c>
      <c r="BD103" s="100">
        <v>1.8622205000000001</v>
      </c>
      <c r="BE103" s="100">
        <v>3.2674820000000002</v>
      </c>
      <c r="BF103" s="100">
        <v>4.4939071000000004</v>
      </c>
      <c r="BG103" s="100">
        <v>6.2235147</v>
      </c>
      <c r="BH103" s="100">
        <v>12.050169</v>
      </c>
      <c r="BI103" s="100">
        <v>14.829354</v>
      </c>
      <c r="BJ103" s="100">
        <v>25.87144</v>
      </c>
      <c r="BK103" s="100">
        <v>36.645415</v>
      </c>
      <c r="BL103" s="100">
        <v>68.191434000000001</v>
      </c>
      <c r="BM103" s="100">
        <v>4.0055382000000002</v>
      </c>
      <c r="BN103" s="100">
        <v>4.3802940000000001</v>
      </c>
      <c r="BO103" s="128"/>
      <c r="BP103" s="123">
        <v>1996</v>
      </c>
    </row>
    <row r="104" spans="1:68">
      <c r="A104" s="128"/>
      <c r="B104" s="124">
        <v>1997</v>
      </c>
      <c r="C104" s="100">
        <v>0.30170829999999998</v>
      </c>
      <c r="D104" s="100">
        <v>0.14869599999999999</v>
      </c>
      <c r="E104" s="100">
        <v>0.89829099999999995</v>
      </c>
      <c r="F104" s="100">
        <v>0.61483980000000005</v>
      </c>
      <c r="G104" s="100">
        <v>1.0233468999999999</v>
      </c>
      <c r="H104" s="100">
        <v>0.41569610000000001</v>
      </c>
      <c r="I104" s="100">
        <v>0.84825919999999999</v>
      </c>
      <c r="J104" s="100">
        <v>0.95329010000000003</v>
      </c>
      <c r="K104" s="100">
        <v>1.3169234999999999</v>
      </c>
      <c r="L104" s="100">
        <v>0.92680980000000002</v>
      </c>
      <c r="M104" s="100">
        <v>2.7021866000000001</v>
      </c>
      <c r="N104" s="100">
        <v>3.2382895</v>
      </c>
      <c r="O104" s="100">
        <v>3.6142032999999998</v>
      </c>
      <c r="P104" s="100">
        <v>6.2552313000000002</v>
      </c>
      <c r="Q104" s="100">
        <v>6.4173182000000004</v>
      </c>
      <c r="R104" s="100">
        <v>17.457453999999998</v>
      </c>
      <c r="S104" s="100">
        <v>18.490269000000001</v>
      </c>
      <c r="T104" s="100">
        <v>34.593370999999998</v>
      </c>
      <c r="U104" s="100">
        <v>2.2607689</v>
      </c>
      <c r="V104" s="100">
        <v>2.7244324999999998</v>
      </c>
      <c r="W104" s="128"/>
      <c r="X104" s="124">
        <v>1997</v>
      </c>
      <c r="Y104" s="100">
        <v>0.47736040000000002</v>
      </c>
      <c r="Z104" s="100">
        <v>0.31273010000000001</v>
      </c>
      <c r="AA104" s="100">
        <v>0.15696959999999999</v>
      </c>
      <c r="AB104" s="100">
        <v>0.80721330000000002</v>
      </c>
      <c r="AC104" s="100">
        <v>0.45088980000000001</v>
      </c>
      <c r="AD104" s="100">
        <v>0.55446050000000002</v>
      </c>
      <c r="AE104" s="100">
        <v>0.98234449999999995</v>
      </c>
      <c r="AF104" s="100">
        <v>0.40570260000000002</v>
      </c>
      <c r="AG104" s="100">
        <v>2.0329719000000002</v>
      </c>
      <c r="AH104" s="100">
        <v>1.4068391</v>
      </c>
      <c r="AI104" s="100">
        <v>1.3096620999999999</v>
      </c>
      <c r="AJ104" s="100">
        <v>4.5349309</v>
      </c>
      <c r="AK104" s="100">
        <v>3.5938506000000001</v>
      </c>
      <c r="AL104" s="100">
        <v>8.5612528999999995</v>
      </c>
      <c r="AM104" s="100">
        <v>7.9532350000000003</v>
      </c>
      <c r="AN104" s="100">
        <v>13.326853</v>
      </c>
      <c r="AO104" s="100">
        <v>20.678823999999999</v>
      </c>
      <c r="AP104" s="100">
        <v>50.458500000000001</v>
      </c>
      <c r="AQ104" s="100">
        <v>3.1510134000000001</v>
      </c>
      <c r="AR104" s="100">
        <v>2.9852892</v>
      </c>
      <c r="AS104" s="128"/>
      <c r="AT104" s="124">
        <v>1997</v>
      </c>
      <c r="AU104" s="100">
        <v>0.38719229999999999</v>
      </c>
      <c r="AV104" s="100">
        <v>0.2286512</v>
      </c>
      <c r="AW104" s="100">
        <v>0.53639809999999999</v>
      </c>
      <c r="AX104" s="100">
        <v>0.70866640000000003</v>
      </c>
      <c r="AY104" s="100">
        <v>0.74108050000000003</v>
      </c>
      <c r="AZ104" s="100">
        <v>0.48506589999999999</v>
      </c>
      <c r="BA104" s="100">
        <v>0.91554970000000002</v>
      </c>
      <c r="BB104" s="100">
        <v>0.67853790000000003</v>
      </c>
      <c r="BC104" s="100">
        <v>1.6763140000000001</v>
      </c>
      <c r="BD104" s="100">
        <v>1.1653979000000001</v>
      </c>
      <c r="BE104" s="100">
        <v>2.0190988000000001</v>
      </c>
      <c r="BF104" s="100">
        <v>3.8764379999999998</v>
      </c>
      <c r="BG104" s="100">
        <v>3.6039981999999999</v>
      </c>
      <c r="BH104" s="100">
        <v>7.4329396000000001</v>
      </c>
      <c r="BI104" s="100">
        <v>7.2439669000000002</v>
      </c>
      <c r="BJ104" s="100">
        <v>15.084823999999999</v>
      </c>
      <c r="BK104" s="100">
        <v>19.854263</v>
      </c>
      <c r="BL104" s="100">
        <v>45.704484999999998</v>
      </c>
      <c r="BM104" s="100">
        <v>2.7085653999999999</v>
      </c>
      <c r="BN104" s="100">
        <v>2.8981655000000002</v>
      </c>
      <c r="BO104" s="128"/>
      <c r="BP104" s="124">
        <v>1997</v>
      </c>
    </row>
    <row r="105" spans="1:68">
      <c r="A105" s="128"/>
      <c r="B105" s="124">
        <v>1998</v>
      </c>
      <c r="C105" s="100">
        <v>0</v>
      </c>
      <c r="D105" s="100">
        <v>0.44205539999999999</v>
      </c>
      <c r="E105" s="100">
        <v>0.74735620000000003</v>
      </c>
      <c r="F105" s="100">
        <v>0.91696429999999995</v>
      </c>
      <c r="G105" s="100">
        <v>0.29994860000000001</v>
      </c>
      <c r="H105" s="100">
        <v>0.68798789999999999</v>
      </c>
      <c r="I105" s="100">
        <v>0.71539759999999997</v>
      </c>
      <c r="J105" s="100">
        <v>0.13466339999999999</v>
      </c>
      <c r="K105" s="100">
        <v>0.57866600000000001</v>
      </c>
      <c r="L105" s="100">
        <v>1.2274608</v>
      </c>
      <c r="M105" s="100">
        <v>1.5282834000000001</v>
      </c>
      <c r="N105" s="100">
        <v>2.0155014000000002</v>
      </c>
      <c r="O105" s="100">
        <v>3.7847146</v>
      </c>
      <c r="P105" s="100">
        <v>8.6936189000000006</v>
      </c>
      <c r="Q105" s="100">
        <v>8.3707984999999994</v>
      </c>
      <c r="R105" s="100">
        <v>9.0176295</v>
      </c>
      <c r="S105" s="100">
        <v>29.048393000000001</v>
      </c>
      <c r="T105" s="100">
        <v>19.160194000000001</v>
      </c>
      <c r="U105" s="100">
        <v>2.0231214</v>
      </c>
      <c r="V105" s="100">
        <v>2.3563317000000001</v>
      </c>
      <c r="W105" s="128"/>
      <c r="X105" s="124">
        <v>1998</v>
      </c>
      <c r="Y105" s="100">
        <v>0.31987719999999997</v>
      </c>
      <c r="Z105" s="100">
        <v>0.1549905</v>
      </c>
      <c r="AA105" s="100">
        <v>0.15660209999999999</v>
      </c>
      <c r="AB105" s="100">
        <v>0.96251640000000005</v>
      </c>
      <c r="AC105" s="100">
        <v>0.92612459999999996</v>
      </c>
      <c r="AD105" s="100">
        <v>1.5092475999999999</v>
      </c>
      <c r="AE105" s="100">
        <v>0.99175709999999995</v>
      </c>
      <c r="AF105" s="100">
        <v>0.93487529999999996</v>
      </c>
      <c r="AG105" s="100">
        <v>0.71542019999999995</v>
      </c>
      <c r="AH105" s="100">
        <v>1.3838192</v>
      </c>
      <c r="AI105" s="100">
        <v>3.3360373000000001</v>
      </c>
      <c r="AJ105" s="100">
        <v>3.9440409999999999</v>
      </c>
      <c r="AK105" s="100">
        <v>4.5900913000000001</v>
      </c>
      <c r="AL105" s="100">
        <v>5.1860346000000002</v>
      </c>
      <c r="AM105" s="100">
        <v>10.023600999999999</v>
      </c>
      <c r="AN105" s="100">
        <v>11.596978999999999</v>
      </c>
      <c r="AO105" s="100">
        <v>22.092977999999999</v>
      </c>
      <c r="AP105" s="100">
        <v>41.045901000000001</v>
      </c>
      <c r="AQ105" s="100">
        <v>3.1395360000000001</v>
      </c>
      <c r="AR105" s="100">
        <v>2.9610034000000001</v>
      </c>
      <c r="AS105" s="128"/>
      <c r="AT105" s="124">
        <v>1998</v>
      </c>
      <c r="AU105" s="100">
        <v>0.15563160000000001</v>
      </c>
      <c r="AV105" s="100">
        <v>0.30214930000000001</v>
      </c>
      <c r="AW105" s="100">
        <v>0.45886080000000001</v>
      </c>
      <c r="AX105" s="100">
        <v>0.93918829999999998</v>
      </c>
      <c r="AY105" s="100">
        <v>0.60853069999999998</v>
      </c>
      <c r="AZ105" s="100">
        <v>1.0992052999999999</v>
      </c>
      <c r="BA105" s="100">
        <v>0.85425669999999998</v>
      </c>
      <c r="BB105" s="100">
        <v>0.53642489999999998</v>
      </c>
      <c r="BC105" s="100">
        <v>0.64741910000000003</v>
      </c>
      <c r="BD105" s="100">
        <v>1.3055572</v>
      </c>
      <c r="BE105" s="100">
        <v>2.4170560999999999</v>
      </c>
      <c r="BF105" s="100">
        <v>2.9627300000000001</v>
      </c>
      <c r="BG105" s="100">
        <v>4.1876499000000003</v>
      </c>
      <c r="BH105" s="100">
        <v>6.9050222000000003</v>
      </c>
      <c r="BI105" s="100">
        <v>9.2542383000000008</v>
      </c>
      <c r="BJ105" s="100">
        <v>10.494303</v>
      </c>
      <c r="BK105" s="100">
        <v>24.724086</v>
      </c>
      <c r="BL105" s="100">
        <v>34.410024</v>
      </c>
      <c r="BM105" s="100">
        <v>2.5849674999999999</v>
      </c>
      <c r="BN105" s="100">
        <v>2.7072373000000001</v>
      </c>
      <c r="BO105" s="128"/>
      <c r="BP105" s="124">
        <v>1998</v>
      </c>
    </row>
    <row r="106" spans="1:68">
      <c r="A106" s="128"/>
      <c r="B106" s="124">
        <v>1999</v>
      </c>
      <c r="C106" s="100">
        <v>0</v>
      </c>
      <c r="D106" s="100">
        <v>0</v>
      </c>
      <c r="E106" s="100">
        <v>0.74271799999999999</v>
      </c>
      <c r="F106" s="100">
        <v>0.75590360000000001</v>
      </c>
      <c r="G106" s="100">
        <v>1.3748119000000001</v>
      </c>
      <c r="H106" s="100">
        <v>0.55185510000000004</v>
      </c>
      <c r="I106" s="100">
        <v>0.57338630000000002</v>
      </c>
      <c r="J106" s="100">
        <v>0.53551539999999997</v>
      </c>
      <c r="K106" s="100">
        <v>0.71208740000000004</v>
      </c>
      <c r="L106" s="100">
        <v>0.7591677</v>
      </c>
      <c r="M106" s="100">
        <v>1.3099700000000001</v>
      </c>
      <c r="N106" s="100">
        <v>1.9301169</v>
      </c>
      <c r="O106" s="100">
        <v>2.8748399</v>
      </c>
      <c r="P106" s="100">
        <v>5.1234449</v>
      </c>
      <c r="Q106" s="100">
        <v>4.0981646999999999</v>
      </c>
      <c r="R106" s="100">
        <v>9.9559095000000006</v>
      </c>
      <c r="S106" s="100">
        <v>14.292605</v>
      </c>
      <c r="T106" s="100">
        <v>34.543269000000002</v>
      </c>
      <c r="U106" s="100">
        <v>1.7130421</v>
      </c>
      <c r="V106" s="100">
        <v>2.0345257000000001</v>
      </c>
      <c r="W106" s="128"/>
      <c r="X106" s="124">
        <v>1999</v>
      </c>
      <c r="Y106" s="100">
        <v>0.48145589999999999</v>
      </c>
      <c r="Z106" s="100">
        <v>0.30778460000000002</v>
      </c>
      <c r="AA106" s="100">
        <v>0.4667249</v>
      </c>
      <c r="AB106" s="100">
        <v>0.31672729999999999</v>
      </c>
      <c r="AC106" s="100">
        <v>0.94337689999999996</v>
      </c>
      <c r="AD106" s="100">
        <v>0.54980850000000003</v>
      </c>
      <c r="AE106" s="100">
        <v>1.1314584999999999</v>
      </c>
      <c r="AF106" s="100">
        <v>0.39789059999999998</v>
      </c>
      <c r="AG106" s="100">
        <v>0.70360800000000001</v>
      </c>
      <c r="AH106" s="100">
        <v>1.8134585999999999</v>
      </c>
      <c r="AI106" s="100">
        <v>2.5233450999999998</v>
      </c>
      <c r="AJ106" s="100">
        <v>3.7780716000000001</v>
      </c>
      <c r="AK106" s="100">
        <v>4.4511124000000004</v>
      </c>
      <c r="AL106" s="100">
        <v>6.6851913999999999</v>
      </c>
      <c r="AM106" s="100">
        <v>8.1485081000000008</v>
      </c>
      <c r="AN106" s="100">
        <v>11.103192</v>
      </c>
      <c r="AO106" s="100">
        <v>13.736414999999999</v>
      </c>
      <c r="AP106" s="100">
        <v>36.932763999999999</v>
      </c>
      <c r="AQ106" s="100">
        <v>2.7871166000000001</v>
      </c>
      <c r="AR106" s="100">
        <v>2.5995989000000002</v>
      </c>
      <c r="AS106" s="128"/>
      <c r="AT106" s="124">
        <v>1999</v>
      </c>
      <c r="AU106" s="100">
        <v>0.23443310000000001</v>
      </c>
      <c r="AV106" s="100">
        <v>0.1498813</v>
      </c>
      <c r="AW106" s="100">
        <v>0.60791200000000001</v>
      </c>
      <c r="AX106" s="100">
        <v>0.54141099999999998</v>
      </c>
      <c r="AY106" s="100">
        <v>1.1622068999999999</v>
      </c>
      <c r="AZ106" s="100">
        <v>0.55082989999999998</v>
      </c>
      <c r="BA106" s="100">
        <v>0.854298</v>
      </c>
      <c r="BB106" s="100">
        <v>0.46638059999999998</v>
      </c>
      <c r="BC106" s="100">
        <v>0.70782230000000002</v>
      </c>
      <c r="BD106" s="100">
        <v>1.287552</v>
      </c>
      <c r="BE106" s="100">
        <v>1.9084760999999999</v>
      </c>
      <c r="BF106" s="100">
        <v>2.8376286999999998</v>
      </c>
      <c r="BG106" s="100">
        <v>3.6622515</v>
      </c>
      <c r="BH106" s="100">
        <v>5.9184555000000003</v>
      </c>
      <c r="BI106" s="100">
        <v>6.2483677999999996</v>
      </c>
      <c r="BJ106" s="100">
        <v>10.609451999999999</v>
      </c>
      <c r="BK106" s="100">
        <v>13.948235</v>
      </c>
      <c r="BL106" s="100">
        <v>36.204734000000002</v>
      </c>
      <c r="BM106" s="100">
        <v>2.2538488999999999</v>
      </c>
      <c r="BN106" s="100">
        <v>2.3279163999999999</v>
      </c>
      <c r="BO106" s="128"/>
      <c r="BP106" s="124">
        <v>1999</v>
      </c>
    </row>
    <row r="107" spans="1:68" s="92" customFormat="1">
      <c r="A107" s="126"/>
      <c r="B107" s="125">
        <v>2000</v>
      </c>
      <c r="C107" s="100">
        <v>0</v>
      </c>
      <c r="D107" s="100">
        <v>0.72653829999999997</v>
      </c>
      <c r="E107" s="100">
        <v>0.14703050000000001</v>
      </c>
      <c r="F107" s="100">
        <v>0.1488197</v>
      </c>
      <c r="G107" s="100">
        <v>0.15395629999999999</v>
      </c>
      <c r="H107" s="100">
        <v>0.83759229999999996</v>
      </c>
      <c r="I107" s="100">
        <v>1.2780260000000001</v>
      </c>
      <c r="J107" s="100">
        <v>0.80638770000000004</v>
      </c>
      <c r="K107" s="100">
        <v>0.83829089999999995</v>
      </c>
      <c r="L107" s="100">
        <v>1.8093052999999999</v>
      </c>
      <c r="M107" s="100">
        <v>2.0618622000000002</v>
      </c>
      <c r="N107" s="100">
        <v>1.4371503000000001</v>
      </c>
      <c r="O107" s="100">
        <v>3.7666202000000002</v>
      </c>
      <c r="P107" s="100">
        <v>5.1529673999999996</v>
      </c>
      <c r="Q107" s="100">
        <v>6.0466601000000004</v>
      </c>
      <c r="R107" s="100">
        <v>8.2496527999999998</v>
      </c>
      <c r="S107" s="100">
        <v>13.535119</v>
      </c>
      <c r="T107" s="100">
        <v>23.365093000000002</v>
      </c>
      <c r="U107" s="100">
        <v>1.7895973999999999</v>
      </c>
      <c r="V107" s="100">
        <v>2.0136425999999998</v>
      </c>
      <c r="W107" s="126"/>
      <c r="X107" s="125">
        <v>2000</v>
      </c>
      <c r="Y107" s="100">
        <v>0</v>
      </c>
      <c r="Z107" s="100">
        <v>0.61238020000000004</v>
      </c>
      <c r="AA107" s="100">
        <v>0.3085948</v>
      </c>
      <c r="AB107" s="100">
        <v>0</v>
      </c>
      <c r="AC107" s="100">
        <v>0.31730019999999998</v>
      </c>
      <c r="AD107" s="100">
        <v>0.97076609999999997</v>
      </c>
      <c r="AE107" s="100">
        <v>1.4005524</v>
      </c>
      <c r="AF107" s="100">
        <v>1.3296087000000001</v>
      </c>
      <c r="AG107" s="100">
        <v>0.96586499999999997</v>
      </c>
      <c r="AH107" s="100">
        <v>2.2381145</v>
      </c>
      <c r="AI107" s="100">
        <v>2.2608139999999999</v>
      </c>
      <c r="AJ107" s="100">
        <v>3.1883146</v>
      </c>
      <c r="AK107" s="100">
        <v>3.0432291</v>
      </c>
      <c r="AL107" s="100">
        <v>8.1659555000000008</v>
      </c>
      <c r="AM107" s="100">
        <v>9.6523058000000006</v>
      </c>
      <c r="AN107" s="100">
        <v>11.891147</v>
      </c>
      <c r="AO107" s="100">
        <v>16.419231</v>
      </c>
      <c r="AP107" s="100">
        <v>35.614989999999999</v>
      </c>
      <c r="AQ107" s="100">
        <v>2.9732913999999999</v>
      </c>
      <c r="AR107" s="100">
        <v>2.7284130000000002</v>
      </c>
      <c r="AS107" s="126"/>
      <c r="AT107" s="125">
        <v>2000</v>
      </c>
      <c r="AU107" s="100">
        <v>0</v>
      </c>
      <c r="AV107" s="100">
        <v>0.67094880000000001</v>
      </c>
      <c r="AW107" s="100">
        <v>0.2258645</v>
      </c>
      <c r="AX107" s="100">
        <v>7.6000100000000001E-2</v>
      </c>
      <c r="AY107" s="100">
        <v>0.2344019</v>
      </c>
      <c r="AZ107" s="100">
        <v>0.90439879999999995</v>
      </c>
      <c r="BA107" s="100">
        <v>1.3397121999999999</v>
      </c>
      <c r="BB107" s="100">
        <v>1.0694043</v>
      </c>
      <c r="BC107" s="100">
        <v>0.90247630000000001</v>
      </c>
      <c r="BD107" s="100">
        <v>2.0248303999999999</v>
      </c>
      <c r="BE107" s="100">
        <v>2.1604424999999998</v>
      </c>
      <c r="BF107" s="100">
        <v>2.2975469999999998</v>
      </c>
      <c r="BG107" s="100">
        <v>3.4067121999999999</v>
      </c>
      <c r="BH107" s="100">
        <v>6.6885257999999999</v>
      </c>
      <c r="BI107" s="100">
        <v>7.9464473</v>
      </c>
      <c r="BJ107" s="100">
        <v>10.315045</v>
      </c>
      <c r="BK107" s="100">
        <v>15.308748</v>
      </c>
      <c r="BL107" s="100">
        <v>31.857026000000001</v>
      </c>
      <c r="BM107" s="100">
        <v>2.3858570000000001</v>
      </c>
      <c r="BN107" s="100">
        <v>2.4192472</v>
      </c>
      <c r="BO107" s="126"/>
      <c r="BP107" s="125">
        <v>2000</v>
      </c>
    </row>
    <row r="108" spans="1:68">
      <c r="A108" s="128"/>
      <c r="B108" s="124">
        <v>2001</v>
      </c>
      <c r="C108" s="100">
        <v>0</v>
      </c>
      <c r="D108" s="100">
        <v>0</v>
      </c>
      <c r="E108" s="100">
        <v>0.43579570000000001</v>
      </c>
      <c r="F108" s="100">
        <v>0.14616589999999999</v>
      </c>
      <c r="G108" s="100">
        <v>1.6805593000000001</v>
      </c>
      <c r="H108" s="100">
        <v>0.86418220000000001</v>
      </c>
      <c r="I108" s="100">
        <v>1.2457592</v>
      </c>
      <c r="J108" s="100">
        <v>0.81424719999999995</v>
      </c>
      <c r="K108" s="100">
        <v>1.6440113000000001</v>
      </c>
      <c r="L108" s="100">
        <v>1.1924155999999999</v>
      </c>
      <c r="M108" s="100">
        <v>1.2343203</v>
      </c>
      <c r="N108" s="100">
        <v>3.3371284999999999</v>
      </c>
      <c r="O108" s="100">
        <v>3.1616092999999998</v>
      </c>
      <c r="P108" s="100">
        <v>3.9001443</v>
      </c>
      <c r="Q108" s="100">
        <v>5.6384556000000003</v>
      </c>
      <c r="R108" s="100">
        <v>6.6424291999999996</v>
      </c>
      <c r="S108" s="100">
        <v>14.130614</v>
      </c>
      <c r="T108" s="100">
        <v>22.12199</v>
      </c>
      <c r="U108" s="100">
        <v>1.8301944000000001</v>
      </c>
      <c r="V108" s="100">
        <v>2.0140723</v>
      </c>
      <c r="W108" s="128"/>
      <c r="X108" s="124">
        <v>2001</v>
      </c>
      <c r="Y108" s="100">
        <v>0.16112609999999999</v>
      </c>
      <c r="Z108" s="100">
        <v>0</v>
      </c>
      <c r="AA108" s="100">
        <v>0.1525253</v>
      </c>
      <c r="AB108" s="100">
        <v>0.15247810000000001</v>
      </c>
      <c r="AC108" s="100">
        <v>0.47200609999999998</v>
      </c>
      <c r="AD108" s="100">
        <v>0.42887160000000002</v>
      </c>
      <c r="AE108" s="100">
        <v>0.68013330000000005</v>
      </c>
      <c r="AF108" s="100">
        <v>1.0721632999999999</v>
      </c>
      <c r="AG108" s="100">
        <v>1.2158169999999999</v>
      </c>
      <c r="AH108" s="100">
        <v>0.88321280000000002</v>
      </c>
      <c r="AI108" s="100">
        <v>1.3978303000000001</v>
      </c>
      <c r="AJ108" s="100">
        <v>4.0604272999999997</v>
      </c>
      <c r="AK108" s="100">
        <v>3.2076193000000002</v>
      </c>
      <c r="AL108" s="100">
        <v>5.8042179000000003</v>
      </c>
      <c r="AM108" s="100">
        <v>7.2166994000000004</v>
      </c>
      <c r="AN108" s="100">
        <v>10.68866</v>
      </c>
      <c r="AO108" s="100">
        <v>16.963021000000001</v>
      </c>
      <c r="AP108" s="100">
        <v>32.404229000000001</v>
      </c>
      <c r="AQ108" s="100">
        <v>2.5430164</v>
      </c>
      <c r="AR108" s="100">
        <v>2.2818193999999998</v>
      </c>
      <c r="AS108" s="128"/>
      <c r="AT108" s="124">
        <v>2001</v>
      </c>
      <c r="AU108" s="100">
        <v>7.8512299999999993E-2</v>
      </c>
      <c r="AV108" s="100">
        <v>0</v>
      </c>
      <c r="AW108" s="100">
        <v>0.29761349999999998</v>
      </c>
      <c r="AX108" s="100">
        <v>0.14925530000000001</v>
      </c>
      <c r="AY108" s="100">
        <v>1.0851628</v>
      </c>
      <c r="AZ108" s="100">
        <v>0.64571299999999998</v>
      </c>
      <c r="BA108" s="100">
        <v>0.96048230000000001</v>
      </c>
      <c r="BB108" s="100">
        <v>0.94401199999999996</v>
      </c>
      <c r="BC108" s="100">
        <v>1.4284110999999999</v>
      </c>
      <c r="BD108" s="100">
        <v>1.0368489000000001</v>
      </c>
      <c r="BE108" s="100">
        <v>1.3158048</v>
      </c>
      <c r="BF108" s="100">
        <v>3.6926922000000002</v>
      </c>
      <c r="BG108" s="100">
        <v>3.1844481</v>
      </c>
      <c r="BH108" s="100">
        <v>4.8679889999999997</v>
      </c>
      <c r="BI108" s="100">
        <v>6.4662344000000003</v>
      </c>
      <c r="BJ108" s="100">
        <v>8.9173554999999993</v>
      </c>
      <c r="BK108" s="100">
        <v>15.862412000000001</v>
      </c>
      <c r="BL108" s="100">
        <v>29.228445000000001</v>
      </c>
      <c r="BM108" s="100">
        <v>2.1893984</v>
      </c>
      <c r="BN108" s="100">
        <v>2.1887162</v>
      </c>
      <c r="BO108" s="128"/>
      <c r="BP108" s="124">
        <v>2001</v>
      </c>
    </row>
    <row r="109" spans="1:68">
      <c r="A109" s="128"/>
      <c r="B109" s="125">
        <v>2002</v>
      </c>
      <c r="C109" s="100">
        <v>0.15371299999999999</v>
      </c>
      <c r="D109" s="100">
        <v>0.14560529999999999</v>
      </c>
      <c r="E109" s="100">
        <v>0.57486879999999996</v>
      </c>
      <c r="F109" s="100">
        <v>0.43479139999999999</v>
      </c>
      <c r="G109" s="100">
        <v>0.44857059999999999</v>
      </c>
      <c r="H109" s="100">
        <v>0.2932169</v>
      </c>
      <c r="I109" s="100">
        <v>0.40600120000000001</v>
      </c>
      <c r="J109" s="100">
        <v>0.5491895</v>
      </c>
      <c r="K109" s="100">
        <v>0.80525460000000004</v>
      </c>
      <c r="L109" s="100">
        <v>0.73412920000000004</v>
      </c>
      <c r="M109" s="100">
        <v>1.7065269999999999</v>
      </c>
      <c r="N109" s="100">
        <v>0.73275639999999997</v>
      </c>
      <c r="O109" s="100">
        <v>3.0728646999999998</v>
      </c>
      <c r="P109" s="100">
        <v>3.5149178999999999</v>
      </c>
      <c r="Q109" s="100">
        <v>3.9811293999999999</v>
      </c>
      <c r="R109" s="100">
        <v>7.3496351000000004</v>
      </c>
      <c r="S109" s="100">
        <v>13.261426999999999</v>
      </c>
      <c r="T109" s="100">
        <v>46.086216999999998</v>
      </c>
      <c r="U109" s="100">
        <v>1.6329933999999999</v>
      </c>
      <c r="V109" s="100">
        <v>1.9163943999999999</v>
      </c>
      <c r="W109" s="128"/>
      <c r="X109" s="125">
        <v>2002</v>
      </c>
      <c r="Y109" s="100">
        <v>0</v>
      </c>
      <c r="Z109" s="100">
        <v>0</v>
      </c>
      <c r="AA109" s="100">
        <v>0.45295190000000002</v>
      </c>
      <c r="AB109" s="100">
        <v>0.4532236</v>
      </c>
      <c r="AC109" s="100">
        <v>0.30917060000000002</v>
      </c>
      <c r="AD109" s="100">
        <v>0.58675549999999999</v>
      </c>
      <c r="AE109" s="100">
        <v>0.66509169999999995</v>
      </c>
      <c r="AF109" s="100">
        <v>0.54219059999999997</v>
      </c>
      <c r="AG109" s="100">
        <v>1.1913286999999999</v>
      </c>
      <c r="AH109" s="100">
        <v>1.3050571</v>
      </c>
      <c r="AI109" s="100">
        <v>2.9516304999999998</v>
      </c>
      <c r="AJ109" s="100">
        <v>2.4435172000000001</v>
      </c>
      <c r="AK109" s="100">
        <v>3.3635573000000001</v>
      </c>
      <c r="AL109" s="100">
        <v>4.8287772000000002</v>
      </c>
      <c r="AM109" s="100">
        <v>4.2459625000000001</v>
      </c>
      <c r="AN109" s="100">
        <v>10.956989999999999</v>
      </c>
      <c r="AO109" s="100">
        <v>14.324937</v>
      </c>
      <c r="AP109" s="100">
        <v>32.459240000000001</v>
      </c>
      <c r="AQ109" s="100">
        <v>2.4338761999999998</v>
      </c>
      <c r="AR109" s="100">
        <v>2.1571650999999998</v>
      </c>
      <c r="AS109" s="128"/>
      <c r="AT109" s="125">
        <v>2002</v>
      </c>
      <c r="AU109" s="100">
        <v>7.8799599999999997E-2</v>
      </c>
      <c r="AV109" s="100">
        <v>7.4770199999999995E-2</v>
      </c>
      <c r="AW109" s="100">
        <v>0.51541340000000002</v>
      </c>
      <c r="AX109" s="100">
        <v>0.44381619999999999</v>
      </c>
      <c r="AY109" s="100">
        <v>0.3800308</v>
      </c>
      <c r="AZ109" s="100">
        <v>0.4399459</v>
      </c>
      <c r="BA109" s="100">
        <v>0.53666420000000004</v>
      </c>
      <c r="BB109" s="100">
        <v>0.54566760000000003</v>
      </c>
      <c r="BC109" s="100">
        <v>0.9996235</v>
      </c>
      <c r="BD109" s="100">
        <v>1.0213730000000001</v>
      </c>
      <c r="BE109" s="100">
        <v>2.3286574</v>
      </c>
      <c r="BF109" s="100">
        <v>1.5771348999999999</v>
      </c>
      <c r="BG109" s="100">
        <v>3.2170277999999999</v>
      </c>
      <c r="BH109" s="100">
        <v>4.1819404000000002</v>
      </c>
      <c r="BI109" s="100">
        <v>4.1194841000000002</v>
      </c>
      <c r="BJ109" s="100">
        <v>9.3626696999999997</v>
      </c>
      <c r="BK109" s="100">
        <v>13.906715</v>
      </c>
      <c r="BL109" s="100">
        <v>36.690246000000002</v>
      </c>
      <c r="BM109" s="100">
        <v>2.0363977000000002</v>
      </c>
      <c r="BN109" s="100">
        <v>2.0096679000000002</v>
      </c>
      <c r="BO109" s="128"/>
      <c r="BP109" s="125">
        <v>2002</v>
      </c>
    </row>
    <row r="110" spans="1:68">
      <c r="A110" s="128"/>
      <c r="B110" s="124">
        <v>2003</v>
      </c>
      <c r="C110" s="100">
        <v>0.15370049999999999</v>
      </c>
      <c r="D110" s="100">
        <v>0.1464985</v>
      </c>
      <c r="E110" s="100">
        <v>0.284389</v>
      </c>
      <c r="F110" s="100">
        <v>0.57666139999999999</v>
      </c>
      <c r="G110" s="100">
        <v>0.58245360000000002</v>
      </c>
      <c r="H110" s="100">
        <v>0.88719599999999998</v>
      </c>
      <c r="I110" s="100">
        <v>0.26747840000000001</v>
      </c>
      <c r="J110" s="100">
        <v>0.27743980000000001</v>
      </c>
      <c r="K110" s="100">
        <v>0.79443470000000005</v>
      </c>
      <c r="L110" s="100">
        <v>0.57740139999999995</v>
      </c>
      <c r="M110" s="100">
        <v>0.15449959999999999</v>
      </c>
      <c r="N110" s="100">
        <v>1.3838387999999999</v>
      </c>
      <c r="O110" s="100">
        <v>2.3048644</v>
      </c>
      <c r="P110" s="100">
        <v>1.9960363999999999</v>
      </c>
      <c r="Q110" s="100">
        <v>3.3422013000000002</v>
      </c>
      <c r="R110" s="100">
        <v>4.2088251000000003</v>
      </c>
      <c r="S110" s="100">
        <v>5.5571764000000003</v>
      </c>
      <c r="T110" s="100">
        <v>25.244700999999999</v>
      </c>
      <c r="U110" s="100">
        <v>1.1034373</v>
      </c>
      <c r="V110" s="100">
        <v>1.2381363999999999</v>
      </c>
      <c r="W110" s="128"/>
      <c r="X110" s="124">
        <v>2003</v>
      </c>
      <c r="Y110" s="100">
        <v>0.1616763</v>
      </c>
      <c r="Z110" s="100">
        <v>0</v>
      </c>
      <c r="AA110" s="100">
        <v>0.2995855</v>
      </c>
      <c r="AB110" s="100">
        <v>0</v>
      </c>
      <c r="AC110" s="100">
        <v>0.15076999999999999</v>
      </c>
      <c r="AD110" s="100">
        <v>0.14858360000000001</v>
      </c>
      <c r="AE110" s="100">
        <v>1.0509363</v>
      </c>
      <c r="AF110" s="100">
        <v>0.54724430000000002</v>
      </c>
      <c r="AG110" s="100">
        <v>0.26119140000000002</v>
      </c>
      <c r="AH110" s="100">
        <v>0.99585020000000002</v>
      </c>
      <c r="AI110" s="100">
        <v>1.3843449000000001</v>
      </c>
      <c r="AJ110" s="100">
        <v>3.0031091000000001</v>
      </c>
      <c r="AK110" s="100">
        <v>2.1066824</v>
      </c>
      <c r="AL110" s="100">
        <v>4.1556886999999998</v>
      </c>
      <c r="AM110" s="100">
        <v>5.5218958999999996</v>
      </c>
      <c r="AN110" s="100">
        <v>5.4279054999999996</v>
      </c>
      <c r="AO110" s="100">
        <v>12.345001999999999</v>
      </c>
      <c r="AP110" s="100">
        <v>35.878450000000001</v>
      </c>
      <c r="AQ110" s="100">
        <v>2.0738658999999999</v>
      </c>
      <c r="AR110" s="100">
        <v>1.7744838999999999</v>
      </c>
      <c r="AS110" s="128"/>
      <c r="AT110" s="124">
        <v>2003</v>
      </c>
      <c r="AU110" s="100">
        <v>0.15758749999999999</v>
      </c>
      <c r="AV110" s="100">
        <v>7.5205999999999995E-2</v>
      </c>
      <c r="AW110" s="100">
        <v>0.29178959999999998</v>
      </c>
      <c r="AX110" s="100">
        <v>0.29403810000000002</v>
      </c>
      <c r="AY110" s="100">
        <v>0.3703671</v>
      </c>
      <c r="AZ110" s="100">
        <v>0.51878369999999996</v>
      </c>
      <c r="BA110" s="100">
        <v>0.66271250000000004</v>
      </c>
      <c r="BB110" s="100">
        <v>0.4132767</v>
      </c>
      <c r="BC110" s="100">
        <v>0.5259781</v>
      </c>
      <c r="BD110" s="100">
        <v>0.78814850000000003</v>
      </c>
      <c r="BE110" s="100">
        <v>0.77078539999999995</v>
      </c>
      <c r="BF110" s="100">
        <v>2.1849671000000002</v>
      </c>
      <c r="BG110" s="100">
        <v>2.2065389999999998</v>
      </c>
      <c r="BH110" s="100">
        <v>3.0914247000000001</v>
      </c>
      <c r="BI110" s="100">
        <v>4.4787172999999996</v>
      </c>
      <c r="BJ110" s="100">
        <v>4.8838305999999996</v>
      </c>
      <c r="BK110" s="100">
        <v>9.6506466</v>
      </c>
      <c r="BL110" s="100">
        <v>32.562449999999998</v>
      </c>
      <c r="BM110" s="100">
        <v>1.5922326</v>
      </c>
      <c r="BN110" s="100">
        <v>1.5501891000000001</v>
      </c>
      <c r="BO110" s="128"/>
      <c r="BP110" s="124">
        <v>2003</v>
      </c>
    </row>
    <row r="111" spans="1:68">
      <c r="A111" s="128"/>
      <c r="B111" s="125">
        <v>2004</v>
      </c>
      <c r="C111" s="100">
        <v>0.1534915</v>
      </c>
      <c r="D111" s="100">
        <v>0.29434139999999998</v>
      </c>
      <c r="E111" s="100">
        <v>0.28233160000000002</v>
      </c>
      <c r="F111" s="100">
        <v>0.28659079999999998</v>
      </c>
      <c r="G111" s="100">
        <v>0.28429650000000001</v>
      </c>
      <c r="H111" s="100">
        <v>1.0369003000000001</v>
      </c>
      <c r="I111" s="100">
        <v>0.40065070000000003</v>
      </c>
      <c r="J111" s="100">
        <v>0.69393269999999996</v>
      </c>
      <c r="K111" s="100">
        <v>0.52668099999999995</v>
      </c>
      <c r="L111" s="100">
        <v>0.42433720000000003</v>
      </c>
      <c r="M111" s="100">
        <v>1.3798771000000001</v>
      </c>
      <c r="N111" s="100">
        <v>0.50183420000000001</v>
      </c>
      <c r="O111" s="100">
        <v>1.1099026000000001</v>
      </c>
      <c r="P111" s="100">
        <v>1.6614792</v>
      </c>
      <c r="Q111" s="100">
        <v>3.6944986000000002</v>
      </c>
      <c r="R111" s="100">
        <v>5.7609138</v>
      </c>
      <c r="S111" s="100">
        <v>7.8861243999999999</v>
      </c>
      <c r="T111" s="100">
        <v>18.932433</v>
      </c>
      <c r="U111" s="100">
        <v>1.0913554000000001</v>
      </c>
      <c r="V111" s="100">
        <v>1.2102411</v>
      </c>
      <c r="W111" s="128"/>
      <c r="X111" s="125">
        <v>2004</v>
      </c>
      <c r="Y111" s="100">
        <v>0.161636</v>
      </c>
      <c r="Z111" s="100">
        <v>0.15503149999999999</v>
      </c>
      <c r="AA111" s="100">
        <v>0.1489984</v>
      </c>
      <c r="AB111" s="100">
        <v>0.14924699999999999</v>
      </c>
      <c r="AC111" s="100">
        <v>1.0336145999999999</v>
      </c>
      <c r="AD111" s="100">
        <v>0.14955979999999999</v>
      </c>
      <c r="AE111" s="100">
        <v>0.2630478</v>
      </c>
      <c r="AF111" s="100">
        <v>0.54730190000000001</v>
      </c>
      <c r="AG111" s="100">
        <v>0.38922669999999998</v>
      </c>
      <c r="AH111" s="100">
        <v>0.83643279999999998</v>
      </c>
      <c r="AI111" s="100">
        <v>1.2162047</v>
      </c>
      <c r="AJ111" s="100">
        <v>2.2066549000000002</v>
      </c>
      <c r="AK111" s="100">
        <v>2.4728547999999999</v>
      </c>
      <c r="AL111" s="100">
        <v>1.6148567</v>
      </c>
      <c r="AM111" s="100">
        <v>6.1921422000000002</v>
      </c>
      <c r="AN111" s="100">
        <v>7.4198738000000004</v>
      </c>
      <c r="AO111" s="100">
        <v>13.187334999999999</v>
      </c>
      <c r="AP111" s="100">
        <v>34.608240000000002</v>
      </c>
      <c r="AQ111" s="100">
        <v>2.0424896000000001</v>
      </c>
      <c r="AR111" s="100">
        <v>1.7293801</v>
      </c>
      <c r="AS111" s="128"/>
      <c r="AT111" s="125">
        <v>2004</v>
      </c>
      <c r="AU111" s="100">
        <v>0.1574585</v>
      </c>
      <c r="AV111" s="100">
        <v>0.22649830000000001</v>
      </c>
      <c r="AW111" s="100">
        <v>0.21746460000000001</v>
      </c>
      <c r="AX111" s="100">
        <v>0.21931600000000001</v>
      </c>
      <c r="AY111" s="100">
        <v>0.65183100000000005</v>
      </c>
      <c r="AZ111" s="100">
        <v>0.59536299999999998</v>
      </c>
      <c r="BA111" s="100">
        <v>0.33132329999999999</v>
      </c>
      <c r="BB111" s="100">
        <v>0.62009559999999997</v>
      </c>
      <c r="BC111" s="100">
        <v>0.45744699999999999</v>
      </c>
      <c r="BD111" s="100">
        <v>0.63188180000000005</v>
      </c>
      <c r="BE111" s="100">
        <v>1.2976941</v>
      </c>
      <c r="BF111" s="100">
        <v>1.3480109</v>
      </c>
      <c r="BG111" s="100">
        <v>1.7870705</v>
      </c>
      <c r="BH111" s="100">
        <v>1.6378362</v>
      </c>
      <c r="BI111" s="100">
        <v>4.9941198</v>
      </c>
      <c r="BJ111" s="100">
        <v>6.6726226000000004</v>
      </c>
      <c r="BK111" s="100">
        <v>11.062616999999999</v>
      </c>
      <c r="BL111" s="100">
        <v>29.691419</v>
      </c>
      <c r="BM111" s="100">
        <v>1.5702822999999999</v>
      </c>
      <c r="BN111" s="100">
        <v>1.5219948999999999</v>
      </c>
      <c r="BO111" s="128"/>
      <c r="BP111" s="125">
        <v>2004</v>
      </c>
    </row>
    <row r="112" spans="1:68">
      <c r="A112" s="128"/>
      <c r="B112" s="124">
        <v>2005</v>
      </c>
      <c r="C112" s="100">
        <v>0</v>
      </c>
      <c r="D112" s="100">
        <v>0.29522870000000001</v>
      </c>
      <c r="E112" s="100">
        <v>0.14065130000000001</v>
      </c>
      <c r="F112" s="100">
        <v>0</v>
      </c>
      <c r="G112" s="100">
        <v>0.55566819999999995</v>
      </c>
      <c r="H112" s="100">
        <v>0.44073119999999999</v>
      </c>
      <c r="I112" s="100">
        <v>0.40266669999999999</v>
      </c>
      <c r="J112" s="100">
        <v>0.27401389999999998</v>
      </c>
      <c r="K112" s="100">
        <v>1.1869468000000001</v>
      </c>
      <c r="L112" s="100">
        <v>1.3898811</v>
      </c>
      <c r="M112" s="100">
        <v>0.45528489999999999</v>
      </c>
      <c r="N112" s="100">
        <v>0.97465889999999999</v>
      </c>
      <c r="O112" s="100">
        <v>1.2779335000000001</v>
      </c>
      <c r="P112" s="100">
        <v>2.9495282</v>
      </c>
      <c r="Q112" s="100">
        <v>4.0398736</v>
      </c>
      <c r="R112" s="100">
        <v>2.8315777999999998</v>
      </c>
      <c r="S112" s="100">
        <v>6.9487435</v>
      </c>
      <c r="T112" s="100">
        <v>18.650724</v>
      </c>
      <c r="U112" s="100">
        <v>1.0778837999999999</v>
      </c>
      <c r="V112" s="100">
        <v>1.1592925999999999</v>
      </c>
      <c r="W112" s="128"/>
      <c r="X112" s="124">
        <v>2005</v>
      </c>
      <c r="Y112" s="100">
        <v>0</v>
      </c>
      <c r="Z112" s="100">
        <v>0.15537599999999999</v>
      </c>
      <c r="AA112" s="100">
        <v>0.1484047</v>
      </c>
      <c r="AB112" s="100">
        <v>0.29691210000000001</v>
      </c>
      <c r="AC112" s="100">
        <v>0.28785509999999997</v>
      </c>
      <c r="AD112" s="100">
        <v>0.74419599999999997</v>
      </c>
      <c r="AE112" s="100">
        <v>0.26473059999999998</v>
      </c>
      <c r="AF112" s="100">
        <v>0.54163260000000002</v>
      </c>
      <c r="AG112" s="100">
        <v>1.039774</v>
      </c>
      <c r="AH112" s="100">
        <v>0.95679919999999996</v>
      </c>
      <c r="AI112" s="100">
        <v>1.3502809</v>
      </c>
      <c r="AJ112" s="100">
        <v>0.65483060000000004</v>
      </c>
      <c r="AK112" s="100">
        <v>3.0057238000000002</v>
      </c>
      <c r="AL112" s="100">
        <v>2.0946576000000001</v>
      </c>
      <c r="AM112" s="100">
        <v>4.6574159999999996</v>
      </c>
      <c r="AN112" s="100">
        <v>4.3827562000000002</v>
      </c>
      <c r="AO112" s="100">
        <v>13.699451</v>
      </c>
      <c r="AP112" s="100">
        <v>40.353948000000003</v>
      </c>
      <c r="AQ112" s="100">
        <v>2.0674967</v>
      </c>
      <c r="AR112" s="100">
        <v>1.7029934</v>
      </c>
      <c r="AS112" s="128"/>
      <c r="AT112" s="124">
        <v>2005</v>
      </c>
      <c r="AU112" s="100">
        <v>0</v>
      </c>
      <c r="AV112" s="100">
        <v>0.22709360000000001</v>
      </c>
      <c r="AW112" s="100">
        <v>0.144424</v>
      </c>
      <c r="AX112" s="100">
        <v>0.14497669999999999</v>
      </c>
      <c r="AY112" s="100">
        <v>0.42413380000000001</v>
      </c>
      <c r="AZ112" s="100">
        <v>0.59147400000000006</v>
      </c>
      <c r="BA112" s="100">
        <v>0.33321830000000002</v>
      </c>
      <c r="BB112" s="100">
        <v>0.40860859999999999</v>
      </c>
      <c r="BC112" s="100">
        <v>1.1128233000000001</v>
      </c>
      <c r="BD112" s="100">
        <v>1.1715314999999999</v>
      </c>
      <c r="BE112" s="100">
        <v>0.90534879999999995</v>
      </c>
      <c r="BF112" s="100">
        <v>0.81536470000000005</v>
      </c>
      <c r="BG112" s="100">
        <v>2.1383833000000001</v>
      </c>
      <c r="BH112" s="100">
        <v>2.5170064000000001</v>
      </c>
      <c r="BI112" s="100">
        <v>4.3611272000000003</v>
      </c>
      <c r="BJ112" s="100">
        <v>3.6776266</v>
      </c>
      <c r="BK112" s="100">
        <v>10.972523000000001</v>
      </c>
      <c r="BL112" s="100">
        <v>33.42257</v>
      </c>
      <c r="BM112" s="100">
        <v>1.5760641</v>
      </c>
      <c r="BN112" s="100">
        <v>1.4977214999999999</v>
      </c>
      <c r="BO112" s="128"/>
      <c r="BP112" s="124">
        <v>2005</v>
      </c>
    </row>
    <row r="113" spans="2:68">
      <c r="B113" s="124">
        <v>2006</v>
      </c>
      <c r="C113" s="100">
        <v>0</v>
      </c>
      <c r="D113" s="100">
        <v>0</v>
      </c>
      <c r="E113" s="100">
        <v>0.1407687</v>
      </c>
      <c r="F113" s="100">
        <v>0.27987060000000002</v>
      </c>
      <c r="G113" s="100">
        <v>0.54316980000000004</v>
      </c>
      <c r="H113" s="100">
        <v>0.2872692</v>
      </c>
      <c r="I113" s="100">
        <v>0.13625499999999999</v>
      </c>
      <c r="J113" s="100">
        <v>0.26668370000000002</v>
      </c>
      <c r="K113" s="100">
        <v>0.92965810000000004</v>
      </c>
      <c r="L113" s="100">
        <v>0.27337640000000002</v>
      </c>
      <c r="M113" s="100">
        <v>0.89530589999999999</v>
      </c>
      <c r="N113" s="100">
        <v>1.1130652000000001</v>
      </c>
      <c r="O113" s="100">
        <v>1.2222274</v>
      </c>
      <c r="P113" s="100">
        <v>4.1880978999999998</v>
      </c>
      <c r="Q113" s="100">
        <v>3.9954318999999998</v>
      </c>
      <c r="R113" s="100">
        <v>5.2001039999999996</v>
      </c>
      <c r="S113" s="100">
        <v>7.9071578000000002</v>
      </c>
      <c r="T113" s="100">
        <v>45.513528000000001</v>
      </c>
      <c r="U113" s="100">
        <v>1.3878740000000001</v>
      </c>
      <c r="V113" s="100">
        <v>1.5509283</v>
      </c>
      <c r="X113" s="124">
        <v>2006</v>
      </c>
      <c r="Y113" s="100">
        <v>0</v>
      </c>
      <c r="Z113" s="100">
        <v>0</v>
      </c>
      <c r="AA113" s="100">
        <v>0.14855399999999999</v>
      </c>
      <c r="AB113" s="100">
        <v>0.14747830000000001</v>
      </c>
      <c r="AC113" s="100">
        <v>0.28089219999999998</v>
      </c>
      <c r="AD113" s="100">
        <v>0.58362040000000004</v>
      </c>
      <c r="AE113" s="100">
        <v>0.13509389999999999</v>
      </c>
      <c r="AF113" s="100">
        <v>0.52709530000000004</v>
      </c>
      <c r="AG113" s="100">
        <v>0.26195869999999999</v>
      </c>
      <c r="AH113" s="100">
        <v>1.4742542000000001</v>
      </c>
      <c r="AI113" s="100">
        <v>0.59025519999999998</v>
      </c>
      <c r="AJ113" s="100">
        <v>1.5895775000000001</v>
      </c>
      <c r="AK113" s="100">
        <v>3.6890689000000001</v>
      </c>
      <c r="AL113" s="100">
        <v>4.34687</v>
      </c>
      <c r="AM113" s="100">
        <v>4.9414897</v>
      </c>
      <c r="AN113" s="100">
        <v>9.4375871999999994</v>
      </c>
      <c r="AO113" s="100">
        <v>21.516264</v>
      </c>
      <c r="AP113" s="100">
        <v>43.634473</v>
      </c>
      <c r="AQ113" s="100">
        <v>2.5652132999999999</v>
      </c>
      <c r="AR113" s="100">
        <v>2.0637534999999998</v>
      </c>
      <c r="AT113" s="124">
        <v>2006</v>
      </c>
      <c r="AU113" s="100">
        <v>0</v>
      </c>
      <c r="AV113" s="100">
        <v>0</v>
      </c>
      <c r="AW113" s="100">
        <v>0.14455660000000001</v>
      </c>
      <c r="AX113" s="100">
        <v>0.21541170000000001</v>
      </c>
      <c r="AY113" s="100">
        <v>0.4142402</v>
      </c>
      <c r="AZ113" s="100">
        <v>0.43428290000000003</v>
      </c>
      <c r="BA113" s="100">
        <v>0.13567199999999999</v>
      </c>
      <c r="BB113" s="100">
        <v>0.3976596</v>
      </c>
      <c r="BC113" s="100">
        <v>0.59349370000000001</v>
      </c>
      <c r="BD113" s="100">
        <v>0.87972649999999997</v>
      </c>
      <c r="BE113" s="100">
        <v>0.7419306</v>
      </c>
      <c r="BF113" s="100">
        <v>1.3513599000000001</v>
      </c>
      <c r="BG113" s="100">
        <v>2.4518943000000002</v>
      </c>
      <c r="BH113" s="100">
        <v>4.2684134</v>
      </c>
      <c r="BI113" s="100">
        <v>4.4862304999999996</v>
      </c>
      <c r="BJ113" s="100">
        <v>7.4998034000000002</v>
      </c>
      <c r="BK113" s="100">
        <v>15.942686</v>
      </c>
      <c r="BL113" s="100">
        <v>44.243344999999998</v>
      </c>
      <c r="BM113" s="100">
        <v>1.9803466000000001</v>
      </c>
      <c r="BN113" s="100">
        <v>1.8294697</v>
      </c>
      <c r="BP113" s="124">
        <v>2006</v>
      </c>
    </row>
    <row r="114" spans="2:68">
      <c r="B114" s="124">
        <v>2007</v>
      </c>
      <c r="C114" s="100">
        <v>0</v>
      </c>
      <c r="D114" s="100">
        <v>0</v>
      </c>
      <c r="E114" s="100">
        <v>0.42258760000000001</v>
      </c>
      <c r="F114" s="100">
        <v>0.13706309999999999</v>
      </c>
      <c r="G114" s="100">
        <v>0.39597369999999998</v>
      </c>
      <c r="H114" s="100">
        <v>0.69201659999999998</v>
      </c>
      <c r="I114" s="100">
        <v>0.82614810000000005</v>
      </c>
      <c r="J114" s="100">
        <v>0.51782479999999997</v>
      </c>
      <c r="K114" s="100">
        <v>0.40169569999999999</v>
      </c>
      <c r="L114" s="100">
        <v>1.2036944999999999</v>
      </c>
      <c r="M114" s="100">
        <v>1.0265465</v>
      </c>
      <c r="N114" s="100">
        <v>0.79914589999999996</v>
      </c>
      <c r="O114" s="100">
        <v>1.3239221000000001</v>
      </c>
      <c r="P114" s="100">
        <v>3.5254004999999999</v>
      </c>
      <c r="Q114" s="100">
        <v>2.9191303999999998</v>
      </c>
      <c r="R114" s="100">
        <v>4.7744282</v>
      </c>
      <c r="S114" s="100">
        <v>9.9874863000000005</v>
      </c>
      <c r="T114" s="100">
        <v>27.045788999999999</v>
      </c>
      <c r="U114" s="100">
        <v>1.3038898000000001</v>
      </c>
      <c r="V114" s="100">
        <v>1.3861412</v>
      </c>
      <c r="X114" s="124">
        <v>2007</v>
      </c>
      <c r="Y114" s="100">
        <v>0.15379219999999999</v>
      </c>
      <c r="Z114" s="100">
        <v>0</v>
      </c>
      <c r="AA114" s="100">
        <v>0</v>
      </c>
      <c r="AB114" s="100">
        <v>0</v>
      </c>
      <c r="AC114" s="100">
        <v>0.68916560000000004</v>
      </c>
      <c r="AD114" s="100">
        <v>0.42343459999999999</v>
      </c>
      <c r="AE114" s="100">
        <v>0.68416109999999997</v>
      </c>
      <c r="AF114" s="100">
        <v>0.2553551</v>
      </c>
      <c r="AG114" s="100">
        <v>0.66015489999999999</v>
      </c>
      <c r="AH114" s="100">
        <v>1.3120742000000001</v>
      </c>
      <c r="AI114" s="100">
        <v>1.4468430000000001</v>
      </c>
      <c r="AJ114" s="100">
        <v>1.9092319</v>
      </c>
      <c r="AK114" s="100">
        <v>2.6593874999999998</v>
      </c>
      <c r="AL114" s="100">
        <v>4.4607454000000004</v>
      </c>
      <c r="AM114" s="100">
        <v>4.2176805000000002</v>
      </c>
      <c r="AN114" s="100">
        <v>6.4108837000000003</v>
      </c>
      <c r="AO114" s="100">
        <v>14.127463000000001</v>
      </c>
      <c r="AP114" s="100">
        <v>47.300553000000001</v>
      </c>
      <c r="AQ114" s="100">
        <v>2.4727931000000001</v>
      </c>
      <c r="AR114" s="100">
        <v>1.9627508</v>
      </c>
      <c r="AT114" s="124">
        <v>2007</v>
      </c>
      <c r="AU114" s="100">
        <v>7.4823500000000001E-2</v>
      </c>
      <c r="AV114" s="100">
        <v>0</v>
      </c>
      <c r="AW114" s="100">
        <v>0.21694830000000001</v>
      </c>
      <c r="AX114" s="100">
        <v>7.0386799999999999E-2</v>
      </c>
      <c r="AY114" s="100">
        <v>0.53939579999999998</v>
      </c>
      <c r="AZ114" s="100">
        <v>0.55904259999999995</v>
      </c>
      <c r="BA114" s="100">
        <v>0.75493250000000001</v>
      </c>
      <c r="BB114" s="100">
        <v>0.38568219999999998</v>
      </c>
      <c r="BC114" s="100">
        <v>0.53183290000000005</v>
      </c>
      <c r="BD114" s="100">
        <v>1.2584032000000001</v>
      </c>
      <c r="BE114" s="100">
        <v>1.2381123000000001</v>
      </c>
      <c r="BF114" s="100">
        <v>1.3554533</v>
      </c>
      <c r="BG114" s="100">
        <v>1.9902025000000001</v>
      </c>
      <c r="BH114" s="100">
        <v>3.9968124999999999</v>
      </c>
      <c r="BI114" s="100">
        <v>3.5923636000000001</v>
      </c>
      <c r="BJ114" s="100">
        <v>5.6599294999999996</v>
      </c>
      <c r="BK114" s="100">
        <v>12.412413000000001</v>
      </c>
      <c r="BL114" s="100">
        <v>40.636420000000001</v>
      </c>
      <c r="BM114" s="100">
        <v>1.8917185999999999</v>
      </c>
      <c r="BN114" s="100">
        <v>1.7309034999999999</v>
      </c>
      <c r="BP114" s="124">
        <v>2007</v>
      </c>
    </row>
    <row r="115" spans="2:68">
      <c r="B115" s="124">
        <v>2008</v>
      </c>
      <c r="C115" s="100">
        <v>0.28159020000000001</v>
      </c>
      <c r="D115" s="100">
        <v>0.43880760000000002</v>
      </c>
      <c r="E115" s="100">
        <v>0.1407844</v>
      </c>
      <c r="F115" s="100">
        <v>0.26890500000000001</v>
      </c>
      <c r="G115" s="100">
        <v>0.25544840000000002</v>
      </c>
      <c r="H115" s="100">
        <v>0.26328020000000002</v>
      </c>
      <c r="I115" s="100">
        <v>1.098892</v>
      </c>
      <c r="J115" s="100">
        <v>1.0142694999999999</v>
      </c>
      <c r="K115" s="100">
        <v>0</v>
      </c>
      <c r="L115" s="100">
        <v>1.3123290999999999</v>
      </c>
      <c r="M115" s="100">
        <v>1.1538101000000001</v>
      </c>
      <c r="N115" s="100">
        <v>1.4256432000000001</v>
      </c>
      <c r="O115" s="100">
        <v>1.6073523999999999</v>
      </c>
      <c r="P115" s="100">
        <v>2.9203687999999999</v>
      </c>
      <c r="Q115" s="100">
        <v>1.5739951000000001</v>
      </c>
      <c r="R115" s="100">
        <v>6.7583953000000001</v>
      </c>
      <c r="S115" s="100">
        <v>17.608134</v>
      </c>
      <c r="T115" s="100">
        <v>28.975133</v>
      </c>
      <c r="U115" s="100">
        <v>1.5418019999999999</v>
      </c>
      <c r="V115" s="100">
        <v>1.6166712000000001</v>
      </c>
      <c r="X115" s="124">
        <v>2008</v>
      </c>
      <c r="Y115" s="100">
        <v>0.14862349999999999</v>
      </c>
      <c r="Z115" s="100">
        <v>0</v>
      </c>
      <c r="AA115" s="100">
        <v>0.297259</v>
      </c>
      <c r="AB115" s="100">
        <v>0.1420747</v>
      </c>
      <c r="AC115" s="100">
        <v>0.53805020000000003</v>
      </c>
      <c r="AD115" s="100">
        <v>0.2701385</v>
      </c>
      <c r="AE115" s="100">
        <v>0.41076869999999999</v>
      </c>
      <c r="AF115" s="100">
        <v>0.1248739</v>
      </c>
      <c r="AG115" s="100">
        <v>0.39747159999999998</v>
      </c>
      <c r="AH115" s="100">
        <v>1.5467525</v>
      </c>
      <c r="AI115" s="100">
        <v>0.56781079999999995</v>
      </c>
      <c r="AJ115" s="100">
        <v>2.1967642000000001</v>
      </c>
      <c r="AK115" s="100">
        <v>2.3310525000000002</v>
      </c>
      <c r="AL115" s="100">
        <v>4.5645316999999999</v>
      </c>
      <c r="AM115" s="100">
        <v>2.6453937999999999</v>
      </c>
      <c r="AN115" s="100">
        <v>9.8174296999999999</v>
      </c>
      <c r="AO115" s="100">
        <v>20.442623999999999</v>
      </c>
      <c r="AP115" s="100">
        <v>48.466503000000003</v>
      </c>
      <c r="AQ115" s="100">
        <v>2.6317875000000002</v>
      </c>
      <c r="AR115" s="100">
        <v>2.0460197</v>
      </c>
      <c r="AT115" s="124">
        <v>2008</v>
      </c>
      <c r="AU115" s="100">
        <v>0.21690519999999999</v>
      </c>
      <c r="AV115" s="100">
        <v>0.22477249999999999</v>
      </c>
      <c r="AW115" s="100">
        <v>0.21690090000000001</v>
      </c>
      <c r="AX115" s="100">
        <v>0.2072379</v>
      </c>
      <c r="AY115" s="100">
        <v>0.39309149999999998</v>
      </c>
      <c r="AZ115" s="100">
        <v>0.26666519999999999</v>
      </c>
      <c r="BA115" s="100">
        <v>0.75428019999999996</v>
      </c>
      <c r="BB115" s="100">
        <v>0.5661969</v>
      </c>
      <c r="BC115" s="100">
        <v>0.2000788</v>
      </c>
      <c r="BD115" s="100">
        <v>1.4305938</v>
      </c>
      <c r="BE115" s="100">
        <v>0.85848270000000004</v>
      </c>
      <c r="BF115" s="100">
        <v>1.8130294</v>
      </c>
      <c r="BG115" s="100">
        <v>1.9684775000000001</v>
      </c>
      <c r="BH115" s="100">
        <v>3.7477634000000002</v>
      </c>
      <c r="BI115" s="100">
        <v>2.1280573999999999</v>
      </c>
      <c r="BJ115" s="100">
        <v>8.4105519999999991</v>
      </c>
      <c r="BK115" s="100">
        <v>19.25628</v>
      </c>
      <c r="BL115" s="100">
        <v>41.979146999999998</v>
      </c>
      <c r="BM115" s="100">
        <v>2.0894905000000001</v>
      </c>
      <c r="BN115" s="100">
        <v>1.883861</v>
      </c>
      <c r="BP115" s="124">
        <v>2008</v>
      </c>
    </row>
    <row r="116" spans="2:68">
      <c r="B116" s="124">
        <v>2009</v>
      </c>
      <c r="C116" s="100">
        <v>0</v>
      </c>
      <c r="D116" s="100">
        <v>0.28986099999999998</v>
      </c>
      <c r="E116" s="100">
        <v>0.42158220000000002</v>
      </c>
      <c r="F116" s="100">
        <v>0.13307749999999999</v>
      </c>
      <c r="G116" s="100">
        <v>0.24581439999999999</v>
      </c>
      <c r="H116" s="100">
        <v>0.24959000000000001</v>
      </c>
      <c r="I116" s="100">
        <v>0.40633390000000003</v>
      </c>
      <c r="J116" s="100">
        <v>0.75351230000000002</v>
      </c>
      <c r="K116" s="100">
        <v>0.26650679999999999</v>
      </c>
      <c r="L116" s="100">
        <v>0.64898400000000001</v>
      </c>
      <c r="M116" s="100">
        <v>0.9871432</v>
      </c>
      <c r="N116" s="100">
        <v>2.1900802000000001</v>
      </c>
      <c r="O116" s="100">
        <v>1.2079420000000001</v>
      </c>
      <c r="P116" s="100">
        <v>1.1617667</v>
      </c>
      <c r="Q116" s="100">
        <v>3.9436722</v>
      </c>
      <c r="R116" s="100">
        <v>4.3557629000000002</v>
      </c>
      <c r="S116" s="100">
        <v>9.3940298000000002</v>
      </c>
      <c r="T116" s="100">
        <v>24.998588999999999</v>
      </c>
      <c r="U116" s="100">
        <v>1.2128734999999999</v>
      </c>
      <c r="V116" s="100">
        <v>1.2671732</v>
      </c>
      <c r="X116" s="124">
        <v>2009</v>
      </c>
      <c r="Y116" s="100">
        <v>0</v>
      </c>
      <c r="Z116" s="100">
        <v>0.15241250000000001</v>
      </c>
      <c r="AA116" s="100">
        <v>0.29644959999999998</v>
      </c>
      <c r="AB116" s="100">
        <v>0</v>
      </c>
      <c r="AC116" s="100">
        <v>0.26050010000000001</v>
      </c>
      <c r="AD116" s="100">
        <v>0.38660040000000001</v>
      </c>
      <c r="AE116" s="100">
        <v>0.40646660000000001</v>
      </c>
      <c r="AF116" s="100">
        <v>1.1138490000000001</v>
      </c>
      <c r="AG116" s="100">
        <v>0.26260060000000002</v>
      </c>
      <c r="AH116" s="100">
        <v>0.89286279999999996</v>
      </c>
      <c r="AI116" s="100">
        <v>1.8031387999999999</v>
      </c>
      <c r="AJ116" s="100">
        <v>2.006402</v>
      </c>
      <c r="AK116" s="100">
        <v>3.9790873000000002</v>
      </c>
      <c r="AL116" s="100">
        <v>3.4444433999999999</v>
      </c>
      <c r="AM116" s="100">
        <v>5.4184158</v>
      </c>
      <c r="AN116" s="100">
        <v>9.1517358000000009</v>
      </c>
      <c r="AO116" s="100">
        <v>15.748348999999999</v>
      </c>
      <c r="AP116" s="100">
        <v>41.765279</v>
      </c>
      <c r="AQ116" s="100">
        <v>2.5709640999999999</v>
      </c>
      <c r="AR116" s="100">
        <v>2.0516318999999998</v>
      </c>
      <c r="AT116" s="124">
        <v>2009</v>
      </c>
      <c r="AU116" s="100">
        <v>0</v>
      </c>
      <c r="AV116" s="100">
        <v>0.22286610000000001</v>
      </c>
      <c r="AW116" s="100">
        <v>0.3606837</v>
      </c>
      <c r="AX116" s="100">
        <v>6.8378999999999995E-2</v>
      </c>
      <c r="AY116" s="100">
        <v>0.25294430000000001</v>
      </c>
      <c r="AZ116" s="100">
        <v>0.31699559999999999</v>
      </c>
      <c r="BA116" s="100">
        <v>0.40640029999999999</v>
      </c>
      <c r="BB116" s="100">
        <v>0.93499889999999997</v>
      </c>
      <c r="BC116" s="100">
        <v>0.26453919999999997</v>
      </c>
      <c r="BD116" s="100">
        <v>0.77198719999999998</v>
      </c>
      <c r="BE116" s="100">
        <v>1.3985212</v>
      </c>
      <c r="BF116" s="100">
        <v>2.0976218000000002</v>
      </c>
      <c r="BG116" s="100">
        <v>2.5917479000000001</v>
      </c>
      <c r="BH116" s="100">
        <v>2.3098342000000001</v>
      </c>
      <c r="BI116" s="100">
        <v>4.7038209999999996</v>
      </c>
      <c r="BJ116" s="100">
        <v>6.9398153999999996</v>
      </c>
      <c r="BK116" s="100">
        <v>13.06546</v>
      </c>
      <c r="BL116" s="100">
        <v>36.118828000000001</v>
      </c>
      <c r="BM116" s="100">
        <v>1.894738</v>
      </c>
      <c r="BN116" s="100">
        <v>1.7117271999999999</v>
      </c>
      <c r="BP116" s="124">
        <v>2009</v>
      </c>
    </row>
    <row r="117" spans="2:68">
      <c r="B117" s="124">
        <v>2010</v>
      </c>
      <c r="C117" s="100">
        <v>0.40197129999999998</v>
      </c>
      <c r="D117" s="100">
        <v>0.28656989999999999</v>
      </c>
      <c r="E117" s="100">
        <v>0.28168260000000001</v>
      </c>
      <c r="F117" s="100">
        <v>0.53381659999999997</v>
      </c>
      <c r="G117" s="100">
        <v>0.7280953</v>
      </c>
      <c r="H117" s="100">
        <v>0.72606789999999999</v>
      </c>
      <c r="I117" s="100">
        <v>0</v>
      </c>
      <c r="J117" s="100">
        <v>1.1330632</v>
      </c>
      <c r="K117" s="100">
        <v>0.52434670000000005</v>
      </c>
      <c r="L117" s="100">
        <v>0.38932369999999999</v>
      </c>
      <c r="M117" s="100">
        <v>1.1053478999999999</v>
      </c>
      <c r="N117" s="100">
        <v>1.0789531999999999</v>
      </c>
      <c r="O117" s="100">
        <v>1.1724547000000001</v>
      </c>
      <c r="P117" s="100">
        <v>1.7728885000000001</v>
      </c>
      <c r="Q117" s="100">
        <v>2.6160508999999998</v>
      </c>
      <c r="R117" s="100">
        <v>6.6991642000000002</v>
      </c>
      <c r="S117" s="100">
        <v>8.0501903000000006</v>
      </c>
      <c r="T117" s="100">
        <v>29.638862</v>
      </c>
      <c r="U117" s="100">
        <v>1.3585183999999999</v>
      </c>
      <c r="V117" s="100">
        <v>1.4082623000000001</v>
      </c>
      <c r="X117" s="124">
        <v>2010</v>
      </c>
      <c r="Y117" s="100">
        <v>0</v>
      </c>
      <c r="Z117" s="100">
        <v>0.3019907</v>
      </c>
      <c r="AA117" s="100">
        <v>0.14826130000000001</v>
      </c>
      <c r="AB117" s="100">
        <v>0</v>
      </c>
      <c r="AC117" s="100">
        <v>0.51217310000000005</v>
      </c>
      <c r="AD117" s="100">
        <v>0.2497231</v>
      </c>
      <c r="AE117" s="100">
        <v>0.2671579</v>
      </c>
      <c r="AF117" s="100">
        <v>0.62016349999999998</v>
      </c>
      <c r="AG117" s="100">
        <v>0.90410310000000005</v>
      </c>
      <c r="AH117" s="100">
        <v>0.89258729999999997</v>
      </c>
      <c r="AI117" s="100">
        <v>1.7643171</v>
      </c>
      <c r="AJ117" s="100">
        <v>2.1224148</v>
      </c>
      <c r="AK117" s="100">
        <v>2.3437003000000001</v>
      </c>
      <c r="AL117" s="100">
        <v>2.8436807000000002</v>
      </c>
      <c r="AM117" s="100">
        <v>4.4338033000000001</v>
      </c>
      <c r="AN117" s="100">
        <v>5.7423701999999999</v>
      </c>
      <c r="AO117" s="100">
        <v>19.149979999999999</v>
      </c>
      <c r="AP117" s="100">
        <v>40.390573000000003</v>
      </c>
      <c r="AQ117" s="100">
        <v>2.4222882000000001</v>
      </c>
      <c r="AR117" s="100">
        <v>1.8875921</v>
      </c>
      <c r="AT117" s="124">
        <v>2010</v>
      </c>
      <c r="AU117" s="100">
        <v>0.2063257</v>
      </c>
      <c r="AV117" s="100">
        <v>0.29407830000000001</v>
      </c>
      <c r="AW117" s="100">
        <v>0.21668409999999999</v>
      </c>
      <c r="AX117" s="100">
        <v>0.27396359999999997</v>
      </c>
      <c r="AY117" s="100">
        <v>0.62303200000000003</v>
      </c>
      <c r="AZ117" s="100">
        <v>0.49162519999999998</v>
      </c>
      <c r="BA117" s="100">
        <v>0.1334938</v>
      </c>
      <c r="BB117" s="100">
        <v>0.87470150000000002</v>
      </c>
      <c r="BC117" s="100">
        <v>0.71563239999999995</v>
      </c>
      <c r="BD117" s="100">
        <v>0.64316790000000001</v>
      </c>
      <c r="BE117" s="100">
        <v>1.4377819999999999</v>
      </c>
      <c r="BF117" s="100">
        <v>1.6050101000000001</v>
      </c>
      <c r="BG117" s="100">
        <v>1.7582285</v>
      </c>
      <c r="BH117" s="100">
        <v>2.3117697000000001</v>
      </c>
      <c r="BI117" s="100">
        <v>3.5466324999999999</v>
      </c>
      <c r="BJ117" s="100">
        <v>6.1839769999999996</v>
      </c>
      <c r="BK117" s="100">
        <v>14.417004</v>
      </c>
      <c r="BL117" s="100">
        <v>36.731040999999998</v>
      </c>
      <c r="BM117" s="100">
        <v>1.8927229999999999</v>
      </c>
      <c r="BN117" s="100">
        <v>1.6870692</v>
      </c>
      <c r="BP117" s="124">
        <v>2010</v>
      </c>
    </row>
    <row r="118" spans="2:68">
      <c r="B118" s="124">
        <v>2011</v>
      </c>
      <c r="C118" s="100">
        <v>0.26719140000000002</v>
      </c>
      <c r="D118" s="100">
        <v>0.14040900000000001</v>
      </c>
      <c r="E118" s="100">
        <v>0.14053959999999999</v>
      </c>
      <c r="F118" s="100">
        <v>0.1339407</v>
      </c>
      <c r="G118" s="100">
        <v>0.2428747</v>
      </c>
      <c r="H118" s="100">
        <v>0.11889420000000001</v>
      </c>
      <c r="I118" s="100">
        <v>0.26000669999999998</v>
      </c>
      <c r="J118" s="100">
        <v>0.63921939999999999</v>
      </c>
      <c r="K118" s="100">
        <v>0.63552750000000002</v>
      </c>
      <c r="L118" s="100">
        <v>0.26172970000000001</v>
      </c>
      <c r="M118" s="100">
        <v>1.2168296000000001</v>
      </c>
      <c r="N118" s="100">
        <v>0.75520830000000005</v>
      </c>
      <c r="O118" s="100">
        <v>1.1452917</v>
      </c>
      <c r="P118" s="100">
        <v>1.2651475000000001</v>
      </c>
      <c r="Q118" s="100">
        <v>1.9591599</v>
      </c>
      <c r="R118" s="100">
        <v>5.0307456000000004</v>
      </c>
      <c r="S118" s="100">
        <v>5.7720966000000002</v>
      </c>
      <c r="T118" s="100">
        <v>25.167182</v>
      </c>
      <c r="U118" s="100">
        <v>1.0343369</v>
      </c>
      <c r="V118" s="100">
        <v>1.0617299</v>
      </c>
      <c r="X118" s="124">
        <v>2011</v>
      </c>
      <c r="Y118" s="100">
        <v>0</v>
      </c>
      <c r="Z118" s="100">
        <v>0</v>
      </c>
      <c r="AA118" s="100">
        <v>0.14785860000000001</v>
      </c>
      <c r="AB118" s="100">
        <v>0.56588289999999997</v>
      </c>
      <c r="AC118" s="100">
        <v>0.1268725</v>
      </c>
      <c r="AD118" s="100">
        <v>0.2447723</v>
      </c>
      <c r="AE118" s="100">
        <v>0.26077319999999998</v>
      </c>
      <c r="AF118" s="100">
        <v>0.88416660000000002</v>
      </c>
      <c r="AG118" s="100">
        <v>0.12492250000000001</v>
      </c>
      <c r="AH118" s="100">
        <v>0.90010159999999995</v>
      </c>
      <c r="AI118" s="100">
        <v>2.2533389000000001</v>
      </c>
      <c r="AJ118" s="100">
        <v>2.2257703000000002</v>
      </c>
      <c r="AK118" s="100">
        <v>1.4638859</v>
      </c>
      <c r="AL118" s="100">
        <v>2.4999634999999998</v>
      </c>
      <c r="AM118" s="100">
        <v>4.8599392999999997</v>
      </c>
      <c r="AN118" s="100">
        <v>10.669155999999999</v>
      </c>
      <c r="AO118" s="100">
        <v>11.047108</v>
      </c>
      <c r="AP118" s="100">
        <v>40.070008999999999</v>
      </c>
      <c r="AQ118" s="100">
        <v>2.3347433999999998</v>
      </c>
      <c r="AR118" s="100">
        <v>1.8332027</v>
      </c>
      <c r="AT118" s="124">
        <v>2011</v>
      </c>
      <c r="AU118" s="100">
        <v>0.13716349999999999</v>
      </c>
      <c r="AV118" s="100">
        <v>7.2065100000000007E-2</v>
      </c>
      <c r="AW118" s="100">
        <v>0.14410619999999999</v>
      </c>
      <c r="AX118" s="100">
        <v>0.34400700000000001</v>
      </c>
      <c r="AY118" s="100">
        <v>0.18614310000000001</v>
      </c>
      <c r="AZ118" s="100">
        <v>0.18092230000000001</v>
      </c>
      <c r="BA118" s="100">
        <v>0.26038939999999999</v>
      </c>
      <c r="BB118" s="100">
        <v>0.76243240000000001</v>
      </c>
      <c r="BC118" s="100">
        <v>0.37801370000000001</v>
      </c>
      <c r="BD118" s="100">
        <v>0.58371930000000005</v>
      </c>
      <c r="BE118" s="100">
        <v>1.7402211000000001</v>
      </c>
      <c r="BF118" s="100">
        <v>1.4970138</v>
      </c>
      <c r="BG118" s="100">
        <v>1.3050571</v>
      </c>
      <c r="BH118" s="100">
        <v>1.8862783999999999</v>
      </c>
      <c r="BI118" s="100">
        <v>3.4356186000000002</v>
      </c>
      <c r="BJ118" s="100">
        <v>8.0595908000000005</v>
      </c>
      <c r="BK118" s="100">
        <v>8.7831507999999996</v>
      </c>
      <c r="BL118" s="100">
        <v>34.934973999999997</v>
      </c>
      <c r="BM118" s="100">
        <v>1.6875541000000001</v>
      </c>
      <c r="BN118" s="100">
        <v>1.4928153</v>
      </c>
      <c r="BP118" s="124">
        <v>2011</v>
      </c>
    </row>
    <row r="119" spans="2:68">
      <c r="B119" s="124">
        <v>2012</v>
      </c>
      <c r="C119" s="100">
        <v>0.13079499999999999</v>
      </c>
      <c r="D119" s="100">
        <v>0.41137590000000002</v>
      </c>
      <c r="E119" s="100">
        <v>0.7009261</v>
      </c>
      <c r="F119" s="100">
        <v>0.26644069999999997</v>
      </c>
      <c r="G119" s="100">
        <v>0.36186610000000002</v>
      </c>
      <c r="H119" s="100">
        <v>0.34918559999999998</v>
      </c>
      <c r="I119" s="100">
        <v>0.37570629999999999</v>
      </c>
      <c r="J119" s="100">
        <v>0.25811250000000002</v>
      </c>
      <c r="K119" s="100">
        <v>0.37024469999999998</v>
      </c>
      <c r="L119" s="100">
        <v>0.26336929999999997</v>
      </c>
      <c r="M119" s="100">
        <v>0.53049480000000004</v>
      </c>
      <c r="N119" s="100">
        <v>1.0359503999999999</v>
      </c>
      <c r="O119" s="100">
        <v>2.137518</v>
      </c>
      <c r="P119" s="100">
        <v>1.377866</v>
      </c>
      <c r="Q119" s="100">
        <v>2.6949964999999998</v>
      </c>
      <c r="R119" s="100">
        <v>4.1161965</v>
      </c>
      <c r="S119" s="100">
        <v>7.7834741000000003</v>
      </c>
      <c r="T119" s="100">
        <v>26.550661000000002</v>
      </c>
      <c r="U119" s="100">
        <v>1.175657</v>
      </c>
      <c r="V119" s="100">
        <v>1.1713089000000001</v>
      </c>
      <c r="X119" s="124">
        <v>2012</v>
      </c>
      <c r="Y119" s="100">
        <v>0</v>
      </c>
      <c r="Z119" s="100">
        <v>0.4345811</v>
      </c>
      <c r="AA119" s="100">
        <v>0.44230829999999999</v>
      </c>
      <c r="AB119" s="100">
        <v>0.28207189999999999</v>
      </c>
      <c r="AC119" s="100">
        <v>0.25160559999999998</v>
      </c>
      <c r="AD119" s="100">
        <v>0.23882909999999999</v>
      </c>
      <c r="AE119" s="100">
        <v>0.37847340000000002</v>
      </c>
      <c r="AF119" s="100">
        <v>0.3838801</v>
      </c>
      <c r="AG119" s="100">
        <v>0.72704979999999997</v>
      </c>
      <c r="AH119" s="100">
        <v>0.64657540000000002</v>
      </c>
      <c r="AI119" s="100">
        <v>1.1692913</v>
      </c>
      <c r="AJ119" s="100">
        <v>1.1587586000000001</v>
      </c>
      <c r="AK119" s="100">
        <v>1.1366810000000001</v>
      </c>
      <c r="AL119" s="100">
        <v>2.5213833000000001</v>
      </c>
      <c r="AM119" s="100">
        <v>3.3821842000000002</v>
      </c>
      <c r="AN119" s="100">
        <v>6.2158740000000003</v>
      </c>
      <c r="AO119" s="100">
        <v>13.434753000000001</v>
      </c>
      <c r="AP119" s="100">
        <v>46.821617000000003</v>
      </c>
      <c r="AQ119" s="100">
        <v>2.2776187999999999</v>
      </c>
      <c r="AR119" s="100">
        <v>1.6946432</v>
      </c>
      <c r="AT119" s="124">
        <v>2012</v>
      </c>
      <c r="AU119" s="100">
        <v>6.7143599999999998E-2</v>
      </c>
      <c r="AV119" s="100">
        <v>0.42266019999999999</v>
      </c>
      <c r="AW119" s="100">
        <v>0.57487699999999997</v>
      </c>
      <c r="AX119" s="100">
        <v>0.27403359999999999</v>
      </c>
      <c r="AY119" s="100">
        <v>0.30789490000000003</v>
      </c>
      <c r="AZ119" s="100">
        <v>0.29471380000000003</v>
      </c>
      <c r="BA119" s="100">
        <v>0.3770848</v>
      </c>
      <c r="BB119" s="100">
        <v>0.32126450000000001</v>
      </c>
      <c r="BC119" s="100">
        <v>0.55028100000000002</v>
      </c>
      <c r="BD119" s="100">
        <v>0.4567119</v>
      </c>
      <c r="BE119" s="100">
        <v>0.85318070000000001</v>
      </c>
      <c r="BF119" s="100">
        <v>1.0980146</v>
      </c>
      <c r="BG119" s="100">
        <v>1.6339736</v>
      </c>
      <c r="BH119" s="100">
        <v>1.9538462000000001</v>
      </c>
      <c r="BI119" s="100">
        <v>3.0446437</v>
      </c>
      <c r="BJ119" s="100">
        <v>5.2364610999999996</v>
      </c>
      <c r="BK119" s="100">
        <v>10.991698</v>
      </c>
      <c r="BL119" s="100">
        <v>39.736643999999998</v>
      </c>
      <c r="BM119" s="100">
        <v>1.7291253</v>
      </c>
      <c r="BN119" s="100">
        <v>1.4842124000000001</v>
      </c>
      <c r="BP119" s="124">
        <v>2012</v>
      </c>
    </row>
    <row r="120" spans="2:68">
      <c r="B120" s="124">
        <v>2013</v>
      </c>
      <c r="C120" s="100">
        <v>0.1283079</v>
      </c>
      <c r="D120" s="100">
        <v>0.133746</v>
      </c>
      <c r="E120" s="100">
        <v>0.27908949999999999</v>
      </c>
      <c r="F120" s="100">
        <v>0.52991500000000002</v>
      </c>
      <c r="G120" s="100">
        <v>0.239034</v>
      </c>
      <c r="H120" s="100">
        <v>0.57398229999999995</v>
      </c>
      <c r="I120" s="100">
        <v>0.8420607</v>
      </c>
      <c r="J120" s="100">
        <v>0.90513180000000004</v>
      </c>
      <c r="K120" s="100">
        <v>0.72940700000000003</v>
      </c>
      <c r="L120" s="100">
        <v>0.92318929999999999</v>
      </c>
      <c r="M120" s="100">
        <v>0.52312610000000004</v>
      </c>
      <c r="N120" s="100">
        <v>1.0175927</v>
      </c>
      <c r="O120" s="100">
        <v>1.3024373</v>
      </c>
      <c r="P120" s="100">
        <v>2.0508880999999999</v>
      </c>
      <c r="Q120" s="100">
        <v>2.0866916</v>
      </c>
      <c r="R120" s="100">
        <v>3.2427291</v>
      </c>
      <c r="S120" s="100">
        <v>12.339649</v>
      </c>
      <c r="T120" s="100">
        <v>18.037053</v>
      </c>
      <c r="U120" s="100">
        <v>1.2254916</v>
      </c>
      <c r="V120" s="100">
        <v>1.2119572000000001</v>
      </c>
      <c r="X120" s="124">
        <v>2013</v>
      </c>
      <c r="Y120" s="100">
        <v>0</v>
      </c>
      <c r="Z120" s="100">
        <v>0</v>
      </c>
      <c r="AA120" s="100">
        <v>0</v>
      </c>
      <c r="AB120" s="100">
        <v>0.56193510000000002</v>
      </c>
      <c r="AC120" s="100">
        <v>0.24970249999999999</v>
      </c>
      <c r="AD120" s="100">
        <v>0.23432459999999999</v>
      </c>
      <c r="AE120" s="100">
        <v>0.85041140000000004</v>
      </c>
      <c r="AF120" s="100">
        <v>0</v>
      </c>
      <c r="AG120" s="100">
        <v>0.4767865</v>
      </c>
      <c r="AH120" s="100">
        <v>0.90699189999999996</v>
      </c>
      <c r="AI120" s="100">
        <v>1.7903157000000001</v>
      </c>
      <c r="AJ120" s="100">
        <v>1.1333435000000001</v>
      </c>
      <c r="AK120" s="100">
        <v>1.5954434</v>
      </c>
      <c r="AL120" s="100">
        <v>3.1202451</v>
      </c>
      <c r="AM120" s="100">
        <v>3.0104310999999999</v>
      </c>
      <c r="AN120" s="100">
        <v>7.6762908000000003</v>
      </c>
      <c r="AO120" s="100">
        <v>13.448676000000001</v>
      </c>
      <c r="AP120" s="100">
        <v>36.510193000000001</v>
      </c>
      <c r="AQ120" s="100">
        <v>2.1357647000000002</v>
      </c>
      <c r="AR120" s="100">
        <v>1.6248753</v>
      </c>
      <c r="AT120" s="124">
        <v>2013</v>
      </c>
      <c r="AU120" s="100">
        <v>6.5912100000000001E-2</v>
      </c>
      <c r="AV120" s="100">
        <v>6.8728200000000003E-2</v>
      </c>
      <c r="AW120" s="100">
        <v>0.14299220000000001</v>
      </c>
      <c r="AX120" s="100">
        <v>0.54545549999999998</v>
      </c>
      <c r="AY120" s="100">
        <v>0.24425179999999999</v>
      </c>
      <c r="AZ120" s="100">
        <v>0.40588560000000001</v>
      </c>
      <c r="BA120" s="100">
        <v>0.84621550000000001</v>
      </c>
      <c r="BB120" s="100">
        <v>0.4509937</v>
      </c>
      <c r="BC120" s="100">
        <v>0.60185270000000002</v>
      </c>
      <c r="BD120" s="100">
        <v>0.91501889999999997</v>
      </c>
      <c r="BE120" s="100">
        <v>1.163829</v>
      </c>
      <c r="BF120" s="100">
        <v>1.0762147</v>
      </c>
      <c r="BG120" s="100">
        <v>1.4504222</v>
      </c>
      <c r="BH120" s="100">
        <v>2.5897581999999999</v>
      </c>
      <c r="BI120" s="100">
        <v>2.5575578000000001</v>
      </c>
      <c r="BJ120" s="100">
        <v>5.5913722999999997</v>
      </c>
      <c r="BK120" s="100">
        <v>12.966457</v>
      </c>
      <c r="BL120" s="100">
        <v>29.953195000000001</v>
      </c>
      <c r="BM120" s="100">
        <v>1.6827186000000001</v>
      </c>
      <c r="BN120" s="100">
        <v>1.4611523</v>
      </c>
      <c r="BP120" s="124">
        <v>2013</v>
      </c>
    </row>
    <row r="121" spans="2:68">
      <c r="B121" s="124">
        <v>2014</v>
      </c>
      <c r="C121" s="100">
        <v>0</v>
      </c>
      <c r="D121" s="100">
        <v>0.13087979999999999</v>
      </c>
      <c r="E121" s="100">
        <v>0.41568860000000002</v>
      </c>
      <c r="F121" s="100">
        <v>0.26353310000000002</v>
      </c>
      <c r="G121" s="100">
        <v>0.2364019</v>
      </c>
      <c r="H121" s="100">
        <v>0.57065310000000002</v>
      </c>
      <c r="I121" s="100">
        <v>0.46795720000000002</v>
      </c>
      <c r="J121" s="100">
        <v>0.64477030000000002</v>
      </c>
      <c r="K121" s="100">
        <v>0.97207940000000004</v>
      </c>
      <c r="L121" s="100">
        <v>0.65552449999999995</v>
      </c>
      <c r="M121" s="100">
        <v>0.91010150000000001</v>
      </c>
      <c r="N121" s="100">
        <v>0.71223550000000002</v>
      </c>
      <c r="O121" s="100">
        <v>1.2852459000000001</v>
      </c>
      <c r="P121" s="100">
        <v>1.8059147</v>
      </c>
      <c r="Q121" s="100">
        <v>0.49886009999999997</v>
      </c>
      <c r="R121" s="100">
        <v>6.9078663000000002</v>
      </c>
      <c r="S121" s="100">
        <v>7.6209056999999998</v>
      </c>
      <c r="T121" s="100">
        <v>24.453914000000001</v>
      </c>
      <c r="U121" s="100">
        <v>1.2169559999999999</v>
      </c>
      <c r="V121" s="100">
        <v>1.1993134000000001</v>
      </c>
      <c r="X121" s="124">
        <v>2014</v>
      </c>
      <c r="Y121" s="100">
        <v>0</v>
      </c>
      <c r="Z121" s="100">
        <v>0.27658880000000002</v>
      </c>
      <c r="AA121" s="100">
        <v>0</v>
      </c>
      <c r="AB121" s="100">
        <v>0.13969970000000001</v>
      </c>
      <c r="AC121" s="100">
        <v>0</v>
      </c>
      <c r="AD121" s="100">
        <v>0.34599439999999998</v>
      </c>
      <c r="AE121" s="100">
        <v>0.1176835</v>
      </c>
      <c r="AF121" s="100">
        <v>0.38365179999999999</v>
      </c>
      <c r="AG121" s="100">
        <v>0.35693209999999997</v>
      </c>
      <c r="AH121" s="100">
        <v>0.77059809999999995</v>
      </c>
      <c r="AI121" s="100">
        <v>1.7757392999999999</v>
      </c>
      <c r="AJ121" s="100">
        <v>1.6614492999999999</v>
      </c>
      <c r="AK121" s="100">
        <v>2.0304315000000002</v>
      </c>
      <c r="AL121" s="100">
        <v>3.3668244000000001</v>
      </c>
      <c r="AM121" s="100">
        <v>3.1115738999999998</v>
      </c>
      <c r="AN121" s="100">
        <v>6.2039165000000001</v>
      </c>
      <c r="AO121" s="100">
        <v>13.440329</v>
      </c>
      <c r="AP121" s="100">
        <v>45.772418000000002</v>
      </c>
      <c r="AQ121" s="100">
        <v>2.3490031999999998</v>
      </c>
      <c r="AR121" s="100">
        <v>1.7054027</v>
      </c>
      <c r="AT121" s="124">
        <v>2014</v>
      </c>
      <c r="AU121" s="100">
        <v>0</v>
      </c>
      <c r="AV121" s="100">
        <v>0.2017275</v>
      </c>
      <c r="AW121" s="100">
        <v>0.21316550000000001</v>
      </c>
      <c r="AX121" s="100">
        <v>0.20342579999999999</v>
      </c>
      <c r="AY121" s="100">
        <v>0.1211276</v>
      </c>
      <c r="AZ121" s="100">
        <v>0.45891159999999998</v>
      </c>
      <c r="BA121" s="100">
        <v>0.2933384</v>
      </c>
      <c r="BB121" s="100">
        <v>0.51366710000000004</v>
      </c>
      <c r="BC121" s="100">
        <v>0.66126669999999999</v>
      </c>
      <c r="BD121" s="100">
        <v>0.7136536</v>
      </c>
      <c r="BE121" s="100">
        <v>1.3482722</v>
      </c>
      <c r="BF121" s="100">
        <v>1.1935889</v>
      </c>
      <c r="BG121" s="100">
        <v>1.6630936999999999</v>
      </c>
      <c r="BH121" s="100">
        <v>2.5937646000000001</v>
      </c>
      <c r="BI121" s="100">
        <v>1.8321528</v>
      </c>
      <c r="BJ121" s="100">
        <v>6.5369944999999996</v>
      </c>
      <c r="BK121" s="100">
        <v>10.893803</v>
      </c>
      <c r="BL121" s="100">
        <v>38.093896000000001</v>
      </c>
      <c r="BM121" s="100">
        <v>1.7859659000000001</v>
      </c>
      <c r="BN121" s="100">
        <v>1.5012171999999999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Asthma (ICD-10 J45, J46),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[GRIM_output_3.xls]GRIM1004</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Asthma.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214</v>
      </c>
      <c r="D11" s="150"/>
      <c r="F11" s="152" t="s">
        <v>6</v>
      </c>
      <c r="G11" s="151">
        <v>1</v>
      </c>
    </row>
    <row r="12" spans="1:11">
      <c r="B12" s="144" t="s">
        <v>105</v>
      </c>
      <c r="C12" s="279">
        <v>96</v>
      </c>
      <c r="D12" s="113"/>
      <c r="F12" s="152" t="s">
        <v>7</v>
      </c>
      <c r="G12" s="151">
        <v>2</v>
      </c>
      <c r="I12" s="143"/>
    </row>
    <row r="13" spans="1:11">
      <c r="B13" s="144" t="s">
        <v>106</v>
      </c>
      <c r="C13" s="279">
        <v>105</v>
      </c>
      <c r="D13" s="113"/>
      <c r="F13" s="152" t="s">
        <v>8</v>
      </c>
      <c r="G13" s="151">
        <v>3</v>
      </c>
      <c r="I13" s="143"/>
    </row>
    <row r="14" spans="1:11">
      <c r="B14" s="144" t="s">
        <v>107</v>
      </c>
      <c r="C14" s="279">
        <v>112</v>
      </c>
      <c r="F14" s="152" t="s">
        <v>9</v>
      </c>
      <c r="G14" s="151">
        <v>4</v>
      </c>
    </row>
    <row r="15" spans="1:11">
      <c r="B15" s="144" t="s">
        <v>108</v>
      </c>
      <c r="C15" s="279">
        <v>112</v>
      </c>
      <c r="F15" s="152" t="s">
        <v>10</v>
      </c>
      <c r="G15" s="151">
        <v>5</v>
      </c>
    </row>
    <row r="16" spans="1:11">
      <c r="B16" s="144" t="s">
        <v>109</v>
      </c>
      <c r="C16" s="279">
        <v>241</v>
      </c>
      <c r="F16" s="152" t="s">
        <v>11</v>
      </c>
      <c r="G16" s="151">
        <v>6</v>
      </c>
    </row>
    <row r="17" spans="1:20">
      <c r="B17" s="144" t="s">
        <v>110</v>
      </c>
      <c r="C17" s="279">
        <v>241</v>
      </c>
      <c r="F17" s="152" t="s">
        <v>12</v>
      </c>
      <c r="G17" s="151">
        <v>7</v>
      </c>
    </row>
    <row r="18" spans="1:20">
      <c r="B18" s="144" t="s">
        <v>111</v>
      </c>
      <c r="C18" s="279">
        <v>493</v>
      </c>
      <c r="F18" s="152" t="s">
        <v>13</v>
      </c>
      <c r="G18" s="151">
        <v>8</v>
      </c>
    </row>
    <row r="19" spans="1:20">
      <c r="B19" s="144" t="s">
        <v>112</v>
      </c>
      <c r="C19" s="279">
        <v>493</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215</v>
      </c>
      <c r="C25" s="279">
        <v>0.75</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Asthma (ICD-10 J45, J46),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0.13087979999999999</v>
      </c>
      <c r="E32" s="157">
        <f ca="1">INDIRECT("Rates!E"&amp;$E$8)</f>
        <v>0.41568860000000002</v>
      </c>
      <c r="F32" s="157">
        <f ca="1">INDIRECT("Rates!F"&amp;$E$8)</f>
        <v>0.26353310000000002</v>
      </c>
      <c r="G32" s="157">
        <f ca="1">INDIRECT("Rates!G"&amp;$E$8)</f>
        <v>0.2364019</v>
      </c>
      <c r="H32" s="157">
        <f ca="1">INDIRECT("Rates!H"&amp;$E$8)</f>
        <v>0.57065310000000002</v>
      </c>
      <c r="I32" s="157">
        <f ca="1">INDIRECT("Rates!I"&amp;$E$8)</f>
        <v>0.46795720000000002</v>
      </c>
      <c r="J32" s="157">
        <f ca="1">INDIRECT("Rates!J"&amp;$E$8)</f>
        <v>0.64477030000000002</v>
      </c>
      <c r="K32" s="157">
        <f ca="1">INDIRECT("Rates!K"&amp;$E$8)</f>
        <v>0.97207940000000004</v>
      </c>
      <c r="L32" s="157">
        <f ca="1">INDIRECT("Rates!L"&amp;$E$8)</f>
        <v>0.65552449999999995</v>
      </c>
      <c r="M32" s="157">
        <f ca="1">INDIRECT("Rates!M"&amp;$E$8)</f>
        <v>0.91010150000000001</v>
      </c>
      <c r="N32" s="157">
        <f ca="1">INDIRECT("Rates!N"&amp;$E$8)</f>
        <v>0.71223550000000002</v>
      </c>
      <c r="O32" s="157">
        <f ca="1">INDIRECT("Rates!O"&amp;$E$8)</f>
        <v>1.2852459000000001</v>
      </c>
      <c r="P32" s="157">
        <f ca="1">INDIRECT("Rates!P"&amp;$E$8)</f>
        <v>1.8059147</v>
      </c>
      <c r="Q32" s="157">
        <f ca="1">INDIRECT("Rates!Q"&amp;$E$8)</f>
        <v>0.49886009999999997</v>
      </c>
      <c r="R32" s="157">
        <f ca="1">INDIRECT("Rates!R"&amp;$E$8)</f>
        <v>6.9078663000000002</v>
      </c>
      <c r="S32" s="157">
        <f ca="1">INDIRECT("Rates!S"&amp;$E$8)</f>
        <v>7.6209056999999998</v>
      </c>
      <c r="T32" s="157">
        <f ca="1">INDIRECT("Rates!T"&amp;$E$8)</f>
        <v>24.453914000000001</v>
      </c>
    </row>
    <row r="33" spans="1:21">
      <c r="B33" s="145" t="s">
        <v>198</v>
      </c>
      <c r="C33" s="157">
        <f ca="1">INDIRECT("Rates!Y"&amp;$E$8)</f>
        <v>0</v>
      </c>
      <c r="D33" s="157">
        <f ca="1">INDIRECT("Rates!Z"&amp;$E$8)</f>
        <v>0.27658880000000002</v>
      </c>
      <c r="E33" s="157">
        <f ca="1">INDIRECT("Rates!AA"&amp;$E$8)</f>
        <v>0</v>
      </c>
      <c r="F33" s="157">
        <f ca="1">INDIRECT("Rates!AB"&amp;$E$8)</f>
        <v>0.13969970000000001</v>
      </c>
      <c r="G33" s="157">
        <f ca="1">INDIRECT("Rates!AC"&amp;$E$8)</f>
        <v>0</v>
      </c>
      <c r="H33" s="157">
        <f ca="1">INDIRECT("Rates!AD"&amp;$E$8)</f>
        <v>0.34599439999999998</v>
      </c>
      <c r="I33" s="157">
        <f ca="1">INDIRECT("Rates!AE"&amp;$E$8)</f>
        <v>0.1176835</v>
      </c>
      <c r="J33" s="157">
        <f ca="1">INDIRECT("Rates!AF"&amp;$E$8)</f>
        <v>0.38365179999999999</v>
      </c>
      <c r="K33" s="157">
        <f ca="1">INDIRECT("Rates!AG"&amp;$E$8)</f>
        <v>0.35693209999999997</v>
      </c>
      <c r="L33" s="157">
        <f ca="1">INDIRECT("Rates!AH"&amp;$E$8)</f>
        <v>0.77059809999999995</v>
      </c>
      <c r="M33" s="157">
        <f ca="1">INDIRECT("Rates!AI"&amp;$E$8)</f>
        <v>1.7757392999999999</v>
      </c>
      <c r="N33" s="157">
        <f ca="1">INDIRECT("Rates!AJ"&amp;$E$8)</f>
        <v>1.6614492999999999</v>
      </c>
      <c r="O33" s="157">
        <f ca="1">INDIRECT("Rates!AK"&amp;$E$8)</f>
        <v>2.0304315000000002</v>
      </c>
      <c r="P33" s="157">
        <f ca="1">INDIRECT("Rates!AL"&amp;$E$8)</f>
        <v>3.3668244000000001</v>
      </c>
      <c r="Q33" s="157">
        <f ca="1">INDIRECT("Rates!AM"&amp;$E$8)</f>
        <v>3.1115738999999998</v>
      </c>
      <c r="R33" s="157">
        <f ca="1">INDIRECT("Rates!AN"&amp;$E$8)</f>
        <v>6.2039165000000001</v>
      </c>
      <c r="S33" s="157">
        <f ca="1">INDIRECT("Rates!AO"&amp;$E$8)</f>
        <v>13.440329</v>
      </c>
      <c r="T33" s="157">
        <f ca="1">INDIRECT("Rates!AP"&amp;$E$8)</f>
        <v>45.772418000000002</v>
      </c>
    </row>
    <row r="35" spans="1:21">
      <c r="A35" s="87">
        <v>2</v>
      </c>
      <c r="B35" s="137" t="str">
        <f>"Number of deaths due to " &amp;Admin!B6&amp;" (ICD-10 "&amp;UPPER(Admin!C6)&amp;"), by sex and age group, " &amp;Admin!D8</f>
        <v>Number of deaths due to Asthma (ICD-10 J45, J46),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1</v>
      </c>
      <c r="E38" s="157">
        <f ca="1">INDIRECT("Deaths!E"&amp;$E$8)</f>
        <v>3</v>
      </c>
      <c r="F38" s="157">
        <f ca="1">INDIRECT("Deaths!F"&amp;$E$8)</f>
        <v>2</v>
      </c>
      <c r="G38" s="157">
        <f ca="1">INDIRECT("Deaths!G"&amp;$E$8)</f>
        <v>2</v>
      </c>
      <c r="H38" s="157">
        <f ca="1">INDIRECT("Deaths!H"&amp;$E$8)</f>
        <v>5</v>
      </c>
      <c r="I38" s="157">
        <f ca="1">INDIRECT("Deaths!I"&amp;$E$8)</f>
        <v>4</v>
      </c>
      <c r="J38" s="157">
        <f ca="1">INDIRECT("Deaths!J"&amp;$E$8)</f>
        <v>5</v>
      </c>
      <c r="K38" s="157">
        <f ca="1">INDIRECT("Deaths!K"&amp;$E$8)</f>
        <v>8</v>
      </c>
      <c r="L38" s="157">
        <f ca="1">INDIRECT("Deaths!L"&amp;$E$8)</f>
        <v>5</v>
      </c>
      <c r="M38" s="157">
        <f ca="1">INDIRECT("Deaths!M"&amp;$E$8)</f>
        <v>7</v>
      </c>
      <c r="N38" s="157">
        <f ca="1">INDIRECT("Deaths!N"&amp;$E$8)</f>
        <v>5</v>
      </c>
      <c r="O38" s="157">
        <f ca="1">INDIRECT("Deaths!O"&amp;$E$8)</f>
        <v>8</v>
      </c>
      <c r="P38" s="157">
        <f ca="1">INDIRECT("Deaths!P"&amp;$E$8)</f>
        <v>10</v>
      </c>
      <c r="Q38" s="157">
        <f ca="1">INDIRECT("Deaths!Q"&amp;$E$8)</f>
        <v>2</v>
      </c>
      <c r="R38" s="157">
        <f ca="1">INDIRECT("Deaths!R"&amp;$E$8)</f>
        <v>20</v>
      </c>
      <c r="S38" s="157">
        <f ca="1">INDIRECT("Deaths!S"&amp;$E$8)</f>
        <v>15</v>
      </c>
      <c r="T38" s="157">
        <f ca="1">INDIRECT("Deaths!T"&amp;$E$8)</f>
        <v>40</v>
      </c>
      <c r="U38" s="159">
        <f ca="1">SUM(C38:T38)</f>
        <v>142</v>
      </c>
    </row>
    <row r="39" spans="1:21">
      <c r="B39" s="87" t="s">
        <v>63</v>
      </c>
      <c r="C39" s="157">
        <f ca="1">INDIRECT("Deaths!Y"&amp;$E$8)</f>
        <v>0</v>
      </c>
      <c r="D39" s="157">
        <f ca="1">INDIRECT("Deaths!Z"&amp;$E$8)</f>
        <v>2</v>
      </c>
      <c r="E39" s="157">
        <f ca="1">INDIRECT("Deaths!AA"&amp;$E$8)</f>
        <v>0</v>
      </c>
      <c r="F39" s="157">
        <f ca="1">INDIRECT("Deaths!AB"&amp;$E$8)</f>
        <v>1</v>
      </c>
      <c r="G39" s="157">
        <f ca="1">INDIRECT("Deaths!AC"&amp;$E$8)</f>
        <v>0</v>
      </c>
      <c r="H39" s="157">
        <f ca="1">INDIRECT("Deaths!AD"&amp;$E$8)</f>
        <v>3</v>
      </c>
      <c r="I39" s="157">
        <f ca="1">INDIRECT("Deaths!AE"&amp;$E$8)</f>
        <v>1</v>
      </c>
      <c r="J39" s="157">
        <f ca="1">INDIRECT("Deaths!AF"&amp;$E$8)</f>
        <v>3</v>
      </c>
      <c r="K39" s="157">
        <f ca="1">INDIRECT("Deaths!AG"&amp;$E$8)</f>
        <v>3</v>
      </c>
      <c r="L39" s="157">
        <f ca="1">INDIRECT("Deaths!AH"&amp;$E$8)</f>
        <v>6</v>
      </c>
      <c r="M39" s="157">
        <f ca="1">INDIRECT("Deaths!AI"&amp;$E$8)</f>
        <v>14</v>
      </c>
      <c r="N39" s="157">
        <f ca="1">INDIRECT("Deaths!AJ"&amp;$E$8)</f>
        <v>12</v>
      </c>
      <c r="O39" s="157">
        <f ca="1">INDIRECT("Deaths!AK"&amp;$E$8)</f>
        <v>13</v>
      </c>
      <c r="P39" s="157">
        <f ca="1">INDIRECT("Deaths!AL"&amp;$E$8)</f>
        <v>19</v>
      </c>
      <c r="Q39" s="157">
        <f ca="1">INDIRECT("Deaths!AM"&amp;$E$8)</f>
        <v>13</v>
      </c>
      <c r="R39" s="157">
        <f ca="1">INDIRECT("Deaths!AN"&amp;$E$8)</f>
        <v>20</v>
      </c>
      <c r="S39" s="157">
        <f ca="1">INDIRECT("Deaths!AO"&amp;$E$8)</f>
        <v>34</v>
      </c>
      <c r="T39" s="157">
        <f ca="1">INDIRECT("Deaths!AP"&amp;$E$8)</f>
        <v>133</v>
      </c>
      <c r="U39" s="159">
        <f ca="1">SUM(C39:T39)</f>
        <v>277</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-1</v>
      </c>
      <c r="E42" s="162">
        <f t="shared" ca="1" si="0"/>
        <v>-3</v>
      </c>
      <c r="F42" s="162">
        <f t="shared" ca="1" si="0"/>
        <v>-2</v>
      </c>
      <c r="G42" s="162">
        <f t="shared" ca="1" si="0"/>
        <v>-2</v>
      </c>
      <c r="H42" s="162">
        <f t="shared" ca="1" si="0"/>
        <v>-5</v>
      </c>
      <c r="I42" s="162">
        <f t="shared" ca="1" si="0"/>
        <v>-4</v>
      </c>
      <c r="J42" s="162">
        <f t="shared" ca="1" si="0"/>
        <v>-5</v>
      </c>
      <c r="K42" s="162">
        <f t="shared" ca="1" si="0"/>
        <v>-8</v>
      </c>
      <c r="L42" s="162">
        <f t="shared" ca="1" si="0"/>
        <v>-5</v>
      </c>
      <c r="M42" s="162">
        <f t="shared" ca="1" si="0"/>
        <v>-7</v>
      </c>
      <c r="N42" s="162">
        <f t="shared" ca="1" si="0"/>
        <v>-5</v>
      </c>
      <c r="O42" s="162">
        <f t="shared" ca="1" si="0"/>
        <v>-8</v>
      </c>
      <c r="P42" s="162">
        <f t="shared" ca="1" si="0"/>
        <v>-10</v>
      </c>
      <c r="Q42" s="162">
        <f t="shared" ca="1" si="0"/>
        <v>-2</v>
      </c>
      <c r="R42" s="162">
        <f t="shared" ca="1" si="0"/>
        <v>-20</v>
      </c>
      <c r="S42" s="162">
        <f t="shared" ca="1" si="0"/>
        <v>-15</v>
      </c>
      <c r="T42" s="162">
        <f t="shared" ca="1" si="0"/>
        <v>-40</v>
      </c>
      <c r="U42" s="161"/>
    </row>
    <row r="43" spans="1:21">
      <c r="B43" s="87" t="s">
        <v>63</v>
      </c>
      <c r="C43" s="162">
        <f ca="1">C39</f>
        <v>0</v>
      </c>
      <c r="D43" s="162">
        <f t="shared" ref="D43:T43" ca="1" si="1">D39</f>
        <v>2</v>
      </c>
      <c r="E43" s="162">
        <f t="shared" ca="1" si="1"/>
        <v>0</v>
      </c>
      <c r="F43" s="162">
        <f t="shared" ca="1" si="1"/>
        <v>1</v>
      </c>
      <c r="G43" s="162">
        <f t="shared" ca="1" si="1"/>
        <v>0</v>
      </c>
      <c r="H43" s="162">
        <f t="shared" ca="1" si="1"/>
        <v>3</v>
      </c>
      <c r="I43" s="162">
        <f t="shared" ca="1" si="1"/>
        <v>1</v>
      </c>
      <c r="J43" s="162">
        <f t="shared" ca="1" si="1"/>
        <v>3</v>
      </c>
      <c r="K43" s="162">
        <f t="shared" ca="1" si="1"/>
        <v>3</v>
      </c>
      <c r="L43" s="162">
        <f t="shared" ca="1" si="1"/>
        <v>6</v>
      </c>
      <c r="M43" s="162">
        <f t="shared" ca="1" si="1"/>
        <v>14</v>
      </c>
      <c r="N43" s="162">
        <f t="shared" ca="1" si="1"/>
        <v>12</v>
      </c>
      <c r="O43" s="162">
        <f t="shared" ca="1" si="1"/>
        <v>13</v>
      </c>
      <c r="P43" s="162">
        <f t="shared" ca="1" si="1"/>
        <v>19</v>
      </c>
      <c r="Q43" s="162">
        <f t="shared" ca="1" si="1"/>
        <v>13</v>
      </c>
      <c r="R43" s="162">
        <f t="shared" ca="1" si="1"/>
        <v>20</v>
      </c>
      <c r="S43" s="162">
        <f t="shared" ca="1" si="1"/>
        <v>34</v>
      </c>
      <c r="T43" s="162">
        <f t="shared" ca="1" si="1"/>
        <v>133</v>
      </c>
      <c r="U43" s="161"/>
    </row>
    <row r="45" spans="1:21">
      <c r="A45" s="87">
        <v>3</v>
      </c>
      <c r="B45" s="137" t="str">
        <f>"Number of deaths due to " &amp;Admin!B6&amp;" (ICD-10 "&amp;UPPER(Admin!C6)&amp;"), by sex and year, " &amp;Admin!D6&amp;"–" &amp;Admin!D8</f>
        <v>Number of deaths due to Asthma (ICD-10 J45, J46), by sex and year, 1907–2014</v>
      </c>
      <c r="C45" s="141"/>
      <c r="D45" s="141"/>
      <c r="E45" s="141"/>
    </row>
    <row r="46" spans="1:21">
      <c r="A46" s="87">
        <v>4</v>
      </c>
      <c r="B46" s="137" t="str">
        <f>"Age-standardised death rates for " &amp;Admin!B6&amp;" (ICD-10 "&amp;UPPER(Admin!C6)&amp;"), by sex and year, " &amp;Admin!D6&amp;"–" &amp;Admin!D8</f>
        <v>Age-standardised death rates for Asthma (ICD-10 J45, J46),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83</v>
      </c>
      <c r="D57" s="165">
        <f>Deaths!AR14</f>
        <v>42</v>
      </c>
      <c r="E57" s="165">
        <f>Deaths!BN14</f>
        <v>125</v>
      </c>
      <c r="F57" s="166">
        <f>Rates!V14</f>
        <v>10.684526</v>
      </c>
      <c r="G57" s="166">
        <f>Rates!AR14</f>
        <v>6.6337083000000003</v>
      </c>
      <c r="H57" s="166">
        <f>Rates!BN14</f>
        <v>8.7628333999999999</v>
      </c>
    </row>
    <row r="58" spans="2:8">
      <c r="B58" s="145">
        <v>1908</v>
      </c>
      <c r="C58" s="165">
        <f>Deaths!V15</f>
        <v>114</v>
      </c>
      <c r="D58" s="165">
        <f>Deaths!AR15</f>
        <v>65</v>
      </c>
      <c r="E58" s="165">
        <f>Deaths!BN15</f>
        <v>179</v>
      </c>
      <c r="F58" s="166">
        <f>Rates!V15</f>
        <v>13.432176999999999</v>
      </c>
      <c r="G58" s="166">
        <f>Rates!AR15</f>
        <v>8.9242212999999992</v>
      </c>
      <c r="H58" s="166">
        <f>Rates!BN15</f>
        <v>11.338865999999999</v>
      </c>
    </row>
    <row r="59" spans="2:8">
      <c r="B59" s="145">
        <v>1909</v>
      </c>
      <c r="C59" s="165">
        <f>Deaths!V16</f>
        <v>111</v>
      </c>
      <c r="D59" s="165">
        <f>Deaths!AR16</f>
        <v>49</v>
      </c>
      <c r="E59" s="165">
        <f>Deaths!BN16</f>
        <v>160</v>
      </c>
      <c r="F59" s="166">
        <f>Rates!V16</f>
        <v>12.365879</v>
      </c>
      <c r="G59" s="166">
        <f>Rates!AR16</f>
        <v>6.2276309999999997</v>
      </c>
      <c r="H59" s="166">
        <f>Rates!BN16</f>
        <v>9.5519719999999992</v>
      </c>
    </row>
    <row r="60" spans="2:8">
      <c r="B60" s="145">
        <v>1910</v>
      </c>
      <c r="C60" s="165">
        <f>Deaths!V17</f>
        <v>91</v>
      </c>
      <c r="D60" s="165">
        <f>Deaths!AR17</f>
        <v>57</v>
      </c>
      <c r="E60" s="165">
        <f>Deaths!BN17</f>
        <v>148</v>
      </c>
      <c r="F60" s="166">
        <f>Rates!V17</f>
        <v>10.715450000000001</v>
      </c>
      <c r="G60" s="166">
        <f>Rates!AR17</f>
        <v>7.2711490000000003</v>
      </c>
      <c r="H60" s="166">
        <f>Rates!BN17</f>
        <v>9.1036324999999998</v>
      </c>
    </row>
    <row r="61" spans="2:8">
      <c r="B61" s="145">
        <v>1911</v>
      </c>
      <c r="C61" s="165">
        <f>Deaths!V18</f>
        <v>115</v>
      </c>
      <c r="D61" s="165">
        <f>Deaths!AR18</f>
        <v>47</v>
      </c>
      <c r="E61" s="165">
        <f>Deaths!BN18</f>
        <v>162</v>
      </c>
      <c r="F61" s="166">
        <f>Rates!V18</f>
        <v>13.387945</v>
      </c>
      <c r="G61" s="166">
        <f>Rates!AR18</f>
        <v>5.5601927</v>
      </c>
      <c r="H61" s="166">
        <f>Rates!BN18</f>
        <v>9.6862718000000001</v>
      </c>
    </row>
    <row r="62" spans="2:8">
      <c r="B62" s="145">
        <v>1912</v>
      </c>
      <c r="C62" s="165">
        <f>Deaths!V19</f>
        <v>105</v>
      </c>
      <c r="D62" s="165">
        <f>Deaths!AR19</f>
        <v>41</v>
      </c>
      <c r="E62" s="165">
        <f>Deaths!BN19</f>
        <v>146</v>
      </c>
      <c r="F62" s="166">
        <f>Rates!V19</f>
        <v>11.5854</v>
      </c>
      <c r="G62" s="166">
        <f>Rates!AR19</f>
        <v>4.3606796000000001</v>
      </c>
      <c r="H62" s="166">
        <f>Rates!BN19</f>
        <v>8.1230650000000004</v>
      </c>
    </row>
    <row r="63" spans="2:8">
      <c r="B63" s="145">
        <v>1913</v>
      </c>
      <c r="C63" s="165">
        <f>Deaths!V20</f>
        <v>75</v>
      </c>
      <c r="D63" s="165">
        <f>Deaths!AR20</f>
        <v>44</v>
      </c>
      <c r="E63" s="165">
        <f>Deaths!BN20</f>
        <v>119</v>
      </c>
      <c r="F63" s="166">
        <f>Rates!V20</f>
        <v>7.9141316000000002</v>
      </c>
      <c r="G63" s="166">
        <f>Rates!AR20</f>
        <v>4.4681885000000001</v>
      </c>
      <c r="H63" s="166">
        <f>Rates!BN20</f>
        <v>6.2598507000000003</v>
      </c>
    </row>
    <row r="64" spans="2:8">
      <c r="B64" s="145">
        <v>1914</v>
      </c>
      <c r="C64" s="165">
        <f>Deaths!V21</f>
        <v>91</v>
      </c>
      <c r="D64" s="165">
        <f>Deaths!AR21</f>
        <v>47</v>
      </c>
      <c r="E64" s="165">
        <f>Deaths!BN21</f>
        <v>138</v>
      </c>
      <c r="F64" s="166">
        <f>Rates!V21</f>
        <v>10.473452</v>
      </c>
      <c r="G64" s="166">
        <f>Rates!AR21</f>
        <v>4.5732239999999997</v>
      </c>
      <c r="H64" s="166">
        <f>Rates!BN21</f>
        <v>7.5588319999999998</v>
      </c>
    </row>
    <row r="65" spans="2:8">
      <c r="B65" s="145">
        <v>1915</v>
      </c>
      <c r="C65" s="165">
        <f>Deaths!V22</f>
        <v>121</v>
      </c>
      <c r="D65" s="165">
        <f>Deaths!AR22</f>
        <v>76</v>
      </c>
      <c r="E65" s="165">
        <f>Deaths!BN22</f>
        <v>197</v>
      </c>
      <c r="F65" s="166">
        <f>Rates!V22</f>
        <v>12.217098</v>
      </c>
      <c r="G65" s="166">
        <f>Rates!AR22</f>
        <v>7.6656427999999996</v>
      </c>
      <c r="H65" s="166">
        <f>Rates!BN22</f>
        <v>9.9847415000000002</v>
      </c>
    </row>
    <row r="66" spans="2:8">
      <c r="B66" s="145">
        <v>1916</v>
      </c>
      <c r="C66" s="165">
        <f>Deaths!V23</f>
        <v>95</v>
      </c>
      <c r="D66" s="165">
        <f>Deaths!AR23</f>
        <v>49</v>
      </c>
      <c r="E66" s="165">
        <f>Deaths!BN23</f>
        <v>144</v>
      </c>
      <c r="F66" s="166">
        <f>Rates!V23</f>
        <v>8.5719598000000001</v>
      </c>
      <c r="G66" s="166">
        <f>Rates!AR23</f>
        <v>5.9396464</v>
      </c>
      <c r="H66" s="166">
        <f>Rates!BN23</f>
        <v>7.3653842000000003</v>
      </c>
    </row>
    <row r="67" spans="2:8">
      <c r="B67" s="145">
        <v>1917</v>
      </c>
      <c r="C67" s="165">
        <f>Deaths!V24</f>
        <v>103</v>
      </c>
      <c r="D67" s="165">
        <f>Deaths!AR24</f>
        <v>55</v>
      </c>
      <c r="E67" s="165">
        <f>Deaths!BN24</f>
        <v>158</v>
      </c>
      <c r="F67" s="166">
        <f>Rates!V24</f>
        <v>11.263699000000001</v>
      </c>
      <c r="G67" s="166">
        <f>Rates!AR24</f>
        <v>5.1915703999999998</v>
      </c>
      <c r="H67" s="166">
        <f>Rates!BN24</f>
        <v>8.2230825999999997</v>
      </c>
    </row>
    <row r="68" spans="2:8">
      <c r="B68" s="145">
        <v>1918</v>
      </c>
      <c r="C68" s="165">
        <f>Deaths!V25</f>
        <v>126</v>
      </c>
      <c r="D68" s="165">
        <f>Deaths!AR25</f>
        <v>61</v>
      </c>
      <c r="E68" s="165">
        <f>Deaths!BN25</f>
        <v>187</v>
      </c>
      <c r="F68" s="166">
        <f>Rates!V25</f>
        <v>11.121511999999999</v>
      </c>
      <c r="G68" s="166">
        <f>Rates!AR25</f>
        <v>5.9779209</v>
      </c>
      <c r="H68" s="166">
        <f>Rates!BN25</f>
        <v>8.5991035999999994</v>
      </c>
    </row>
    <row r="69" spans="2:8">
      <c r="B69" s="145">
        <v>1919</v>
      </c>
      <c r="C69" s="165">
        <f>Deaths!V26</f>
        <v>111</v>
      </c>
      <c r="D69" s="165">
        <f>Deaths!AR26</f>
        <v>93</v>
      </c>
      <c r="E69" s="165">
        <f>Deaths!BN26</f>
        <v>204</v>
      </c>
      <c r="F69" s="166">
        <f>Rates!V26</f>
        <v>9.0453427000000008</v>
      </c>
      <c r="G69" s="166">
        <f>Rates!AR26</f>
        <v>7.7477722</v>
      </c>
      <c r="H69" s="166">
        <f>Rates!BN26</f>
        <v>8.3738445000000006</v>
      </c>
    </row>
    <row r="70" spans="2:8">
      <c r="B70" s="145">
        <v>1920</v>
      </c>
      <c r="C70" s="165">
        <f>Deaths!V27</f>
        <v>122</v>
      </c>
      <c r="D70" s="165">
        <f>Deaths!AR27</f>
        <v>77</v>
      </c>
      <c r="E70" s="165">
        <f>Deaths!BN27</f>
        <v>199</v>
      </c>
      <c r="F70" s="166">
        <f>Rates!V27</f>
        <v>11.095565000000001</v>
      </c>
      <c r="G70" s="166">
        <f>Rates!AR27</f>
        <v>7.3898275</v>
      </c>
      <c r="H70" s="166">
        <f>Rates!BN27</f>
        <v>9.2497044000000006</v>
      </c>
    </row>
    <row r="71" spans="2:8">
      <c r="B71" s="145">
        <v>1921</v>
      </c>
      <c r="C71" s="165">
        <f>Deaths!V28</f>
        <v>129</v>
      </c>
      <c r="D71" s="165">
        <f>Deaths!AR28</f>
        <v>63</v>
      </c>
      <c r="E71" s="165">
        <f>Deaths!BN28</f>
        <v>192</v>
      </c>
      <c r="F71" s="166">
        <f>Rates!V28</f>
        <v>11.342414</v>
      </c>
      <c r="G71" s="166">
        <f>Rates!AR28</f>
        <v>4.4940001000000001</v>
      </c>
      <c r="H71" s="166">
        <f>Rates!BN28</f>
        <v>7.8792486000000004</v>
      </c>
    </row>
    <row r="72" spans="2:8">
      <c r="B72" s="145">
        <v>1922</v>
      </c>
      <c r="C72" s="165">
        <f>Deaths!V29</f>
        <v>92</v>
      </c>
      <c r="D72" s="165">
        <f>Deaths!AR29</f>
        <v>67</v>
      </c>
      <c r="E72" s="165">
        <f>Deaths!BN29</f>
        <v>159</v>
      </c>
      <c r="F72" s="166">
        <f>Rates!V29</f>
        <v>7.1166375999999998</v>
      </c>
      <c r="G72" s="166">
        <f>Rates!AR29</f>
        <v>6.2969102000000001</v>
      </c>
      <c r="H72" s="166">
        <f>Rates!BN29</f>
        <v>6.7656587999999998</v>
      </c>
    </row>
    <row r="73" spans="2:8">
      <c r="B73" s="145">
        <v>1923</v>
      </c>
      <c r="C73" s="165">
        <f>Deaths!V30</f>
        <v>150</v>
      </c>
      <c r="D73" s="165">
        <f>Deaths!AR30</f>
        <v>94</v>
      </c>
      <c r="E73" s="165">
        <f>Deaths!BN30</f>
        <v>244</v>
      </c>
      <c r="F73" s="166">
        <f>Rates!V30</f>
        <v>12.390271</v>
      </c>
      <c r="G73" s="166">
        <f>Rates!AR30</f>
        <v>7.1945461999999996</v>
      </c>
      <c r="H73" s="166">
        <f>Rates!BN30</f>
        <v>9.7366688000000003</v>
      </c>
    </row>
    <row r="74" spans="2:8">
      <c r="B74" s="145">
        <v>1924</v>
      </c>
      <c r="C74" s="165">
        <f>Deaths!V31</f>
        <v>177</v>
      </c>
      <c r="D74" s="165">
        <f>Deaths!AR31</f>
        <v>98</v>
      </c>
      <c r="E74" s="165">
        <f>Deaths!BN31</f>
        <v>275</v>
      </c>
      <c r="F74" s="166">
        <f>Rates!V31</f>
        <v>13.221748</v>
      </c>
      <c r="G74" s="166">
        <f>Rates!AR31</f>
        <v>7.0446133</v>
      </c>
      <c r="H74" s="166">
        <f>Rates!BN31</f>
        <v>10.076731000000001</v>
      </c>
    </row>
    <row r="75" spans="2:8">
      <c r="B75" s="145">
        <v>1925</v>
      </c>
      <c r="C75" s="165">
        <f>Deaths!V32</f>
        <v>93</v>
      </c>
      <c r="D75" s="165">
        <f>Deaths!AR32</f>
        <v>72</v>
      </c>
      <c r="E75" s="165">
        <f>Deaths!BN32</f>
        <v>165</v>
      </c>
      <c r="F75" s="166">
        <f>Rates!V32</f>
        <v>7.5184289</v>
      </c>
      <c r="G75" s="166">
        <f>Rates!AR32</f>
        <v>5.9220556000000002</v>
      </c>
      <c r="H75" s="166">
        <f>Rates!BN32</f>
        <v>6.6773255000000002</v>
      </c>
    </row>
    <row r="76" spans="2:8">
      <c r="B76" s="145">
        <v>1926</v>
      </c>
      <c r="C76" s="165">
        <f>Deaths!V33</f>
        <v>83</v>
      </c>
      <c r="D76" s="165">
        <f>Deaths!AR33</f>
        <v>55</v>
      </c>
      <c r="E76" s="165">
        <f>Deaths!BN33</f>
        <v>138</v>
      </c>
      <c r="F76" s="166">
        <f>Rates!V33</f>
        <v>6.1374449000000002</v>
      </c>
      <c r="G76" s="166">
        <f>Rates!AR33</f>
        <v>4.8235714999999999</v>
      </c>
      <c r="H76" s="166">
        <f>Rates!BN33</f>
        <v>5.5022983999999999</v>
      </c>
    </row>
    <row r="77" spans="2:8">
      <c r="B77" s="145">
        <v>1927</v>
      </c>
      <c r="C77" s="165">
        <f>Deaths!V34</f>
        <v>86</v>
      </c>
      <c r="D77" s="165">
        <f>Deaths!AR34</f>
        <v>46</v>
      </c>
      <c r="E77" s="165">
        <f>Deaths!BN34</f>
        <v>132</v>
      </c>
      <c r="F77" s="166">
        <f>Rates!V34</f>
        <v>5.4140607000000003</v>
      </c>
      <c r="G77" s="166">
        <f>Rates!AR34</f>
        <v>3.2071931999999999</v>
      </c>
      <c r="H77" s="166">
        <f>Rates!BN34</f>
        <v>4.3221002999999998</v>
      </c>
    </row>
    <row r="78" spans="2:8">
      <c r="B78" s="145">
        <v>1928</v>
      </c>
      <c r="C78" s="165">
        <f>Deaths!V35</f>
        <v>85</v>
      </c>
      <c r="D78" s="165">
        <f>Deaths!AR35</f>
        <v>55</v>
      </c>
      <c r="E78" s="165">
        <f>Deaths!BN35</f>
        <v>140</v>
      </c>
      <c r="F78" s="166">
        <f>Rates!V35</f>
        <v>4.8500888</v>
      </c>
      <c r="G78" s="166">
        <f>Rates!AR35</f>
        <v>3.4145203</v>
      </c>
      <c r="H78" s="166">
        <f>Rates!BN35</f>
        <v>4.1624381000000001</v>
      </c>
    </row>
    <row r="79" spans="2:8">
      <c r="B79" s="145">
        <v>1929</v>
      </c>
      <c r="C79" s="165">
        <f>Deaths!V36</f>
        <v>91</v>
      </c>
      <c r="D79" s="165">
        <f>Deaths!AR36</f>
        <v>67</v>
      </c>
      <c r="E79" s="165">
        <f>Deaths!BN36</f>
        <v>158</v>
      </c>
      <c r="F79" s="166">
        <f>Rates!V36</f>
        <v>5.7116859</v>
      </c>
      <c r="G79" s="166">
        <f>Rates!AR36</f>
        <v>4.7635512999999996</v>
      </c>
      <c r="H79" s="166">
        <f>Rates!BN36</f>
        <v>5.2996622999999996</v>
      </c>
    </row>
    <row r="80" spans="2:8">
      <c r="B80" s="145">
        <v>1930</v>
      </c>
      <c r="C80" s="165">
        <f>Deaths!V37</f>
        <v>73</v>
      </c>
      <c r="D80" s="165">
        <f>Deaths!AR37</f>
        <v>45</v>
      </c>
      <c r="E80" s="165">
        <f>Deaths!BN37</f>
        <v>118</v>
      </c>
      <c r="F80" s="166">
        <f>Rates!V37</f>
        <v>5.3844048999999998</v>
      </c>
      <c r="G80" s="166">
        <f>Rates!AR37</f>
        <v>2.8073516000000001</v>
      </c>
      <c r="H80" s="166">
        <f>Rates!BN37</f>
        <v>4.0277801000000002</v>
      </c>
    </row>
    <row r="81" spans="2:8">
      <c r="B81" s="145">
        <v>1931</v>
      </c>
      <c r="C81" s="165">
        <f>Deaths!V38</f>
        <v>76</v>
      </c>
      <c r="D81" s="165">
        <f>Deaths!AR38</f>
        <v>63</v>
      </c>
      <c r="E81" s="165">
        <f>Deaths!BN38</f>
        <v>139</v>
      </c>
      <c r="F81" s="166">
        <f>Rates!V38</f>
        <v>4.5188721999999997</v>
      </c>
      <c r="G81" s="166">
        <f>Rates!AR38</f>
        <v>3.2880886</v>
      </c>
      <c r="H81" s="166">
        <f>Rates!BN38</f>
        <v>3.8777151000000001</v>
      </c>
    </row>
    <row r="82" spans="2:8">
      <c r="B82" s="145">
        <v>1932</v>
      </c>
      <c r="C82" s="165">
        <f>Deaths!V39</f>
        <v>81</v>
      </c>
      <c r="D82" s="165">
        <f>Deaths!AR39</f>
        <v>54</v>
      </c>
      <c r="E82" s="165">
        <f>Deaths!BN39</f>
        <v>135</v>
      </c>
      <c r="F82" s="166">
        <f>Rates!V39</f>
        <v>4.3603088999999997</v>
      </c>
      <c r="G82" s="166">
        <f>Rates!AR39</f>
        <v>3.0540737</v>
      </c>
      <c r="H82" s="166">
        <f>Rates!BN39</f>
        <v>3.7366082999999999</v>
      </c>
    </row>
    <row r="83" spans="2:8">
      <c r="B83" s="145">
        <v>1933</v>
      </c>
      <c r="C83" s="165">
        <f>Deaths!V40</f>
        <v>70</v>
      </c>
      <c r="D83" s="165">
        <f>Deaths!AR40</f>
        <v>67</v>
      </c>
      <c r="E83" s="165">
        <f>Deaths!BN40</f>
        <v>137</v>
      </c>
      <c r="F83" s="166">
        <f>Rates!V40</f>
        <v>3.9171733999999998</v>
      </c>
      <c r="G83" s="166">
        <f>Rates!AR40</f>
        <v>3.6440367999999999</v>
      </c>
      <c r="H83" s="166">
        <f>Rates!BN40</f>
        <v>3.7832373000000001</v>
      </c>
    </row>
    <row r="84" spans="2:8">
      <c r="B84" s="145">
        <v>1934</v>
      </c>
      <c r="C84" s="165">
        <f>Deaths!V41</f>
        <v>78</v>
      </c>
      <c r="D84" s="165">
        <f>Deaths!AR41</f>
        <v>75</v>
      </c>
      <c r="E84" s="165">
        <f>Deaths!BN41</f>
        <v>153</v>
      </c>
      <c r="F84" s="166">
        <f>Rates!V41</f>
        <v>4.3797484000000004</v>
      </c>
      <c r="G84" s="166">
        <f>Rates!AR41</f>
        <v>3.9165763999999998</v>
      </c>
      <c r="H84" s="166">
        <f>Rates!BN41</f>
        <v>4.1467201999999999</v>
      </c>
    </row>
    <row r="85" spans="2:8">
      <c r="B85" s="145">
        <v>1935</v>
      </c>
      <c r="C85" s="165">
        <f>Deaths!V42</f>
        <v>89</v>
      </c>
      <c r="D85" s="165">
        <f>Deaths!AR42</f>
        <v>49</v>
      </c>
      <c r="E85" s="165">
        <f>Deaths!BN42</f>
        <v>138</v>
      </c>
      <c r="F85" s="166">
        <f>Rates!V42</f>
        <v>4.6397788000000002</v>
      </c>
      <c r="G85" s="166">
        <f>Rates!AR42</f>
        <v>2.5261298999999999</v>
      </c>
      <c r="H85" s="166">
        <f>Rates!BN42</f>
        <v>3.5531354999999998</v>
      </c>
    </row>
    <row r="86" spans="2:8">
      <c r="B86" s="145">
        <v>1936</v>
      </c>
      <c r="C86" s="165">
        <f>Deaths!V43</f>
        <v>70</v>
      </c>
      <c r="D86" s="165">
        <f>Deaths!AR43</f>
        <v>43</v>
      </c>
      <c r="E86" s="165">
        <f>Deaths!BN43</f>
        <v>113</v>
      </c>
      <c r="F86" s="166">
        <f>Rates!V43</f>
        <v>2.9474499999999999</v>
      </c>
      <c r="G86" s="166">
        <f>Rates!AR43</f>
        <v>1.8093382</v>
      </c>
      <c r="H86" s="166">
        <f>Rates!BN43</f>
        <v>2.3761557999999998</v>
      </c>
    </row>
    <row r="87" spans="2:8">
      <c r="B87" s="145">
        <v>1937</v>
      </c>
      <c r="C87" s="165">
        <f>Deaths!V44</f>
        <v>78</v>
      </c>
      <c r="D87" s="165">
        <f>Deaths!AR44</f>
        <v>60</v>
      </c>
      <c r="E87" s="165">
        <f>Deaths!BN44</f>
        <v>138</v>
      </c>
      <c r="F87" s="166">
        <f>Rates!V44</f>
        <v>3.6191977999999998</v>
      </c>
      <c r="G87" s="166">
        <f>Rates!AR44</f>
        <v>2.7317499000000001</v>
      </c>
      <c r="H87" s="166">
        <f>Rates!BN44</f>
        <v>3.1640286999999998</v>
      </c>
    </row>
    <row r="88" spans="2:8">
      <c r="B88" s="145">
        <v>1938</v>
      </c>
      <c r="C88" s="165">
        <f>Deaths!V45</f>
        <v>68</v>
      </c>
      <c r="D88" s="165">
        <f>Deaths!AR45</f>
        <v>48</v>
      </c>
      <c r="E88" s="165">
        <f>Deaths!BN45</f>
        <v>116</v>
      </c>
      <c r="F88" s="166">
        <f>Rates!V45</f>
        <v>2.6875266999999998</v>
      </c>
      <c r="G88" s="166">
        <f>Rates!AR45</f>
        <v>1.8802106999999999</v>
      </c>
      <c r="H88" s="166">
        <f>Rates!BN45</f>
        <v>2.282044</v>
      </c>
    </row>
    <row r="89" spans="2:8">
      <c r="B89" s="145">
        <v>1939</v>
      </c>
      <c r="C89" s="165">
        <f>Deaths!V46</f>
        <v>65</v>
      </c>
      <c r="D89" s="165">
        <f>Deaths!AR46</f>
        <v>51</v>
      </c>
      <c r="E89" s="165">
        <f>Deaths!BN46</f>
        <v>116</v>
      </c>
      <c r="F89" s="166">
        <f>Rates!V46</f>
        <v>3.5014002999999998</v>
      </c>
      <c r="G89" s="166">
        <f>Rates!AR46</f>
        <v>1.9413651000000001</v>
      </c>
      <c r="H89" s="166">
        <f>Rates!BN46</f>
        <v>2.6365699</v>
      </c>
    </row>
    <row r="90" spans="2:8">
      <c r="B90" s="145">
        <v>1940</v>
      </c>
      <c r="C90" s="165">
        <f>Deaths!V47</f>
        <v>82</v>
      </c>
      <c r="D90" s="165">
        <f>Deaths!AR47</f>
        <v>64</v>
      </c>
      <c r="E90" s="165">
        <f>Deaths!BN47</f>
        <v>146</v>
      </c>
      <c r="F90" s="166">
        <f>Rates!V47</f>
        <v>3.4494956999999999</v>
      </c>
      <c r="G90" s="166">
        <f>Rates!AR47</f>
        <v>2.5480700999999999</v>
      </c>
      <c r="H90" s="166">
        <f>Rates!BN47</f>
        <v>2.9778775999999998</v>
      </c>
    </row>
    <row r="91" spans="2:8">
      <c r="B91" s="145">
        <v>1941</v>
      </c>
      <c r="C91" s="165">
        <f>Deaths!V48</f>
        <v>71</v>
      </c>
      <c r="D91" s="165">
        <f>Deaths!AR48</f>
        <v>63</v>
      </c>
      <c r="E91" s="165">
        <f>Deaths!BN48</f>
        <v>134</v>
      </c>
      <c r="F91" s="166">
        <f>Rates!V48</f>
        <v>2.7458993999999999</v>
      </c>
      <c r="G91" s="166">
        <f>Rates!AR48</f>
        <v>2.2291823000000002</v>
      </c>
      <c r="H91" s="166">
        <f>Rates!BN48</f>
        <v>2.4669628000000001</v>
      </c>
    </row>
    <row r="92" spans="2:8">
      <c r="B92" s="145">
        <v>1942</v>
      </c>
      <c r="C92" s="165">
        <f>Deaths!V49</f>
        <v>97</v>
      </c>
      <c r="D92" s="165">
        <f>Deaths!AR49</f>
        <v>75</v>
      </c>
      <c r="E92" s="165">
        <f>Deaths!BN49</f>
        <v>172</v>
      </c>
      <c r="F92" s="166">
        <f>Rates!V49</f>
        <v>3.8973958</v>
      </c>
      <c r="G92" s="166">
        <f>Rates!AR49</f>
        <v>2.6912525999999999</v>
      </c>
      <c r="H92" s="166">
        <f>Rates!BN49</f>
        <v>3.2595523000000002</v>
      </c>
    </row>
    <row r="93" spans="2:8">
      <c r="B93" s="145">
        <v>1943</v>
      </c>
      <c r="C93" s="165">
        <f>Deaths!V50</f>
        <v>85</v>
      </c>
      <c r="D93" s="165">
        <f>Deaths!AR50</f>
        <v>62</v>
      </c>
      <c r="E93" s="165">
        <f>Deaths!BN50</f>
        <v>147</v>
      </c>
      <c r="F93" s="166">
        <f>Rates!V50</f>
        <v>4.3404273</v>
      </c>
      <c r="G93" s="166">
        <f>Rates!AR50</f>
        <v>2.2806134999999998</v>
      </c>
      <c r="H93" s="166">
        <f>Rates!BN50</f>
        <v>3.1752343000000001</v>
      </c>
    </row>
    <row r="94" spans="2:8">
      <c r="B94" s="145">
        <v>1944</v>
      </c>
      <c r="C94" s="165">
        <f>Deaths!V51</f>
        <v>70</v>
      </c>
      <c r="D94" s="165">
        <f>Deaths!AR51</f>
        <v>58</v>
      </c>
      <c r="E94" s="165">
        <f>Deaths!BN51</f>
        <v>128</v>
      </c>
      <c r="F94" s="166">
        <f>Rates!V51</f>
        <v>2.7541280000000001</v>
      </c>
      <c r="G94" s="166">
        <f>Rates!AR51</f>
        <v>2.1984313000000002</v>
      </c>
      <c r="H94" s="166">
        <f>Rates!BN51</f>
        <v>2.4636657</v>
      </c>
    </row>
    <row r="95" spans="2:8">
      <c r="B95" s="145">
        <v>1945</v>
      </c>
      <c r="C95" s="165">
        <f>Deaths!V52</f>
        <v>83</v>
      </c>
      <c r="D95" s="165">
        <f>Deaths!AR52</f>
        <v>77</v>
      </c>
      <c r="E95" s="165">
        <f>Deaths!BN52</f>
        <v>160</v>
      </c>
      <c r="F95" s="166">
        <f>Rates!V52</f>
        <v>3.4255157999999999</v>
      </c>
      <c r="G95" s="166">
        <f>Rates!AR52</f>
        <v>2.5741442000000001</v>
      </c>
      <c r="H95" s="166">
        <f>Rates!BN52</f>
        <v>2.9411325000000001</v>
      </c>
    </row>
    <row r="96" spans="2:8">
      <c r="B96" s="145">
        <v>1946</v>
      </c>
      <c r="C96" s="165">
        <f>Deaths!V53</f>
        <v>80</v>
      </c>
      <c r="D96" s="165">
        <f>Deaths!AR53</f>
        <v>69</v>
      </c>
      <c r="E96" s="165">
        <f>Deaths!BN53</f>
        <v>149</v>
      </c>
      <c r="F96" s="166">
        <f>Rates!V53</f>
        <v>3.0088911999999999</v>
      </c>
      <c r="G96" s="166">
        <f>Rates!AR53</f>
        <v>2.2556729999999998</v>
      </c>
      <c r="H96" s="166">
        <f>Rates!BN53</f>
        <v>2.5987157999999999</v>
      </c>
    </row>
    <row r="97" spans="2:8">
      <c r="B97" s="145">
        <v>1947</v>
      </c>
      <c r="C97" s="165">
        <f>Deaths!V54</f>
        <v>94</v>
      </c>
      <c r="D97" s="165">
        <f>Deaths!AR54</f>
        <v>89</v>
      </c>
      <c r="E97" s="165">
        <f>Deaths!BN54</f>
        <v>183</v>
      </c>
      <c r="F97" s="166">
        <f>Rates!V54</f>
        <v>3.6032940999999998</v>
      </c>
      <c r="G97" s="166">
        <f>Rates!AR54</f>
        <v>2.9601188999999999</v>
      </c>
      <c r="H97" s="166">
        <f>Rates!BN54</f>
        <v>3.2280706000000001</v>
      </c>
    </row>
    <row r="98" spans="2:8">
      <c r="B98" s="145">
        <v>1948</v>
      </c>
      <c r="C98" s="165">
        <f>Deaths!V55</f>
        <v>78</v>
      </c>
      <c r="D98" s="165">
        <f>Deaths!AR55</f>
        <v>70</v>
      </c>
      <c r="E98" s="165">
        <f>Deaths!BN55</f>
        <v>148</v>
      </c>
      <c r="F98" s="166">
        <f>Rates!V55</f>
        <v>2.96576</v>
      </c>
      <c r="G98" s="166">
        <f>Rates!AR55</f>
        <v>2.3092253</v>
      </c>
      <c r="H98" s="166">
        <f>Rates!BN55</f>
        <v>2.5982921000000001</v>
      </c>
    </row>
    <row r="99" spans="2:8">
      <c r="B99" s="145">
        <v>1949</v>
      </c>
      <c r="C99" s="165">
        <f>Deaths!V56</f>
        <v>88</v>
      </c>
      <c r="D99" s="165">
        <f>Deaths!AR56</f>
        <v>78</v>
      </c>
      <c r="E99" s="165">
        <f>Deaths!BN56</f>
        <v>166</v>
      </c>
      <c r="F99" s="166">
        <f>Rates!V56</f>
        <v>3.0058001999999999</v>
      </c>
      <c r="G99" s="166">
        <f>Rates!AR56</f>
        <v>2.3347104000000001</v>
      </c>
      <c r="H99" s="166">
        <f>Rates!BN56</f>
        <v>2.6284749999999999</v>
      </c>
    </row>
    <row r="100" spans="2:8">
      <c r="B100" s="145">
        <v>1950</v>
      </c>
      <c r="C100" s="165">
        <f>Deaths!V57</f>
        <v>266</v>
      </c>
      <c r="D100" s="165">
        <f>Deaths!AR57</f>
        <v>181</v>
      </c>
      <c r="E100" s="165">
        <f>Deaths!BN57</f>
        <v>447</v>
      </c>
      <c r="F100" s="166">
        <f>Rates!V57</f>
        <v>9.8419410999999997</v>
      </c>
      <c r="G100" s="166">
        <f>Rates!AR57</f>
        <v>5.4453958</v>
      </c>
      <c r="H100" s="166">
        <f>Rates!BN57</f>
        <v>7.3860650999999997</v>
      </c>
    </row>
    <row r="101" spans="2:8">
      <c r="B101" s="145">
        <v>1951</v>
      </c>
      <c r="C101" s="165">
        <f>Deaths!V58</f>
        <v>292</v>
      </c>
      <c r="D101" s="165">
        <f>Deaths!AR58</f>
        <v>188</v>
      </c>
      <c r="E101" s="165">
        <f>Deaths!BN58</f>
        <v>480</v>
      </c>
      <c r="F101" s="166">
        <f>Rates!V58</f>
        <v>9.9795297000000005</v>
      </c>
      <c r="G101" s="166">
        <f>Rates!AR58</f>
        <v>5.6391064999999996</v>
      </c>
      <c r="H101" s="166">
        <f>Rates!BN58</f>
        <v>7.6065246999999996</v>
      </c>
    </row>
    <row r="102" spans="2:8">
      <c r="B102" s="145">
        <v>1952</v>
      </c>
      <c r="C102" s="165">
        <f>Deaths!V59</f>
        <v>294</v>
      </c>
      <c r="D102" s="165">
        <f>Deaths!AR59</f>
        <v>188</v>
      </c>
      <c r="E102" s="165">
        <f>Deaths!BN59</f>
        <v>482</v>
      </c>
      <c r="F102" s="166">
        <f>Rates!V59</f>
        <v>9.9926484999999996</v>
      </c>
      <c r="G102" s="166">
        <f>Rates!AR59</f>
        <v>5.4857844</v>
      </c>
      <c r="H102" s="166">
        <f>Rates!BN59</f>
        <v>7.5090484999999996</v>
      </c>
    </row>
    <row r="103" spans="2:8">
      <c r="B103" s="145">
        <v>1953</v>
      </c>
      <c r="C103" s="165">
        <f>Deaths!V60</f>
        <v>248</v>
      </c>
      <c r="D103" s="165">
        <f>Deaths!AR60</f>
        <v>182</v>
      </c>
      <c r="E103" s="165">
        <f>Deaths!BN60</f>
        <v>430</v>
      </c>
      <c r="F103" s="166">
        <f>Rates!V60</f>
        <v>8.3693603000000003</v>
      </c>
      <c r="G103" s="166">
        <f>Rates!AR60</f>
        <v>5.1922271999999996</v>
      </c>
      <c r="H103" s="166">
        <f>Rates!BN60</f>
        <v>6.6028526000000003</v>
      </c>
    </row>
    <row r="104" spans="2:8">
      <c r="B104" s="145">
        <v>1954</v>
      </c>
      <c r="C104" s="165">
        <f>Deaths!V61</f>
        <v>316</v>
      </c>
      <c r="D104" s="165">
        <f>Deaths!AR61</f>
        <v>179</v>
      </c>
      <c r="E104" s="165">
        <f>Deaths!BN61</f>
        <v>495</v>
      </c>
      <c r="F104" s="166">
        <f>Rates!V61</f>
        <v>10.096258000000001</v>
      </c>
      <c r="G104" s="166">
        <f>Rates!AR61</f>
        <v>4.8993301999999996</v>
      </c>
      <c r="H104" s="166">
        <f>Rates!BN61</f>
        <v>7.2326313999999998</v>
      </c>
    </row>
    <row r="105" spans="2:8">
      <c r="B105" s="145">
        <v>1955</v>
      </c>
      <c r="C105" s="165">
        <f>Deaths!V62</f>
        <v>334</v>
      </c>
      <c r="D105" s="165">
        <f>Deaths!AR62</f>
        <v>192</v>
      </c>
      <c r="E105" s="165">
        <f>Deaths!BN62</f>
        <v>526</v>
      </c>
      <c r="F105" s="166">
        <f>Rates!V62</f>
        <v>10.177943000000001</v>
      </c>
      <c r="G105" s="166">
        <f>Rates!AR62</f>
        <v>5.0896857999999998</v>
      </c>
      <c r="H105" s="166">
        <f>Rates!BN62</f>
        <v>7.4000633999999996</v>
      </c>
    </row>
    <row r="106" spans="2:8">
      <c r="B106" s="145">
        <v>1956</v>
      </c>
      <c r="C106" s="165">
        <f>Deaths!V63</f>
        <v>314</v>
      </c>
      <c r="D106" s="165">
        <f>Deaths!AR63</f>
        <v>212</v>
      </c>
      <c r="E106" s="165">
        <f>Deaths!BN63</f>
        <v>526</v>
      </c>
      <c r="F106" s="166">
        <f>Rates!V63</f>
        <v>9.9413376000000007</v>
      </c>
      <c r="G106" s="166">
        <f>Rates!AR63</f>
        <v>5.5024432000000001</v>
      </c>
      <c r="H106" s="166">
        <f>Rates!BN63</f>
        <v>7.4258546000000001</v>
      </c>
    </row>
    <row r="107" spans="2:8">
      <c r="B107" s="145">
        <v>1957</v>
      </c>
      <c r="C107" s="165">
        <f>Deaths!V64</f>
        <v>275</v>
      </c>
      <c r="D107" s="165">
        <f>Deaths!AR64</f>
        <v>191</v>
      </c>
      <c r="E107" s="165">
        <f>Deaths!BN64</f>
        <v>466</v>
      </c>
      <c r="F107" s="166">
        <f>Rates!V64</f>
        <v>8.6547782000000009</v>
      </c>
      <c r="G107" s="166">
        <f>Rates!AR64</f>
        <v>4.9301532000000003</v>
      </c>
      <c r="H107" s="166">
        <f>Rates!BN64</f>
        <v>6.5220706000000002</v>
      </c>
    </row>
    <row r="108" spans="2:8">
      <c r="B108" s="145">
        <v>1958</v>
      </c>
      <c r="C108" s="165">
        <f>Deaths!V65</f>
        <v>177</v>
      </c>
      <c r="D108" s="165">
        <f>Deaths!AR65</f>
        <v>163</v>
      </c>
      <c r="E108" s="165">
        <f>Deaths!BN65</f>
        <v>340</v>
      </c>
      <c r="F108" s="166">
        <f>Rates!V65</f>
        <v>4.9219875999999996</v>
      </c>
      <c r="G108" s="166">
        <f>Rates!AR65</f>
        <v>4.0409668999999999</v>
      </c>
      <c r="H108" s="166">
        <f>Rates!BN65</f>
        <v>4.4133297999999996</v>
      </c>
    </row>
    <row r="109" spans="2:8">
      <c r="B109" s="145">
        <v>1959</v>
      </c>
      <c r="C109" s="165">
        <f>Deaths!V66</f>
        <v>213</v>
      </c>
      <c r="D109" s="165">
        <f>Deaths!AR66</f>
        <v>174</v>
      </c>
      <c r="E109" s="165">
        <f>Deaths!BN66</f>
        <v>387</v>
      </c>
      <c r="F109" s="166">
        <f>Rates!V66</f>
        <v>6.2464002000000001</v>
      </c>
      <c r="G109" s="166">
        <f>Rates!AR66</f>
        <v>4.2597445</v>
      </c>
      <c r="H109" s="166">
        <f>Rates!BN66</f>
        <v>5.0767100999999997</v>
      </c>
    </row>
    <row r="110" spans="2:8">
      <c r="B110" s="145">
        <v>1960</v>
      </c>
      <c r="C110" s="165">
        <f>Deaths!V67</f>
        <v>202</v>
      </c>
      <c r="D110" s="165">
        <f>Deaths!AR67</f>
        <v>174</v>
      </c>
      <c r="E110" s="165">
        <f>Deaths!BN67</f>
        <v>376</v>
      </c>
      <c r="F110" s="166">
        <f>Rates!V67</f>
        <v>5.6235337000000003</v>
      </c>
      <c r="G110" s="166">
        <f>Rates!AR67</f>
        <v>4.0360759000000002</v>
      </c>
      <c r="H110" s="166">
        <f>Rates!BN67</f>
        <v>4.6840025000000001</v>
      </c>
    </row>
    <row r="111" spans="2:8">
      <c r="B111" s="145">
        <v>1961</v>
      </c>
      <c r="C111" s="165">
        <f>Deaths!V68</f>
        <v>210</v>
      </c>
      <c r="D111" s="165">
        <f>Deaths!AR68</f>
        <v>183</v>
      </c>
      <c r="E111" s="165">
        <f>Deaths!BN68</f>
        <v>393</v>
      </c>
      <c r="F111" s="166">
        <f>Rates!V68</f>
        <v>5.8497475000000003</v>
      </c>
      <c r="G111" s="166">
        <f>Rates!AR68</f>
        <v>4.1232176000000003</v>
      </c>
      <c r="H111" s="166">
        <f>Rates!BN68</f>
        <v>4.8149322000000003</v>
      </c>
    </row>
    <row r="112" spans="2:8">
      <c r="B112" s="145">
        <v>1962</v>
      </c>
      <c r="C112" s="165">
        <f>Deaths!V69</f>
        <v>195</v>
      </c>
      <c r="D112" s="165">
        <f>Deaths!AR69</f>
        <v>173</v>
      </c>
      <c r="E112" s="165">
        <f>Deaths!BN69</f>
        <v>368</v>
      </c>
      <c r="F112" s="166">
        <f>Rates!V69</f>
        <v>5.1474034</v>
      </c>
      <c r="G112" s="166">
        <f>Rates!AR69</f>
        <v>3.8294207</v>
      </c>
      <c r="H112" s="166">
        <f>Rates!BN69</f>
        <v>4.3390471000000002</v>
      </c>
    </row>
    <row r="113" spans="2:8">
      <c r="B113" s="145">
        <v>1963</v>
      </c>
      <c r="C113" s="165">
        <f>Deaths!V70</f>
        <v>206</v>
      </c>
      <c r="D113" s="165">
        <f>Deaths!AR70</f>
        <v>181</v>
      </c>
      <c r="E113" s="165">
        <f>Deaths!BN70</f>
        <v>387</v>
      </c>
      <c r="F113" s="166">
        <f>Rates!V70</f>
        <v>5.2447309999999998</v>
      </c>
      <c r="G113" s="166">
        <f>Rates!AR70</f>
        <v>3.9912369000000001</v>
      </c>
      <c r="H113" s="166">
        <f>Rates!BN70</f>
        <v>4.5123815</v>
      </c>
    </row>
    <row r="114" spans="2:8">
      <c r="B114" s="145">
        <v>1964</v>
      </c>
      <c r="C114" s="165">
        <f>Deaths!V71</f>
        <v>297</v>
      </c>
      <c r="D114" s="165">
        <f>Deaths!AR71</f>
        <v>237</v>
      </c>
      <c r="E114" s="165">
        <f>Deaths!BN71</f>
        <v>534</v>
      </c>
      <c r="F114" s="166">
        <f>Rates!V71</f>
        <v>7.1531148</v>
      </c>
      <c r="G114" s="166">
        <f>Rates!AR71</f>
        <v>4.9736889</v>
      </c>
      <c r="H114" s="166">
        <f>Rates!BN71</f>
        <v>5.8830365000000002</v>
      </c>
    </row>
    <row r="115" spans="2:8">
      <c r="B115" s="145">
        <v>1965</v>
      </c>
      <c r="C115" s="165">
        <f>Deaths!V72</f>
        <v>296</v>
      </c>
      <c r="D115" s="165">
        <f>Deaths!AR72</f>
        <v>254</v>
      </c>
      <c r="E115" s="165">
        <f>Deaths!BN72</f>
        <v>550</v>
      </c>
      <c r="F115" s="166">
        <f>Rates!V72</f>
        <v>7.1429083000000002</v>
      </c>
      <c r="G115" s="166">
        <f>Rates!AR72</f>
        <v>5.2981084000000003</v>
      </c>
      <c r="H115" s="166">
        <f>Rates!BN72</f>
        <v>6.0331150999999998</v>
      </c>
    </row>
    <row r="116" spans="2:8">
      <c r="B116" s="145">
        <v>1966</v>
      </c>
      <c r="C116" s="165">
        <f>Deaths!V73</f>
        <v>312</v>
      </c>
      <c r="D116" s="165">
        <f>Deaths!AR73</f>
        <v>234</v>
      </c>
      <c r="E116" s="165">
        <f>Deaths!BN73</f>
        <v>546</v>
      </c>
      <c r="F116" s="166">
        <f>Rates!V73</f>
        <v>7.2080145</v>
      </c>
      <c r="G116" s="166">
        <f>Rates!AR73</f>
        <v>4.7844353000000002</v>
      </c>
      <c r="H116" s="166">
        <f>Rates!BN73</f>
        <v>5.8659045000000001</v>
      </c>
    </row>
    <row r="117" spans="2:8">
      <c r="B117" s="145">
        <v>1967</v>
      </c>
      <c r="C117" s="165">
        <f>Deaths!V74</f>
        <v>277</v>
      </c>
      <c r="D117" s="165">
        <f>Deaths!AR74</f>
        <v>204</v>
      </c>
      <c r="E117" s="165">
        <f>Deaths!BN74</f>
        <v>481</v>
      </c>
      <c r="F117" s="166">
        <f>Rates!V74</f>
        <v>6.4364283000000002</v>
      </c>
      <c r="G117" s="166">
        <f>Rates!AR74</f>
        <v>4.0873794999999999</v>
      </c>
      <c r="H117" s="166">
        <f>Rates!BN74</f>
        <v>5.1119009000000002</v>
      </c>
    </row>
    <row r="118" spans="2:8">
      <c r="B118" s="145">
        <v>1968</v>
      </c>
      <c r="C118" s="165">
        <f>Deaths!V75</f>
        <v>208</v>
      </c>
      <c r="D118" s="165">
        <f>Deaths!AR75</f>
        <v>177</v>
      </c>
      <c r="E118" s="165">
        <f>Deaths!BN75</f>
        <v>385</v>
      </c>
      <c r="F118" s="166">
        <f>Rates!V75</f>
        <v>4.5137016000000001</v>
      </c>
      <c r="G118" s="166">
        <f>Rates!AR75</f>
        <v>3.4764048000000001</v>
      </c>
      <c r="H118" s="166">
        <f>Rates!BN75</f>
        <v>3.9312600999999998</v>
      </c>
    </row>
    <row r="119" spans="2:8">
      <c r="B119" s="145">
        <v>1969</v>
      </c>
      <c r="C119" s="165">
        <f>Deaths!V76</f>
        <v>201</v>
      </c>
      <c r="D119" s="165">
        <f>Deaths!AR76</f>
        <v>200</v>
      </c>
      <c r="E119" s="165">
        <f>Deaths!BN76</f>
        <v>401</v>
      </c>
      <c r="F119" s="166">
        <f>Rates!V76</f>
        <v>4.2398490999999998</v>
      </c>
      <c r="G119" s="166">
        <f>Rates!AR76</f>
        <v>3.8785021999999998</v>
      </c>
      <c r="H119" s="166">
        <f>Rates!BN76</f>
        <v>4.0192451</v>
      </c>
    </row>
    <row r="120" spans="2:8">
      <c r="B120" s="145">
        <v>1970</v>
      </c>
      <c r="C120" s="165">
        <f>Deaths!V77</f>
        <v>225</v>
      </c>
      <c r="D120" s="165">
        <f>Deaths!AR77</f>
        <v>201</v>
      </c>
      <c r="E120" s="165">
        <f>Deaths!BN77</f>
        <v>426</v>
      </c>
      <c r="F120" s="166">
        <f>Rates!V77</f>
        <v>4.7870751</v>
      </c>
      <c r="G120" s="166">
        <f>Rates!AR77</f>
        <v>3.8747581000000002</v>
      </c>
      <c r="H120" s="166">
        <f>Rates!BN77</f>
        <v>4.2667172000000004</v>
      </c>
    </row>
    <row r="121" spans="2:8">
      <c r="B121" s="145">
        <v>1971</v>
      </c>
      <c r="C121" s="165">
        <f>Deaths!V78</f>
        <v>170</v>
      </c>
      <c r="D121" s="165">
        <f>Deaths!AR78</f>
        <v>183</v>
      </c>
      <c r="E121" s="165">
        <f>Deaths!BN78</f>
        <v>353</v>
      </c>
      <c r="F121" s="166">
        <f>Rates!V78</f>
        <v>3.3974636999999999</v>
      </c>
      <c r="G121" s="166">
        <f>Rates!AR78</f>
        <v>3.2389453000000001</v>
      </c>
      <c r="H121" s="166">
        <f>Rates!BN78</f>
        <v>3.2913779000000001</v>
      </c>
    </row>
    <row r="122" spans="2:8">
      <c r="B122" s="145">
        <v>1972</v>
      </c>
      <c r="C122" s="165">
        <f>Deaths!V79</f>
        <v>193</v>
      </c>
      <c r="D122" s="165">
        <f>Deaths!AR79</f>
        <v>198</v>
      </c>
      <c r="E122" s="165">
        <f>Deaths!BN79</f>
        <v>391</v>
      </c>
      <c r="F122" s="166">
        <f>Rates!V79</f>
        <v>3.8389815999999999</v>
      </c>
      <c r="G122" s="166">
        <f>Rates!AR79</f>
        <v>3.5009806999999999</v>
      </c>
      <c r="H122" s="166">
        <f>Rates!BN79</f>
        <v>3.6571416999999999</v>
      </c>
    </row>
    <row r="123" spans="2:8">
      <c r="B123" s="145">
        <v>1973</v>
      </c>
      <c r="C123" s="165">
        <f>Deaths!V80</f>
        <v>181</v>
      </c>
      <c r="D123" s="165">
        <f>Deaths!AR80</f>
        <v>222</v>
      </c>
      <c r="E123" s="165">
        <f>Deaths!BN80</f>
        <v>403</v>
      </c>
      <c r="F123" s="166">
        <f>Rates!V80</f>
        <v>3.4710348</v>
      </c>
      <c r="G123" s="166">
        <f>Rates!AR80</f>
        <v>3.8776565999999999</v>
      </c>
      <c r="H123" s="166">
        <f>Rates!BN80</f>
        <v>3.6669227000000002</v>
      </c>
    </row>
    <row r="124" spans="2:8">
      <c r="B124" s="145">
        <v>1974</v>
      </c>
      <c r="C124" s="165">
        <f>Deaths!V81</f>
        <v>227</v>
      </c>
      <c r="D124" s="165">
        <f>Deaths!AR81</f>
        <v>218</v>
      </c>
      <c r="E124" s="165">
        <f>Deaths!BN81</f>
        <v>445</v>
      </c>
      <c r="F124" s="166">
        <f>Rates!V81</f>
        <v>4.2586114000000004</v>
      </c>
      <c r="G124" s="166">
        <f>Rates!AR81</f>
        <v>3.6893630000000002</v>
      </c>
      <c r="H124" s="166">
        <f>Rates!BN81</f>
        <v>3.9459228</v>
      </c>
    </row>
    <row r="125" spans="2:8">
      <c r="B125" s="145">
        <v>1975</v>
      </c>
      <c r="C125" s="165">
        <f>Deaths!V82</f>
        <v>168</v>
      </c>
      <c r="D125" s="165">
        <f>Deaths!AR82</f>
        <v>174</v>
      </c>
      <c r="E125" s="165">
        <f>Deaths!BN82</f>
        <v>342</v>
      </c>
      <c r="F125" s="166">
        <f>Rates!V82</f>
        <v>3.1243082000000002</v>
      </c>
      <c r="G125" s="166">
        <f>Rates!AR82</f>
        <v>2.9153234000000001</v>
      </c>
      <c r="H125" s="166">
        <f>Rates!BN82</f>
        <v>2.9849188999999998</v>
      </c>
    </row>
    <row r="126" spans="2:8">
      <c r="B126" s="145">
        <v>1976</v>
      </c>
      <c r="C126" s="165">
        <f>Deaths!V83</f>
        <v>170</v>
      </c>
      <c r="D126" s="165">
        <f>Deaths!AR83</f>
        <v>234</v>
      </c>
      <c r="E126" s="165">
        <f>Deaths!BN83</f>
        <v>404</v>
      </c>
      <c r="F126" s="166">
        <f>Rates!V83</f>
        <v>3.1948298999999998</v>
      </c>
      <c r="G126" s="166">
        <f>Rates!AR83</f>
        <v>3.9018907999999999</v>
      </c>
      <c r="H126" s="166">
        <f>Rates!BN83</f>
        <v>3.5667469000000001</v>
      </c>
    </row>
    <row r="127" spans="2:8">
      <c r="B127" s="145">
        <v>1977</v>
      </c>
      <c r="C127" s="165">
        <f>Deaths!V84</f>
        <v>168</v>
      </c>
      <c r="D127" s="165">
        <f>Deaths!AR84</f>
        <v>186</v>
      </c>
      <c r="E127" s="165">
        <f>Deaths!BN84</f>
        <v>354</v>
      </c>
      <c r="F127" s="166">
        <f>Rates!V84</f>
        <v>3.1611091</v>
      </c>
      <c r="G127" s="166">
        <f>Rates!AR84</f>
        <v>3.0175029000000002</v>
      </c>
      <c r="H127" s="166">
        <f>Rates!BN84</f>
        <v>3.0323118999999998</v>
      </c>
    </row>
    <row r="128" spans="2:8">
      <c r="B128" s="145">
        <v>1978</v>
      </c>
      <c r="C128" s="165">
        <f>Deaths!V85</f>
        <v>146</v>
      </c>
      <c r="D128" s="165">
        <f>Deaths!AR85</f>
        <v>183</v>
      </c>
      <c r="E128" s="165">
        <f>Deaths!BN85</f>
        <v>329</v>
      </c>
      <c r="F128" s="166">
        <f>Rates!V85</f>
        <v>2.6564934999999998</v>
      </c>
      <c r="G128" s="166">
        <f>Rates!AR85</f>
        <v>2.9308469000000001</v>
      </c>
      <c r="H128" s="166">
        <f>Rates!BN85</f>
        <v>2.7899593</v>
      </c>
    </row>
    <row r="129" spans="2:8">
      <c r="B129" s="145">
        <v>1979</v>
      </c>
      <c r="C129" s="165">
        <f>Deaths!V86</f>
        <v>220</v>
      </c>
      <c r="D129" s="165">
        <f>Deaths!AR86</f>
        <v>209</v>
      </c>
      <c r="E129" s="165">
        <f>Deaths!BN86</f>
        <v>429</v>
      </c>
      <c r="F129" s="166">
        <f>Rates!V86</f>
        <v>4.1658080000000002</v>
      </c>
      <c r="G129" s="166">
        <f>Rates!AR86</f>
        <v>3.3376111000000002</v>
      </c>
      <c r="H129" s="166">
        <f>Rates!BN86</f>
        <v>3.6579049000000001</v>
      </c>
    </row>
    <row r="130" spans="2:8">
      <c r="B130" s="145">
        <v>1980</v>
      </c>
      <c r="C130" s="165">
        <f>Deaths!V87</f>
        <v>253</v>
      </c>
      <c r="D130" s="165">
        <f>Deaths!AR87</f>
        <v>290</v>
      </c>
      <c r="E130" s="165">
        <f>Deaths!BN87</f>
        <v>543</v>
      </c>
      <c r="F130" s="166">
        <f>Rates!V87</f>
        <v>4.9280591999999999</v>
      </c>
      <c r="G130" s="166">
        <f>Rates!AR87</f>
        <v>4.5479316000000001</v>
      </c>
      <c r="H130" s="166">
        <f>Rates!BN87</f>
        <v>4.6475397999999997</v>
      </c>
    </row>
    <row r="131" spans="2:8">
      <c r="B131" s="145">
        <v>1981</v>
      </c>
      <c r="C131" s="165">
        <f>Deaths!V88</f>
        <v>269</v>
      </c>
      <c r="D131" s="165">
        <f>Deaths!AR88</f>
        <v>269</v>
      </c>
      <c r="E131" s="165">
        <f>Deaths!BN88</f>
        <v>538</v>
      </c>
      <c r="F131" s="166">
        <f>Rates!V88</f>
        <v>4.9024270000000003</v>
      </c>
      <c r="G131" s="166">
        <f>Rates!AR88</f>
        <v>3.9114525000000002</v>
      </c>
      <c r="H131" s="166">
        <f>Rates!BN88</f>
        <v>4.3089804999999997</v>
      </c>
    </row>
    <row r="132" spans="2:8">
      <c r="B132" s="145">
        <v>1982</v>
      </c>
      <c r="C132" s="165">
        <f>Deaths!V89</f>
        <v>288</v>
      </c>
      <c r="D132" s="165">
        <f>Deaths!AR89</f>
        <v>303</v>
      </c>
      <c r="E132" s="165">
        <f>Deaths!BN89</f>
        <v>591</v>
      </c>
      <c r="F132" s="166">
        <f>Rates!V89</f>
        <v>5.2507472000000002</v>
      </c>
      <c r="G132" s="166">
        <f>Rates!AR89</f>
        <v>4.5145754</v>
      </c>
      <c r="H132" s="166">
        <f>Rates!BN89</f>
        <v>4.7979437000000003</v>
      </c>
    </row>
    <row r="133" spans="2:8">
      <c r="B133" s="145">
        <v>1983</v>
      </c>
      <c r="C133" s="165">
        <f>Deaths!V90</f>
        <v>298</v>
      </c>
      <c r="D133" s="165">
        <f>Deaths!AR90</f>
        <v>325</v>
      </c>
      <c r="E133" s="165">
        <f>Deaths!BN90</f>
        <v>623</v>
      </c>
      <c r="F133" s="166">
        <f>Rates!V90</f>
        <v>5.1774912999999998</v>
      </c>
      <c r="G133" s="166">
        <f>Rates!AR90</f>
        <v>4.6111068</v>
      </c>
      <c r="H133" s="166">
        <f>Rates!BN90</f>
        <v>4.8744892999999996</v>
      </c>
    </row>
    <row r="134" spans="2:8">
      <c r="B134" s="145">
        <v>1984</v>
      </c>
      <c r="C134" s="165">
        <f>Deaths!V91</f>
        <v>331</v>
      </c>
      <c r="D134" s="165">
        <f>Deaths!AR91</f>
        <v>330</v>
      </c>
      <c r="E134" s="165">
        <f>Deaths!BN91</f>
        <v>661</v>
      </c>
      <c r="F134" s="166">
        <f>Rates!V91</f>
        <v>5.3840133000000003</v>
      </c>
      <c r="G134" s="166">
        <f>Rates!AR91</f>
        <v>4.6604453000000001</v>
      </c>
      <c r="H134" s="166">
        <f>Rates!BN91</f>
        <v>4.9972646000000003</v>
      </c>
    </row>
    <row r="135" spans="2:8">
      <c r="B135" s="145">
        <v>1985</v>
      </c>
      <c r="C135" s="165">
        <f>Deaths!V92</f>
        <v>379</v>
      </c>
      <c r="D135" s="165">
        <f>Deaths!AR92</f>
        <v>434</v>
      </c>
      <c r="E135" s="165">
        <f>Deaths!BN92</f>
        <v>813</v>
      </c>
      <c r="F135" s="166">
        <f>Rates!V92</f>
        <v>6.7261772999999998</v>
      </c>
      <c r="G135" s="166">
        <f>Rates!AR92</f>
        <v>5.9021667000000004</v>
      </c>
      <c r="H135" s="166">
        <f>Rates!BN92</f>
        <v>6.1053025999999999</v>
      </c>
    </row>
    <row r="136" spans="2:8">
      <c r="B136" s="145">
        <v>1986</v>
      </c>
      <c r="C136" s="165">
        <f>Deaths!V93</f>
        <v>399</v>
      </c>
      <c r="D136" s="165">
        <f>Deaths!AR93</f>
        <v>388</v>
      </c>
      <c r="E136" s="165">
        <f>Deaths!BN93</f>
        <v>787</v>
      </c>
      <c r="F136" s="166">
        <f>Rates!V93</f>
        <v>6.3931377999999999</v>
      </c>
      <c r="G136" s="166">
        <f>Rates!AR93</f>
        <v>5.1345948000000003</v>
      </c>
      <c r="H136" s="166">
        <f>Rates!BN93</f>
        <v>5.6382789000000004</v>
      </c>
    </row>
    <row r="137" spans="2:8">
      <c r="B137" s="145">
        <v>1987</v>
      </c>
      <c r="C137" s="165">
        <f>Deaths!V94</f>
        <v>378</v>
      </c>
      <c r="D137" s="165">
        <f>Deaths!AR94</f>
        <v>469</v>
      </c>
      <c r="E137" s="165">
        <f>Deaths!BN94</f>
        <v>847</v>
      </c>
      <c r="F137" s="166">
        <f>Rates!V94</f>
        <v>5.94963</v>
      </c>
      <c r="G137" s="166">
        <f>Rates!AR94</f>
        <v>6.1034385999999996</v>
      </c>
      <c r="H137" s="166">
        <f>Rates!BN94</f>
        <v>5.9829789</v>
      </c>
    </row>
    <row r="138" spans="2:8">
      <c r="B138" s="145">
        <v>1988</v>
      </c>
      <c r="C138" s="165">
        <f>Deaths!V95</f>
        <v>380</v>
      </c>
      <c r="D138" s="165">
        <f>Deaths!AR95</f>
        <v>446</v>
      </c>
      <c r="E138" s="165">
        <f>Deaths!BN95</f>
        <v>826</v>
      </c>
      <c r="F138" s="166">
        <f>Rates!V95</f>
        <v>5.9637851</v>
      </c>
      <c r="G138" s="166">
        <f>Rates!AR95</f>
        <v>5.7535077000000001</v>
      </c>
      <c r="H138" s="166">
        <f>Rates!BN95</f>
        <v>5.8040282999999997</v>
      </c>
    </row>
    <row r="139" spans="2:8">
      <c r="B139" s="145">
        <v>1989</v>
      </c>
      <c r="C139" s="165">
        <f>Deaths!V96</f>
        <v>434</v>
      </c>
      <c r="D139" s="165">
        <f>Deaths!AR96</f>
        <v>530</v>
      </c>
      <c r="E139" s="165">
        <f>Deaths!BN96</f>
        <v>964</v>
      </c>
      <c r="F139" s="166">
        <f>Rates!V96</f>
        <v>6.6785812</v>
      </c>
      <c r="G139" s="166">
        <f>Rates!AR96</f>
        <v>6.5918510000000001</v>
      </c>
      <c r="H139" s="166">
        <f>Rates!BN96</f>
        <v>6.6080170999999996</v>
      </c>
    </row>
    <row r="140" spans="2:8">
      <c r="B140" s="145">
        <v>1990</v>
      </c>
      <c r="C140" s="165">
        <f>Deaths!V97</f>
        <v>381</v>
      </c>
      <c r="D140" s="165">
        <f>Deaths!AR97</f>
        <v>441</v>
      </c>
      <c r="E140" s="165">
        <f>Deaths!BN97</f>
        <v>822</v>
      </c>
      <c r="F140" s="166">
        <f>Rates!V97</f>
        <v>5.8090026000000003</v>
      </c>
      <c r="G140" s="166">
        <f>Rates!AR97</f>
        <v>5.3980797999999997</v>
      </c>
      <c r="H140" s="166">
        <f>Rates!BN97</f>
        <v>5.5527351999999999</v>
      </c>
    </row>
    <row r="141" spans="2:8">
      <c r="B141" s="145">
        <v>1991</v>
      </c>
      <c r="C141" s="165">
        <f>Deaths!V98</f>
        <v>335</v>
      </c>
      <c r="D141" s="165">
        <f>Deaths!AR98</f>
        <v>415</v>
      </c>
      <c r="E141" s="165">
        <f>Deaths!BN98</f>
        <v>750</v>
      </c>
      <c r="F141" s="166">
        <f>Rates!V98</f>
        <v>5.0100815000000001</v>
      </c>
      <c r="G141" s="166">
        <f>Rates!AR98</f>
        <v>4.9135970000000002</v>
      </c>
      <c r="H141" s="166">
        <f>Rates!BN98</f>
        <v>4.9122896000000003</v>
      </c>
    </row>
    <row r="142" spans="2:8">
      <c r="B142" s="145">
        <v>1992</v>
      </c>
      <c r="C142" s="165">
        <f>Deaths!V99</f>
        <v>332</v>
      </c>
      <c r="D142" s="165">
        <f>Deaths!AR99</f>
        <v>427</v>
      </c>
      <c r="E142" s="165">
        <f>Deaths!BN99</f>
        <v>759</v>
      </c>
      <c r="F142" s="166">
        <f>Rates!V99</f>
        <v>4.8851559</v>
      </c>
      <c r="G142" s="166">
        <f>Rates!AR99</f>
        <v>4.9848084999999998</v>
      </c>
      <c r="H142" s="166">
        <f>Rates!BN99</f>
        <v>4.9951683999999998</v>
      </c>
    </row>
    <row r="143" spans="2:8">
      <c r="B143" s="145">
        <v>1993</v>
      </c>
      <c r="C143" s="165">
        <f>Deaths!V100</f>
        <v>326</v>
      </c>
      <c r="D143" s="165">
        <f>Deaths!AR100</f>
        <v>451</v>
      </c>
      <c r="E143" s="165">
        <f>Deaths!BN100</f>
        <v>777</v>
      </c>
      <c r="F143" s="166">
        <f>Rates!V100</f>
        <v>4.7299115</v>
      </c>
      <c r="G143" s="166">
        <f>Rates!AR100</f>
        <v>5.1314085</v>
      </c>
      <c r="H143" s="166">
        <f>Rates!BN100</f>
        <v>4.9501033999999997</v>
      </c>
    </row>
    <row r="144" spans="2:8">
      <c r="B144" s="145">
        <v>1994</v>
      </c>
      <c r="C144" s="165">
        <f>Deaths!V101</f>
        <v>329</v>
      </c>
      <c r="D144" s="165">
        <f>Deaths!AR101</f>
        <v>496</v>
      </c>
      <c r="E144" s="165">
        <f>Deaths!BN101</f>
        <v>825</v>
      </c>
      <c r="F144" s="166">
        <f>Rates!V101</f>
        <v>5.0299904</v>
      </c>
      <c r="G144" s="166">
        <f>Rates!AR101</f>
        <v>5.4839719999999996</v>
      </c>
      <c r="H144" s="166">
        <f>Rates!BN101</f>
        <v>5.2224193000000003</v>
      </c>
    </row>
    <row r="145" spans="2:8">
      <c r="B145" s="145">
        <v>1995</v>
      </c>
      <c r="C145" s="165">
        <f>Deaths!V102</f>
        <v>282</v>
      </c>
      <c r="D145" s="165">
        <f>Deaths!AR102</f>
        <v>467</v>
      </c>
      <c r="E145" s="165">
        <f>Deaths!BN102</f>
        <v>749</v>
      </c>
      <c r="F145" s="166">
        <f>Rates!V102</f>
        <v>3.8889138000000001</v>
      </c>
      <c r="G145" s="166">
        <f>Rates!AR102</f>
        <v>5.0254652000000002</v>
      </c>
      <c r="H145" s="166">
        <f>Rates!BN102</f>
        <v>4.5698501</v>
      </c>
    </row>
    <row r="146" spans="2:8">
      <c r="B146" s="145">
        <v>1996</v>
      </c>
      <c r="C146" s="165">
        <f>Deaths!V103</f>
        <v>299</v>
      </c>
      <c r="D146" s="165">
        <f>Deaths!AR103</f>
        <v>431</v>
      </c>
      <c r="E146" s="165">
        <f>Deaths!BN103</f>
        <v>730</v>
      </c>
      <c r="F146" s="166">
        <f>Rates!V103</f>
        <v>4.1815939000000002</v>
      </c>
      <c r="G146" s="166">
        <f>Rates!AR103</f>
        <v>4.5375721000000002</v>
      </c>
      <c r="H146" s="166">
        <f>Rates!BN103</f>
        <v>4.3802940000000001</v>
      </c>
    </row>
    <row r="147" spans="2:8">
      <c r="B147" s="145">
        <v>1997</v>
      </c>
      <c r="C147" s="165">
        <f>Deaths!V104</f>
        <v>207</v>
      </c>
      <c r="D147" s="165">
        <f>Deaths!AR104</f>
        <v>292</v>
      </c>
      <c r="E147" s="165">
        <f>Deaths!BN104</f>
        <v>499</v>
      </c>
      <c r="F147" s="166">
        <f>Rates!V104</f>
        <v>2.7244324999999998</v>
      </c>
      <c r="G147" s="166">
        <f>Rates!AR104</f>
        <v>2.9852892</v>
      </c>
      <c r="H147" s="166">
        <f>Rates!BN104</f>
        <v>2.8981655000000002</v>
      </c>
    </row>
    <row r="148" spans="2:8">
      <c r="B148" s="145">
        <v>1998</v>
      </c>
      <c r="C148" s="165">
        <f>Deaths!V105</f>
        <v>187</v>
      </c>
      <c r="D148" s="165">
        <f>Deaths!AR105</f>
        <v>294</v>
      </c>
      <c r="E148" s="165">
        <f>Deaths!BN105</f>
        <v>481</v>
      </c>
      <c r="F148" s="166">
        <f>Rates!V105</f>
        <v>2.3563317000000001</v>
      </c>
      <c r="G148" s="166">
        <f>Rates!AR105</f>
        <v>2.9610034000000001</v>
      </c>
      <c r="H148" s="166">
        <f>Rates!BN105</f>
        <v>2.7072373000000001</v>
      </c>
    </row>
    <row r="149" spans="2:8">
      <c r="B149" s="145">
        <v>1999</v>
      </c>
      <c r="C149" s="165">
        <f>Deaths!V106</f>
        <v>160</v>
      </c>
      <c r="D149" s="165">
        <f>Deaths!AR106</f>
        <v>264</v>
      </c>
      <c r="E149" s="165">
        <f>Deaths!BN106</f>
        <v>424</v>
      </c>
      <c r="F149" s="166">
        <f>Rates!V106</f>
        <v>2.0345257000000001</v>
      </c>
      <c r="G149" s="166">
        <f>Rates!AR106</f>
        <v>2.5995989000000002</v>
      </c>
      <c r="H149" s="166">
        <f>Rates!BN106</f>
        <v>2.3279163999999999</v>
      </c>
    </row>
    <row r="150" spans="2:8">
      <c r="B150" s="145">
        <v>2000</v>
      </c>
      <c r="C150" s="165">
        <f>Deaths!V107</f>
        <v>169</v>
      </c>
      <c r="D150" s="165">
        <f>Deaths!AR107</f>
        <v>285</v>
      </c>
      <c r="E150" s="165">
        <f>Deaths!BN107</f>
        <v>454</v>
      </c>
      <c r="F150" s="166">
        <f>Rates!V107</f>
        <v>2.0136425999999998</v>
      </c>
      <c r="G150" s="166">
        <f>Rates!AR107</f>
        <v>2.7284130000000002</v>
      </c>
      <c r="H150" s="166">
        <f>Rates!BN107</f>
        <v>2.4192472</v>
      </c>
    </row>
    <row r="151" spans="2:8">
      <c r="B151" s="145">
        <v>2001</v>
      </c>
      <c r="C151" s="165">
        <f>Deaths!V108</f>
        <v>175</v>
      </c>
      <c r="D151" s="165">
        <f>Deaths!AR108</f>
        <v>247</v>
      </c>
      <c r="E151" s="165">
        <f>Deaths!BN108</f>
        <v>422</v>
      </c>
      <c r="F151" s="166">
        <f>Rates!V108</f>
        <v>2.0140723</v>
      </c>
      <c r="G151" s="166">
        <f>Rates!AR108</f>
        <v>2.2818193999999998</v>
      </c>
      <c r="H151" s="166">
        <f>Rates!BN108</f>
        <v>2.1887162</v>
      </c>
    </row>
    <row r="152" spans="2:8">
      <c r="B152" s="145">
        <v>2002</v>
      </c>
      <c r="C152" s="165">
        <f>Deaths!V109</f>
        <v>158</v>
      </c>
      <c r="D152" s="165">
        <f>Deaths!AR109</f>
        <v>239</v>
      </c>
      <c r="E152" s="165">
        <f>Deaths!BN109</f>
        <v>397</v>
      </c>
      <c r="F152" s="166">
        <f>Rates!V109</f>
        <v>1.9163943999999999</v>
      </c>
      <c r="G152" s="166">
        <f>Rates!AR109</f>
        <v>2.1571650999999998</v>
      </c>
      <c r="H152" s="166">
        <f>Rates!BN109</f>
        <v>2.0096679000000002</v>
      </c>
    </row>
    <row r="153" spans="2:8">
      <c r="B153" s="145">
        <v>2003</v>
      </c>
      <c r="C153" s="165">
        <f>Deaths!V110</f>
        <v>108</v>
      </c>
      <c r="D153" s="165">
        <f>Deaths!AR110</f>
        <v>206</v>
      </c>
      <c r="E153" s="165">
        <f>Deaths!BN110</f>
        <v>314</v>
      </c>
      <c r="F153" s="166">
        <f>Rates!V110</f>
        <v>1.2381363999999999</v>
      </c>
      <c r="G153" s="166">
        <f>Rates!AR110</f>
        <v>1.7744838999999999</v>
      </c>
      <c r="H153" s="166">
        <f>Rates!BN110</f>
        <v>1.5501891000000001</v>
      </c>
    </row>
    <row r="154" spans="2:8">
      <c r="B154" s="145">
        <v>2004</v>
      </c>
      <c r="C154" s="165">
        <f>Deaths!V111</f>
        <v>108</v>
      </c>
      <c r="D154" s="165">
        <f>Deaths!AR111</f>
        <v>205</v>
      </c>
      <c r="E154" s="165">
        <f>Deaths!BN111</f>
        <v>313</v>
      </c>
      <c r="F154" s="166">
        <f>Rates!V111</f>
        <v>1.2102411</v>
      </c>
      <c r="G154" s="166">
        <f>Rates!AR111</f>
        <v>1.7293801</v>
      </c>
      <c r="H154" s="166">
        <f>Rates!BN111</f>
        <v>1.5219948999999999</v>
      </c>
    </row>
    <row r="155" spans="2:8">
      <c r="B155" s="145">
        <v>2005</v>
      </c>
      <c r="C155" s="165">
        <f>Deaths!V112</f>
        <v>108</v>
      </c>
      <c r="D155" s="165">
        <f>Deaths!AR112</f>
        <v>210</v>
      </c>
      <c r="E155" s="165">
        <f>Deaths!BN112</f>
        <v>318</v>
      </c>
      <c r="F155" s="166">
        <f>Rates!V112</f>
        <v>1.1592925999999999</v>
      </c>
      <c r="G155" s="166">
        <f>Rates!AR112</f>
        <v>1.7029934</v>
      </c>
      <c r="H155" s="166">
        <f>Rates!BN112</f>
        <v>1.4977214999999999</v>
      </c>
    </row>
    <row r="156" spans="2:8">
      <c r="B156" s="145">
        <v>2006</v>
      </c>
      <c r="C156" s="165">
        <f>Deaths!V113</f>
        <v>141</v>
      </c>
      <c r="D156" s="165">
        <f>Deaths!AR113</f>
        <v>264</v>
      </c>
      <c r="E156" s="165">
        <f>Deaths!BN113</f>
        <v>405</v>
      </c>
      <c r="F156" s="166">
        <f>Rates!V113</f>
        <v>1.5509283</v>
      </c>
      <c r="G156" s="166">
        <f>Rates!AR113</f>
        <v>2.0637534999999998</v>
      </c>
      <c r="H156" s="166">
        <f>Rates!BN113</f>
        <v>1.8294697</v>
      </c>
    </row>
    <row r="157" spans="2:8">
      <c r="B157" s="145">
        <v>2007</v>
      </c>
      <c r="C157" s="165">
        <f>Deaths!V114</f>
        <v>135</v>
      </c>
      <c r="D157" s="165">
        <f>Deaths!AR114</f>
        <v>259</v>
      </c>
      <c r="E157" s="165">
        <f>Deaths!BN114</f>
        <v>394</v>
      </c>
      <c r="F157" s="166">
        <f>Rates!V114</f>
        <v>1.3861412</v>
      </c>
      <c r="G157" s="166">
        <f>Rates!AR114</f>
        <v>1.9627508</v>
      </c>
      <c r="H157" s="166">
        <f>Rates!BN114</f>
        <v>1.7309034999999999</v>
      </c>
    </row>
    <row r="158" spans="2:8">
      <c r="B158" s="145">
        <v>2008</v>
      </c>
      <c r="C158" s="165">
        <f>Deaths!V115</f>
        <v>163</v>
      </c>
      <c r="D158" s="165">
        <f>Deaths!AR115</f>
        <v>281</v>
      </c>
      <c r="E158" s="165">
        <f>Deaths!BN115</f>
        <v>444</v>
      </c>
      <c r="F158" s="166">
        <f>Rates!V115</f>
        <v>1.6166712000000001</v>
      </c>
      <c r="G158" s="166">
        <f>Rates!AR115</f>
        <v>2.0460197</v>
      </c>
      <c r="H158" s="166">
        <f>Rates!BN115</f>
        <v>1.883861</v>
      </c>
    </row>
    <row r="159" spans="2:8">
      <c r="B159" s="145">
        <v>2009</v>
      </c>
      <c r="C159" s="165">
        <f>Deaths!V116</f>
        <v>131</v>
      </c>
      <c r="D159" s="165">
        <f>Deaths!AR116</f>
        <v>280</v>
      </c>
      <c r="E159" s="165">
        <f>Deaths!BN116</f>
        <v>411</v>
      </c>
      <c r="F159" s="166">
        <f>Rates!V116</f>
        <v>1.2671732</v>
      </c>
      <c r="G159" s="166">
        <f>Rates!AR116</f>
        <v>2.0516318999999998</v>
      </c>
      <c r="H159" s="166">
        <f>Rates!BN116</f>
        <v>1.7117271999999999</v>
      </c>
    </row>
    <row r="160" spans="2:8">
      <c r="B160" s="145">
        <v>2010</v>
      </c>
      <c r="C160" s="165">
        <f>Deaths!V117</f>
        <v>149</v>
      </c>
      <c r="D160" s="165">
        <f>Deaths!AR117</f>
        <v>268</v>
      </c>
      <c r="E160" s="165">
        <f>Deaths!BN117</f>
        <v>417</v>
      </c>
      <c r="F160" s="166">
        <f>Rates!V117</f>
        <v>1.4082623000000001</v>
      </c>
      <c r="G160" s="166">
        <f>Rates!AR117</f>
        <v>1.8875921</v>
      </c>
      <c r="H160" s="166">
        <f>Rates!BN117</f>
        <v>1.6870692</v>
      </c>
    </row>
    <row r="161" spans="2:8">
      <c r="B161" s="145">
        <v>2011</v>
      </c>
      <c r="C161" s="165">
        <f>Deaths!V118</f>
        <v>115</v>
      </c>
      <c r="D161" s="165">
        <f>Deaths!AR118</f>
        <v>262</v>
      </c>
      <c r="E161" s="165">
        <f>Deaths!BN118</f>
        <v>377</v>
      </c>
      <c r="F161" s="166">
        <f>Rates!V118</f>
        <v>1.0617299</v>
      </c>
      <c r="G161" s="166">
        <f>Rates!AR118</f>
        <v>1.8332027</v>
      </c>
      <c r="H161" s="166">
        <f>Rates!BN118</f>
        <v>1.4928153</v>
      </c>
    </row>
    <row r="162" spans="2:8">
      <c r="B162" s="156">
        <f>IF($D$8&gt;=2012,2012,"")</f>
        <v>2012</v>
      </c>
      <c r="C162" s="165">
        <f>Deaths!V119</f>
        <v>133</v>
      </c>
      <c r="D162" s="165">
        <f>Deaths!AR119</f>
        <v>260</v>
      </c>
      <c r="E162" s="165">
        <f>Deaths!BN119</f>
        <v>393</v>
      </c>
      <c r="F162" s="166">
        <f>Rates!V119</f>
        <v>1.1713089000000001</v>
      </c>
      <c r="G162" s="166">
        <f>Rates!AR119</f>
        <v>1.6946432</v>
      </c>
      <c r="H162" s="166">
        <f>Rates!BN119</f>
        <v>1.4842124000000001</v>
      </c>
    </row>
    <row r="163" spans="2:8">
      <c r="B163" s="156">
        <f>IF($D$8&gt;=2013,2013,"")</f>
        <v>2013</v>
      </c>
      <c r="C163" s="167">
        <f>Deaths!V120</f>
        <v>141</v>
      </c>
      <c r="D163" s="165">
        <f>Deaths!AR120</f>
        <v>248</v>
      </c>
      <c r="E163" s="165">
        <f>Deaths!BN120</f>
        <v>389</v>
      </c>
      <c r="F163" s="166">
        <f>Rates!V120</f>
        <v>1.2119572000000001</v>
      </c>
      <c r="G163" s="166">
        <f>Rates!AR120</f>
        <v>1.6248753</v>
      </c>
      <c r="H163" s="166">
        <f>Rates!BN120</f>
        <v>1.4611523</v>
      </c>
    </row>
    <row r="164" spans="2:8">
      <c r="B164" s="156">
        <f>IF($D$8&gt;=2014,2014,"")</f>
        <v>2014</v>
      </c>
      <c r="C164" s="167">
        <f>Deaths!V121</f>
        <v>142</v>
      </c>
      <c r="D164" s="165">
        <f>Deaths!AR121</f>
        <v>277</v>
      </c>
      <c r="E164" s="165">
        <f>Deaths!BN121</f>
        <v>419</v>
      </c>
      <c r="F164" s="166">
        <f>Rates!V121</f>
        <v>1.1993134000000001</v>
      </c>
      <c r="G164" s="166">
        <f>Rates!AR121</f>
        <v>1.7054027</v>
      </c>
      <c r="H164" s="166">
        <f>Rates!BN121</f>
        <v>1.5012171999999999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10.684526</v>
      </c>
      <c r="G184" s="176">
        <f>INDEX($B$57:$H$175,MATCH($C$184,$B$57:$B$175,0),6)</f>
        <v>6.6337083000000003</v>
      </c>
      <c r="H184" s="176">
        <f>INDEX($B$57:$H$175,MATCH($C$184,$B$57:$B$175,0),7)</f>
        <v>8.7628333999999999</v>
      </c>
    </row>
    <row r="185" spans="2:8">
      <c r="B185" s="174" t="s">
        <v>69</v>
      </c>
      <c r="C185" s="175">
        <f>'Interactive summary tables'!$G$10</f>
        <v>2014</v>
      </c>
      <c r="D185" s="172"/>
      <c r="E185" s="174" t="s">
        <v>74</v>
      </c>
      <c r="F185" s="176">
        <f>INDEX($B$57:$H$175,MATCH($C$185,$B$57:$B$175,0),5)</f>
        <v>1.1993134000000001</v>
      </c>
      <c r="G185" s="176">
        <f>INDEX($B$57:$H$175,MATCH($C$185,$B$57:$B$175,0),6)</f>
        <v>1.7054027</v>
      </c>
      <c r="H185" s="176">
        <f>INDEX($B$57:$H$175,MATCH($C$185,$B$57:$B$175,0),7)</f>
        <v>1.5012171999999999</v>
      </c>
    </row>
    <row r="186" spans="2:8">
      <c r="B186" s="177"/>
      <c r="C186" s="175"/>
      <c r="D186" s="172"/>
      <c r="E186" s="174" t="s">
        <v>76</v>
      </c>
      <c r="F186" s="178">
        <f>IF($C$185&lt;=$C$184,"-",(F$185-F$184)/F$184)</f>
        <v>-0.88775230646637959</v>
      </c>
      <c r="G186" s="178">
        <f t="shared" ref="G186:H186" si="2">IF($C$185&lt;=$C$184,"-",(G$185-G$184)/G$184)</f>
        <v>-0.7429186477795533</v>
      </c>
      <c r="H186" s="178">
        <f t="shared" si="2"/>
        <v>-0.82868358538004383</v>
      </c>
    </row>
    <row r="187" spans="2:8">
      <c r="B187" s="174" t="s">
        <v>79</v>
      </c>
      <c r="C187" s="175">
        <f>$C$185-$C$184</f>
        <v>107</v>
      </c>
      <c r="D187" s="172"/>
      <c r="E187" s="174" t="s">
        <v>75</v>
      </c>
      <c r="F187" s="178">
        <f>IF($C$185&lt;=$C$184,"-",((F$185/F$184)^(1/($C$185-$C$184))-1))</f>
        <v>-2.0232219817293839E-2</v>
      </c>
      <c r="G187" s="178">
        <f t="shared" ref="G187:H187" si="3">IF($C$185&lt;=$C$184,"-",((G$185/G$184)^(1/($C$185-$C$184))-1))</f>
        <v>-1.2614737164766465E-2</v>
      </c>
      <c r="H187" s="178">
        <f t="shared" si="3"/>
        <v>-1.6353065624287844E-2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Asthma (ICD-10 J45, J46)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Asthma (ICD-10 J45, J46)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'[grim-asthma-2017.xlsx]Deaths'!$C$14</v>
      </c>
      <c r="G207" s="191" t="str">
        <f ca="1">CELL("address",INDEX(Deaths!$Y$7:$AP$132,MATCH($C$207,Deaths!$B$7:$B$132,0),MATCH($C$210,Deaths!$Y$6:$AP$6,0)))</f>
        <v>'[grim-asthma-2017.xlsx]Deaths'!$Y$14</v>
      </c>
      <c r="H207" s="191" t="str">
        <f ca="1">CELL("address",INDEX(Deaths!$AU$7:$BL$132,MATCH($C$207,Deaths!$B$7:$B$132,0),MATCH($C$210,Deaths!$AU$6:$BL$6,0)))</f>
        <v>'[grim-asthma-2017.xlsx]Deaths'!$AU$14</v>
      </c>
    </row>
    <row r="208" spans="2:8">
      <c r="B208" s="189" t="s">
        <v>69</v>
      </c>
      <c r="C208" s="190">
        <f>'Interactive summary tables'!$E$34</f>
        <v>2014</v>
      </c>
      <c r="D208" s="187"/>
      <c r="E208" s="187" t="s">
        <v>91</v>
      </c>
      <c r="F208" s="191" t="str">
        <f ca="1">CELL("address",INDEX(Deaths!$C$7:$T$132,MATCH($C$208,Deaths!$B$7:$B$132,0),MATCH($C$211,Deaths!$C$6:$T$6,0)))</f>
        <v>'[grim-asthma-2017.xlsx]Deaths'!$T$121</v>
      </c>
      <c r="G208" s="191" t="str">
        <f ca="1">CELL("address",INDEX(Deaths!$Y$7:$AP$132,MATCH($C$208,Deaths!$B$7:$B$132,0),MATCH($C$211,Deaths!$Y$6:$AP$6,0)))</f>
        <v>'[grim-asthma-2017.xlsx]Deaths'!$AP$121</v>
      </c>
      <c r="H208" s="191" t="str">
        <f ca="1">CELL("address",INDEX(Deaths!$AU$7:$BL$132,MATCH($C$208,Deaths!$B$7:$B$132,0),MATCH($C$211,Deaths!$AU$6:$BL$6,0)))</f>
        <v>'[grim-asthma-2017.xlsx]Deaths'!$BL$121</v>
      </c>
    </row>
    <row r="209" spans="2:8">
      <c r="B209" s="189"/>
      <c r="C209" s="190"/>
      <c r="D209" s="187"/>
      <c r="E209" s="187" t="s">
        <v>97</v>
      </c>
      <c r="F209" s="192">
        <f ca="1">SUM(INDIRECT(F$207,1):INDIRECT(F$208,1))</f>
        <v>19341</v>
      </c>
      <c r="G209" s="193">
        <f ca="1">SUM(INDIRECT(G$207,1):INDIRECT(G$208,1))</f>
        <v>20106</v>
      </c>
      <c r="H209" s="193">
        <f ca="1">SUM(INDIRECT(H$207,1):INDIRECT(H$208,1))</f>
        <v>39447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'[grim-asthma-2017.xlsx]Populations'!$D$23</v>
      </c>
      <c r="G211" s="191" t="str">
        <f ca="1">CELL("address",INDEX(Populations!$Y$16:$AP$141,MATCH($C$207,Populations!$C$16:$C$141,0),MATCH($C$210,Populations!$Y$15:$AP$15,0)))</f>
        <v>'[grim-asthma-2017.xlsx]Populations'!$Y$23</v>
      </c>
      <c r="H211" s="191" t="str">
        <f ca="1">CELL("address",INDEX(Populations!$AT$16:$BK$141,MATCH($C$207,Populations!$C$16:$C$141,0),MATCH($C$210,Populations!$AT$15:$BK$15,0)))</f>
        <v>'[grim-asthma-2017.xlsx]Populations'!$AT$23</v>
      </c>
    </row>
    <row r="212" spans="2:8">
      <c r="B212" s="189"/>
      <c r="C212" s="187"/>
      <c r="D212" s="187"/>
      <c r="E212" s="187" t="s">
        <v>91</v>
      </c>
      <c r="F212" s="191" t="str">
        <f ca="1">CELL("address",INDEX(Populations!$D$16:$U$141,MATCH($C$208,Populations!$C$16:$C$141,0),MATCH($C$211,Populations!$D$15:$U$15,0)))</f>
        <v>'[grim-asthma-2017.xlsx]Populations'!$U$130</v>
      </c>
      <c r="G212" s="191" t="str">
        <f ca="1">CELL("address",INDEX(Populations!$Y$16:$AP$141,MATCH($C$208,Populations!$C$16:$C$141,0),MATCH($C$211,Populations!$Y$15:$AP$15,0)))</f>
        <v>'[grim-asthma-2017.xlsx]Populations'!$AP$130</v>
      </c>
      <c r="H212" s="191" t="str">
        <f ca="1">CELL("address",INDEX(Populations!$AT$16:$BK$141,MATCH($C$208,Populations!$C$16:$C$141,0),MATCH($C$211,Populations!$AT$15:$BK$15,0)))</f>
        <v>'[grim-asthma-2017.xlsx]Populations'!$BK$130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3.0764917320620855</v>
      </c>
      <c r="G215" s="195">
        <f t="shared" ref="G215:H215" ca="1" si="4">IF($C$208&lt;$C$207,"-",IF($C$214&lt;$C$213,"-",G$209/G$213*100000))</f>
        <v>3.2179137793468744</v>
      </c>
      <c r="H215" s="195">
        <f t="shared" ca="1" si="4"/>
        <v>3.1469852396567655</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Asthma (ICD-10 J45, J46)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Asthma (ICD-10 J45, J46)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Asthma (ICD-10 J45, J46)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Asthma (ICD-10 J45, J46)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Asthma (ICD-10 J45, J46)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F9DF6DF1-7ED7-4C77-81F1-41CC5F15AA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http://purl.org/dc/terms/"/>
    <ds:schemaRef ds:uri="http://www.w3.org/XML/1998/namespace"/>
    <ds:schemaRef ds:uri="c095c42a-9a6d-4ed6-ad94-052c8814a2e5"/>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GRIM1004 - Asthma (ICD-10 J45, J46)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