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62" i="7" l="1"/>
  <c r="F122" i="7"/>
  <c r="H159" i="7"/>
  <c r="G118" i="7"/>
  <c r="G168" i="7"/>
  <c r="G78" i="7"/>
  <c r="F156" i="7"/>
  <c r="F93" i="7"/>
  <c r="H58" i="7"/>
  <c r="H123" i="7"/>
  <c r="F73" i="7"/>
  <c r="G95" i="7"/>
  <c r="F143" i="7"/>
  <c r="G91" i="7"/>
  <c r="H114" i="7"/>
  <c r="F112" i="7"/>
  <c r="H109" i="7"/>
  <c r="H73" i="7"/>
  <c r="F108" i="7"/>
  <c r="F158" i="7"/>
  <c r="F76" i="7"/>
  <c r="H70" i="7"/>
  <c r="F120" i="7"/>
  <c r="H57" i="7"/>
  <c r="F133" i="7"/>
  <c r="H151" i="7"/>
  <c r="H66" i="7"/>
  <c r="F79" i="7"/>
  <c r="G60" i="7"/>
  <c r="H64" i="7"/>
  <c r="H59" i="7"/>
  <c r="F82" i="7"/>
  <c r="H174" i="7"/>
  <c r="G128" i="7"/>
  <c r="H106" i="7"/>
  <c r="G107" i="7"/>
  <c r="G61" i="7"/>
  <c r="F59" i="7"/>
  <c r="H81" i="7"/>
  <c r="F102" i="7"/>
  <c r="F63" i="7"/>
  <c r="H112" i="7"/>
  <c r="H65" i="7"/>
  <c r="F100"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G106" i="7"/>
  <c r="F65"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H96" i="7"/>
  <c r="H74"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H63" i="7"/>
  <c r="G98" i="7"/>
  <c r="G82" i="7"/>
  <c r="G57" i="7"/>
  <c r="H69" i="7"/>
  <c r="H8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G110" i="7"/>
  <c r="H128" i="7"/>
  <c r="H100" i="7"/>
  <c r="H164" i="7"/>
  <c r="G92" i="7"/>
  <c r="F103" i="7"/>
  <c r="G116" i="7"/>
  <c r="G76" i="7"/>
  <c r="G138" i="7"/>
  <c r="G73" i="7"/>
  <c r="G88" i="7"/>
  <c r="H149" i="7"/>
  <c r="F161" i="7"/>
  <c r="H163" i="7"/>
  <c r="G157" i="7"/>
  <c r="G121" i="7"/>
  <c r="G167" i="7"/>
  <c r="G69" i="7"/>
  <c r="G135" i="7"/>
  <c r="H102" i="7"/>
  <c r="F163" i="7"/>
  <c r="F159" i="7"/>
  <c r="G79" i="7"/>
  <c r="G141" i="7"/>
  <c r="H136" i="7"/>
  <c r="F90" i="7"/>
  <c r="F87" i="7"/>
  <c r="G139" i="7"/>
  <c r="G172" i="7"/>
  <c r="H86" i="7"/>
  <c r="F117" i="7"/>
  <c r="F86" i="7"/>
  <c r="F80" i="7"/>
  <c r="F98" i="7"/>
  <c r="F83" i="7"/>
  <c r="G156" i="7"/>
  <c r="G120" i="7"/>
  <c r="G148" i="7"/>
  <c r="G155" i="7"/>
  <c r="F166" i="7"/>
  <c r="G162" i="7"/>
  <c r="F151" i="7"/>
  <c r="G151" i="7"/>
  <c r="G115" i="7"/>
  <c r="H90" i="7"/>
  <c r="G112" i="7"/>
  <c r="G113" i="7"/>
  <c r="F135" i="7"/>
  <c r="F116" i="7"/>
  <c r="G136" i="7"/>
  <c r="F162" i="7"/>
  <c r="G161" i="7"/>
  <c r="F91" i="7"/>
  <c r="H99" i="7"/>
  <c r="G140" i="7"/>
  <c r="F85" i="7"/>
  <c r="G84" i="7"/>
  <c r="G171" i="7"/>
  <c r="G74" i="7"/>
  <c r="H87" i="7"/>
  <c r="H129" i="7"/>
  <c r="G80" i="7"/>
  <c r="F64" i="7"/>
  <c r="F131" i="7"/>
  <c r="G142" i="7"/>
  <c r="F130" i="7"/>
  <c r="G175" i="7"/>
  <c r="G169" i="7"/>
  <c r="F114" i="7"/>
  <c r="G152" i="7"/>
  <c r="F173" i="7"/>
  <c r="F96" i="7"/>
  <c r="F128" i="7"/>
  <c r="F70" i="7"/>
  <c r="H72" i="7"/>
  <c r="G75" i="7"/>
  <c r="G143" i="7"/>
  <c r="H62" i="7"/>
  <c r="F68" i="7"/>
  <c r="H110" i="7"/>
  <c r="F58" i="7"/>
  <c r="G119" i="7"/>
  <c r="G97" i="7"/>
  <c r="F62" i="7"/>
  <c r="F154" i="7"/>
  <c r="F88" i="7"/>
  <c r="G77" i="7"/>
  <c r="G158" i="7"/>
  <c r="F99" i="7"/>
  <c r="H118" i="7"/>
  <c r="F165" i="7"/>
  <c r="G93" i="7"/>
  <c r="F149" i="7"/>
  <c r="G133" i="7"/>
  <c r="H145" i="7"/>
  <c r="H80" i="7"/>
  <c r="F127" i="7"/>
  <c r="F155" i="7"/>
  <c r="G109" i="7"/>
  <c r="H76" i="7"/>
  <c r="F84" i="7"/>
  <c r="G149" i="7"/>
  <c r="H171" i="7"/>
  <c r="H60" i="7"/>
  <c r="F106" i="7"/>
  <c r="H68" i="7"/>
  <c r="G101" i="7"/>
  <c r="F137" i="7"/>
  <c r="H121" i="7"/>
  <c r="H172" i="7"/>
  <c r="H138" i="7"/>
  <c r="F174" i="7"/>
  <c r="G147" i="7"/>
  <c r="G134" i="7"/>
  <c r="H141" i="7"/>
  <c r="F157" i="7"/>
  <c r="F123" i="7"/>
  <c r="H61" i="7"/>
  <c r="H169" i="7"/>
  <c r="G71" i="7"/>
  <c r="H108" i="7"/>
  <c r="F104" i="7"/>
  <c r="F111" i="7"/>
  <c r="G124" i="7"/>
  <c r="G127" i="7"/>
  <c r="G114" i="7"/>
  <c r="F171" i="7"/>
  <c r="H154" i="7"/>
  <c r="G164" i="7"/>
  <c r="F145" i="7"/>
  <c r="F147" i="7"/>
  <c r="H150" i="7"/>
  <c r="G111" i="7"/>
  <c r="F109" i="7"/>
  <c r="F107" i="7"/>
  <c r="G166" i="7"/>
  <c r="G123" i="7"/>
  <c r="F167" i="7"/>
  <c r="G85" i="7"/>
  <c r="H111" i="7"/>
  <c r="H122" i="7"/>
  <c r="G163" i="7"/>
  <c r="F144" i="7"/>
  <c r="H133" i="7"/>
  <c r="H95" i="7"/>
  <c r="F150" i="7"/>
  <c r="F140" i="7"/>
  <c r="G59" i="7"/>
  <c r="F169" i="7"/>
  <c r="H146" i="7"/>
  <c r="H157" i="7"/>
  <c r="F66" i="7"/>
  <c r="H155" i="7"/>
  <c r="H158" i="7"/>
  <c r="F119" i="7"/>
  <c r="H162" i="7"/>
  <c r="H94" i="7"/>
  <c r="F136" i="7"/>
  <c r="G102" i="7"/>
  <c r="G63" i="7"/>
  <c r="F142" i="7"/>
  <c r="G154" i="7"/>
  <c r="H166" i="7"/>
  <c r="F94" i="7"/>
  <c r="G170" i="7"/>
  <c r="H98" i="7"/>
  <c r="H83" i="7"/>
  <c r="F168" i="7"/>
  <c r="F139" i="7"/>
  <c r="F74" i="7"/>
  <c r="H165" i="7"/>
  <c r="H91" i="7"/>
  <c r="H175" i="7"/>
  <c r="H160" i="7"/>
  <c r="G86" i="7"/>
  <c r="G174" i="7"/>
  <c r="H167" i="7"/>
  <c r="F175" i="7"/>
  <c r="G117" i="7"/>
  <c r="H152" i="7"/>
  <c r="H161" i="7"/>
  <c r="F67" i="7"/>
  <c r="G150"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I32" i="7"/>
  <c r="G33" i="7"/>
  <c r="M32" i="7"/>
  <c r="H207" i="7"/>
  <c r="G208" i="7"/>
  <c r="J32" i="7"/>
  <c r="G32" i="7"/>
  <c r="P32" i="7"/>
  <c r="J39" i="7"/>
  <c r="T39" i="7"/>
  <c r="F207" i="7"/>
  <c r="L39" i="7"/>
  <c r="F208" i="7"/>
  <c r="H211" i="7"/>
  <c r="O32" i="7"/>
  <c r="R39" i="7"/>
  <c r="M38" i="7"/>
  <c r="L38" i="7"/>
  <c r="S32" i="7"/>
  <c r="G39" i="7"/>
  <c r="F39" i="7"/>
  <c r="N38" i="7"/>
  <c r="E33" i="7"/>
  <c r="K33" i="7"/>
  <c r="P38" i="7"/>
  <c r="F212" i="7"/>
  <c r="J33" i="7"/>
  <c r="H33" i="7"/>
  <c r="M33" i="7"/>
  <c r="F33" i="7"/>
  <c r="Q39" i="7"/>
  <c r="R32" i="7"/>
  <c r="G207" i="7"/>
  <c r="S33" i="7"/>
  <c r="H212" i="7"/>
  <c r="J38" i="7"/>
  <c r="M39" i="7"/>
  <c r="K39" i="7"/>
  <c r="F32" i="7"/>
  <c r="G212" i="7"/>
  <c r="N32" i="7"/>
  <c r="D33" i="7"/>
  <c r="H32" i="7"/>
  <c r="I39" i="7"/>
  <c r="Q38" i="7"/>
  <c r="P33" i="7"/>
  <c r="N33" i="7"/>
  <c r="E32" i="7"/>
  <c r="C38" i="7"/>
  <c r="L33" i="7"/>
  <c r="O33" i="7"/>
  <c r="H38" i="7"/>
  <c r="C32" i="7"/>
  <c r="K32" i="7"/>
  <c r="T38" i="7"/>
  <c r="D32" i="7"/>
  <c r="S38" i="7"/>
  <c r="H208" i="7"/>
  <c r="R38" i="7"/>
  <c r="K38" i="7"/>
  <c r="I33" i="7"/>
  <c r="C33" i="7"/>
  <c r="T32" i="7"/>
  <c r="D38" i="7"/>
  <c r="P39" i="7"/>
  <c r="G38" i="7"/>
  <c r="G211" i="7"/>
  <c r="H39" i="7"/>
  <c r="T33" i="7"/>
  <c r="L32" i="7"/>
  <c r="O38" i="7"/>
  <c r="O39" i="7"/>
  <c r="F38" i="7"/>
  <c r="R33" i="7"/>
  <c r="E39" i="7"/>
  <c r="Q33" i="7"/>
  <c r="F211" i="7"/>
  <c r="C39" i="7"/>
  <c r="I38" i="7"/>
  <c r="S39" i="7"/>
  <c r="N39" i="7"/>
  <c r="D39" i="7"/>
  <c r="E38" i="7"/>
  <c r="H42" i="7" l="1"/>
  <c r="L42" i="7"/>
  <c r="H43" i="7"/>
  <c r="C131" i="7"/>
  <c r="T43" i="7"/>
  <c r="Q43" i="7"/>
  <c r="N43" i="7"/>
  <c r="C156" i="7"/>
  <c r="C101" i="7"/>
  <c r="C103" i="7"/>
  <c r="D74" i="7"/>
  <c r="D108" i="7"/>
  <c r="P43" i="7"/>
  <c r="G43" i="7"/>
  <c r="D75" i="7"/>
  <c r="D171" i="7"/>
  <c r="C60" i="7"/>
  <c r="D136" i="7"/>
  <c r="D135" i="7"/>
  <c r="S42" i="7"/>
  <c r="G42" i="7"/>
  <c r="I43" i="7"/>
  <c r="C165" i="7"/>
  <c r="C104" i="7"/>
  <c r="E93" i="7"/>
  <c r="E94" i="7"/>
  <c r="D166" i="7"/>
  <c r="J42" i="7"/>
  <c r="E132" i="7"/>
  <c r="D102" i="7"/>
  <c r="M42" i="7"/>
  <c r="D173" i="7"/>
  <c r="D43" i="7"/>
  <c r="E101" i="7"/>
  <c r="E124" i="7"/>
  <c r="E85" i="7"/>
  <c r="C73" i="7"/>
  <c r="D147" i="7"/>
  <c r="C109" i="7"/>
  <c r="J43" i="7"/>
  <c r="C97" i="7"/>
  <c r="O43" i="7"/>
  <c r="S43" i="7"/>
  <c r="C43" i="7"/>
  <c r="U39" i="7"/>
  <c r="E72" i="7"/>
  <c r="E82" i="7"/>
  <c r="D137" i="7"/>
  <c r="D42" i="7"/>
  <c r="E141" i="7"/>
  <c r="K42" i="7"/>
  <c r="C152" i="7"/>
  <c r="C107" i="7"/>
  <c r="E123" i="7"/>
  <c r="C145" i="7"/>
  <c r="D76" i="7"/>
  <c r="E121" i="7"/>
  <c r="C172" i="7"/>
  <c r="E170" i="7"/>
  <c r="D160" i="7"/>
  <c r="D150" i="7"/>
  <c r="C110" i="7"/>
  <c r="C75" i="7"/>
  <c r="D175" i="7"/>
  <c r="D123" i="7"/>
  <c r="E147" i="7"/>
  <c r="D121" i="7"/>
  <c r="C88" i="7"/>
  <c r="R43" i="7"/>
  <c r="D83" i="7"/>
  <c r="C92" i="7"/>
  <c r="L43" i="7"/>
  <c r="E163" i="7"/>
  <c r="C66" i="7"/>
  <c r="C174" i="7"/>
  <c r="C79" i="7"/>
  <c r="O42" i="7"/>
  <c r="P42" i="7"/>
  <c r="C164" i="7"/>
  <c r="E158" i="7"/>
  <c r="D70" i="7"/>
  <c r="C83" i="7"/>
  <c r="E113"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D128" i="7"/>
  <c r="I42" i="7"/>
  <c r="E86" i="7"/>
  <c r="D61" i="7"/>
  <c r="C82" i="7"/>
  <c r="C80" i="7"/>
  <c r="E118" i="7"/>
  <c r="E62" i="7"/>
  <c r="K43" i="7"/>
  <c r="D127" i="7"/>
  <c r="C69" i="7"/>
  <c r="F43" i="7"/>
  <c r="C157" i="7"/>
  <c r="U38" i="7"/>
  <c r="C42" i="7"/>
  <c r="D170" i="7"/>
  <c r="E66" i="7"/>
  <c r="E100" i="7"/>
  <c r="D103" i="7"/>
  <c r="E71" i="7"/>
  <c r="E68" i="7"/>
  <c r="E135" i="7"/>
  <c r="D89" i="7"/>
  <c r="D134" i="7"/>
  <c r="D158" i="7"/>
  <c r="E96" i="7"/>
  <c r="E150" i="7"/>
  <c r="C170" i="7"/>
  <c r="C125" i="7"/>
  <c r="C108" i="7"/>
  <c r="E105" i="7"/>
  <c r="D109" i="7"/>
  <c r="D60" i="7"/>
  <c r="C111" i="7"/>
  <c r="C154" i="7"/>
  <c r="D107" i="7"/>
  <c r="D159" i="7"/>
  <c r="D145" i="7"/>
  <c r="C61" i="7"/>
  <c r="D114" i="7"/>
  <c r="E156" i="7"/>
  <c r="E80" i="7"/>
  <c r="D140" i="7"/>
  <c r="D59" i="7"/>
  <c r="C74" i="7"/>
  <c r="E168" i="7"/>
  <c r="E115" i="7"/>
  <c r="C149" i="7"/>
  <c r="D112" i="7"/>
  <c r="D120" i="7"/>
  <c r="D99" i="7"/>
  <c r="D100" i="7"/>
  <c r="C123" i="7"/>
  <c r="D154" i="7"/>
  <c r="E99" i="7"/>
  <c r="D157" i="7"/>
  <c r="C144" i="7"/>
  <c r="D111" i="7"/>
  <c r="C77" i="7"/>
  <c r="D118" i="7"/>
  <c r="D138" i="7"/>
  <c r="D73" i="7"/>
  <c r="E65" i="7"/>
  <c r="E125" i="7"/>
  <c r="E122" i="7"/>
  <c r="E102" i="7"/>
  <c r="F42" i="7"/>
  <c r="D66" i="7"/>
  <c r="C155" i="7"/>
  <c r="D124" i="7"/>
  <c r="E143" i="7"/>
  <c r="D101" i="7"/>
  <c r="C87" i="7"/>
  <c r="C106" i="7"/>
  <c r="E88" i="7"/>
  <c r="D129" i="7"/>
  <c r="D69" i="7"/>
  <c r="E76" i="7"/>
  <c r="C162" i="7"/>
  <c r="E58" i="7"/>
  <c r="E155" i="7"/>
  <c r="E119" i="7"/>
  <c r="C173" i="7"/>
  <c r="E116" i="7"/>
  <c r="D58" i="7"/>
  <c r="E131" i="7"/>
  <c r="D92" i="7"/>
  <c r="D90" i="7"/>
  <c r="C96" i="7"/>
  <c r="E61" i="7"/>
  <c r="E104" i="7"/>
  <c r="E98" i="7"/>
  <c r="E145" i="7"/>
  <c r="C102" i="7"/>
  <c r="E74" i="7"/>
  <c r="D80" i="7"/>
  <c r="C65" i="7"/>
  <c r="E171" i="7"/>
  <c r="D148" i="7"/>
  <c r="D139" i="7"/>
  <c r="D110" i="7"/>
  <c r="C63" i="7"/>
  <c r="C127"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76" i="7"/>
  <c r="C94" i="7"/>
  <c r="D97" i="7"/>
  <c r="C147" i="7"/>
  <c r="E129" i="7"/>
  <c r="D63" i="7"/>
  <c r="D126" i="7"/>
  <c r="E92" i="7"/>
  <c r="C140" i="7"/>
  <c r="D142" i="7"/>
  <c r="C100" i="7"/>
  <c r="D65" i="7"/>
  <c r="C117" i="7"/>
  <c r="C128" i="7"/>
  <c r="E90" i="7"/>
  <c r="E70" i="7"/>
  <c r="E167" i="7"/>
  <c r="E160" i="7"/>
  <c r="E157" i="7"/>
  <c r="E60" i="7"/>
  <c r="D106" i="7"/>
  <c r="E162" i="7"/>
  <c r="E64" i="7"/>
  <c r="C122" i="7"/>
  <c r="C116" i="7"/>
  <c r="D88" i="7"/>
  <c r="C168" i="7"/>
  <c r="C136" i="7"/>
  <c r="D169"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51" i="7"/>
  <c r="E91" i="7"/>
  <c r="C68"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H209" i="7"/>
  <c r="F209" i="7"/>
  <c r="G209" i="7"/>
  <c r="F213" i="7"/>
  <c r="H213" i="7"/>
  <c r="F215" i="7" l="1"/>
  <c r="M34" i="12" s="1"/>
  <c r="G215" i="7"/>
  <c r="N34" i="12" s="1"/>
  <c r="H215" i="7"/>
  <c r="O34" i="12" s="1"/>
</calcChain>
</file>

<file path=xl/sharedStrings.xml><?xml version="1.0" encoding="utf-8"?>
<sst xmlns="http://schemas.openxmlformats.org/spreadsheetml/2006/main" count="3636" uniqueCount="221">
  <si>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</si>
  <si>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</si>
  <si>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</si>
  <si>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</si>
  <si>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</si>
  <si>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</si>
  <si>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</si>
  <si>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</si>
  <si>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</si>
  <si>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</si>
  <si>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</si>
  <si>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</si>
  <si>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</si>
  <si>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</si>
  <si>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</si>
  <si>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</si>
  <si>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</si>
  <si>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</si>
  <si>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</si>
  <si>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</si>
  <si>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</si>
  <si>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</si>
  <si>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</si>
  <si>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</si>
  <si>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</si>
  <si>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</si>
  <si>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</si>
  <si>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</si>
  <si>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</si>
  <si>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</si>
  <si>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</si>
  <si>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</si>
  <si>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</si>
  <si>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</si>
  <si>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</si>
  <si>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</si>
  <si>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</si>
  <si>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</si>
  <si>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</si>
  <si>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</si>
  <si>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</si>
  <si>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</si>
  <si>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</si>
  <si>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</si>
  <si>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</si>
  <si>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</si>
  <si>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</si>
  <si>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</si>
  <si>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</si>
  <si>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</si>
  <si>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</si>
  <si>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</si>
  <si>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</si>
  <si>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</si>
  <si>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</si>
  <si>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</si>
  <si>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</si>
  <si>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</si>
  <si>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</si>
  <si>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</si>
  <si>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</si>
  <si>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</si>
  <si>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</si>
  <si>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</si>
  <si>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</si>
  <si>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</si>
  <si>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</si>
  <si>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</si>
  <si>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</si>
  <si>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</si>
  <si>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</si>
  <si>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</si>
  <si>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</si>
  <si>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</si>
  <si>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</si>
  <si>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</si>
  <si>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</si>
  <si>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</si>
  <si>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</si>
  <si>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</si>
  <si>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</si>
  <si>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</si>
  <si>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</si>
  <si>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</si>
  <si>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</si>
  <si>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</si>
  <si>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</si>
  <si>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</si>
  <si>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</si>
  <si>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</si>
  <si>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</si>
  <si>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</si>
  <si>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</si>
  <si>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</si>
  <si>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</si>
  <si>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</si>
  <si>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</si>
  <si>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</si>
  <si>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</si>
  <si>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</si>
  <si>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</si>
  <si>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</si>
  <si>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</si>
  <si>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</si>
  <si>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</si>
  <si>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</si>
  <si>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</si>
  <si>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</si>
  <si>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</si>
  <si>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</si>
  <si>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</si>
  <si>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</si>
  <si>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</si>
  <si>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</si>
  <si>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</si>
  <si>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</si>
  <si>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</si>
  <si>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</si>
  <si>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</si>
  <si>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</si>
  <si>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</si>
  <si>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</si>
  <si>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</si>
  <si>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</si>
  <si>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</si>
  <si>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</si>
  <si>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</si>
  <si>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</si>
  <si>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</si>
  <si>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</si>
  <si>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</si>
  <si>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</si>
  <si>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</si>
  <si>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</si>
  <si>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</si>
  <si>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</si>
  <si>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</si>
  <si>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</si>
  <si>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</si>
  <si>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</si>
  <si>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</si>
  <si>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</si>
  <si>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</si>
  <si>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</si>
  <si>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</si>
  <si>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</si>
  <si>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</si>
  <si>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</si>
  <si>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</si>
  <si>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</si>
  <si>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</si>
  <si>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</si>
  <si>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</si>
  <si>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</si>
  <si>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</si>
  <si>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</si>
  <si>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</si>
  <si>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</si>
  <si>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</si>
  <si>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</si>
  <si>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</si>
  <si>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</si>
  <si>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</si>
  <si>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</si>
  <si>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</si>
  <si>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</si>
  <si>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</si>
  <si>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</si>
  <si>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</si>
  <si>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</si>
  <si>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</si>
  <si>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</si>
  <si>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</si>
  <si>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</si>
  <si>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</si>
  <si>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</si>
  <si>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</si>
  <si>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</si>
  <si>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</si>
  <si>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</si>
  <si>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</si>
  <si>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</si>
  <si>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</si>
  <si>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</si>
  <si>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</si>
  <si>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</si>
  <si>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</si>
  <si>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</si>
  <si>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</si>
  <si>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</si>
  <si>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</si>
  <si>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</si>
  <si>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</si>
  <si>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</si>
  <si>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</si>
  <si>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</si>
  <si>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</si>
  <si>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</si>
  <si>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</si>
  <si>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</si>
  <si>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</si>
  <si>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GRIM0904</t>
  </si>
  <si>
    <t>GRIM_output_2.xls</t>
  </si>
  <si>
    <t>Cerebrovascular disease (ICD-10 I60–I69), 1907–2014</t>
  </si>
  <si>
    <t>Final</t>
  </si>
  <si>
    <t>Final Recast</t>
  </si>
  <si>
    <t>Revised</t>
  </si>
  <si>
    <t>Preliminary</t>
  </si>
  <si>
    <t>year</t>
  </si>
  <si>
    <t>SnapshotId</t>
  </si>
  <si>
    <t>Cerebrovascular disease</t>
  </si>
  <si>
    <t>I60–I69</t>
  </si>
  <si>
    <t>All diseases of the circulatory system</t>
  </si>
  <si>
    <t>I00–I99</t>
  </si>
  <si>
    <t>64, 65</t>
  </si>
  <si>
    <t>24a, 24b, 83, 91b</t>
  </si>
  <si>
    <t>82a–e, 97a</t>
  </si>
  <si>
    <t>83a–d, 83f</t>
  </si>
  <si>
    <t>330–334</t>
  </si>
  <si>
    <t>430–438</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</si>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</sst>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Cerebrovascular disease (ICD-10 I60–I69),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1038</c:v>
                </c:pt>
                <c:pt idx="1">
                  <c:v>991</c:v>
                </c:pt>
                <c:pt idx="2">
                  <c:v>869</c:v>
                </c:pt>
                <c:pt idx="3">
                  <c:v>864</c:v>
                </c:pt>
                <c:pt idx="4">
                  <c:v>1122</c:v>
                </c:pt>
                <c:pt idx="5">
                  <c:v>1146</c:v>
                </c:pt>
                <c:pt idx="6">
                  <c:v>1188</c:v>
                </c:pt>
                <c:pt idx="7">
                  <c:v>1143</c:v>
                </c:pt>
                <c:pt idx="8">
                  <c:v>1120</c:v>
                </c:pt>
                <c:pt idx="9">
                  <c:v>1133</c:v>
                </c:pt>
                <c:pt idx="10">
                  <c:v>1152</c:v>
                </c:pt>
                <c:pt idx="11">
                  <c:v>1182</c:v>
                </c:pt>
                <c:pt idx="12">
                  <c:v>1275</c:v>
                </c:pt>
                <c:pt idx="13">
                  <c:v>1298</c:v>
                </c:pt>
                <c:pt idx="14">
                  <c:v>1244</c:v>
                </c:pt>
                <c:pt idx="15">
                  <c:v>1381</c:v>
                </c:pt>
                <c:pt idx="16">
                  <c:v>1428</c:v>
                </c:pt>
                <c:pt idx="17">
                  <c:v>1114</c:v>
                </c:pt>
                <c:pt idx="18">
                  <c:v>1502</c:v>
                </c:pt>
                <c:pt idx="19">
                  <c:v>1531</c:v>
                </c:pt>
                <c:pt idx="20">
                  <c:v>1574</c:v>
                </c:pt>
                <c:pt idx="21">
                  <c:v>1587</c:v>
                </c:pt>
                <c:pt idx="22">
                  <c:v>1725</c:v>
                </c:pt>
                <c:pt idx="23">
                  <c:v>1643</c:v>
                </c:pt>
                <c:pt idx="24">
                  <c:v>1850</c:v>
                </c:pt>
                <c:pt idx="25">
                  <c:v>1914</c:v>
                </c:pt>
                <c:pt idx="26">
                  <c:v>1995</c:v>
                </c:pt>
                <c:pt idx="27">
                  <c:v>2080</c:v>
                </c:pt>
                <c:pt idx="28">
                  <c:v>2152</c:v>
                </c:pt>
                <c:pt idx="29">
                  <c:v>2186</c:v>
                </c:pt>
                <c:pt idx="30">
                  <c:v>2230</c:v>
                </c:pt>
                <c:pt idx="31">
                  <c:v>2375</c:v>
                </c:pt>
                <c:pt idx="32">
                  <c:v>2398</c:v>
                </c:pt>
                <c:pt idx="33">
                  <c:v>2470</c:v>
                </c:pt>
                <c:pt idx="34">
                  <c:v>2555</c:v>
                </c:pt>
                <c:pt idx="35">
                  <c:v>2786</c:v>
                </c:pt>
                <c:pt idx="36">
                  <c:v>2769</c:v>
                </c:pt>
                <c:pt idx="37">
                  <c:v>2740</c:v>
                </c:pt>
                <c:pt idx="38">
                  <c:v>3004</c:v>
                </c:pt>
                <c:pt idx="39">
                  <c:v>3073</c:v>
                </c:pt>
                <c:pt idx="40">
                  <c:v>3165</c:v>
                </c:pt>
                <c:pt idx="41">
                  <c:v>3495</c:v>
                </c:pt>
                <c:pt idx="42">
                  <c:v>3586</c:v>
                </c:pt>
                <c:pt idx="43">
                  <c:v>4035</c:v>
                </c:pt>
                <c:pt idx="44">
                  <c:v>4300</c:v>
                </c:pt>
                <c:pt idx="45">
                  <c:v>4675</c:v>
                </c:pt>
                <c:pt idx="46">
                  <c:v>4612</c:v>
                </c:pt>
                <c:pt idx="47">
                  <c:v>4671</c:v>
                </c:pt>
                <c:pt idx="48">
                  <c:v>4811</c:v>
                </c:pt>
                <c:pt idx="49">
                  <c:v>4965</c:v>
                </c:pt>
                <c:pt idx="50">
                  <c:v>5037</c:v>
                </c:pt>
                <c:pt idx="51">
                  <c:v>4963</c:v>
                </c:pt>
                <c:pt idx="52">
                  <c:v>5110</c:v>
                </c:pt>
                <c:pt idx="53">
                  <c:v>5183</c:v>
                </c:pt>
                <c:pt idx="54">
                  <c:v>5205</c:v>
                </c:pt>
                <c:pt idx="55">
                  <c:v>5263</c:v>
                </c:pt>
                <c:pt idx="56">
                  <c:v>5383</c:v>
                </c:pt>
                <c:pt idx="57">
                  <c:v>5512</c:v>
                </c:pt>
                <c:pt idx="58">
                  <c:v>5809</c:v>
                </c:pt>
                <c:pt idx="59">
                  <c:v>5844</c:v>
                </c:pt>
                <c:pt idx="60">
                  <c:v>5820</c:v>
                </c:pt>
                <c:pt idx="61">
                  <c:v>6653</c:v>
                </c:pt>
                <c:pt idx="62">
                  <c:v>6239</c:v>
                </c:pt>
                <c:pt idx="63">
                  <c:v>6508</c:v>
                </c:pt>
                <c:pt idx="64">
                  <c:v>6497</c:v>
                </c:pt>
                <c:pt idx="65">
                  <c:v>6621</c:v>
                </c:pt>
                <c:pt idx="66">
                  <c:v>6581</c:v>
                </c:pt>
                <c:pt idx="67">
                  <c:v>6702</c:v>
                </c:pt>
                <c:pt idx="68">
                  <c:v>6239</c:v>
                </c:pt>
                <c:pt idx="69">
                  <c:v>6245</c:v>
                </c:pt>
                <c:pt idx="70">
                  <c:v>5867</c:v>
                </c:pt>
                <c:pt idx="71">
                  <c:v>5821</c:v>
                </c:pt>
                <c:pt idx="72">
                  <c:v>5561</c:v>
                </c:pt>
                <c:pt idx="73">
                  <c:v>5675</c:v>
                </c:pt>
                <c:pt idx="74">
                  <c:v>5587</c:v>
                </c:pt>
                <c:pt idx="75">
                  <c:v>5641</c:v>
                </c:pt>
                <c:pt idx="76">
                  <c:v>5140</c:v>
                </c:pt>
                <c:pt idx="77">
                  <c:v>5108</c:v>
                </c:pt>
                <c:pt idx="78">
                  <c:v>5276</c:v>
                </c:pt>
                <c:pt idx="79">
                  <c:v>5000</c:v>
                </c:pt>
                <c:pt idx="80">
                  <c:v>5075</c:v>
                </c:pt>
                <c:pt idx="81">
                  <c:v>5034</c:v>
                </c:pt>
                <c:pt idx="82">
                  <c:v>5057</c:v>
                </c:pt>
                <c:pt idx="83">
                  <c:v>4792</c:v>
                </c:pt>
                <c:pt idx="84">
                  <c:v>4829</c:v>
                </c:pt>
                <c:pt idx="85">
                  <c:v>4860</c:v>
                </c:pt>
                <c:pt idx="86">
                  <c:v>4819</c:v>
                </c:pt>
                <c:pt idx="87">
                  <c:v>5260</c:v>
                </c:pt>
                <c:pt idx="88">
                  <c:v>5108</c:v>
                </c:pt>
                <c:pt idx="89">
                  <c:v>5205</c:v>
                </c:pt>
                <c:pt idx="90">
                  <c:v>4978</c:v>
                </c:pt>
                <c:pt idx="91">
                  <c:v>4910</c:v>
                </c:pt>
                <c:pt idx="92">
                  <c:v>4894</c:v>
                </c:pt>
                <c:pt idx="93">
                  <c:v>4913</c:v>
                </c:pt>
                <c:pt idx="94">
                  <c:v>4852</c:v>
                </c:pt>
                <c:pt idx="95">
                  <c:v>4969</c:v>
                </c:pt>
                <c:pt idx="96">
                  <c:v>4835</c:v>
                </c:pt>
                <c:pt idx="97">
                  <c:v>4826</c:v>
                </c:pt>
                <c:pt idx="98">
                  <c:v>4668</c:v>
                </c:pt>
                <c:pt idx="99">
                  <c:v>4483</c:v>
                </c:pt>
                <c:pt idx="100">
                  <c:v>4523</c:v>
                </c:pt>
                <c:pt idx="101">
                  <c:v>4733</c:v>
                </c:pt>
                <c:pt idx="102">
                  <c:v>4512</c:v>
                </c:pt>
                <c:pt idx="103">
                  <c:v>4331</c:v>
                </c:pt>
                <c:pt idx="104">
                  <c:v>4424</c:v>
                </c:pt>
                <c:pt idx="105">
                  <c:v>4248</c:v>
                </c:pt>
                <c:pt idx="106">
                  <c:v>4178</c:v>
                </c:pt>
                <c:pt idx="107">
                  <c:v>4279</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863</c:v>
                </c:pt>
                <c:pt idx="1">
                  <c:v>876</c:v>
                </c:pt>
                <c:pt idx="2">
                  <c:v>796</c:v>
                </c:pt>
                <c:pt idx="3">
                  <c:v>840</c:v>
                </c:pt>
                <c:pt idx="4">
                  <c:v>1056</c:v>
                </c:pt>
                <c:pt idx="5">
                  <c:v>1030</c:v>
                </c:pt>
                <c:pt idx="6">
                  <c:v>1093</c:v>
                </c:pt>
                <c:pt idx="7">
                  <c:v>1061</c:v>
                </c:pt>
                <c:pt idx="8">
                  <c:v>998</c:v>
                </c:pt>
                <c:pt idx="9">
                  <c:v>1097</c:v>
                </c:pt>
                <c:pt idx="10">
                  <c:v>1062</c:v>
                </c:pt>
                <c:pt idx="11">
                  <c:v>1115</c:v>
                </c:pt>
                <c:pt idx="12">
                  <c:v>1192</c:v>
                </c:pt>
                <c:pt idx="13">
                  <c:v>1197</c:v>
                </c:pt>
                <c:pt idx="14">
                  <c:v>1228</c:v>
                </c:pt>
                <c:pt idx="15">
                  <c:v>1452</c:v>
                </c:pt>
                <c:pt idx="16">
                  <c:v>1561</c:v>
                </c:pt>
                <c:pt idx="17">
                  <c:v>1191</c:v>
                </c:pt>
                <c:pt idx="18">
                  <c:v>1536</c:v>
                </c:pt>
                <c:pt idx="19">
                  <c:v>1618</c:v>
                </c:pt>
                <c:pt idx="20">
                  <c:v>1683</c:v>
                </c:pt>
                <c:pt idx="21">
                  <c:v>1774</c:v>
                </c:pt>
                <c:pt idx="22">
                  <c:v>1826</c:v>
                </c:pt>
                <c:pt idx="23">
                  <c:v>1860</c:v>
                </c:pt>
                <c:pt idx="24">
                  <c:v>2024</c:v>
                </c:pt>
                <c:pt idx="25">
                  <c:v>2150</c:v>
                </c:pt>
                <c:pt idx="26">
                  <c:v>2359</c:v>
                </c:pt>
                <c:pt idx="27">
                  <c:v>2350</c:v>
                </c:pt>
                <c:pt idx="28">
                  <c:v>2556</c:v>
                </c:pt>
                <c:pt idx="29">
                  <c:v>2705</c:v>
                </c:pt>
                <c:pt idx="30">
                  <c:v>2815</c:v>
                </c:pt>
                <c:pt idx="31">
                  <c:v>2957</c:v>
                </c:pt>
                <c:pt idx="32">
                  <c:v>2997</c:v>
                </c:pt>
                <c:pt idx="33">
                  <c:v>3046</c:v>
                </c:pt>
                <c:pt idx="34">
                  <c:v>3402</c:v>
                </c:pt>
                <c:pt idx="35">
                  <c:v>3691</c:v>
                </c:pt>
                <c:pt idx="36">
                  <c:v>3714</c:v>
                </c:pt>
                <c:pt idx="37">
                  <c:v>3775</c:v>
                </c:pt>
                <c:pt idx="38">
                  <c:v>3839</c:v>
                </c:pt>
                <c:pt idx="39">
                  <c:v>4062</c:v>
                </c:pt>
                <c:pt idx="40">
                  <c:v>4096</c:v>
                </c:pt>
                <c:pt idx="41">
                  <c:v>4558</c:v>
                </c:pt>
                <c:pt idx="42">
                  <c:v>4753</c:v>
                </c:pt>
                <c:pt idx="43">
                  <c:v>5351</c:v>
                </c:pt>
                <c:pt idx="44">
                  <c:v>5781</c:v>
                </c:pt>
                <c:pt idx="45">
                  <c:v>6123</c:v>
                </c:pt>
                <c:pt idx="46">
                  <c:v>6063</c:v>
                </c:pt>
                <c:pt idx="47">
                  <c:v>6292</c:v>
                </c:pt>
                <c:pt idx="48">
                  <c:v>6224</c:v>
                </c:pt>
                <c:pt idx="49">
                  <c:v>6597</c:v>
                </c:pt>
                <c:pt idx="50">
                  <c:v>6440</c:v>
                </c:pt>
                <c:pt idx="51">
                  <c:v>6397</c:v>
                </c:pt>
                <c:pt idx="52">
                  <c:v>6801</c:v>
                </c:pt>
                <c:pt idx="53">
                  <c:v>6659</c:v>
                </c:pt>
                <c:pt idx="54">
                  <c:v>6759</c:v>
                </c:pt>
                <c:pt idx="55">
                  <c:v>6910</c:v>
                </c:pt>
                <c:pt idx="56">
                  <c:v>7196</c:v>
                </c:pt>
                <c:pt idx="57">
                  <c:v>7610</c:v>
                </c:pt>
                <c:pt idx="58">
                  <c:v>7835</c:v>
                </c:pt>
                <c:pt idx="59">
                  <c:v>8076</c:v>
                </c:pt>
                <c:pt idx="60">
                  <c:v>7703</c:v>
                </c:pt>
                <c:pt idx="61">
                  <c:v>8711</c:v>
                </c:pt>
                <c:pt idx="62">
                  <c:v>8394</c:v>
                </c:pt>
                <c:pt idx="63">
                  <c:v>9178</c:v>
                </c:pt>
                <c:pt idx="64">
                  <c:v>9234</c:v>
                </c:pt>
                <c:pt idx="65">
                  <c:v>9148</c:v>
                </c:pt>
                <c:pt idx="66">
                  <c:v>9351</c:v>
                </c:pt>
                <c:pt idx="67">
                  <c:v>9658</c:v>
                </c:pt>
                <c:pt idx="68">
                  <c:v>9097</c:v>
                </c:pt>
                <c:pt idx="69">
                  <c:v>9022</c:v>
                </c:pt>
                <c:pt idx="70">
                  <c:v>8669</c:v>
                </c:pt>
                <c:pt idx="71">
                  <c:v>8328</c:v>
                </c:pt>
                <c:pt idx="72">
                  <c:v>7871</c:v>
                </c:pt>
                <c:pt idx="73">
                  <c:v>8048</c:v>
                </c:pt>
                <c:pt idx="74">
                  <c:v>8119</c:v>
                </c:pt>
                <c:pt idx="75">
                  <c:v>8336</c:v>
                </c:pt>
                <c:pt idx="76">
                  <c:v>7512</c:v>
                </c:pt>
                <c:pt idx="77">
                  <c:v>7552</c:v>
                </c:pt>
                <c:pt idx="78">
                  <c:v>8133</c:v>
                </c:pt>
                <c:pt idx="79">
                  <c:v>7491</c:v>
                </c:pt>
                <c:pt idx="80">
                  <c:v>7493</c:v>
                </c:pt>
                <c:pt idx="81">
                  <c:v>7407</c:v>
                </c:pt>
                <c:pt idx="82">
                  <c:v>7522</c:v>
                </c:pt>
                <c:pt idx="83">
                  <c:v>7293</c:v>
                </c:pt>
                <c:pt idx="84">
                  <c:v>7054</c:v>
                </c:pt>
                <c:pt idx="85">
                  <c:v>7126</c:v>
                </c:pt>
                <c:pt idx="86">
                  <c:v>7319</c:v>
                </c:pt>
                <c:pt idx="87">
                  <c:v>7578</c:v>
                </c:pt>
                <c:pt idx="88">
                  <c:v>7572</c:v>
                </c:pt>
                <c:pt idx="89">
                  <c:v>7601</c:v>
                </c:pt>
                <c:pt idx="90">
                  <c:v>7425</c:v>
                </c:pt>
                <c:pt idx="91">
                  <c:v>7361</c:v>
                </c:pt>
                <c:pt idx="92">
                  <c:v>7372</c:v>
                </c:pt>
                <c:pt idx="93">
                  <c:v>7387</c:v>
                </c:pt>
                <c:pt idx="94">
                  <c:v>7294</c:v>
                </c:pt>
                <c:pt idx="95">
                  <c:v>7564</c:v>
                </c:pt>
                <c:pt idx="96">
                  <c:v>7405</c:v>
                </c:pt>
                <c:pt idx="97">
                  <c:v>7215</c:v>
                </c:pt>
                <c:pt idx="98">
                  <c:v>6845</c:v>
                </c:pt>
                <c:pt idx="99">
                  <c:v>6996</c:v>
                </c:pt>
                <c:pt idx="100">
                  <c:v>6982</c:v>
                </c:pt>
                <c:pt idx="101">
                  <c:v>7246</c:v>
                </c:pt>
                <c:pt idx="102">
                  <c:v>6704</c:v>
                </c:pt>
                <c:pt idx="103">
                  <c:v>6869</c:v>
                </c:pt>
                <c:pt idx="104">
                  <c:v>6821</c:v>
                </c:pt>
                <c:pt idx="105">
                  <c:v>6537</c:v>
                </c:pt>
                <c:pt idx="106">
                  <c:v>6372</c:v>
                </c:pt>
                <c:pt idx="107">
                  <c:v>6486</c:v>
                </c:pt>
              </c:numCache>
            </c:numRef>
          </c:yVal>
          <c:smooth val="0"/>
        </c:ser>
        <c:dLbls>
          <c:showLegendKey val="0"/>
          <c:showVal val="0"/>
          <c:showCatName val="0"/>
          <c:showSerName val="0"/>
          <c:showPercent val="0"/>
          <c:showBubbleSize val="0"/>
        </c:dLbls>
        <c:axId val="55162752"/>
        <c:axId val="55759232"/>
      </c:scatterChart>
      <c:valAx>
        <c:axId val="551627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759232"/>
        <c:crosses val="autoZero"/>
        <c:crossBetween val="midCat"/>
        <c:minorUnit val="10"/>
      </c:valAx>
      <c:valAx>
        <c:axId val="5575923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627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Cerebrovascular disease (ICD-10 I60–I69),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126.68311</c:v>
                </c:pt>
                <c:pt idx="1">
                  <c:v>121.63091</c:v>
                </c:pt>
                <c:pt idx="2">
                  <c:v>102.00595</c:v>
                </c:pt>
                <c:pt idx="3">
                  <c:v>97.450222999999994</c:v>
                </c:pt>
                <c:pt idx="4">
                  <c:v>121.15527</c:v>
                </c:pt>
                <c:pt idx="5">
                  <c:v>116.51842000000001</c:v>
                </c:pt>
                <c:pt idx="6">
                  <c:v>119.29362999999999</c:v>
                </c:pt>
                <c:pt idx="7">
                  <c:v>114.54859999999999</c:v>
                </c:pt>
                <c:pt idx="8">
                  <c:v>112.41007999999999</c:v>
                </c:pt>
                <c:pt idx="9">
                  <c:v>114.63511</c:v>
                </c:pt>
                <c:pt idx="10">
                  <c:v>110.28497</c:v>
                </c:pt>
                <c:pt idx="11">
                  <c:v>108.92909</c:v>
                </c:pt>
                <c:pt idx="12">
                  <c:v>119.36517000000001</c:v>
                </c:pt>
                <c:pt idx="13">
                  <c:v>120.34607</c:v>
                </c:pt>
                <c:pt idx="14">
                  <c:v>103.56565000000001</c:v>
                </c:pt>
                <c:pt idx="15">
                  <c:v>117.69668</c:v>
                </c:pt>
                <c:pt idx="16">
                  <c:v>123.79172</c:v>
                </c:pt>
                <c:pt idx="17">
                  <c:v>91.708988000000005</c:v>
                </c:pt>
                <c:pt idx="18">
                  <c:v>126.0797</c:v>
                </c:pt>
                <c:pt idx="19">
                  <c:v>120.24104</c:v>
                </c:pt>
                <c:pt idx="20">
                  <c:v>125.98733</c:v>
                </c:pt>
                <c:pt idx="21">
                  <c:v>116.58211</c:v>
                </c:pt>
                <c:pt idx="22">
                  <c:v>126.50623</c:v>
                </c:pt>
                <c:pt idx="23">
                  <c:v>113.33441999999999</c:v>
                </c:pt>
                <c:pt idx="24">
                  <c:v>127.52826</c:v>
                </c:pt>
                <c:pt idx="25">
                  <c:v>125.44262999999999</c:v>
                </c:pt>
                <c:pt idx="26">
                  <c:v>125.90528999999999</c:v>
                </c:pt>
                <c:pt idx="27">
                  <c:v>126.20013</c:v>
                </c:pt>
                <c:pt idx="28">
                  <c:v>126.70238000000001</c:v>
                </c:pt>
                <c:pt idx="29">
                  <c:v>124.85354</c:v>
                </c:pt>
                <c:pt idx="30">
                  <c:v>126.99155</c:v>
                </c:pt>
                <c:pt idx="31">
                  <c:v>130.73969</c:v>
                </c:pt>
                <c:pt idx="32">
                  <c:v>133.60802000000001</c:v>
                </c:pt>
                <c:pt idx="33">
                  <c:v>131.48117999999999</c:v>
                </c:pt>
                <c:pt idx="34">
                  <c:v>131.76813999999999</c:v>
                </c:pt>
                <c:pt idx="35">
                  <c:v>141.02276000000001</c:v>
                </c:pt>
                <c:pt idx="36">
                  <c:v>137.69846999999999</c:v>
                </c:pt>
                <c:pt idx="37">
                  <c:v>135.64935</c:v>
                </c:pt>
                <c:pt idx="38">
                  <c:v>140.59640999999999</c:v>
                </c:pt>
                <c:pt idx="39">
                  <c:v>141.76589000000001</c:v>
                </c:pt>
                <c:pt idx="40">
                  <c:v>138.56954999999999</c:v>
                </c:pt>
                <c:pt idx="41">
                  <c:v>152.19506999999999</c:v>
                </c:pt>
                <c:pt idx="42">
                  <c:v>155.66558000000001</c:v>
                </c:pt>
                <c:pt idx="43">
                  <c:v>171.89949999999999</c:v>
                </c:pt>
                <c:pt idx="44">
                  <c:v>177.72395</c:v>
                </c:pt>
                <c:pt idx="45">
                  <c:v>192.41033999999999</c:v>
                </c:pt>
                <c:pt idx="46">
                  <c:v>186.54299</c:v>
                </c:pt>
                <c:pt idx="47">
                  <c:v>190.78093999999999</c:v>
                </c:pt>
                <c:pt idx="48">
                  <c:v>197.94041000000001</c:v>
                </c:pt>
                <c:pt idx="49">
                  <c:v>201.30566999999999</c:v>
                </c:pt>
                <c:pt idx="50">
                  <c:v>199.85357999999999</c:v>
                </c:pt>
                <c:pt idx="51">
                  <c:v>194.67649</c:v>
                </c:pt>
                <c:pt idx="52">
                  <c:v>198.07731999999999</c:v>
                </c:pt>
                <c:pt idx="53">
                  <c:v>193.88660999999999</c:v>
                </c:pt>
                <c:pt idx="54">
                  <c:v>193.40966</c:v>
                </c:pt>
                <c:pt idx="55">
                  <c:v>190.86026000000001</c:v>
                </c:pt>
                <c:pt idx="56">
                  <c:v>195.79835</c:v>
                </c:pt>
                <c:pt idx="57">
                  <c:v>196.86678000000001</c:v>
                </c:pt>
                <c:pt idx="58">
                  <c:v>203.79846000000001</c:v>
                </c:pt>
                <c:pt idx="59">
                  <c:v>203.04938000000001</c:v>
                </c:pt>
                <c:pt idx="60">
                  <c:v>195.77795</c:v>
                </c:pt>
                <c:pt idx="61">
                  <c:v>226.09078</c:v>
                </c:pt>
                <c:pt idx="62">
                  <c:v>208.36713</c:v>
                </c:pt>
                <c:pt idx="63">
                  <c:v>213.26963000000001</c:v>
                </c:pt>
                <c:pt idx="64">
                  <c:v>209.44745</c:v>
                </c:pt>
                <c:pt idx="65">
                  <c:v>209.92243999999999</c:v>
                </c:pt>
                <c:pt idx="66">
                  <c:v>200.35955999999999</c:v>
                </c:pt>
                <c:pt idx="67">
                  <c:v>206.15065000000001</c:v>
                </c:pt>
                <c:pt idx="68">
                  <c:v>182.89126999999999</c:v>
                </c:pt>
                <c:pt idx="69">
                  <c:v>183.05025000000001</c:v>
                </c:pt>
                <c:pt idx="70">
                  <c:v>167.68867</c:v>
                </c:pt>
                <c:pt idx="71">
                  <c:v>160.92827</c:v>
                </c:pt>
                <c:pt idx="72">
                  <c:v>151.15433999999999</c:v>
                </c:pt>
                <c:pt idx="73">
                  <c:v>148.18744000000001</c:v>
                </c:pt>
                <c:pt idx="74">
                  <c:v>146.56769</c:v>
                </c:pt>
                <c:pt idx="75">
                  <c:v>142.69036</c:v>
                </c:pt>
                <c:pt idx="76">
                  <c:v>125.55616000000001</c:v>
                </c:pt>
                <c:pt idx="77">
                  <c:v>120.48898</c:v>
                </c:pt>
                <c:pt idx="78">
                  <c:v>121.31773</c:v>
                </c:pt>
                <c:pt idx="79">
                  <c:v>110.00192</c:v>
                </c:pt>
                <c:pt idx="80">
                  <c:v>109.49012</c:v>
                </c:pt>
                <c:pt idx="81">
                  <c:v>105.34934</c:v>
                </c:pt>
                <c:pt idx="82">
                  <c:v>102.29779000000001</c:v>
                </c:pt>
                <c:pt idx="83">
                  <c:v>93.674411000000006</c:v>
                </c:pt>
                <c:pt idx="84">
                  <c:v>91.573428000000007</c:v>
                </c:pt>
                <c:pt idx="85">
                  <c:v>88.796650999999997</c:v>
                </c:pt>
                <c:pt idx="86">
                  <c:v>85.943658999999997</c:v>
                </c:pt>
                <c:pt idx="87">
                  <c:v>91.650020999999995</c:v>
                </c:pt>
                <c:pt idx="88">
                  <c:v>85.619221999999993</c:v>
                </c:pt>
                <c:pt idx="89">
                  <c:v>84.352960999999993</c:v>
                </c:pt>
                <c:pt idx="90">
                  <c:v>77.614543999999995</c:v>
                </c:pt>
                <c:pt idx="91">
                  <c:v>74.007542000000001</c:v>
                </c:pt>
                <c:pt idx="92">
                  <c:v>71.540846999999999</c:v>
                </c:pt>
                <c:pt idx="93">
                  <c:v>68.899944000000005</c:v>
                </c:pt>
                <c:pt idx="94">
                  <c:v>65.387479999999996</c:v>
                </c:pt>
                <c:pt idx="95">
                  <c:v>64.715732000000003</c:v>
                </c:pt>
                <c:pt idx="96">
                  <c:v>61.167180000000002</c:v>
                </c:pt>
                <c:pt idx="97">
                  <c:v>59.396396000000003</c:v>
                </c:pt>
                <c:pt idx="98">
                  <c:v>54.964877999999999</c:v>
                </c:pt>
                <c:pt idx="99">
                  <c:v>50.595306999999998</c:v>
                </c:pt>
                <c:pt idx="100">
                  <c:v>49.101739999999999</c:v>
                </c:pt>
                <c:pt idx="101">
                  <c:v>49.646678000000001</c:v>
                </c:pt>
                <c:pt idx="102">
                  <c:v>45.589356000000002</c:v>
                </c:pt>
                <c:pt idx="103">
                  <c:v>42.020363000000003</c:v>
                </c:pt>
                <c:pt idx="104">
                  <c:v>41.43206</c:v>
                </c:pt>
                <c:pt idx="105">
                  <c:v>38.220354</c:v>
                </c:pt>
                <c:pt idx="106">
                  <c:v>36.214727000000003</c:v>
                </c:pt>
                <c:pt idx="107">
                  <c:v>35.783239000000002</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129.85297</c:v>
                </c:pt>
                <c:pt idx="1">
                  <c:v>124.20986000000001</c:v>
                </c:pt>
                <c:pt idx="2">
                  <c:v>107.50346999999999</c:v>
                </c:pt>
                <c:pt idx="3">
                  <c:v>111.04786</c:v>
                </c:pt>
                <c:pt idx="4">
                  <c:v>141.02952999999999</c:v>
                </c:pt>
                <c:pt idx="5">
                  <c:v>126.60593</c:v>
                </c:pt>
                <c:pt idx="6">
                  <c:v>136.13983999999999</c:v>
                </c:pt>
                <c:pt idx="7">
                  <c:v>123.54104</c:v>
                </c:pt>
                <c:pt idx="8">
                  <c:v>114.8343</c:v>
                </c:pt>
                <c:pt idx="9">
                  <c:v>119.71865</c:v>
                </c:pt>
                <c:pt idx="10">
                  <c:v>111.12065</c:v>
                </c:pt>
                <c:pt idx="11">
                  <c:v>119.89438</c:v>
                </c:pt>
                <c:pt idx="12">
                  <c:v>119.82759</c:v>
                </c:pt>
                <c:pt idx="13">
                  <c:v>117.10024</c:v>
                </c:pt>
                <c:pt idx="14">
                  <c:v>113.32068</c:v>
                </c:pt>
                <c:pt idx="15">
                  <c:v>141.18701999999999</c:v>
                </c:pt>
                <c:pt idx="16">
                  <c:v>144.90905000000001</c:v>
                </c:pt>
                <c:pt idx="17">
                  <c:v>108.54978</c:v>
                </c:pt>
                <c:pt idx="18">
                  <c:v>133.27434</c:v>
                </c:pt>
                <c:pt idx="19">
                  <c:v>132.94961000000001</c:v>
                </c:pt>
                <c:pt idx="20">
                  <c:v>137.00324000000001</c:v>
                </c:pt>
                <c:pt idx="21">
                  <c:v>139.77161000000001</c:v>
                </c:pt>
                <c:pt idx="22">
                  <c:v>138.46731</c:v>
                </c:pt>
                <c:pt idx="23">
                  <c:v>130.36770000000001</c:v>
                </c:pt>
                <c:pt idx="24">
                  <c:v>140.59402</c:v>
                </c:pt>
                <c:pt idx="25">
                  <c:v>144.60184000000001</c:v>
                </c:pt>
                <c:pt idx="26">
                  <c:v>150.99294</c:v>
                </c:pt>
                <c:pt idx="27">
                  <c:v>144.38398000000001</c:v>
                </c:pt>
                <c:pt idx="28">
                  <c:v>147.54478</c:v>
                </c:pt>
                <c:pt idx="29">
                  <c:v>151.94273999999999</c:v>
                </c:pt>
                <c:pt idx="30">
                  <c:v>149.6053</c:v>
                </c:pt>
                <c:pt idx="31">
                  <c:v>155.95187000000001</c:v>
                </c:pt>
                <c:pt idx="32">
                  <c:v>156.44911999999999</c:v>
                </c:pt>
                <c:pt idx="33">
                  <c:v>152.21530000000001</c:v>
                </c:pt>
                <c:pt idx="34">
                  <c:v>165.39767000000001</c:v>
                </c:pt>
                <c:pt idx="35">
                  <c:v>170.47293999999999</c:v>
                </c:pt>
                <c:pt idx="36">
                  <c:v>167.96795</c:v>
                </c:pt>
                <c:pt idx="37">
                  <c:v>164.86</c:v>
                </c:pt>
                <c:pt idx="38">
                  <c:v>159.68647000000001</c:v>
                </c:pt>
                <c:pt idx="39">
                  <c:v>164.31630999999999</c:v>
                </c:pt>
                <c:pt idx="40">
                  <c:v>163.42142999999999</c:v>
                </c:pt>
                <c:pt idx="41">
                  <c:v>178.01933</c:v>
                </c:pt>
                <c:pt idx="42">
                  <c:v>182.36071000000001</c:v>
                </c:pt>
                <c:pt idx="43">
                  <c:v>200.42787999999999</c:v>
                </c:pt>
                <c:pt idx="44">
                  <c:v>210.79604</c:v>
                </c:pt>
                <c:pt idx="45">
                  <c:v>220.53964999999999</c:v>
                </c:pt>
                <c:pt idx="46">
                  <c:v>212.37977000000001</c:v>
                </c:pt>
                <c:pt idx="47">
                  <c:v>214.84236999999999</c:v>
                </c:pt>
                <c:pt idx="48">
                  <c:v>209.84002000000001</c:v>
                </c:pt>
                <c:pt idx="49">
                  <c:v>219.19174000000001</c:v>
                </c:pt>
                <c:pt idx="50">
                  <c:v>208.87241</c:v>
                </c:pt>
                <c:pt idx="51">
                  <c:v>201.24905999999999</c:v>
                </c:pt>
                <c:pt idx="52">
                  <c:v>210.15944999999999</c:v>
                </c:pt>
                <c:pt idx="53">
                  <c:v>199.51737</c:v>
                </c:pt>
                <c:pt idx="54">
                  <c:v>196.93447</c:v>
                </c:pt>
                <c:pt idx="55">
                  <c:v>196.58313000000001</c:v>
                </c:pt>
                <c:pt idx="56">
                  <c:v>199.66719000000001</c:v>
                </c:pt>
                <c:pt idx="57">
                  <c:v>203.42158000000001</c:v>
                </c:pt>
                <c:pt idx="58">
                  <c:v>204.31583000000001</c:v>
                </c:pt>
                <c:pt idx="59">
                  <c:v>204.5026</c:v>
                </c:pt>
                <c:pt idx="60">
                  <c:v>190.06565000000001</c:v>
                </c:pt>
                <c:pt idx="61">
                  <c:v>211.54759999999999</c:v>
                </c:pt>
                <c:pt idx="62">
                  <c:v>198.91351</c:v>
                </c:pt>
                <c:pt idx="63">
                  <c:v>210.92231000000001</c:v>
                </c:pt>
                <c:pt idx="64">
                  <c:v>205.24072000000001</c:v>
                </c:pt>
                <c:pt idx="65">
                  <c:v>198.22075000000001</c:v>
                </c:pt>
                <c:pt idx="66">
                  <c:v>197.87778</c:v>
                </c:pt>
                <c:pt idx="67">
                  <c:v>198.03028</c:v>
                </c:pt>
                <c:pt idx="68">
                  <c:v>180.84089</c:v>
                </c:pt>
                <c:pt idx="69">
                  <c:v>172.90008</c:v>
                </c:pt>
                <c:pt idx="70">
                  <c:v>162.33165</c:v>
                </c:pt>
                <c:pt idx="71">
                  <c:v>151.80342999999999</c:v>
                </c:pt>
                <c:pt idx="72">
                  <c:v>139.6891</c:v>
                </c:pt>
                <c:pt idx="73">
                  <c:v>138.76023000000001</c:v>
                </c:pt>
                <c:pt idx="74">
                  <c:v>135.15317999999999</c:v>
                </c:pt>
                <c:pt idx="75">
                  <c:v>134.39319</c:v>
                </c:pt>
                <c:pt idx="76">
                  <c:v>117.22669</c:v>
                </c:pt>
                <c:pt idx="77">
                  <c:v>114.17054</c:v>
                </c:pt>
                <c:pt idx="78">
                  <c:v>118.03586</c:v>
                </c:pt>
                <c:pt idx="79">
                  <c:v>104.10720000000001</c:v>
                </c:pt>
                <c:pt idx="80">
                  <c:v>101.46719</c:v>
                </c:pt>
                <c:pt idx="81">
                  <c:v>97.358045000000004</c:v>
                </c:pt>
                <c:pt idx="82">
                  <c:v>96.070750000000004</c:v>
                </c:pt>
                <c:pt idx="83">
                  <c:v>90.780466000000004</c:v>
                </c:pt>
                <c:pt idx="84">
                  <c:v>84.908181999999996</c:v>
                </c:pt>
                <c:pt idx="85">
                  <c:v>82.769011000000006</c:v>
                </c:pt>
                <c:pt idx="86">
                  <c:v>81.846473000000003</c:v>
                </c:pt>
                <c:pt idx="87">
                  <c:v>81.762075999999993</c:v>
                </c:pt>
                <c:pt idx="88">
                  <c:v>78.79862</c:v>
                </c:pt>
                <c:pt idx="89">
                  <c:v>76.343866000000006</c:v>
                </c:pt>
                <c:pt idx="90">
                  <c:v>71.588556999999994</c:v>
                </c:pt>
                <c:pt idx="91">
                  <c:v>68.660205000000005</c:v>
                </c:pt>
                <c:pt idx="92">
                  <c:v>66.168216000000001</c:v>
                </c:pt>
                <c:pt idx="93">
                  <c:v>63.596919999999997</c:v>
                </c:pt>
                <c:pt idx="94">
                  <c:v>60.281930000000003</c:v>
                </c:pt>
                <c:pt idx="95">
                  <c:v>60.539199000000004</c:v>
                </c:pt>
                <c:pt idx="96">
                  <c:v>57.916696000000002</c:v>
                </c:pt>
                <c:pt idx="97">
                  <c:v>55.062466000000001</c:v>
                </c:pt>
                <c:pt idx="98">
                  <c:v>50.518104000000001</c:v>
                </c:pt>
                <c:pt idx="99">
                  <c:v>50.182290999999999</c:v>
                </c:pt>
                <c:pt idx="100">
                  <c:v>48.209775</c:v>
                </c:pt>
                <c:pt idx="101">
                  <c:v>48.550131999999998</c:v>
                </c:pt>
                <c:pt idx="102">
                  <c:v>43.480524000000003</c:v>
                </c:pt>
                <c:pt idx="103">
                  <c:v>43.165221000000003</c:v>
                </c:pt>
                <c:pt idx="104">
                  <c:v>41.465353</c:v>
                </c:pt>
                <c:pt idx="105">
                  <c:v>38.986424</c:v>
                </c:pt>
                <c:pt idx="106">
                  <c:v>36.906464999999997</c:v>
                </c:pt>
                <c:pt idx="107">
                  <c:v>36.514113000000002</c:v>
                </c:pt>
              </c:numCache>
            </c:numRef>
          </c:yVal>
          <c:smooth val="0"/>
        </c:ser>
        <c:dLbls>
          <c:showLegendKey val="0"/>
          <c:showVal val="0"/>
          <c:showCatName val="0"/>
          <c:showSerName val="0"/>
          <c:showPercent val="0"/>
          <c:showBubbleSize val="0"/>
        </c:dLbls>
        <c:axId val="66075648"/>
        <c:axId val="66594304"/>
      </c:scatterChart>
      <c:valAx>
        <c:axId val="660756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4304"/>
        <c:crosses val="autoZero"/>
        <c:crossBetween val="midCat"/>
        <c:minorUnit val="10"/>
      </c:valAx>
      <c:valAx>
        <c:axId val="665943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0756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Cerebrovascular disease (ICD-10 I60–I69),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0.1269969</c:v>
                </c:pt>
                <c:pt idx="1">
                  <c:v>0</c:v>
                </c:pt>
                <c:pt idx="2">
                  <c:v>0.13856289999999999</c:v>
                </c:pt>
                <c:pt idx="3">
                  <c:v>0.13176650000000001</c:v>
                </c:pt>
                <c:pt idx="4">
                  <c:v>0.1182009</c:v>
                </c:pt>
                <c:pt idx="5">
                  <c:v>0.2282613</c:v>
                </c:pt>
                <c:pt idx="6">
                  <c:v>0.46795720000000002</c:v>
                </c:pt>
                <c:pt idx="7">
                  <c:v>2.4501270000000002</c:v>
                </c:pt>
                <c:pt idx="8">
                  <c:v>3.0377483000000001</c:v>
                </c:pt>
                <c:pt idx="9">
                  <c:v>6.8174548000000001</c:v>
                </c:pt>
                <c:pt idx="10">
                  <c:v>8.0608988000000004</c:v>
                </c:pt>
                <c:pt idx="11">
                  <c:v>14.956944999999999</c:v>
                </c:pt>
                <c:pt idx="12">
                  <c:v>22.973769999999998</c:v>
                </c:pt>
                <c:pt idx="13">
                  <c:v>39.910716000000001</c:v>
                </c:pt>
                <c:pt idx="14">
                  <c:v>83.808498</c:v>
                </c:pt>
                <c:pt idx="15">
                  <c:v>198.94655</c:v>
                </c:pt>
                <c:pt idx="16">
                  <c:v>416.10145</c:v>
                </c:pt>
                <c:pt idx="17">
                  <c:v>1167.6744000000001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0.13829440000000001</c:v>
                </c:pt>
                <c:pt idx="2">
                  <c:v>0.14584420000000001</c:v>
                </c:pt>
                <c:pt idx="3">
                  <c:v>0.41909920000000001</c:v>
                </c:pt>
                <c:pt idx="4">
                  <c:v>0</c:v>
                </c:pt>
                <c:pt idx="5">
                  <c:v>0.1153315</c:v>
                </c:pt>
                <c:pt idx="6">
                  <c:v>0.70610079999999997</c:v>
                </c:pt>
                <c:pt idx="7">
                  <c:v>1.4067234</c:v>
                </c:pt>
                <c:pt idx="8">
                  <c:v>3.0934115000000002</c:v>
                </c:pt>
                <c:pt idx="9">
                  <c:v>5.5226195999999996</c:v>
                </c:pt>
                <c:pt idx="10">
                  <c:v>7.9908270000000003</c:v>
                </c:pt>
                <c:pt idx="11">
                  <c:v>12.599323999999999</c:v>
                </c:pt>
                <c:pt idx="12">
                  <c:v>15.306330000000001</c:v>
                </c:pt>
                <c:pt idx="13">
                  <c:v>30.301418999999999</c:v>
                </c:pt>
                <c:pt idx="14">
                  <c:v>60.795366000000001</c:v>
                </c:pt>
                <c:pt idx="15">
                  <c:v>161.30183</c:v>
                </c:pt>
                <c:pt idx="16">
                  <c:v>395.30378999999999</c:v>
                </c:pt>
                <c:pt idx="17">
                  <c:v>1444.4123</c:v>
                </c:pt>
              </c:numCache>
            </c:numRef>
          </c:val>
        </c:ser>
        <c:dLbls>
          <c:showLegendKey val="0"/>
          <c:showVal val="0"/>
          <c:showCatName val="0"/>
          <c:showSerName val="0"/>
          <c:showPercent val="0"/>
          <c:showBubbleSize val="0"/>
        </c:dLbls>
        <c:gapWidth val="150"/>
        <c:axId val="56080256"/>
        <c:axId val="56164352"/>
      </c:barChart>
      <c:catAx>
        <c:axId val="560802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164352"/>
        <c:crosses val="autoZero"/>
        <c:auto val="1"/>
        <c:lblAlgn val="ctr"/>
        <c:lblOffset val="100"/>
        <c:noMultiLvlLbl val="0"/>
      </c:catAx>
      <c:valAx>
        <c:axId val="561643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802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Cerebrovascular disease (ICD-10 I60–I69),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c:v>
                </c:pt>
                <c:pt idx="1">
                  <c:v>0</c:v>
                </c:pt>
                <c:pt idx="2">
                  <c:v>-1</c:v>
                </c:pt>
                <c:pt idx="3">
                  <c:v>-1</c:v>
                </c:pt>
                <c:pt idx="4">
                  <c:v>-1</c:v>
                </c:pt>
                <c:pt idx="5">
                  <c:v>-2</c:v>
                </c:pt>
                <c:pt idx="6">
                  <c:v>-4</c:v>
                </c:pt>
                <c:pt idx="7">
                  <c:v>-19</c:v>
                </c:pt>
                <c:pt idx="8">
                  <c:v>-25</c:v>
                </c:pt>
                <c:pt idx="9">
                  <c:v>-52</c:v>
                </c:pt>
                <c:pt idx="10">
                  <c:v>-62</c:v>
                </c:pt>
                <c:pt idx="11">
                  <c:v>-105</c:v>
                </c:pt>
                <c:pt idx="12">
                  <c:v>-143</c:v>
                </c:pt>
                <c:pt idx="13">
                  <c:v>-221</c:v>
                </c:pt>
                <c:pt idx="14">
                  <c:v>-336</c:v>
                </c:pt>
                <c:pt idx="15">
                  <c:v>-576</c:v>
                </c:pt>
                <c:pt idx="16">
                  <c:v>-819</c:v>
                </c:pt>
                <c:pt idx="17">
                  <c:v>-1910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1</c:v>
                </c:pt>
                <c:pt idx="2">
                  <c:v>1</c:v>
                </c:pt>
                <c:pt idx="3">
                  <c:v>3</c:v>
                </c:pt>
                <c:pt idx="4">
                  <c:v>0</c:v>
                </c:pt>
                <c:pt idx="5">
                  <c:v>1</c:v>
                </c:pt>
                <c:pt idx="6">
                  <c:v>6</c:v>
                </c:pt>
                <c:pt idx="7">
                  <c:v>11</c:v>
                </c:pt>
                <c:pt idx="8">
                  <c:v>26</c:v>
                </c:pt>
                <c:pt idx="9">
                  <c:v>43</c:v>
                </c:pt>
                <c:pt idx="10">
                  <c:v>63</c:v>
                </c:pt>
                <c:pt idx="11">
                  <c:v>91</c:v>
                </c:pt>
                <c:pt idx="12">
                  <c:v>98</c:v>
                </c:pt>
                <c:pt idx="13">
                  <c:v>171</c:v>
                </c:pt>
                <c:pt idx="14">
                  <c:v>254</c:v>
                </c:pt>
                <c:pt idx="15">
                  <c:v>520</c:v>
                </c:pt>
                <c:pt idx="16">
                  <c:v>1000</c:v>
                </c:pt>
                <c:pt idx="17">
                  <c:v>4197</c:v>
                </c:pt>
              </c:numCache>
            </c:numRef>
          </c:val>
        </c:ser>
        <c:dLbls>
          <c:showLegendKey val="0"/>
          <c:showVal val="0"/>
          <c:showCatName val="0"/>
          <c:showSerName val="0"/>
          <c:showPercent val="0"/>
          <c:showBubbleSize val="0"/>
        </c:dLbls>
        <c:gapWidth val="0"/>
        <c:overlap val="100"/>
        <c:axId val="56177792"/>
        <c:axId val="56179712"/>
      </c:barChart>
      <c:catAx>
        <c:axId val="5617779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179712"/>
        <c:crosses val="autoZero"/>
        <c:auto val="0"/>
        <c:lblAlgn val="ctr"/>
        <c:lblOffset val="100"/>
        <c:tickLblSkip val="1"/>
        <c:noMultiLvlLbl val="0"/>
      </c:catAx>
      <c:valAx>
        <c:axId val="5617971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17779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Cerebrovascular disease (ICD-10 I60–I69),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Cerebrovascular disease (ICD-10 I60–I69),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Cerebrovascular disease.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Cerebrovascular disease (I60–I69) are from the ICD-10 chapter All diseases of the circulatory system (I00–I99).</v>
      </c>
    </row>
    <row r="20" spans="1:3" ht="15.75">
      <c r="A20" s="205"/>
      <c r="B20" s="220" t="s">
        <v>43</v>
      </c>
      <c r="C20" s="8" t="s">
        <v>44</v>
      </c>
    </row>
    <row r="21" spans="1:3" ht="15.75">
      <c r="A21" s="205"/>
      <c r="B21" s="221" t="s">
        <v>195</v>
      </c>
      <c r="C21" s="3" t="str">
        <f>IF(ISBLANK(Admin!$C$11)," ",Admin!$C$11)</f>
        <v>64, 65</v>
      </c>
    </row>
    <row r="22" spans="1:3" ht="15.75">
      <c r="A22" s="205"/>
      <c r="B22" s="222" t="s">
        <v>105</v>
      </c>
      <c r="C22" s="3" t="str">
        <f>IF(ISBLANK(Admin!$C$12)," ",Admin!$C$12)</f>
        <v>64, 65</v>
      </c>
    </row>
    <row r="23" spans="1:3" ht="15.75">
      <c r="A23" s="205"/>
      <c r="B23" s="223" t="s">
        <v>106</v>
      </c>
      <c r="C23" s="3" t="str">
        <f>IF(ISBLANK(Admin!$C$13)," ",Admin!$C$13)</f>
        <v>24a, 24b, 83, 91b</v>
      </c>
    </row>
    <row r="24" spans="1:3" ht="15.75">
      <c r="A24" s="205"/>
      <c r="B24" s="224" t="s">
        <v>107</v>
      </c>
      <c r="C24" s="3" t="str">
        <f>IF(ISBLANK(Admin!$C$14)," ",Admin!$C$14)</f>
        <v>82a–e, 97a</v>
      </c>
    </row>
    <row r="25" spans="1:3" ht="15.75">
      <c r="A25" s="205"/>
      <c r="B25" s="225" t="s">
        <v>108</v>
      </c>
      <c r="C25" s="3" t="str">
        <f>IF(ISBLANK(Admin!$C$15)," ",Admin!$C$15)</f>
        <v>83a–d, 83f</v>
      </c>
    </row>
    <row r="26" spans="1:3" ht="15.75">
      <c r="A26" s="205"/>
      <c r="B26" s="226" t="s">
        <v>109</v>
      </c>
      <c r="C26" s="3" t="str">
        <f>IF(ISBLANK(Admin!$C$16)," ",Admin!$C$16)</f>
        <v>330–334</v>
      </c>
    </row>
    <row r="27" spans="1:3" ht="15.75">
      <c r="A27" s="205"/>
      <c r="B27" s="227" t="s">
        <v>110</v>
      </c>
      <c r="C27" s="3" t="str">
        <f>IF(ISBLANK(Admin!$C$17)," ",Admin!$C$17)</f>
        <v>330–334</v>
      </c>
    </row>
    <row r="28" spans="1:3" ht="15.75">
      <c r="A28" s="205"/>
      <c r="B28" s="228" t="s">
        <v>111</v>
      </c>
      <c r="C28" s="3" t="str">
        <f>IF(ISBLANK(Admin!$C$18)," ",Admin!$C$18)</f>
        <v>430–438</v>
      </c>
    </row>
    <row r="29" spans="1:3" ht="15.75">
      <c r="A29" s="205"/>
      <c r="B29" s="229" t="s">
        <v>112</v>
      </c>
      <c r="C29" s="3" t="str">
        <f>IF(ISBLANK(Admin!$C$19)," ",Admin!$C$19)</f>
        <v>430–438</v>
      </c>
    </row>
    <row r="30" spans="1:3" ht="15.75">
      <c r="A30" s="205"/>
      <c r="B30" s="230" t="s">
        <v>113</v>
      </c>
      <c r="C30" s="3" t="str">
        <f>IF(ISBLANK(Admin!$C$20)," ",Admin!$C$20)</f>
        <v>I60–I69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0.97</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Cerebrovascular disease (ICD-10 I60–I69),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Cerebrovascular disease (ICD-10 I60–I69),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Cerebrovascular disease (ICD-10 I60–I69)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-1.1745515494458347E-2</v>
      </c>
      <c r="N10" s="314">
        <f>Admin!G$187</f>
        <v>-1.178702865353376E-2</v>
      </c>
      <c r="O10" s="314">
        <f>Admin!H$187</f>
        <v>-1.1647311047354392E-2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-0.71753741284059092</v>
      </c>
      <c r="N12" s="314">
        <f>Admin!G$186</f>
        <v>-0.71880417521447515</v>
      </c>
      <c r="O12" s="314">
        <f>Admin!H$186</f>
        <v>-0.71451818213147533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Cerebrovascular disease (ICD-10 I60–I69)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66.284947812135869</v>
      </c>
      <c r="N34" s="307">
        <f ca="1">Admin!G$215</f>
        <v>92.081372624185406</v>
      </c>
      <c r="O34" s="307">
        <f ca="1">Admin!H$215</f>
        <v>79.143483686261902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1038</v>
      </c>
      <c r="D14" s="100">
        <v>47.636701000000002</v>
      </c>
      <c r="E14" s="100">
        <v>126.68311</v>
      </c>
      <c r="F14" s="100" t="s">
        <v>24</v>
      </c>
      <c r="G14" s="100">
        <v>147.26138</v>
      </c>
      <c r="H14" s="100">
        <v>83.748867000000004</v>
      </c>
      <c r="I14" s="100">
        <v>70.687464000000006</v>
      </c>
      <c r="J14" s="100">
        <v>63.288201000000001</v>
      </c>
      <c r="K14" s="100" t="s">
        <v>24</v>
      </c>
      <c r="L14" s="100">
        <v>26.676946999999998</v>
      </c>
      <c r="M14" s="100">
        <v>4.0016962999999999</v>
      </c>
      <c r="N14" s="100">
        <v>13695</v>
      </c>
      <c r="O14" s="100">
        <v>6.3642532999999997</v>
      </c>
      <c r="P14" s="100">
        <v>1.5729626999999999</v>
      </c>
      <c r="R14" s="114">
        <v>1907</v>
      </c>
      <c r="S14" s="100">
        <v>863</v>
      </c>
      <c r="T14" s="100">
        <v>43.073948999999999</v>
      </c>
      <c r="U14" s="100">
        <v>129.85297</v>
      </c>
      <c r="V14" s="100" t="s">
        <v>24</v>
      </c>
      <c r="W14" s="100">
        <v>151.78193999999999</v>
      </c>
      <c r="X14" s="100">
        <v>84.552080000000004</v>
      </c>
      <c r="Y14" s="100">
        <v>70.936085000000006</v>
      </c>
      <c r="Z14" s="100">
        <v>64.626304000000005</v>
      </c>
      <c r="AA14" s="100" t="s">
        <v>24</v>
      </c>
      <c r="AB14" s="100">
        <v>29.125886000000001</v>
      </c>
      <c r="AC14" s="100">
        <v>4.4562635999999998</v>
      </c>
      <c r="AD14" s="100">
        <v>10510</v>
      </c>
      <c r="AE14" s="100">
        <v>5.3079311999999996</v>
      </c>
      <c r="AF14" s="100">
        <v>1.4892327999999999</v>
      </c>
      <c r="AH14" s="114">
        <v>1907</v>
      </c>
      <c r="AI14" s="100">
        <v>1901</v>
      </c>
      <c r="AJ14" s="100">
        <v>45.451031</v>
      </c>
      <c r="AK14" s="100">
        <v>128.25613999999999</v>
      </c>
      <c r="AL14" s="100" t="s">
        <v>24</v>
      </c>
      <c r="AM14" s="100">
        <v>149.49876</v>
      </c>
      <c r="AN14" s="100">
        <v>84.166983999999999</v>
      </c>
      <c r="AO14" s="100">
        <v>70.837271000000001</v>
      </c>
      <c r="AP14" s="100">
        <v>63.896943</v>
      </c>
      <c r="AQ14" s="100" t="s">
        <v>24</v>
      </c>
      <c r="AR14" s="100">
        <v>27.735628999999999</v>
      </c>
      <c r="AS14" s="100">
        <v>4.1960049000000001</v>
      </c>
      <c r="AT14" s="100">
        <v>24205</v>
      </c>
      <c r="AU14" s="100">
        <v>5.8580534000000002</v>
      </c>
      <c r="AV14" s="100">
        <v>1.5354776000000001</v>
      </c>
      <c r="AW14" s="100">
        <v>0.97558880000000003</v>
      </c>
      <c r="AY14" s="113">
        <v>1907</v>
      </c>
    </row>
    <row r="15" spans="1:51" s="92" customFormat="1">
      <c r="B15" s="114">
        <v>1908</v>
      </c>
      <c r="C15" s="100">
        <v>991</v>
      </c>
      <c r="D15" s="100">
        <v>44.790902000000003</v>
      </c>
      <c r="E15" s="100">
        <v>121.63091</v>
      </c>
      <c r="F15" s="100" t="s">
        <v>24</v>
      </c>
      <c r="G15" s="100">
        <v>142.58779000000001</v>
      </c>
      <c r="H15" s="100">
        <v>79.680817000000005</v>
      </c>
      <c r="I15" s="100">
        <v>66.901521000000002</v>
      </c>
      <c r="J15" s="100">
        <v>64.019756999999998</v>
      </c>
      <c r="K15" s="100" t="s">
        <v>24</v>
      </c>
      <c r="L15" s="100">
        <v>24.117789999999999</v>
      </c>
      <c r="M15" s="100">
        <v>3.7210874</v>
      </c>
      <c r="N15" s="100">
        <v>12540</v>
      </c>
      <c r="O15" s="100">
        <v>5.7408602999999996</v>
      </c>
      <c r="P15" s="100">
        <v>1.4237177999999999</v>
      </c>
      <c r="R15" s="114">
        <v>1908</v>
      </c>
      <c r="S15" s="100">
        <v>876</v>
      </c>
      <c r="T15" s="100">
        <v>42.980345</v>
      </c>
      <c r="U15" s="100">
        <v>124.20986000000001</v>
      </c>
      <c r="V15" s="100" t="s">
        <v>24</v>
      </c>
      <c r="W15" s="100">
        <v>144.30382</v>
      </c>
      <c r="X15" s="100">
        <v>82.203256999999994</v>
      </c>
      <c r="Y15" s="100">
        <v>69.414339999999996</v>
      </c>
      <c r="Z15" s="100">
        <v>65.079909000000001</v>
      </c>
      <c r="AA15" s="100" t="s">
        <v>24</v>
      </c>
      <c r="AB15" s="100">
        <v>27.969349000000001</v>
      </c>
      <c r="AC15" s="100">
        <v>4.4255835000000001</v>
      </c>
      <c r="AD15" s="100">
        <v>10100</v>
      </c>
      <c r="AE15" s="100">
        <v>5.0160112999999997</v>
      </c>
      <c r="AF15" s="100">
        <v>1.4321010000000001</v>
      </c>
      <c r="AH15" s="114">
        <v>1908</v>
      </c>
      <c r="AI15" s="100">
        <v>1867</v>
      </c>
      <c r="AJ15" s="100">
        <v>43.922758000000002</v>
      </c>
      <c r="AK15" s="100">
        <v>122.5996</v>
      </c>
      <c r="AL15" s="100" t="s">
        <v>24</v>
      </c>
      <c r="AM15" s="100">
        <v>143.10756000000001</v>
      </c>
      <c r="AN15" s="100">
        <v>80.704121999999998</v>
      </c>
      <c r="AO15" s="100">
        <v>67.935322999999997</v>
      </c>
      <c r="AP15" s="100">
        <v>64.518249999999995</v>
      </c>
      <c r="AQ15" s="100" t="s">
        <v>24</v>
      </c>
      <c r="AR15" s="100">
        <v>25.783732000000001</v>
      </c>
      <c r="AS15" s="100">
        <v>4.0214534999999998</v>
      </c>
      <c r="AT15" s="100">
        <v>22640</v>
      </c>
      <c r="AU15" s="100">
        <v>5.3931808999999999</v>
      </c>
      <c r="AV15" s="100">
        <v>1.4274454999999999</v>
      </c>
      <c r="AW15" s="100">
        <v>0.97923720000000003</v>
      </c>
      <c r="AY15" s="113">
        <v>1908</v>
      </c>
    </row>
    <row r="16" spans="1:51" s="92" customFormat="1">
      <c r="B16" s="114">
        <v>1909</v>
      </c>
      <c r="C16" s="100">
        <v>869</v>
      </c>
      <c r="D16" s="100">
        <v>38.690772000000003</v>
      </c>
      <c r="E16" s="100">
        <v>102.00595</v>
      </c>
      <c r="F16" s="100" t="s">
        <v>24</v>
      </c>
      <c r="G16" s="100">
        <v>118.74154</v>
      </c>
      <c r="H16" s="100">
        <v>67.646147999999997</v>
      </c>
      <c r="I16" s="100">
        <v>56.809334999999997</v>
      </c>
      <c r="J16" s="100">
        <v>64.976905000000002</v>
      </c>
      <c r="K16" s="100" t="s">
        <v>24</v>
      </c>
      <c r="L16" s="100">
        <v>21.719570000000001</v>
      </c>
      <c r="M16" s="100">
        <v>3.4059732</v>
      </c>
      <c r="N16" s="100">
        <v>10040</v>
      </c>
      <c r="O16" s="100">
        <v>4.5290092</v>
      </c>
      <c r="P16" s="100">
        <v>1.2069774</v>
      </c>
      <c r="R16" s="114">
        <v>1909</v>
      </c>
      <c r="S16" s="100">
        <v>796</v>
      </c>
      <c r="T16" s="100">
        <v>38.403077000000003</v>
      </c>
      <c r="U16" s="100">
        <v>107.50346999999999</v>
      </c>
      <c r="V16" s="100" t="s">
        <v>24</v>
      </c>
      <c r="W16" s="100">
        <v>124.57293</v>
      </c>
      <c r="X16" s="100">
        <v>71.504217999999995</v>
      </c>
      <c r="Y16" s="100">
        <v>60.390239999999999</v>
      </c>
      <c r="Z16" s="100">
        <v>64.704774</v>
      </c>
      <c r="AA16" s="100" t="s">
        <v>24</v>
      </c>
      <c r="AB16" s="100">
        <v>25.810635999999999</v>
      </c>
      <c r="AC16" s="100">
        <v>4.2662665000000004</v>
      </c>
      <c r="AD16" s="100">
        <v>9467.5</v>
      </c>
      <c r="AE16" s="100">
        <v>4.6249517000000004</v>
      </c>
      <c r="AF16" s="100">
        <v>1.4340786000000001</v>
      </c>
      <c r="AH16" s="114">
        <v>1909</v>
      </c>
      <c r="AI16" s="100">
        <v>1665</v>
      </c>
      <c r="AJ16" s="100">
        <v>38.552695</v>
      </c>
      <c r="AK16" s="100">
        <v>104.54892</v>
      </c>
      <c r="AL16" s="100" t="s">
        <v>24</v>
      </c>
      <c r="AM16" s="100">
        <v>121.43965</v>
      </c>
      <c r="AN16" s="100">
        <v>69.440117000000001</v>
      </c>
      <c r="AO16" s="100">
        <v>58.477085000000002</v>
      </c>
      <c r="AP16" s="100">
        <v>64.84657</v>
      </c>
      <c r="AQ16" s="100" t="s">
        <v>24</v>
      </c>
      <c r="AR16" s="100">
        <v>23.500353</v>
      </c>
      <c r="AS16" s="100">
        <v>3.7693561999999998</v>
      </c>
      <c r="AT16" s="100">
        <v>19507.5</v>
      </c>
      <c r="AU16" s="100">
        <v>4.5750704000000004</v>
      </c>
      <c r="AV16" s="100">
        <v>1.3074644</v>
      </c>
      <c r="AW16" s="100">
        <v>0.94886190000000004</v>
      </c>
      <c r="AY16" s="113">
        <v>1909</v>
      </c>
    </row>
    <row r="17" spans="2:51" s="92" customFormat="1">
      <c r="B17" s="114">
        <v>1910</v>
      </c>
      <c r="C17" s="100">
        <v>864</v>
      </c>
      <c r="D17" s="100">
        <v>37.902645</v>
      </c>
      <c r="E17" s="100">
        <v>97.450222999999994</v>
      </c>
      <c r="F17" s="100" t="s">
        <v>24</v>
      </c>
      <c r="G17" s="100">
        <v>113.97814</v>
      </c>
      <c r="H17" s="100">
        <v>64.814777000000007</v>
      </c>
      <c r="I17" s="100">
        <v>54.811087000000001</v>
      </c>
      <c r="J17" s="100">
        <v>63.287630999999998</v>
      </c>
      <c r="K17" s="100" t="s">
        <v>24</v>
      </c>
      <c r="L17" s="100">
        <v>21.047502999999999</v>
      </c>
      <c r="M17" s="100">
        <v>3.3035100000000002</v>
      </c>
      <c r="N17" s="100">
        <v>11445</v>
      </c>
      <c r="O17" s="100">
        <v>5.0882515000000001</v>
      </c>
      <c r="P17" s="100">
        <v>1.3133885999999999</v>
      </c>
      <c r="R17" s="114">
        <v>1910</v>
      </c>
      <c r="S17" s="100">
        <v>840</v>
      </c>
      <c r="T17" s="100">
        <v>39.860292999999999</v>
      </c>
      <c r="U17" s="100">
        <v>111.04786</v>
      </c>
      <c r="V17" s="100" t="s">
        <v>24</v>
      </c>
      <c r="W17" s="100">
        <v>129.02585999999999</v>
      </c>
      <c r="X17" s="100">
        <v>73.533592999999996</v>
      </c>
      <c r="Y17" s="100">
        <v>61.747985999999997</v>
      </c>
      <c r="Z17" s="100">
        <v>64.791667000000004</v>
      </c>
      <c r="AA17" s="100" t="s">
        <v>24</v>
      </c>
      <c r="AB17" s="100">
        <v>24.369016999999999</v>
      </c>
      <c r="AC17" s="100">
        <v>4.3218769000000004</v>
      </c>
      <c r="AD17" s="100">
        <v>10005</v>
      </c>
      <c r="AE17" s="100">
        <v>4.8088367999999999</v>
      </c>
      <c r="AF17" s="100">
        <v>1.4561199</v>
      </c>
      <c r="AH17" s="114">
        <v>1910</v>
      </c>
      <c r="AI17" s="100">
        <v>1704</v>
      </c>
      <c r="AJ17" s="100">
        <v>38.843055</v>
      </c>
      <c r="AK17" s="100">
        <v>103.71507</v>
      </c>
      <c r="AL17" s="100" t="s">
        <v>24</v>
      </c>
      <c r="AM17" s="100">
        <v>120.89946999999999</v>
      </c>
      <c r="AN17" s="100">
        <v>68.845950999999999</v>
      </c>
      <c r="AO17" s="100">
        <v>58.023000000000003</v>
      </c>
      <c r="AP17" s="100">
        <v>64.032115000000005</v>
      </c>
      <c r="AQ17" s="100" t="s">
        <v>24</v>
      </c>
      <c r="AR17" s="100">
        <v>22.563559000000001</v>
      </c>
      <c r="AS17" s="100">
        <v>3.7376618000000001</v>
      </c>
      <c r="AT17" s="100">
        <v>21450</v>
      </c>
      <c r="AU17" s="100">
        <v>4.9539891999999996</v>
      </c>
      <c r="AV17" s="100">
        <v>1.3763145999999999</v>
      </c>
      <c r="AW17" s="100">
        <v>0.87755159999999999</v>
      </c>
      <c r="AY17" s="114">
        <v>1910</v>
      </c>
    </row>
    <row r="18" spans="2:51" s="92" customFormat="1">
      <c r="B18" s="114">
        <v>1911</v>
      </c>
      <c r="C18" s="100">
        <v>1122</v>
      </c>
      <c r="D18" s="100">
        <v>48.507697</v>
      </c>
      <c r="E18" s="100">
        <v>121.15527</v>
      </c>
      <c r="F18" s="100" t="s">
        <v>24</v>
      </c>
      <c r="G18" s="100">
        <v>141.70749000000001</v>
      </c>
      <c r="H18" s="100">
        <v>82.012621999999993</v>
      </c>
      <c r="I18" s="100">
        <v>70.465588999999994</v>
      </c>
      <c r="J18" s="100">
        <v>62.888739999999999</v>
      </c>
      <c r="K18" s="100" t="s">
        <v>24</v>
      </c>
      <c r="L18" s="100">
        <v>23.167458</v>
      </c>
      <c r="M18" s="100">
        <v>4.0665433999999996</v>
      </c>
      <c r="N18" s="100">
        <v>15220</v>
      </c>
      <c r="O18" s="100">
        <v>6.6702370000000002</v>
      </c>
      <c r="P18" s="100">
        <v>1.7286124</v>
      </c>
      <c r="R18" s="114">
        <v>1911</v>
      </c>
      <c r="S18" s="100">
        <v>1056</v>
      </c>
      <c r="T18" s="100">
        <v>49.300409999999999</v>
      </c>
      <c r="U18" s="100">
        <v>141.02952999999999</v>
      </c>
      <c r="V18" s="100" t="s">
        <v>24</v>
      </c>
      <c r="W18" s="100">
        <v>165.17819</v>
      </c>
      <c r="X18" s="100">
        <v>91.906160999999997</v>
      </c>
      <c r="Y18" s="100">
        <v>76.787118000000007</v>
      </c>
      <c r="Z18" s="100">
        <v>65.464015000000003</v>
      </c>
      <c r="AA18" s="100" t="s">
        <v>24</v>
      </c>
      <c r="AB18" s="100">
        <v>27.564605</v>
      </c>
      <c r="AC18" s="100">
        <v>5.2076142000000001</v>
      </c>
      <c r="AD18" s="100">
        <v>12105</v>
      </c>
      <c r="AE18" s="100">
        <v>5.7260005999999999</v>
      </c>
      <c r="AF18" s="100">
        <v>1.7610539000000001</v>
      </c>
      <c r="AH18" s="114">
        <v>1911</v>
      </c>
      <c r="AI18" s="100">
        <v>2178</v>
      </c>
      <c r="AJ18" s="100">
        <v>48.888834000000003</v>
      </c>
      <c r="AK18" s="100">
        <v>130.67984999999999</v>
      </c>
      <c r="AL18" s="100" t="s">
        <v>24</v>
      </c>
      <c r="AM18" s="100">
        <v>152.99598</v>
      </c>
      <c r="AN18" s="100">
        <v>86.734910999999997</v>
      </c>
      <c r="AO18" s="100">
        <v>73.495873000000003</v>
      </c>
      <c r="AP18" s="100">
        <v>64.139080000000007</v>
      </c>
      <c r="AQ18" s="100" t="s">
        <v>24</v>
      </c>
      <c r="AR18" s="100">
        <v>25.109522999999999</v>
      </c>
      <c r="AS18" s="100">
        <v>4.5499175000000003</v>
      </c>
      <c r="AT18" s="100">
        <v>27325</v>
      </c>
      <c r="AU18" s="100">
        <v>6.2161340000000003</v>
      </c>
      <c r="AV18" s="100">
        <v>1.7428353000000001</v>
      </c>
      <c r="AW18" s="100">
        <v>0.85907730000000004</v>
      </c>
      <c r="AY18" s="114">
        <v>1911</v>
      </c>
    </row>
    <row r="19" spans="2:51" s="92" customFormat="1">
      <c r="B19" s="114">
        <v>1912</v>
      </c>
      <c r="C19" s="100">
        <v>1146</v>
      </c>
      <c r="D19" s="100">
        <v>48.581522999999997</v>
      </c>
      <c r="E19" s="100">
        <v>116.51842000000001</v>
      </c>
      <c r="F19" s="100" t="s">
        <v>24</v>
      </c>
      <c r="G19" s="100">
        <v>134.74118999999999</v>
      </c>
      <c r="H19" s="100">
        <v>79.441322</v>
      </c>
      <c r="I19" s="100">
        <v>67.941119</v>
      </c>
      <c r="J19" s="100">
        <v>62.333624999999998</v>
      </c>
      <c r="K19" s="100" t="s">
        <v>24</v>
      </c>
      <c r="L19" s="100">
        <v>22.179214000000002</v>
      </c>
      <c r="M19" s="100">
        <v>3.7840514999999999</v>
      </c>
      <c r="N19" s="100">
        <v>16017.5</v>
      </c>
      <c r="O19" s="100">
        <v>6.8821721</v>
      </c>
      <c r="P19" s="100">
        <v>1.5984133</v>
      </c>
      <c r="R19" s="114">
        <v>1912</v>
      </c>
      <c r="S19" s="100">
        <v>1030</v>
      </c>
      <c r="T19" s="100">
        <v>46.901474999999998</v>
      </c>
      <c r="U19" s="100">
        <v>126.60593</v>
      </c>
      <c r="V19" s="100" t="s">
        <v>24</v>
      </c>
      <c r="W19" s="100">
        <v>147.37938</v>
      </c>
      <c r="X19" s="100">
        <v>84.181017999999995</v>
      </c>
      <c r="Y19" s="100">
        <v>71.290419999999997</v>
      </c>
      <c r="Z19" s="100">
        <v>64.587378999999999</v>
      </c>
      <c r="AA19" s="100" t="s">
        <v>24</v>
      </c>
      <c r="AB19" s="100">
        <v>25.545635000000001</v>
      </c>
      <c r="AC19" s="100">
        <v>4.7049149999999997</v>
      </c>
      <c r="AD19" s="100">
        <v>12467.5</v>
      </c>
      <c r="AE19" s="100">
        <v>5.7525309</v>
      </c>
      <c r="AF19" s="100">
        <v>1.6199606</v>
      </c>
      <c r="AH19" s="114">
        <v>1912</v>
      </c>
      <c r="AI19" s="100">
        <v>2176</v>
      </c>
      <c r="AJ19" s="100">
        <v>47.771526999999999</v>
      </c>
      <c r="AK19" s="100">
        <v>121.56743</v>
      </c>
      <c r="AL19" s="100" t="s">
        <v>24</v>
      </c>
      <c r="AM19" s="100">
        <v>141.08175</v>
      </c>
      <c r="AN19" s="100">
        <v>81.833438000000001</v>
      </c>
      <c r="AO19" s="100">
        <v>69.647693000000004</v>
      </c>
      <c r="AP19" s="100">
        <v>63.402394000000001</v>
      </c>
      <c r="AQ19" s="100" t="s">
        <v>24</v>
      </c>
      <c r="AR19" s="100">
        <v>23.654744999999998</v>
      </c>
      <c r="AS19" s="100">
        <v>4.1704198999999997</v>
      </c>
      <c r="AT19" s="100">
        <v>28485</v>
      </c>
      <c r="AU19" s="100">
        <v>6.3374682</v>
      </c>
      <c r="AV19" s="100">
        <v>1.6077733000000001</v>
      </c>
      <c r="AW19" s="100">
        <v>0.92032360000000002</v>
      </c>
      <c r="AY19" s="114">
        <v>1912</v>
      </c>
    </row>
    <row r="20" spans="2:51" s="92" customFormat="1">
      <c r="B20" s="114">
        <v>1913</v>
      </c>
      <c r="C20" s="100">
        <v>1188</v>
      </c>
      <c r="D20" s="100">
        <v>49.401032999999998</v>
      </c>
      <c r="E20" s="100">
        <v>119.29362999999999</v>
      </c>
      <c r="F20" s="100" t="s">
        <v>24</v>
      </c>
      <c r="G20" s="100">
        <v>138.41279</v>
      </c>
      <c r="H20" s="100">
        <v>81.080547999999993</v>
      </c>
      <c r="I20" s="100">
        <v>69.250693999999996</v>
      </c>
      <c r="J20" s="100">
        <v>63.301687999999999</v>
      </c>
      <c r="K20" s="100" t="s">
        <v>24</v>
      </c>
      <c r="L20" s="100">
        <v>23.552735999999999</v>
      </c>
      <c r="M20" s="100">
        <v>3.9786999000000001</v>
      </c>
      <c r="N20" s="100">
        <v>15485</v>
      </c>
      <c r="O20" s="100">
        <v>6.5254886000000001</v>
      </c>
      <c r="P20" s="100">
        <v>1.5527156</v>
      </c>
      <c r="R20" s="114">
        <v>1913</v>
      </c>
      <c r="S20" s="100">
        <v>1093</v>
      </c>
      <c r="T20" s="100">
        <v>48.573115000000001</v>
      </c>
      <c r="U20" s="100">
        <v>136.13983999999999</v>
      </c>
      <c r="V20" s="100" t="s">
        <v>24</v>
      </c>
      <c r="W20" s="100">
        <v>159.98764</v>
      </c>
      <c r="X20" s="100">
        <v>88.428478999999996</v>
      </c>
      <c r="Y20" s="100">
        <v>73.268315000000001</v>
      </c>
      <c r="Z20" s="100">
        <v>65.212716999999998</v>
      </c>
      <c r="AA20" s="100" t="s">
        <v>24</v>
      </c>
      <c r="AB20" s="100">
        <v>27.607982</v>
      </c>
      <c r="AC20" s="100">
        <v>4.9840400999999996</v>
      </c>
      <c r="AD20" s="100">
        <v>12935</v>
      </c>
      <c r="AE20" s="100">
        <v>5.8250735999999996</v>
      </c>
      <c r="AF20" s="100">
        <v>1.6633768</v>
      </c>
      <c r="AH20" s="114">
        <v>1913</v>
      </c>
      <c r="AI20" s="100">
        <v>2281</v>
      </c>
      <c r="AJ20" s="100">
        <v>49.000821000000002</v>
      </c>
      <c r="AK20" s="100">
        <v>127.76743</v>
      </c>
      <c r="AL20" s="100" t="s">
        <v>24</v>
      </c>
      <c r="AM20" s="100">
        <v>149.27766</v>
      </c>
      <c r="AN20" s="100">
        <v>84.815974999999995</v>
      </c>
      <c r="AO20" s="100">
        <v>71.358440000000002</v>
      </c>
      <c r="AP20" s="100">
        <v>64.218613000000005</v>
      </c>
      <c r="AQ20" s="100" t="s">
        <v>24</v>
      </c>
      <c r="AR20" s="100">
        <v>25.335999000000001</v>
      </c>
      <c r="AS20" s="100">
        <v>4.4044102000000001</v>
      </c>
      <c r="AT20" s="100">
        <v>28420</v>
      </c>
      <c r="AU20" s="100">
        <v>6.1869021000000002</v>
      </c>
      <c r="AV20" s="100">
        <v>1.6011989</v>
      </c>
      <c r="AW20" s="100">
        <v>0.87625799999999998</v>
      </c>
      <c r="AY20" s="114">
        <v>1913</v>
      </c>
    </row>
    <row r="21" spans="2:51" s="92" customFormat="1">
      <c r="B21" s="114">
        <v>1914</v>
      </c>
      <c r="C21" s="100">
        <v>1143</v>
      </c>
      <c r="D21" s="100">
        <v>46.63984</v>
      </c>
      <c r="E21" s="100">
        <v>114.54859999999999</v>
      </c>
      <c r="F21" s="100" t="s">
        <v>24</v>
      </c>
      <c r="G21" s="100">
        <v>133.96758</v>
      </c>
      <c r="H21" s="100">
        <v>76.992277999999999</v>
      </c>
      <c r="I21" s="100">
        <v>65.153997000000004</v>
      </c>
      <c r="J21" s="100">
        <v>62.701225000000001</v>
      </c>
      <c r="K21" s="100" t="s">
        <v>24</v>
      </c>
      <c r="L21" s="100">
        <v>22.961029</v>
      </c>
      <c r="M21" s="100">
        <v>3.8310708999999998</v>
      </c>
      <c r="N21" s="100">
        <v>15817.5</v>
      </c>
      <c r="O21" s="100">
        <v>6.5399010000000004</v>
      </c>
      <c r="P21" s="100">
        <v>1.5824343999999999</v>
      </c>
      <c r="R21" s="114">
        <v>1914</v>
      </c>
      <c r="S21" s="100">
        <v>1061</v>
      </c>
      <c r="T21" s="100">
        <v>46.043573000000002</v>
      </c>
      <c r="U21" s="100">
        <v>123.54104</v>
      </c>
      <c r="V21" s="100" t="s">
        <v>24</v>
      </c>
      <c r="W21" s="100">
        <v>144.35659999999999</v>
      </c>
      <c r="X21" s="100">
        <v>81.339640000000003</v>
      </c>
      <c r="Y21" s="100">
        <v>68.714768000000007</v>
      </c>
      <c r="Z21" s="100">
        <v>64.377358000000001</v>
      </c>
      <c r="AA21" s="100" t="s">
        <v>24</v>
      </c>
      <c r="AB21" s="100">
        <v>27.254045999999999</v>
      </c>
      <c r="AC21" s="100">
        <v>4.8480695000000003</v>
      </c>
      <c r="AD21" s="100">
        <v>13182.5</v>
      </c>
      <c r="AE21" s="100">
        <v>5.7974648999999996</v>
      </c>
      <c r="AF21" s="100">
        <v>1.7368418999999999</v>
      </c>
      <c r="AH21" s="114">
        <v>1914</v>
      </c>
      <c r="AI21" s="100">
        <v>2204</v>
      </c>
      <c r="AJ21" s="100">
        <v>46.350883000000003</v>
      </c>
      <c r="AK21" s="100">
        <v>119.04785</v>
      </c>
      <c r="AL21" s="100" t="s">
        <v>24</v>
      </c>
      <c r="AM21" s="100">
        <v>139.19766000000001</v>
      </c>
      <c r="AN21" s="100">
        <v>79.175774000000004</v>
      </c>
      <c r="AO21" s="100">
        <v>66.943048000000005</v>
      </c>
      <c r="AP21" s="100">
        <v>63.507717</v>
      </c>
      <c r="AQ21" s="100" t="s">
        <v>24</v>
      </c>
      <c r="AR21" s="100">
        <v>24.845001</v>
      </c>
      <c r="AS21" s="100">
        <v>4.2614076000000001</v>
      </c>
      <c r="AT21" s="100">
        <v>29000</v>
      </c>
      <c r="AU21" s="100">
        <v>6.1801361000000004</v>
      </c>
      <c r="AV21" s="100">
        <v>1.6490765000000001</v>
      </c>
      <c r="AW21" s="100">
        <v>0.92721089999999995</v>
      </c>
      <c r="AY21" s="114">
        <v>1914</v>
      </c>
    </row>
    <row r="22" spans="2:51" s="92" customFormat="1">
      <c r="B22" s="114">
        <v>1915</v>
      </c>
      <c r="C22" s="100">
        <v>1120</v>
      </c>
      <c r="D22" s="100">
        <v>44.861351999999997</v>
      </c>
      <c r="E22" s="100">
        <v>112.41007999999999</v>
      </c>
      <c r="F22" s="100" t="s">
        <v>24</v>
      </c>
      <c r="G22" s="100">
        <v>131.0514</v>
      </c>
      <c r="H22" s="100">
        <v>74.648047000000005</v>
      </c>
      <c r="I22" s="100">
        <v>62.886361000000001</v>
      </c>
      <c r="J22" s="100">
        <v>64.044314999999997</v>
      </c>
      <c r="K22" s="100" t="s">
        <v>24</v>
      </c>
      <c r="L22" s="100">
        <v>23.406479000000001</v>
      </c>
      <c r="M22" s="100">
        <v>3.653683</v>
      </c>
      <c r="N22" s="100">
        <v>13987.5</v>
      </c>
      <c r="O22" s="100">
        <v>5.6762227000000003</v>
      </c>
      <c r="P22" s="100">
        <v>1.4027056</v>
      </c>
      <c r="R22" s="114">
        <v>1915</v>
      </c>
      <c r="S22" s="100">
        <v>998</v>
      </c>
      <c r="T22" s="100">
        <v>42.315713000000002</v>
      </c>
      <c r="U22" s="100">
        <v>114.8343</v>
      </c>
      <c r="V22" s="100" t="s">
        <v>24</v>
      </c>
      <c r="W22" s="100">
        <v>134.12081000000001</v>
      </c>
      <c r="X22" s="100">
        <v>75.169228000000004</v>
      </c>
      <c r="Y22" s="100">
        <v>62.639000000000003</v>
      </c>
      <c r="Z22" s="100">
        <v>66.105817000000002</v>
      </c>
      <c r="AA22" s="100" t="s">
        <v>24</v>
      </c>
      <c r="AB22" s="100">
        <v>27.031419</v>
      </c>
      <c r="AC22" s="100">
        <v>4.5101228999999998</v>
      </c>
      <c r="AD22" s="100">
        <v>10737.5</v>
      </c>
      <c r="AE22" s="100">
        <v>4.6141028999999998</v>
      </c>
      <c r="AF22" s="100">
        <v>1.4225669999999999</v>
      </c>
      <c r="AH22" s="114">
        <v>1915</v>
      </c>
      <c r="AI22" s="100">
        <v>2118</v>
      </c>
      <c r="AJ22" s="100">
        <v>43.624741999999998</v>
      </c>
      <c r="AK22" s="100">
        <v>113.65509</v>
      </c>
      <c r="AL22" s="100" t="s">
        <v>24</v>
      </c>
      <c r="AM22" s="100">
        <v>132.62459999999999</v>
      </c>
      <c r="AN22" s="100">
        <v>74.954440000000005</v>
      </c>
      <c r="AO22" s="100">
        <v>62.813490000000002</v>
      </c>
      <c r="AP22" s="100">
        <v>65.016555999999994</v>
      </c>
      <c r="AQ22" s="100" t="s">
        <v>24</v>
      </c>
      <c r="AR22" s="100">
        <v>24.985254000000001</v>
      </c>
      <c r="AS22" s="100">
        <v>4.0127316000000004</v>
      </c>
      <c r="AT22" s="100">
        <v>24725</v>
      </c>
      <c r="AU22" s="100">
        <v>5.1603611000000003</v>
      </c>
      <c r="AV22" s="100">
        <v>1.4112624</v>
      </c>
      <c r="AW22" s="100">
        <v>0.97888940000000002</v>
      </c>
      <c r="AY22" s="114">
        <v>1915</v>
      </c>
    </row>
    <row r="23" spans="2:51" s="92" customFormat="1">
      <c r="B23" s="114">
        <v>1916</v>
      </c>
      <c r="C23" s="100">
        <v>1133</v>
      </c>
      <c r="D23" s="100">
        <v>44.563008000000004</v>
      </c>
      <c r="E23" s="100">
        <v>114.63511</v>
      </c>
      <c r="F23" s="100" t="s">
        <v>24</v>
      </c>
      <c r="G23" s="100">
        <v>134.67419000000001</v>
      </c>
      <c r="H23" s="100">
        <v>75.220132000000007</v>
      </c>
      <c r="I23" s="100">
        <v>63.007815999999998</v>
      </c>
      <c r="J23" s="100">
        <v>64.911660999999995</v>
      </c>
      <c r="K23" s="100" t="s">
        <v>24</v>
      </c>
      <c r="L23" s="100">
        <v>23.023776000000002</v>
      </c>
      <c r="M23" s="100">
        <v>3.6527178</v>
      </c>
      <c r="N23" s="100">
        <v>13350</v>
      </c>
      <c r="O23" s="100">
        <v>5.3190663000000002</v>
      </c>
      <c r="P23" s="100">
        <v>1.3343894999999999</v>
      </c>
      <c r="R23" s="114">
        <v>1916</v>
      </c>
      <c r="S23" s="100">
        <v>1097</v>
      </c>
      <c r="T23" s="100">
        <v>45.469901</v>
      </c>
      <c r="U23" s="100">
        <v>119.71865</v>
      </c>
      <c r="V23" s="100" t="s">
        <v>24</v>
      </c>
      <c r="W23" s="100">
        <v>139.45524</v>
      </c>
      <c r="X23" s="100">
        <v>78.901905999999997</v>
      </c>
      <c r="Y23" s="100">
        <v>66.047548000000006</v>
      </c>
      <c r="Z23" s="100">
        <v>65.198267999999999</v>
      </c>
      <c r="AA23" s="100" t="s">
        <v>24</v>
      </c>
      <c r="AB23" s="100">
        <v>27.555890000000002</v>
      </c>
      <c r="AC23" s="100">
        <v>4.7327322000000001</v>
      </c>
      <c r="AD23" s="100">
        <v>12720</v>
      </c>
      <c r="AE23" s="100">
        <v>5.3437058999999998</v>
      </c>
      <c r="AF23" s="100">
        <v>1.59392</v>
      </c>
      <c r="AH23" s="114">
        <v>1916</v>
      </c>
      <c r="AI23" s="100">
        <v>2230</v>
      </c>
      <c r="AJ23" s="100">
        <v>45.004568999999996</v>
      </c>
      <c r="AK23" s="100">
        <v>116.99590999999999</v>
      </c>
      <c r="AL23" s="100" t="s">
        <v>24</v>
      </c>
      <c r="AM23" s="100">
        <v>136.86108999999999</v>
      </c>
      <c r="AN23" s="100">
        <v>76.964031000000006</v>
      </c>
      <c r="AO23" s="100">
        <v>64.445037999999997</v>
      </c>
      <c r="AP23" s="100">
        <v>65.052713999999995</v>
      </c>
      <c r="AQ23" s="100" t="s">
        <v>24</v>
      </c>
      <c r="AR23" s="100">
        <v>25.050550000000001</v>
      </c>
      <c r="AS23" s="100">
        <v>4.1146189</v>
      </c>
      <c r="AT23" s="100">
        <v>26070</v>
      </c>
      <c r="AU23" s="100">
        <v>5.3310598999999996</v>
      </c>
      <c r="AV23" s="100">
        <v>1.4495492999999999</v>
      </c>
      <c r="AW23" s="100">
        <v>0.95753759999999999</v>
      </c>
      <c r="AY23" s="114">
        <v>1916</v>
      </c>
    </row>
    <row r="24" spans="2:51" s="92" customFormat="1">
      <c r="B24" s="114">
        <v>1917</v>
      </c>
      <c r="C24" s="100">
        <v>1152</v>
      </c>
      <c r="D24" s="100">
        <v>44.50705</v>
      </c>
      <c r="E24" s="100">
        <v>110.28497</v>
      </c>
      <c r="F24" s="100" t="s">
        <v>24</v>
      </c>
      <c r="G24" s="100">
        <v>128.77534</v>
      </c>
      <c r="H24" s="100">
        <v>73.215998999999996</v>
      </c>
      <c r="I24" s="100">
        <v>61.591397000000001</v>
      </c>
      <c r="J24" s="100">
        <v>64.595652000000001</v>
      </c>
      <c r="K24" s="100" t="s">
        <v>24</v>
      </c>
      <c r="L24" s="100">
        <v>24.652258</v>
      </c>
      <c r="M24" s="100">
        <v>4.1725523999999998</v>
      </c>
      <c r="N24" s="100">
        <v>13737.5</v>
      </c>
      <c r="O24" s="100">
        <v>5.3757630000000001</v>
      </c>
      <c r="P24" s="100">
        <v>1.6481505999999999</v>
      </c>
      <c r="R24" s="114">
        <v>1917</v>
      </c>
      <c r="S24" s="100">
        <v>1062</v>
      </c>
      <c r="T24" s="100">
        <v>43.053333000000002</v>
      </c>
      <c r="U24" s="100">
        <v>111.12065</v>
      </c>
      <c r="V24" s="100" t="s">
        <v>24</v>
      </c>
      <c r="W24" s="100">
        <v>129.7921</v>
      </c>
      <c r="X24" s="100">
        <v>73.730176</v>
      </c>
      <c r="Y24" s="100">
        <v>62.450341000000002</v>
      </c>
      <c r="Z24" s="100">
        <v>65.230697000000006</v>
      </c>
      <c r="AA24" s="100" t="s">
        <v>24</v>
      </c>
      <c r="AB24" s="100">
        <v>28.502414999999999</v>
      </c>
      <c r="AC24" s="100">
        <v>5.2007835</v>
      </c>
      <c r="AD24" s="100">
        <v>12222.5</v>
      </c>
      <c r="AE24" s="100">
        <v>5.0223196999999997</v>
      </c>
      <c r="AF24" s="100">
        <v>1.9020534</v>
      </c>
      <c r="AH24" s="114">
        <v>1917</v>
      </c>
      <c r="AI24" s="100">
        <v>2214</v>
      </c>
      <c r="AJ24" s="100">
        <v>43.797682000000002</v>
      </c>
      <c r="AK24" s="100">
        <v>110.71369</v>
      </c>
      <c r="AL24" s="100" t="s">
        <v>24</v>
      </c>
      <c r="AM24" s="100">
        <v>129.30844999999999</v>
      </c>
      <c r="AN24" s="100">
        <v>73.474385999999996</v>
      </c>
      <c r="AO24" s="100">
        <v>62.014316000000001</v>
      </c>
      <c r="AP24" s="100">
        <v>64.900542000000002</v>
      </c>
      <c r="AQ24" s="100" t="s">
        <v>24</v>
      </c>
      <c r="AR24" s="100">
        <v>26.360281000000001</v>
      </c>
      <c r="AS24" s="100">
        <v>4.6097149999999996</v>
      </c>
      <c r="AT24" s="100">
        <v>25960</v>
      </c>
      <c r="AU24" s="100">
        <v>5.2033562</v>
      </c>
      <c r="AV24" s="100">
        <v>1.7586824999999999</v>
      </c>
      <c r="AW24" s="100">
        <v>0.99247949999999996</v>
      </c>
      <c r="AY24" s="114">
        <v>1917</v>
      </c>
    </row>
    <row r="25" spans="2:51" s="92" customFormat="1">
      <c r="B25" s="115">
        <v>1918</v>
      </c>
      <c r="C25" s="100">
        <v>1182</v>
      </c>
      <c r="D25" s="100">
        <v>44.870618</v>
      </c>
      <c r="E25" s="100">
        <v>108.92909</v>
      </c>
      <c r="F25" s="100" t="s">
        <v>24</v>
      </c>
      <c r="G25" s="100">
        <v>126.84182</v>
      </c>
      <c r="H25" s="100">
        <v>72.764711000000005</v>
      </c>
      <c r="I25" s="100">
        <v>61.722526999999999</v>
      </c>
      <c r="J25" s="100">
        <v>64.432203000000001</v>
      </c>
      <c r="K25" s="100" t="s">
        <v>24</v>
      </c>
      <c r="L25" s="100">
        <v>25.234842</v>
      </c>
      <c r="M25" s="100">
        <v>4.1350359000000001</v>
      </c>
      <c r="N25" s="100">
        <v>14150</v>
      </c>
      <c r="O25" s="100">
        <v>5.4400826999999996</v>
      </c>
      <c r="P25" s="100">
        <v>1.6649654</v>
      </c>
      <c r="R25" s="115">
        <v>1918</v>
      </c>
      <c r="S25" s="100">
        <v>1115</v>
      </c>
      <c r="T25" s="100">
        <v>44.231445999999998</v>
      </c>
      <c r="U25" s="100">
        <v>119.89438</v>
      </c>
      <c r="V25" s="100" t="s">
        <v>24</v>
      </c>
      <c r="W25" s="100">
        <v>140.66412</v>
      </c>
      <c r="X25" s="100">
        <v>77.676951000000003</v>
      </c>
      <c r="Y25" s="100">
        <v>64.563276999999999</v>
      </c>
      <c r="Z25" s="100">
        <v>67.181613999999996</v>
      </c>
      <c r="AA25" s="100" t="s">
        <v>24</v>
      </c>
      <c r="AB25" s="100">
        <v>28.633796</v>
      </c>
      <c r="AC25" s="100">
        <v>5.1467872999999997</v>
      </c>
      <c r="AD25" s="100">
        <v>10942.5</v>
      </c>
      <c r="AE25" s="100">
        <v>4.4000522000000002</v>
      </c>
      <c r="AF25" s="100">
        <v>1.6226856999999999</v>
      </c>
      <c r="AH25" s="115">
        <v>1918</v>
      </c>
      <c r="AI25" s="100">
        <v>2297</v>
      </c>
      <c r="AJ25" s="100">
        <v>44.558062999999997</v>
      </c>
      <c r="AK25" s="100">
        <v>114.62551999999999</v>
      </c>
      <c r="AL25" s="100" t="s">
        <v>24</v>
      </c>
      <c r="AM25" s="100">
        <v>134.01670999999999</v>
      </c>
      <c r="AN25" s="100">
        <v>75.353864999999999</v>
      </c>
      <c r="AO25" s="100">
        <v>63.252023000000001</v>
      </c>
      <c r="AP25" s="100">
        <v>65.767973999999995</v>
      </c>
      <c r="AQ25" s="100" t="s">
        <v>24</v>
      </c>
      <c r="AR25" s="100">
        <v>26.777804</v>
      </c>
      <c r="AS25" s="100">
        <v>4.5712352000000003</v>
      </c>
      <c r="AT25" s="100">
        <v>25092.5</v>
      </c>
      <c r="AU25" s="100">
        <v>4.9317352999999997</v>
      </c>
      <c r="AV25" s="100">
        <v>1.6462600000000001</v>
      </c>
      <c r="AW25" s="100">
        <v>0.90854199999999996</v>
      </c>
      <c r="AY25" s="115">
        <v>1918</v>
      </c>
    </row>
    <row r="26" spans="2:51" s="92" customFormat="1">
      <c r="B26" s="115">
        <v>1919</v>
      </c>
      <c r="C26" s="100">
        <v>1275</v>
      </c>
      <c r="D26" s="100">
        <v>47.572372999999999</v>
      </c>
      <c r="E26" s="100">
        <v>119.36517000000001</v>
      </c>
      <c r="F26" s="100" t="s">
        <v>24</v>
      </c>
      <c r="G26" s="100">
        <v>140.49891</v>
      </c>
      <c r="H26" s="100">
        <v>78.290758999999994</v>
      </c>
      <c r="I26" s="100">
        <v>65.917649999999995</v>
      </c>
      <c r="J26" s="100">
        <v>64.553500999999997</v>
      </c>
      <c r="K26" s="100" t="s">
        <v>24</v>
      </c>
      <c r="L26" s="100">
        <v>28.800542</v>
      </c>
      <c r="M26" s="100">
        <v>3.388074</v>
      </c>
      <c r="N26" s="100">
        <v>15390</v>
      </c>
      <c r="O26" s="100">
        <v>5.8148417999999999</v>
      </c>
      <c r="P26" s="100">
        <v>1.2721532</v>
      </c>
      <c r="R26" s="115">
        <v>1919</v>
      </c>
      <c r="S26" s="100">
        <v>1192</v>
      </c>
      <c r="T26" s="100">
        <v>46.292088999999997</v>
      </c>
      <c r="U26" s="100">
        <v>119.82759</v>
      </c>
      <c r="V26" s="100" t="s">
        <v>24</v>
      </c>
      <c r="W26" s="100">
        <v>141.00919999999999</v>
      </c>
      <c r="X26" s="100">
        <v>78.904917999999995</v>
      </c>
      <c r="Y26" s="100">
        <v>66.566785999999993</v>
      </c>
      <c r="Z26" s="100">
        <v>65.960570000000004</v>
      </c>
      <c r="AA26" s="100" t="s">
        <v>24</v>
      </c>
      <c r="AB26" s="100">
        <v>33.634312000000001</v>
      </c>
      <c r="AC26" s="100">
        <v>4.2123118000000002</v>
      </c>
      <c r="AD26" s="100">
        <v>13012.5</v>
      </c>
      <c r="AE26" s="100">
        <v>5.1226922999999998</v>
      </c>
      <c r="AF26" s="100">
        <v>1.4098965999999999</v>
      </c>
      <c r="AH26" s="115">
        <v>1919</v>
      </c>
      <c r="AI26" s="100">
        <v>2467</v>
      </c>
      <c r="AJ26" s="100">
        <v>46.945042000000001</v>
      </c>
      <c r="AK26" s="100">
        <v>119.48567</v>
      </c>
      <c r="AL26" s="100" t="s">
        <v>24</v>
      </c>
      <c r="AM26" s="100">
        <v>140.61125999999999</v>
      </c>
      <c r="AN26" s="100">
        <v>78.536602000000002</v>
      </c>
      <c r="AO26" s="100">
        <v>66.183226000000005</v>
      </c>
      <c r="AP26" s="100">
        <v>65.234470000000002</v>
      </c>
      <c r="AQ26" s="100" t="s">
        <v>24</v>
      </c>
      <c r="AR26" s="100">
        <v>30.949693</v>
      </c>
      <c r="AS26" s="100">
        <v>3.7418474000000002</v>
      </c>
      <c r="AT26" s="100">
        <v>28402.5</v>
      </c>
      <c r="AU26" s="100">
        <v>5.4758734000000002</v>
      </c>
      <c r="AV26" s="100">
        <v>1.3317626</v>
      </c>
      <c r="AW26" s="100">
        <v>0.9961409</v>
      </c>
      <c r="AY26" s="115">
        <v>1919</v>
      </c>
    </row>
    <row r="27" spans="2:51" s="92" customFormat="1">
      <c r="B27" s="115">
        <v>1920</v>
      </c>
      <c r="C27" s="100">
        <v>1298</v>
      </c>
      <c r="D27" s="100">
        <v>47.615318000000002</v>
      </c>
      <c r="E27" s="100">
        <v>120.34607</v>
      </c>
      <c r="F27" s="100" t="s">
        <v>24</v>
      </c>
      <c r="G27" s="100">
        <v>140.73718</v>
      </c>
      <c r="H27" s="100">
        <v>78.741270999999998</v>
      </c>
      <c r="I27" s="100">
        <v>65.766158000000004</v>
      </c>
      <c r="J27" s="100">
        <v>65.243055999999996</v>
      </c>
      <c r="K27" s="100" t="s">
        <v>24</v>
      </c>
      <c r="L27" s="100">
        <v>22.644801000000001</v>
      </c>
      <c r="M27" s="100">
        <v>4.0495428999999996</v>
      </c>
      <c r="N27" s="100">
        <v>14735</v>
      </c>
      <c r="O27" s="100">
        <v>5.4730404000000004</v>
      </c>
      <c r="P27" s="100">
        <v>1.4441619000000001</v>
      </c>
      <c r="R27" s="115">
        <v>1920</v>
      </c>
      <c r="S27" s="100">
        <v>1197</v>
      </c>
      <c r="T27" s="100">
        <v>45.529286999999997</v>
      </c>
      <c r="U27" s="100">
        <v>117.10024</v>
      </c>
      <c r="V27" s="100" t="s">
        <v>24</v>
      </c>
      <c r="W27" s="100">
        <v>136.57793000000001</v>
      </c>
      <c r="X27" s="100">
        <v>76.782227000000006</v>
      </c>
      <c r="Y27" s="100">
        <v>63.703302000000001</v>
      </c>
      <c r="Z27" s="100">
        <v>65.944816000000003</v>
      </c>
      <c r="AA27" s="100" t="s">
        <v>24</v>
      </c>
      <c r="AB27" s="100">
        <v>26.641442000000001</v>
      </c>
      <c r="AC27" s="100">
        <v>4.9389338</v>
      </c>
      <c r="AD27" s="100">
        <v>13057.5</v>
      </c>
      <c r="AE27" s="100">
        <v>5.0348300999999998</v>
      </c>
      <c r="AF27" s="100">
        <v>1.6382747</v>
      </c>
      <c r="AH27" s="115">
        <v>1920</v>
      </c>
      <c r="AI27" s="100">
        <v>2495</v>
      </c>
      <c r="AJ27" s="100">
        <v>46.591183000000001</v>
      </c>
      <c r="AK27" s="100">
        <v>118.62794</v>
      </c>
      <c r="AL27" s="100" t="s">
        <v>24</v>
      </c>
      <c r="AM27" s="100">
        <v>138.54855000000001</v>
      </c>
      <c r="AN27" s="100">
        <v>77.726724000000004</v>
      </c>
      <c r="AO27" s="100">
        <v>64.706577999999993</v>
      </c>
      <c r="AP27" s="100">
        <v>65.579856000000007</v>
      </c>
      <c r="AQ27" s="100" t="s">
        <v>24</v>
      </c>
      <c r="AR27" s="100">
        <v>24.400977999999999</v>
      </c>
      <c r="AS27" s="100">
        <v>4.4324823999999996</v>
      </c>
      <c r="AT27" s="100">
        <v>27792.5</v>
      </c>
      <c r="AU27" s="100">
        <v>5.2580330000000002</v>
      </c>
      <c r="AV27" s="100">
        <v>1.5292935000000001</v>
      </c>
      <c r="AW27" s="100">
        <v>1.0277183999999999</v>
      </c>
      <c r="AY27" s="115">
        <v>1920</v>
      </c>
    </row>
    <row r="28" spans="2:51">
      <c r="B28" s="116">
        <v>1921</v>
      </c>
      <c r="C28" s="100">
        <v>1244</v>
      </c>
      <c r="D28" s="100">
        <v>44.878964000000003</v>
      </c>
      <c r="E28" s="100">
        <v>103.56565000000001</v>
      </c>
      <c r="F28" s="100" t="s">
        <v>24</v>
      </c>
      <c r="G28" s="100">
        <v>120.62202000000001</v>
      </c>
      <c r="H28" s="100">
        <v>70.039484999999999</v>
      </c>
      <c r="I28" s="100">
        <v>59.625914999999999</v>
      </c>
      <c r="J28" s="100">
        <v>63.714689</v>
      </c>
      <c r="K28" s="100" t="s">
        <v>24</v>
      </c>
      <c r="L28" s="100">
        <v>22.905542000000001</v>
      </c>
      <c r="M28" s="100">
        <v>4.0584626999999998</v>
      </c>
      <c r="N28" s="100">
        <v>15625</v>
      </c>
      <c r="O28" s="100">
        <v>5.7069286999999997</v>
      </c>
      <c r="P28" s="100">
        <v>1.6097295</v>
      </c>
      <c r="R28" s="116">
        <v>1921</v>
      </c>
      <c r="S28" s="100">
        <v>1228</v>
      </c>
      <c r="T28" s="100">
        <v>45.766249000000002</v>
      </c>
      <c r="U28" s="100">
        <v>113.32068</v>
      </c>
      <c r="V28" s="100" t="s">
        <v>24</v>
      </c>
      <c r="W28" s="100">
        <v>131.93243000000001</v>
      </c>
      <c r="X28" s="100">
        <v>75.369759000000002</v>
      </c>
      <c r="Y28" s="100">
        <v>63.123454000000002</v>
      </c>
      <c r="Z28" s="100">
        <v>65.211725999999999</v>
      </c>
      <c r="AA28" s="100" t="s">
        <v>24</v>
      </c>
      <c r="AB28" s="100">
        <v>27.174154000000001</v>
      </c>
      <c r="AC28" s="100">
        <v>5.2424863000000004</v>
      </c>
      <c r="AD28" s="100">
        <v>14122.5</v>
      </c>
      <c r="AE28" s="100">
        <v>5.33589</v>
      </c>
      <c r="AF28" s="100">
        <v>1.8550078999999999</v>
      </c>
      <c r="AH28" s="116">
        <v>1921</v>
      </c>
      <c r="AI28" s="100">
        <v>2472</v>
      </c>
      <c r="AJ28" s="100">
        <v>45.315393</v>
      </c>
      <c r="AK28" s="100">
        <v>108.56846</v>
      </c>
      <c r="AL28" s="100" t="s">
        <v>24</v>
      </c>
      <c r="AM28" s="100">
        <v>126.45153999999999</v>
      </c>
      <c r="AN28" s="100">
        <v>72.765687</v>
      </c>
      <c r="AO28" s="100">
        <v>61.416454000000002</v>
      </c>
      <c r="AP28" s="100">
        <v>64.459869999999995</v>
      </c>
      <c r="AQ28" s="100" t="s">
        <v>24</v>
      </c>
      <c r="AR28" s="100">
        <v>24.844221000000001</v>
      </c>
      <c r="AS28" s="100">
        <v>4.5713439999999999</v>
      </c>
      <c r="AT28" s="100">
        <v>29747.5</v>
      </c>
      <c r="AU28" s="100">
        <v>5.5245515000000003</v>
      </c>
      <c r="AV28" s="100">
        <v>1.7175454000000001</v>
      </c>
      <c r="AW28" s="100">
        <v>0.91391659999999997</v>
      </c>
      <c r="AY28" s="116">
        <v>1921</v>
      </c>
    </row>
    <row r="29" spans="2:51">
      <c r="B29" s="117">
        <v>1922</v>
      </c>
      <c r="C29" s="100">
        <v>1381</v>
      </c>
      <c r="D29" s="100">
        <v>48.772734999999997</v>
      </c>
      <c r="E29" s="100">
        <v>117.69668</v>
      </c>
      <c r="F29" s="100" t="s">
        <v>24</v>
      </c>
      <c r="G29" s="100">
        <v>137.52611999999999</v>
      </c>
      <c r="H29" s="100">
        <v>77.892616000000004</v>
      </c>
      <c r="I29" s="100">
        <v>65.501472000000007</v>
      </c>
      <c r="J29" s="100">
        <v>64.485506999999998</v>
      </c>
      <c r="K29" s="100" t="s">
        <v>24</v>
      </c>
      <c r="L29" s="100">
        <v>24.651910000000001</v>
      </c>
      <c r="M29" s="100">
        <v>4.7221747000000001</v>
      </c>
      <c r="N29" s="100">
        <v>16557.5</v>
      </c>
      <c r="O29" s="100">
        <v>5.9201588000000003</v>
      </c>
      <c r="P29" s="100">
        <v>1.9284300000000001</v>
      </c>
      <c r="R29" s="117">
        <v>1922</v>
      </c>
      <c r="S29" s="100">
        <v>1452</v>
      </c>
      <c r="T29" s="100">
        <v>53.023662999999999</v>
      </c>
      <c r="U29" s="100">
        <v>141.18701999999999</v>
      </c>
      <c r="V29" s="100" t="s">
        <v>24</v>
      </c>
      <c r="W29" s="100">
        <v>167.02795</v>
      </c>
      <c r="X29" s="100">
        <v>90.020364000000001</v>
      </c>
      <c r="Y29" s="100">
        <v>74.145613999999995</v>
      </c>
      <c r="Z29" s="100">
        <v>66.786207000000005</v>
      </c>
      <c r="AA29" s="100" t="s">
        <v>24</v>
      </c>
      <c r="AB29" s="100">
        <v>31.058824000000001</v>
      </c>
      <c r="AC29" s="100">
        <v>6.5802592000000004</v>
      </c>
      <c r="AD29" s="100">
        <v>15207.5</v>
      </c>
      <c r="AE29" s="100">
        <v>5.6307390000000002</v>
      </c>
      <c r="AF29" s="100">
        <v>2.3575691999999999</v>
      </c>
      <c r="AH29" s="117">
        <v>1922</v>
      </c>
      <c r="AI29" s="100">
        <v>2833</v>
      </c>
      <c r="AJ29" s="100">
        <v>50.862673000000001</v>
      </c>
      <c r="AK29" s="100">
        <v>130.13408000000001</v>
      </c>
      <c r="AL29" s="100" t="s">
        <v>24</v>
      </c>
      <c r="AM29" s="100">
        <v>153.18644</v>
      </c>
      <c r="AN29" s="100">
        <v>84.273476000000002</v>
      </c>
      <c r="AO29" s="100">
        <v>70.050207</v>
      </c>
      <c r="AP29" s="100">
        <v>65.664310999999998</v>
      </c>
      <c r="AQ29" s="100" t="s">
        <v>24</v>
      </c>
      <c r="AR29" s="100">
        <v>27.566410000000001</v>
      </c>
      <c r="AS29" s="100">
        <v>5.5212332999999996</v>
      </c>
      <c r="AT29" s="100">
        <v>31765</v>
      </c>
      <c r="AU29" s="100">
        <v>5.7779758000000001</v>
      </c>
      <c r="AV29" s="100">
        <v>2.1125262</v>
      </c>
      <c r="AW29" s="100">
        <v>0.83362250000000004</v>
      </c>
      <c r="AY29" s="117">
        <v>1922</v>
      </c>
    </row>
    <row r="30" spans="2:51">
      <c r="B30" s="117">
        <v>1923</v>
      </c>
      <c r="C30" s="100">
        <v>1428</v>
      </c>
      <c r="D30" s="100">
        <v>49.261763000000002</v>
      </c>
      <c r="E30" s="100">
        <v>123.79172</v>
      </c>
      <c r="F30" s="100" t="s">
        <v>24</v>
      </c>
      <c r="G30" s="100">
        <v>146.33456000000001</v>
      </c>
      <c r="H30" s="100">
        <v>79.985071000000005</v>
      </c>
      <c r="I30" s="100">
        <v>66.928898000000004</v>
      </c>
      <c r="J30" s="100">
        <v>65.424859999999995</v>
      </c>
      <c r="K30" s="100" t="s">
        <v>24</v>
      </c>
      <c r="L30" s="100">
        <v>25.180744000000001</v>
      </c>
      <c r="M30" s="100">
        <v>4.5158433999999996</v>
      </c>
      <c r="N30" s="100">
        <v>16060</v>
      </c>
      <c r="O30" s="100">
        <v>5.6089127999999997</v>
      </c>
      <c r="P30" s="100">
        <v>1.7521656999999999</v>
      </c>
      <c r="R30" s="117">
        <v>1923</v>
      </c>
      <c r="S30" s="100">
        <v>1561</v>
      </c>
      <c r="T30" s="100">
        <v>55.857726</v>
      </c>
      <c r="U30" s="100">
        <v>144.90905000000001</v>
      </c>
      <c r="V30" s="100" t="s">
        <v>24</v>
      </c>
      <c r="W30" s="100">
        <v>171.13418999999999</v>
      </c>
      <c r="X30" s="100">
        <v>92.858304000000004</v>
      </c>
      <c r="Y30" s="100">
        <v>76.417895000000001</v>
      </c>
      <c r="Z30" s="100">
        <v>67.016335999999995</v>
      </c>
      <c r="AA30" s="100" t="s">
        <v>24</v>
      </c>
      <c r="AB30" s="100">
        <v>32.946390999999998</v>
      </c>
      <c r="AC30" s="100">
        <v>6.3419192000000004</v>
      </c>
      <c r="AD30" s="100">
        <v>15790</v>
      </c>
      <c r="AE30" s="100">
        <v>5.7289021</v>
      </c>
      <c r="AF30" s="100">
        <v>2.1804497999999999</v>
      </c>
      <c r="AH30" s="117">
        <v>1923</v>
      </c>
      <c r="AI30" s="100">
        <v>2989</v>
      </c>
      <c r="AJ30" s="100">
        <v>52.499384999999997</v>
      </c>
      <c r="AK30" s="100">
        <v>134.52108999999999</v>
      </c>
      <c r="AL30" s="100" t="s">
        <v>24</v>
      </c>
      <c r="AM30" s="100">
        <v>158.95624000000001</v>
      </c>
      <c r="AN30" s="100">
        <v>86.454026999999996</v>
      </c>
      <c r="AO30" s="100">
        <v>71.656094999999993</v>
      </c>
      <c r="AP30" s="100">
        <v>66.257119000000003</v>
      </c>
      <c r="AQ30" s="100" t="s">
        <v>24</v>
      </c>
      <c r="AR30" s="100">
        <v>28.715534999999999</v>
      </c>
      <c r="AS30" s="100">
        <v>5.3151006000000001</v>
      </c>
      <c r="AT30" s="100">
        <v>31850</v>
      </c>
      <c r="AU30" s="100">
        <v>5.667764</v>
      </c>
      <c r="AV30" s="100">
        <v>1.9411943</v>
      </c>
      <c r="AW30" s="100">
        <v>0.85427180000000003</v>
      </c>
      <c r="AY30" s="117">
        <v>1923</v>
      </c>
    </row>
    <row r="31" spans="2:51">
      <c r="B31" s="117">
        <v>1924</v>
      </c>
      <c r="C31" s="100">
        <v>1114</v>
      </c>
      <c r="D31" s="100">
        <v>37.616073</v>
      </c>
      <c r="E31" s="100">
        <v>91.708988000000005</v>
      </c>
      <c r="F31" s="100" t="s">
        <v>24</v>
      </c>
      <c r="G31" s="100">
        <v>107.79271</v>
      </c>
      <c r="H31" s="100">
        <v>59.795862999999997</v>
      </c>
      <c r="I31" s="100">
        <v>50.284736000000002</v>
      </c>
      <c r="J31" s="100">
        <v>65.462298000000004</v>
      </c>
      <c r="K31" s="100" t="s">
        <v>24</v>
      </c>
      <c r="L31" s="100">
        <v>19.045991000000001</v>
      </c>
      <c r="M31" s="100">
        <v>3.5816480999999998</v>
      </c>
      <c r="N31" s="100">
        <v>12265</v>
      </c>
      <c r="O31" s="100">
        <v>4.1925889999999999</v>
      </c>
      <c r="P31" s="100">
        <v>1.3861968</v>
      </c>
      <c r="R31" s="117">
        <v>1924</v>
      </c>
      <c r="S31" s="100">
        <v>1191</v>
      </c>
      <c r="T31" s="100">
        <v>41.793872999999998</v>
      </c>
      <c r="U31" s="100">
        <v>108.54978</v>
      </c>
      <c r="V31" s="100" t="s">
        <v>24</v>
      </c>
      <c r="W31" s="100">
        <v>128.67516000000001</v>
      </c>
      <c r="X31" s="100">
        <v>69.249707999999998</v>
      </c>
      <c r="Y31" s="100">
        <v>57.414872000000003</v>
      </c>
      <c r="Z31" s="100">
        <v>67.029411999999994</v>
      </c>
      <c r="AA31" s="100" t="s">
        <v>24</v>
      </c>
      <c r="AB31" s="100">
        <v>24.900690000000001</v>
      </c>
      <c r="AC31" s="100">
        <v>4.9880637999999999</v>
      </c>
      <c r="AD31" s="100">
        <v>11995</v>
      </c>
      <c r="AE31" s="100">
        <v>4.2676201999999996</v>
      </c>
      <c r="AF31" s="100">
        <v>1.7081967</v>
      </c>
      <c r="AH31" s="117">
        <v>1924</v>
      </c>
      <c r="AI31" s="100">
        <v>2305</v>
      </c>
      <c r="AJ31" s="100">
        <v>39.664785000000002</v>
      </c>
      <c r="AK31" s="100">
        <v>100.62307</v>
      </c>
      <c r="AL31" s="100" t="s">
        <v>24</v>
      </c>
      <c r="AM31" s="100">
        <v>118.89317</v>
      </c>
      <c r="AN31" s="100">
        <v>64.725605999999999</v>
      </c>
      <c r="AO31" s="100">
        <v>53.986033999999997</v>
      </c>
      <c r="AP31" s="100">
        <v>66.271700999999993</v>
      </c>
      <c r="AQ31" s="100" t="s">
        <v>24</v>
      </c>
      <c r="AR31" s="100">
        <v>21.679834</v>
      </c>
      <c r="AS31" s="100">
        <v>4.1924336000000002</v>
      </c>
      <c r="AT31" s="100">
        <v>24260</v>
      </c>
      <c r="AU31" s="100">
        <v>4.2293544000000001</v>
      </c>
      <c r="AV31" s="100">
        <v>1.5286728999999999</v>
      </c>
      <c r="AW31" s="100">
        <v>0.84485650000000001</v>
      </c>
      <c r="AY31" s="117">
        <v>1924</v>
      </c>
    </row>
    <row r="32" spans="2:51">
      <c r="B32" s="117">
        <v>1925</v>
      </c>
      <c r="C32" s="100">
        <v>1502</v>
      </c>
      <c r="D32" s="100">
        <v>49.552968</v>
      </c>
      <c r="E32" s="100">
        <v>126.0797</v>
      </c>
      <c r="F32" s="100" t="s">
        <v>24</v>
      </c>
      <c r="G32" s="100">
        <v>149.38302999999999</v>
      </c>
      <c r="H32" s="100">
        <v>80.445351000000002</v>
      </c>
      <c r="I32" s="100">
        <v>66.457318999999998</v>
      </c>
      <c r="J32" s="100">
        <v>66.430712999999997</v>
      </c>
      <c r="K32" s="100" t="s">
        <v>24</v>
      </c>
      <c r="L32" s="100">
        <v>23.050951999999999</v>
      </c>
      <c r="M32" s="100">
        <v>4.8243077999999997</v>
      </c>
      <c r="N32" s="100">
        <v>15420</v>
      </c>
      <c r="O32" s="100">
        <v>5.1506447</v>
      </c>
      <c r="P32" s="100">
        <v>1.7893146</v>
      </c>
      <c r="R32" s="117">
        <v>1925</v>
      </c>
      <c r="S32" s="100">
        <v>1536</v>
      </c>
      <c r="T32" s="100">
        <v>52.817990999999999</v>
      </c>
      <c r="U32" s="100">
        <v>133.27434</v>
      </c>
      <c r="V32" s="100" t="s">
        <v>24</v>
      </c>
      <c r="W32" s="100">
        <v>157.56683000000001</v>
      </c>
      <c r="X32" s="100">
        <v>85.312047000000007</v>
      </c>
      <c r="Y32" s="100">
        <v>70.416098000000005</v>
      </c>
      <c r="Z32" s="100">
        <v>66.975910999999996</v>
      </c>
      <c r="AA32" s="100" t="s">
        <v>24</v>
      </c>
      <c r="AB32" s="100">
        <v>29.124005</v>
      </c>
      <c r="AC32" s="100">
        <v>6.5545787999999998</v>
      </c>
      <c r="AD32" s="100">
        <v>15467.5</v>
      </c>
      <c r="AE32" s="100">
        <v>5.3936953000000001</v>
      </c>
      <c r="AF32" s="100">
        <v>2.3302147999999998</v>
      </c>
      <c r="AH32" s="117">
        <v>1925</v>
      </c>
      <c r="AI32" s="100">
        <v>3038</v>
      </c>
      <c r="AJ32" s="100">
        <v>51.151670000000003</v>
      </c>
      <c r="AK32" s="100">
        <v>129.65941000000001</v>
      </c>
      <c r="AL32" s="100" t="s">
        <v>24</v>
      </c>
      <c r="AM32" s="100">
        <v>153.45274000000001</v>
      </c>
      <c r="AN32" s="100">
        <v>82.849648000000002</v>
      </c>
      <c r="AO32" s="100">
        <v>68.391462000000004</v>
      </c>
      <c r="AP32" s="100">
        <v>66.706453999999994</v>
      </c>
      <c r="AQ32" s="100" t="s">
        <v>24</v>
      </c>
      <c r="AR32" s="100">
        <v>25.767600000000002</v>
      </c>
      <c r="AS32" s="100">
        <v>5.5673655000000002</v>
      </c>
      <c r="AT32" s="100">
        <v>30887.5</v>
      </c>
      <c r="AU32" s="100">
        <v>5.2695556000000003</v>
      </c>
      <c r="AV32" s="100">
        <v>2.0246629999999999</v>
      </c>
      <c r="AW32" s="100">
        <v>0.94601630000000003</v>
      </c>
      <c r="AY32" s="117">
        <v>1925</v>
      </c>
    </row>
    <row r="33" spans="2:51">
      <c r="B33" s="117">
        <v>1926</v>
      </c>
      <c r="C33" s="100">
        <v>1531</v>
      </c>
      <c r="D33" s="100">
        <v>49.522885000000002</v>
      </c>
      <c r="E33" s="100">
        <v>120.24104</v>
      </c>
      <c r="F33" s="100" t="s">
        <v>24</v>
      </c>
      <c r="G33" s="100">
        <v>141.99892</v>
      </c>
      <c r="H33" s="100">
        <v>77.733126999999996</v>
      </c>
      <c r="I33" s="100">
        <v>64.960081000000002</v>
      </c>
      <c r="J33" s="100">
        <v>65.430019999999999</v>
      </c>
      <c r="K33" s="100" t="s">
        <v>24</v>
      </c>
      <c r="L33" s="100">
        <v>23.175901</v>
      </c>
      <c r="M33" s="100">
        <v>4.7272053999999999</v>
      </c>
      <c r="N33" s="100">
        <v>16942.5</v>
      </c>
      <c r="O33" s="100">
        <v>5.5490959999999996</v>
      </c>
      <c r="P33" s="100">
        <v>1.9109788999999999</v>
      </c>
      <c r="R33" s="117">
        <v>1926</v>
      </c>
      <c r="S33" s="100">
        <v>1618</v>
      </c>
      <c r="T33" s="100">
        <v>54.573664000000001</v>
      </c>
      <c r="U33" s="100">
        <v>132.94961000000001</v>
      </c>
      <c r="V33" s="100" t="s">
        <v>24</v>
      </c>
      <c r="W33" s="100">
        <v>156.1071</v>
      </c>
      <c r="X33" s="100">
        <v>85.796031999999997</v>
      </c>
      <c r="Y33" s="100">
        <v>70.925132000000005</v>
      </c>
      <c r="Z33" s="100">
        <v>67.058096000000006</v>
      </c>
      <c r="AA33" s="100" t="s">
        <v>24</v>
      </c>
      <c r="AB33" s="100">
        <v>28.769559000000001</v>
      </c>
      <c r="AC33" s="100">
        <v>6.5866069999999999</v>
      </c>
      <c r="AD33" s="100">
        <v>15860</v>
      </c>
      <c r="AE33" s="100">
        <v>5.4251898000000001</v>
      </c>
      <c r="AF33" s="100">
        <v>2.3450004</v>
      </c>
      <c r="AH33" s="117">
        <v>1926</v>
      </c>
      <c r="AI33" s="100">
        <v>3149</v>
      </c>
      <c r="AJ33" s="100">
        <v>51.995443000000002</v>
      </c>
      <c r="AK33" s="100">
        <v>126.46141</v>
      </c>
      <c r="AL33" s="100" t="s">
        <v>24</v>
      </c>
      <c r="AM33" s="100">
        <v>148.89932999999999</v>
      </c>
      <c r="AN33" s="100">
        <v>81.677876999999995</v>
      </c>
      <c r="AO33" s="100">
        <v>67.842988000000005</v>
      </c>
      <c r="AP33" s="100">
        <v>66.267080000000007</v>
      </c>
      <c r="AQ33" s="100" t="s">
        <v>24</v>
      </c>
      <c r="AR33" s="100">
        <v>25.748159999999999</v>
      </c>
      <c r="AS33" s="100">
        <v>5.5292176</v>
      </c>
      <c r="AT33" s="100">
        <v>32802.5</v>
      </c>
      <c r="AU33" s="100">
        <v>5.4884883999999996</v>
      </c>
      <c r="AV33" s="100">
        <v>2.0987958</v>
      </c>
      <c r="AW33" s="100">
        <v>0.90441059999999995</v>
      </c>
      <c r="AY33" s="117">
        <v>1926</v>
      </c>
    </row>
    <row r="34" spans="2:51">
      <c r="B34" s="117">
        <v>1927</v>
      </c>
      <c r="C34" s="100">
        <v>1574</v>
      </c>
      <c r="D34" s="100">
        <v>49.829048999999998</v>
      </c>
      <c r="E34" s="100">
        <v>125.98733</v>
      </c>
      <c r="F34" s="100" t="s">
        <v>24</v>
      </c>
      <c r="G34" s="100">
        <v>149.49431999999999</v>
      </c>
      <c r="H34" s="100">
        <v>80.053486000000007</v>
      </c>
      <c r="I34" s="100">
        <v>65.954470000000001</v>
      </c>
      <c r="J34" s="100">
        <v>66.321473999999995</v>
      </c>
      <c r="K34" s="100" t="s">
        <v>24</v>
      </c>
      <c r="L34" s="100">
        <v>21.867184999999999</v>
      </c>
      <c r="M34" s="100">
        <v>4.7903098000000002</v>
      </c>
      <c r="N34" s="100">
        <v>16342.5</v>
      </c>
      <c r="O34" s="100">
        <v>5.2389882999999999</v>
      </c>
      <c r="P34" s="100">
        <v>1.8303233999999999</v>
      </c>
      <c r="R34" s="117">
        <v>1927</v>
      </c>
      <c r="S34" s="100">
        <v>1683</v>
      </c>
      <c r="T34" s="100">
        <v>55.660283999999997</v>
      </c>
      <c r="U34" s="100">
        <v>137.00324000000001</v>
      </c>
      <c r="V34" s="100" t="s">
        <v>24</v>
      </c>
      <c r="W34" s="100">
        <v>162.32799</v>
      </c>
      <c r="X34" s="100">
        <v>87.346158000000003</v>
      </c>
      <c r="Y34" s="100">
        <v>72.720958999999993</v>
      </c>
      <c r="Z34" s="100">
        <v>67.211823999999993</v>
      </c>
      <c r="AA34" s="100" t="s">
        <v>24</v>
      </c>
      <c r="AB34" s="100">
        <v>28.200402</v>
      </c>
      <c r="AC34" s="100">
        <v>6.6197293999999998</v>
      </c>
      <c r="AD34" s="100">
        <v>16492.5</v>
      </c>
      <c r="AE34" s="100">
        <v>5.5325394000000001</v>
      </c>
      <c r="AF34" s="100">
        <v>2.363381</v>
      </c>
      <c r="AH34" s="117">
        <v>1927</v>
      </c>
      <c r="AI34" s="100">
        <v>3257</v>
      </c>
      <c r="AJ34" s="100">
        <v>52.680954</v>
      </c>
      <c r="AK34" s="100">
        <v>131.55735000000001</v>
      </c>
      <c r="AL34" s="100" t="s">
        <v>24</v>
      </c>
      <c r="AM34" s="100">
        <v>156.02629999999999</v>
      </c>
      <c r="AN34" s="100">
        <v>83.678220999999994</v>
      </c>
      <c r="AO34" s="100">
        <v>69.300860999999998</v>
      </c>
      <c r="AP34" s="100">
        <v>66.781547000000003</v>
      </c>
      <c r="AQ34" s="100" t="s">
        <v>24</v>
      </c>
      <c r="AR34" s="100">
        <v>24.737960999999999</v>
      </c>
      <c r="AS34" s="100">
        <v>5.5883463000000004</v>
      </c>
      <c r="AT34" s="100">
        <v>32835</v>
      </c>
      <c r="AU34" s="100">
        <v>5.3824338999999997</v>
      </c>
      <c r="AV34" s="100">
        <v>2.0641726</v>
      </c>
      <c r="AW34" s="100">
        <v>0.91959380000000002</v>
      </c>
      <c r="AY34" s="117">
        <v>1927</v>
      </c>
    </row>
    <row r="35" spans="2:51">
      <c r="B35" s="117">
        <v>1928</v>
      </c>
      <c r="C35" s="100">
        <v>1587</v>
      </c>
      <c r="D35" s="100">
        <v>49.264294999999997</v>
      </c>
      <c r="E35" s="100">
        <v>116.58211</v>
      </c>
      <c r="F35" s="100" t="s">
        <v>24</v>
      </c>
      <c r="G35" s="100">
        <v>137.30744999999999</v>
      </c>
      <c r="H35" s="100">
        <v>75.401446000000007</v>
      </c>
      <c r="I35" s="100">
        <v>62.794204000000001</v>
      </c>
      <c r="J35" s="100">
        <v>66.460177000000002</v>
      </c>
      <c r="K35" s="100" t="s">
        <v>24</v>
      </c>
      <c r="L35" s="100">
        <v>21.322047999999999</v>
      </c>
      <c r="M35" s="100">
        <v>4.7880525</v>
      </c>
      <c r="N35" s="100">
        <v>15835</v>
      </c>
      <c r="O35" s="100">
        <v>4.9786203999999996</v>
      </c>
      <c r="P35" s="100">
        <v>1.7745727</v>
      </c>
      <c r="R35" s="117">
        <v>1928</v>
      </c>
      <c r="S35" s="100">
        <v>1774</v>
      </c>
      <c r="T35" s="100">
        <v>57.582445999999997</v>
      </c>
      <c r="U35" s="100">
        <v>139.77161000000001</v>
      </c>
      <c r="V35" s="100" t="s">
        <v>24</v>
      </c>
      <c r="W35" s="100">
        <v>166.32096000000001</v>
      </c>
      <c r="X35" s="100">
        <v>88.909203000000005</v>
      </c>
      <c r="Y35" s="100">
        <v>74.201834000000005</v>
      </c>
      <c r="Z35" s="100">
        <v>66.913093000000003</v>
      </c>
      <c r="AA35" s="100" t="s">
        <v>24</v>
      </c>
      <c r="AB35" s="100">
        <v>28.136399999999998</v>
      </c>
      <c r="AC35" s="100">
        <v>6.7624747000000003</v>
      </c>
      <c r="AD35" s="100">
        <v>17972.5</v>
      </c>
      <c r="AE35" s="100">
        <v>5.9184311999999997</v>
      </c>
      <c r="AF35" s="100">
        <v>2.5131706</v>
      </c>
      <c r="AH35" s="117">
        <v>1928</v>
      </c>
      <c r="AI35" s="100">
        <v>3361</v>
      </c>
      <c r="AJ35" s="100">
        <v>53.330582999999997</v>
      </c>
      <c r="AK35" s="100">
        <v>129.17885000000001</v>
      </c>
      <c r="AL35" s="100" t="s">
        <v>24</v>
      </c>
      <c r="AM35" s="100">
        <v>153.15992</v>
      </c>
      <c r="AN35" s="100">
        <v>82.576370999999995</v>
      </c>
      <c r="AO35" s="100">
        <v>68.800059000000005</v>
      </c>
      <c r="AP35" s="100">
        <v>66.699462999999994</v>
      </c>
      <c r="AQ35" s="100" t="s">
        <v>24</v>
      </c>
      <c r="AR35" s="100">
        <v>24.447192000000001</v>
      </c>
      <c r="AS35" s="100">
        <v>5.6603456000000003</v>
      </c>
      <c r="AT35" s="100">
        <v>33807.5</v>
      </c>
      <c r="AU35" s="100">
        <v>5.4376498</v>
      </c>
      <c r="AV35" s="100">
        <v>2.1031628000000002</v>
      </c>
      <c r="AW35" s="100">
        <v>0.83409</v>
      </c>
      <c r="AY35" s="117">
        <v>1928</v>
      </c>
    </row>
    <row r="36" spans="2:51">
      <c r="B36" s="117">
        <v>1929</v>
      </c>
      <c r="C36" s="100">
        <v>1725</v>
      </c>
      <c r="D36" s="100">
        <v>52.828223999999999</v>
      </c>
      <c r="E36" s="100">
        <v>126.50623</v>
      </c>
      <c r="F36" s="100" t="s">
        <v>24</v>
      </c>
      <c r="G36" s="100">
        <v>149.79803999999999</v>
      </c>
      <c r="H36" s="100">
        <v>81.014842999999999</v>
      </c>
      <c r="I36" s="100">
        <v>67.728076000000001</v>
      </c>
      <c r="J36" s="100">
        <v>66.905451999999997</v>
      </c>
      <c r="K36" s="100" t="s">
        <v>24</v>
      </c>
      <c r="L36" s="100">
        <v>21.314716000000001</v>
      </c>
      <c r="M36" s="100">
        <v>4.9686041999999997</v>
      </c>
      <c r="N36" s="100">
        <v>16615</v>
      </c>
      <c r="O36" s="100">
        <v>5.1559347999999998</v>
      </c>
      <c r="P36" s="100">
        <v>1.8526262</v>
      </c>
      <c r="R36" s="117">
        <v>1929</v>
      </c>
      <c r="S36" s="100">
        <v>1826</v>
      </c>
      <c r="T36" s="100">
        <v>58.364764000000001</v>
      </c>
      <c r="U36" s="100">
        <v>138.46731</v>
      </c>
      <c r="V36" s="100" t="s">
        <v>24</v>
      </c>
      <c r="W36" s="100">
        <v>163.38335000000001</v>
      </c>
      <c r="X36" s="100">
        <v>88.094916999999995</v>
      </c>
      <c r="Y36" s="100">
        <v>72.761241999999996</v>
      </c>
      <c r="Z36" s="100">
        <v>68.042169000000001</v>
      </c>
      <c r="AA36" s="100" t="s">
        <v>24</v>
      </c>
      <c r="AB36" s="100">
        <v>27.976099000000001</v>
      </c>
      <c r="AC36" s="100">
        <v>6.9857300999999996</v>
      </c>
      <c r="AD36" s="100">
        <v>16317.5</v>
      </c>
      <c r="AE36" s="100">
        <v>5.2932493999999997</v>
      </c>
      <c r="AF36" s="100">
        <v>2.4248706000000002</v>
      </c>
      <c r="AH36" s="117">
        <v>1929</v>
      </c>
      <c r="AI36" s="100">
        <v>3551</v>
      </c>
      <c r="AJ36" s="100">
        <v>55.537309</v>
      </c>
      <c r="AK36" s="100">
        <v>132.60164</v>
      </c>
      <c r="AL36" s="100" t="s">
        <v>24</v>
      </c>
      <c r="AM36" s="100">
        <v>156.75049999999999</v>
      </c>
      <c r="AN36" s="100">
        <v>84.603572</v>
      </c>
      <c r="AO36" s="100">
        <v>70.267234000000002</v>
      </c>
      <c r="AP36" s="100">
        <v>67.490140999999994</v>
      </c>
      <c r="AQ36" s="100" t="s">
        <v>24</v>
      </c>
      <c r="AR36" s="100">
        <v>24.288646</v>
      </c>
      <c r="AS36" s="100">
        <v>5.8349902</v>
      </c>
      <c r="AT36" s="100">
        <v>32932.5</v>
      </c>
      <c r="AU36" s="100">
        <v>5.2230698000000002</v>
      </c>
      <c r="AV36" s="100">
        <v>2.0979355000000002</v>
      </c>
      <c r="AW36" s="100">
        <v>0.91361809999999999</v>
      </c>
      <c r="AY36" s="117">
        <v>1929</v>
      </c>
    </row>
    <row r="37" spans="2:51">
      <c r="B37" s="117">
        <v>1930</v>
      </c>
      <c r="C37" s="100">
        <v>1643</v>
      </c>
      <c r="D37" s="100">
        <v>49.858890000000002</v>
      </c>
      <c r="E37" s="100">
        <v>113.33441999999999</v>
      </c>
      <c r="F37" s="100" t="s">
        <v>24</v>
      </c>
      <c r="G37" s="100">
        <v>133.02030999999999</v>
      </c>
      <c r="H37" s="100">
        <v>73.400796999999997</v>
      </c>
      <c r="I37" s="100">
        <v>60.533414</v>
      </c>
      <c r="J37" s="100">
        <v>67.091960999999998</v>
      </c>
      <c r="K37" s="100" t="s">
        <v>24</v>
      </c>
      <c r="L37" s="100">
        <v>21.784673000000002</v>
      </c>
      <c r="M37" s="100">
        <v>5.2748169999999996</v>
      </c>
      <c r="N37" s="100">
        <v>15550</v>
      </c>
      <c r="O37" s="100">
        <v>4.7847625999999996</v>
      </c>
      <c r="P37" s="100">
        <v>1.9499716</v>
      </c>
      <c r="R37" s="117">
        <v>1930</v>
      </c>
      <c r="S37" s="100">
        <v>1860</v>
      </c>
      <c r="T37" s="100">
        <v>58.723242999999997</v>
      </c>
      <c r="U37" s="100">
        <v>130.36770000000001</v>
      </c>
      <c r="V37" s="100" t="s">
        <v>24</v>
      </c>
      <c r="W37" s="100">
        <v>153.24850000000001</v>
      </c>
      <c r="X37" s="100">
        <v>84.387333999999996</v>
      </c>
      <c r="Y37" s="100">
        <v>70.133645999999999</v>
      </c>
      <c r="Z37" s="100">
        <v>67.373655999999997</v>
      </c>
      <c r="AA37" s="100" t="s">
        <v>24</v>
      </c>
      <c r="AB37" s="100">
        <v>29.203956999999999</v>
      </c>
      <c r="AC37" s="100">
        <v>7.6913533999999997</v>
      </c>
      <c r="AD37" s="100">
        <v>17585</v>
      </c>
      <c r="AE37" s="100">
        <v>5.6380249999999998</v>
      </c>
      <c r="AF37" s="100">
        <v>2.8337992999999999</v>
      </c>
      <c r="AH37" s="117">
        <v>1930</v>
      </c>
      <c r="AI37" s="100">
        <v>3503</v>
      </c>
      <c r="AJ37" s="100">
        <v>54.203352000000002</v>
      </c>
      <c r="AK37" s="100">
        <v>122.10518</v>
      </c>
      <c r="AL37" s="100" t="s">
        <v>24</v>
      </c>
      <c r="AM37" s="100">
        <v>143.49472</v>
      </c>
      <c r="AN37" s="100">
        <v>78.974140000000006</v>
      </c>
      <c r="AO37" s="100">
        <v>65.375550000000004</v>
      </c>
      <c r="AP37" s="100">
        <v>67.241575999999995</v>
      </c>
      <c r="AQ37" s="100" t="s">
        <v>24</v>
      </c>
      <c r="AR37" s="100">
        <v>25.181511</v>
      </c>
      <c r="AS37" s="100">
        <v>6.3309898999999996</v>
      </c>
      <c r="AT37" s="100">
        <v>33135</v>
      </c>
      <c r="AU37" s="100">
        <v>5.2026253000000002</v>
      </c>
      <c r="AV37" s="100">
        <v>2.3367542000000001</v>
      </c>
      <c r="AW37" s="100">
        <v>0.86934429999999996</v>
      </c>
      <c r="AY37" s="117">
        <v>1930</v>
      </c>
    </row>
    <row r="38" spans="2:51">
      <c r="B38" s="118">
        <v>1931</v>
      </c>
      <c r="C38" s="100">
        <v>1850</v>
      </c>
      <c r="D38" s="100">
        <v>55.702758000000003</v>
      </c>
      <c r="E38" s="100">
        <v>127.52826</v>
      </c>
      <c r="F38" s="100" t="s">
        <v>24</v>
      </c>
      <c r="G38" s="100">
        <v>150.39420000000001</v>
      </c>
      <c r="H38" s="100">
        <v>81.353048999999999</v>
      </c>
      <c r="I38" s="100">
        <v>66.959774999999993</v>
      </c>
      <c r="J38" s="100">
        <v>67.727027000000007</v>
      </c>
      <c r="K38" s="100" t="s">
        <v>24</v>
      </c>
      <c r="L38" s="100">
        <v>21.57686</v>
      </c>
      <c r="M38" s="100">
        <v>5.8183419000000001</v>
      </c>
      <c r="N38" s="100">
        <v>16682.5</v>
      </c>
      <c r="O38" s="100">
        <v>5.0980961000000002</v>
      </c>
      <c r="P38" s="100">
        <v>2.2369496999999998</v>
      </c>
      <c r="R38" s="118">
        <v>1931</v>
      </c>
      <c r="S38" s="100">
        <v>2024</v>
      </c>
      <c r="T38" s="100">
        <v>63.145415</v>
      </c>
      <c r="U38" s="100">
        <v>140.59402</v>
      </c>
      <c r="V38" s="100" t="s">
        <v>24</v>
      </c>
      <c r="W38" s="100">
        <v>166.43761000000001</v>
      </c>
      <c r="X38" s="100">
        <v>89.457937999999999</v>
      </c>
      <c r="Y38" s="100">
        <v>74.012787000000003</v>
      </c>
      <c r="Z38" s="100">
        <v>68.517786999999998</v>
      </c>
      <c r="AA38" s="100" t="s">
        <v>24</v>
      </c>
      <c r="AB38" s="100">
        <v>28.379135999999999</v>
      </c>
      <c r="AC38" s="100">
        <v>8.1731546000000002</v>
      </c>
      <c r="AD38" s="100">
        <v>17377.5</v>
      </c>
      <c r="AE38" s="100">
        <v>5.5112429000000001</v>
      </c>
      <c r="AF38" s="100">
        <v>3.0277951000000001</v>
      </c>
      <c r="AH38" s="118">
        <v>1931</v>
      </c>
      <c r="AI38" s="100">
        <v>3874</v>
      </c>
      <c r="AJ38" s="100">
        <v>59.358001999999999</v>
      </c>
      <c r="AK38" s="100">
        <v>134.37304</v>
      </c>
      <c r="AL38" s="100" t="s">
        <v>24</v>
      </c>
      <c r="AM38" s="100">
        <v>158.83944</v>
      </c>
      <c r="AN38" s="100">
        <v>85.527922000000004</v>
      </c>
      <c r="AO38" s="100">
        <v>70.559096999999994</v>
      </c>
      <c r="AP38" s="100">
        <v>68.140164999999996</v>
      </c>
      <c r="AQ38" s="100" t="s">
        <v>24</v>
      </c>
      <c r="AR38" s="100">
        <v>24.665732999999999</v>
      </c>
      <c r="AS38" s="100">
        <v>6.8493634999999999</v>
      </c>
      <c r="AT38" s="100">
        <v>34060</v>
      </c>
      <c r="AU38" s="100">
        <v>5.3008373000000004</v>
      </c>
      <c r="AV38" s="100">
        <v>2.5808846999999999</v>
      </c>
      <c r="AW38" s="100">
        <v>0.90706739999999997</v>
      </c>
      <c r="AY38" s="118">
        <v>1931</v>
      </c>
    </row>
    <row r="39" spans="2:51">
      <c r="B39" s="118">
        <v>1932</v>
      </c>
      <c r="C39" s="100">
        <v>1914</v>
      </c>
      <c r="D39" s="100">
        <v>57.252251000000001</v>
      </c>
      <c r="E39" s="100">
        <v>125.44262999999999</v>
      </c>
      <c r="F39" s="100" t="s">
        <v>24</v>
      </c>
      <c r="G39" s="100">
        <v>147.96010000000001</v>
      </c>
      <c r="H39" s="100">
        <v>80.790854999999993</v>
      </c>
      <c r="I39" s="100">
        <v>66.771752000000006</v>
      </c>
      <c r="J39" s="100">
        <v>67.199582000000007</v>
      </c>
      <c r="K39" s="100" t="s">
        <v>24</v>
      </c>
      <c r="L39" s="100">
        <v>21.153846000000001</v>
      </c>
      <c r="M39" s="100">
        <v>6.0075329999999996</v>
      </c>
      <c r="N39" s="100">
        <v>18277.5</v>
      </c>
      <c r="O39" s="100">
        <v>5.5534455999999999</v>
      </c>
      <c r="P39" s="100">
        <v>2.5314483000000001</v>
      </c>
      <c r="R39" s="118">
        <v>1932</v>
      </c>
      <c r="S39" s="100">
        <v>2150</v>
      </c>
      <c r="T39" s="100">
        <v>66.487306000000004</v>
      </c>
      <c r="U39" s="100">
        <v>144.60184000000001</v>
      </c>
      <c r="V39" s="100" t="s">
        <v>24</v>
      </c>
      <c r="W39" s="100">
        <v>171.44927999999999</v>
      </c>
      <c r="X39" s="100">
        <v>91.678509000000005</v>
      </c>
      <c r="Y39" s="100">
        <v>76.055937</v>
      </c>
      <c r="Z39" s="100">
        <v>68.986046999999999</v>
      </c>
      <c r="AA39" s="100" t="s">
        <v>24</v>
      </c>
      <c r="AB39" s="100">
        <v>28.241166</v>
      </c>
      <c r="AC39" s="100">
        <v>8.6355786000000005</v>
      </c>
      <c r="AD39" s="100">
        <v>17622.5</v>
      </c>
      <c r="AE39" s="100">
        <v>5.5460267999999999</v>
      </c>
      <c r="AF39" s="100">
        <v>3.1477884</v>
      </c>
      <c r="AH39" s="118">
        <v>1932</v>
      </c>
      <c r="AI39" s="100">
        <v>4064</v>
      </c>
      <c r="AJ39" s="100">
        <v>61.792968999999999</v>
      </c>
      <c r="AK39" s="100">
        <v>135.66064</v>
      </c>
      <c r="AL39" s="100" t="s">
        <v>24</v>
      </c>
      <c r="AM39" s="100">
        <v>160.56217000000001</v>
      </c>
      <c r="AN39" s="100">
        <v>86.508888999999996</v>
      </c>
      <c r="AO39" s="100">
        <v>71.625354999999999</v>
      </c>
      <c r="AP39" s="100">
        <v>68.144684999999996</v>
      </c>
      <c r="AQ39" s="100" t="s">
        <v>24</v>
      </c>
      <c r="AR39" s="100">
        <v>24.392292999999999</v>
      </c>
      <c r="AS39" s="100">
        <v>7.1603503000000002</v>
      </c>
      <c r="AT39" s="100">
        <v>35900</v>
      </c>
      <c r="AU39" s="100">
        <v>5.5498013999999998</v>
      </c>
      <c r="AV39" s="100">
        <v>2.8006288000000001</v>
      </c>
      <c r="AW39" s="100">
        <v>0.86750369999999999</v>
      </c>
      <c r="AY39" s="118">
        <v>1932</v>
      </c>
    </row>
    <row r="40" spans="2:51">
      <c r="B40" s="118">
        <v>1933</v>
      </c>
      <c r="C40" s="100">
        <v>1995</v>
      </c>
      <c r="D40" s="100">
        <v>59.2498</v>
      </c>
      <c r="E40" s="100">
        <v>125.90528999999999</v>
      </c>
      <c r="F40" s="100" t="s">
        <v>24</v>
      </c>
      <c r="G40" s="100">
        <v>148.40268</v>
      </c>
      <c r="H40" s="100">
        <v>81.305666000000002</v>
      </c>
      <c r="I40" s="100">
        <v>67.384848000000005</v>
      </c>
      <c r="J40" s="100">
        <v>67.592777999999996</v>
      </c>
      <c r="K40" s="100" t="s">
        <v>24</v>
      </c>
      <c r="L40" s="100">
        <v>20.425923999999998</v>
      </c>
      <c r="M40" s="100">
        <v>6</v>
      </c>
      <c r="N40" s="100">
        <v>18232.5</v>
      </c>
      <c r="O40" s="100">
        <v>5.5048157</v>
      </c>
      <c r="P40" s="100">
        <v>2.5501782999999998</v>
      </c>
      <c r="R40" s="118">
        <v>1933</v>
      </c>
      <c r="S40" s="100">
        <v>2359</v>
      </c>
      <c r="T40" s="100">
        <v>72.302081000000001</v>
      </c>
      <c r="U40" s="100">
        <v>150.99294</v>
      </c>
      <c r="V40" s="100" t="s">
        <v>24</v>
      </c>
      <c r="W40" s="100">
        <v>178.40122</v>
      </c>
      <c r="X40" s="100">
        <v>96.180214000000007</v>
      </c>
      <c r="Y40" s="100">
        <v>79.107654999999994</v>
      </c>
      <c r="Z40" s="100">
        <v>68.494065000000006</v>
      </c>
      <c r="AA40" s="100" t="s">
        <v>24</v>
      </c>
      <c r="AB40" s="100">
        <v>28.973224999999999</v>
      </c>
      <c r="AC40" s="100">
        <v>9.1197277999999997</v>
      </c>
      <c r="AD40" s="100">
        <v>20580</v>
      </c>
      <c r="AE40" s="100">
        <v>6.4264302000000004</v>
      </c>
      <c r="AF40" s="100">
        <v>3.6896433000000002</v>
      </c>
      <c r="AH40" s="118">
        <v>1933</v>
      </c>
      <c r="AI40" s="100">
        <v>4354</v>
      </c>
      <c r="AJ40" s="100">
        <v>65.673173000000006</v>
      </c>
      <c r="AK40" s="100">
        <v>139.24839</v>
      </c>
      <c r="AL40" s="100" t="s">
        <v>24</v>
      </c>
      <c r="AM40" s="100">
        <v>164.46315000000001</v>
      </c>
      <c r="AN40" s="100">
        <v>89.102969999999999</v>
      </c>
      <c r="AO40" s="100">
        <v>73.507711999999998</v>
      </c>
      <c r="AP40" s="100">
        <v>68.081208000000004</v>
      </c>
      <c r="AQ40" s="100" t="s">
        <v>24</v>
      </c>
      <c r="AR40" s="100">
        <v>24.311799000000001</v>
      </c>
      <c r="AS40" s="100">
        <v>7.3650557000000001</v>
      </c>
      <c r="AT40" s="100">
        <v>38812.5</v>
      </c>
      <c r="AU40" s="100">
        <v>5.9578632000000002</v>
      </c>
      <c r="AV40" s="100">
        <v>3.049553</v>
      </c>
      <c r="AW40" s="100">
        <v>0.8338489</v>
      </c>
      <c r="AY40" s="118">
        <v>1933</v>
      </c>
    </row>
    <row r="41" spans="2:51">
      <c r="B41" s="118">
        <v>1934</v>
      </c>
      <c r="C41" s="100">
        <v>2080</v>
      </c>
      <c r="D41" s="100">
        <v>61.385905000000001</v>
      </c>
      <c r="E41" s="100">
        <v>126.20013</v>
      </c>
      <c r="F41" s="100" t="s">
        <v>24</v>
      </c>
      <c r="G41" s="100">
        <v>148.88973999999999</v>
      </c>
      <c r="H41" s="100">
        <v>82.100485000000006</v>
      </c>
      <c r="I41" s="100">
        <v>68.490088</v>
      </c>
      <c r="J41" s="100">
        <v>67.391774999999996</v>
      </c>
      <c r="K41" s="100" t="s">
        <v>24</v>
      </c>
      <c r="L41" s="100">
        <v>19.931007999999999</v>
      </c>
      <c r="M41" s="100">
        <v>6.0181702000000001</v>
      </c>
      <c r="N41" s="100">
        <v>19335</v>
      </c>
      <c r="O41" s="100">
        <v>5.8052602999999996</v>
      </c>
      <c r="P41" s="100">
        <v>2.5664425</v>
      </c>
      <c r="R41" s="118">
        <v>1934</v>
      </c>
      <c r="S41" s="100">
        <v>2350</v>
      </c>
      <c r="T41" s="100">
        <v>71.450288999999998</v>
      </c>
      <c r="U41" s="100">
        <v>144.38398000000001</v>
      </c>
      <c r="V41" s="100" t="s">
        <v>24</v>
      </c>
      <c r="W41" s="100">
        <v>170.15639999999999</v>
      </c>
      <c r="X41" s="100">
        <v>92.125609999999995</v>
      </c>
      <c r="Y41" s="100">
        <v>75.531504999999996</v>
      </c>
      <c r="Z41" s="100">
        <v>68.691489000000004</v>
      </c>
      <c r="AA41" s="100" t="s">
        <v>24</v>
      </c>
      <c r="AB41" s="100">
        <v>27.089337</v>
      </c>
      <c r="AC41" s="100">
        <v>8.4966375000000003</v>
      </c>
      <c r="AD41" s="100">
        <v>19955</v>
      </c>
      <c r="AE41" s="100">
        <v>6.1870213999999999</v>
      </c>
      <c r="AF41" s="100">
        <v>3.3575623000000001</v>
      </c>
      <c r="AH41" s="118">
        <v>1934</v>
      </c>
      <c r="AI41" s="100">
        <v>4430</v>
      </c>
      <c r="AJ41" s="100">
        <v>66.343187</v>
      </c>
      <c r="AK41" s="100">
        <v>135.80515</v>
      </c>
      <c r="AL41" s="100" t="s">
        <v>24</v>
      </c>
      <c r="AM41" s="100">
        <v>160.19141999999999</v>
      </c>
      <c r="AN41" s="100">
        <v>87.357462999999996</v>
      </c>
      <c r="AO41" s="100">
        <v>72.174986000000004</v>
      </c>
      <c r="AP41" s="100">
        <v>68.081395000000001</v>
      </c>
      <c r="AQ41" s="100" t="s">
        <v>24</v>
      </c>
      <c r="AR41" s="100">
        <v>23.180367</v>
      </c>
      <c r="AS41" s="100">
        <v>7.1198971000000002</v>
      </c>
      <c r="AT41" s="100">
        <v>39290</v>
      </c>
      <c r="AU41" s="100">
        <v>5.9930748999999999</v>
      </c>
      <c r="AV41" s="100">
        <v>2.9153210000000001</v>
      </c>
      <c r="AW41" s="100">
        <v>0.87405909999999998</v>
      </c>
      <c r="AY41" s="118">
        <v>1934</v>
      </c>
    </row>
    <row r="42" spans="2:51">
      <c r="B42" s="118">
        <v>1935</v>
      </c>
      <c r="C42" s="100">
        <v>2152</v>
      </c>
      <c r="D42" s="100">
        <v>63.102952999999999</v>
      </c>
      <c r="E42" s="100">
        <v>126.70238000000001</v>
      </c>
      <c r="F42" s="100" t="s">
        <v>24</v>
      </c>
      <c r="G42" s="100">
        <v>148.92583999999999</v>
      </c>
      <c r="H42" s="100">
        <v>82.427940000000007</v>
      </c>
      <c r="I42" s="100">
        <v>68.643573000000004</v>
      </c>
      <c r="J42" s="100">
        <v>67.395446000000007</v>
      </c>
      <c r="K42" s="100" t="s">
        <v>24</v>
      </c>
      <c r="L42" s="100">
        <v>19.190297999999999</v>
      </c>
      <c r="M42" s="100">
        <v>6.0295313000000004</v>
      </c>
      <c r="N42" s="100">
        <v>20077.5</v>
      </c>
      <c r="O42" s="100">
        <v>5.9947151999999999</v>
      </c>
      <c r="P42" s="100">
        <v>2.6993687999999998</v>
      </c>
      <c r="R42" s="118">
        <v>1935</v>
      </c>
      <c r="S42" s="100">
        <v>2556</v>
      </c>
      <c r="T42" s="100">
        <v>77.083145000000002</v>
      </c>
      <c r="U42" s="100">
        <v>147.54478</v>
      </c>
      <c r="V42" s="100" t="s">
        <v>24</v>
      </c>
      <c r="W42" s="100">
        <v>173.83357000000001</v>
      </c>
      <c r="X42" s="100">
        <v>95.584232999999998</v>
      </c>
      <c r="Y42" s="100">
        <v>79.458725000000001</v>
      </c>
      <c r="Z42" s="100">
        <v>68.155321000000001</v>
      </c>
      <c r="AA42" s="100" t="s">
        <v>24</v>
      </c>
      <c r="AB42" s="100">
        <v>28.032463</v>
      </c>
      <c r="AC42" s="100">
        <v>9.1586642000000005</v>
      </c>
      <c r="AD42" s="100">
        <v>22755</v>
      </c>
      <c r="AE42" s="100">
        <v>7.0056341</v>
      </c>
      <c r="AF42" s="100">
        <v>3.9861958999999998</v>
      </c>
      <c r="AH42" s="118">
        <v>1935</v>
      </c>
      <c r="AI42" s="100">
        <v>4708</v>
      </c>
      <c r="AJ42" s="100">
        <v>69.994945000000001</v>
      </c>
      <c r="AK42" s="100">
        <v>137.63928000000001</v>
      </c>
      <c r="AL42" s="100" t="s">
        <v>24</v>
      </c>
      <c r="AM42" s="100">
        <v>162.06666000000001</v>
      </c>
      <c r="AN42" s="100">
        <v>89.239787000000007</v>
      </c>
      <c r="AO42" s="100">
        <v>74.209260999999998</v>
      </c>
      <c r="AP42" s="100">
        <v>67.807986</v>
      </c>
      <c r="AQ42" s="100" t="s">
        <v>24</v>
      </c>
      <c r="AR42" s="100">
        <v>23.155616999999999</v>
      </c>
      <c r="AS42" s="100">
        <v>7.4026320999999999</v>
      </c>
      <c r="AT42" s="100">
        <v>42832.5</v>
      </c>
      <c r="AU42" s="100">
        <v>6.4924286999999996</v>
      </c>
      <c r="AV42" s="100">
        <v>3.2581411</v>
      </c>
      <c r="AW42" s="100">
        <v>0.85873849999999996</v>
      </c>
      <c r="AY42" s="118">
        <v>1935</v>
      </c>
    </row>
    <row r="43" spans="2:51">
      <c r="B43" s="118">
        <v>1936</v>
      </c>
      <c r="C43" s="100">
        <v>2186</v>
      </c>
      <c r="D43" s="100">
        <v>63.661250000000003</v>
      </c>
      <c r="E43" s="100">
        <v>124.85354</v>
      </c>
      <c r="F43" s="100" t="s">
        <v>24</v>
      </c>
      <c r="G43" s="100">
        <v>146.82195999999999</v>
      </c>
      <c r="H43" s="100">
        <v>81.246713999999997</v>
      </c>
      <c r="I43" s="100">
        <v>67.997313000000005</v>
      </c>
      <c r="J43" s="100">
        <v>67.721866000000006</v>
      </c>
      <c r="K43" s="100" t="s">
        <v>24</v>
      </c>
      <c r="L43" s="100">
        <v>19.346844999999998</v>
      </c>
      <c r="M43" s="100">
        <v>6.1316652999999999</v>
      </c>
      <c r="N43" s="100">
        <v>19667.5</v>
      </c>
      <c r="O43" s="100">
        <v>5.8376124000000003</v>
      </c>
      <c r="P43" s="100">
        <v>2.6131091</v>
      </c>
      <c r="R43" s="118">
        <v>1936</v>
      </c>
      <c r="S43" s="100">
        <v>2705</v>
      </c>
      <c r="T43" s="100">
        <v>80.876637000000002</v>
      </c>
      <c r="U43" s="100">
        <v>151.94273999999999</v>
      </c>
      <c r="V43" s="100" t="s">
        <v>24</v>
      </c>
      <c r="W43" s="100">
        <v>178.73706999999999</v>
      </c>
      <c r="X43" s="100">
        <v>97.950076999999993</v>
      </c>
      <c r="Y43" s="100">
        <v>80.788104000000004</v>
      </c>
      <c r="Z43" s="100">
        <v>68.505544999999998</v>
      </c>
      <c r="AA43" s="100" t="s">
        <v>24</v>
      </c>
      <c r="AB43" s="100">
        <v>29.057901000000001</v>
      </c>
      <c r="AC43" s="100">
        <v>9.5647254000000004</v>
      </c>
      <c r="AD43" s="100">
        <v>23330</v>
      </c>
      <c r="AE43" s="100">
        <v>7.1277993000000004</v>
      </c>
      <c r="AF43" s="100">
        <v>3.9572387999999998</v>
      </c>
      <c r="AH43" s="118">
        <v>1936</v>
      </c>
      <c r="AI43" s="100">
        <v>4891</v>
      </c>
      <c r="AJ43" s="100">
        <v>72.155670999999998</v>
      </c>
      <c r="AK43" s="100">
        <v>139.07257000000001</v>
      </c>
      <c r="AL43" s="100" t="s">
        <v>24</v>
      </c>
      <c r="AM43" s="100">
        <v>163.64393999999999</v>
      </c>
      <c r="AN43" s="100">
        <v>89.925780000000003</v>
      </c>
      <c r="AO43" s="100">
        <v>74.612444999999994</v>
      </c>
      <c r="AP43" s="100">
        <v>68.155285000000006</v>
      </c>
      <c r="AQ43" s="100" t="s">
        <v>24</v>
      </c>
      <c r="AR43" s="100">
        <v>23.733502000000001</v>
      </c>
      <c r="AS43" s="100">
        <v>7.6503160000000001</v>
      </c>
      <c r="AT43" s="100">
        <v>42997.5</v>
      </c>
      <c r="AU43" s="100">
        <v>6.4733822999999999</v>
      </c>
      <c r="AV43" s="100">
        <v>3.2035092000000001</v>
      </c>
      <c r="AW43" s="100">
        <v>0.82171439999999996</v>
      </c>
      <c r="AY43" s="118">
        <v>1936</v>
      </c>
    </row>
    <row r="44" spans="2:51">
      <c r="B44" s="118">
        <v>1937</v>
      </c>
      <c r="C44" s="100">
        <v>2230</v>
      </c>
      <c r="D44" s="100">
        <v>64.452730000000003</v>
      </c>
      <c r="E44" s="100">
        <v>126.99155</v>
      </c>
      <c r="F44" s="100" t="s">
        <v>24</v>
      </c>
      <c r="G44" s="100">
        <v>149.68012999999999</v>
      </c>
      <c r="H44" s="100">
        <v>81.970309999999998</v>
      </c>
      <c r="I44" s="100">
        <v>68.055353999999994</v>
      </c>
      <c r="J44" s="100">
        <v>67.957398999999995</v>
      </c>
      <c r="K44" s="100" t="s">
        <v>24</v>
      </c>
      <c r="L44" s="100">
        <v>18.620574000000001</v>
      </c>
      <c r="M44" s="100">
        <v>6.1524029999999996</v>
      </c>
      <c r="N44" s="100">
        <v>19840</v>
      </c>
      <c r="O44" s="100">
        <v>5.8483669000000003</v>
      </c>
      <c r="P44" s="100">
        <v>2.6884834999999998</v>
      </c>
      <c r="R44" s="118">
        <v>1937</v>
      </c>
      <c r="S44" s="100">
        <v>2815</v>
      </c>
      <c r="T44" s="100">
        <v>83.390112000000002</v>
      </c>
      <c r="U44" s="100">
        <v>149.6053</v>
      </c>
      <c r="V44" s="100" t="s">
        <v>24</v>
      </c>
      <c r="W44" s="100">
        <v>175.49871999999999</v>
      </c>
      <c r="X44" s="100">
        <v>97.577543000000006</v>
      </c>
      <c r="Y44" s="100">
        <v>81.492401000000001</v>
      </c>
      <c r="Z44" s="100">
        <v>67.874778000000006</v>
      </c>
      <c r="AA44" s="100" t="s">
        <v>24</v>
      </c>
      <c r="AB44" s="100">
        <v>28.739153000000002</v>
      </c>
      <c r="AC44" s="100">
        <v>9.9646018000000005</v>
      </c>
      <c r="AD44" s="100">
        <v>25745</v>
      </c>
      <c r="AE44" s="100">
        <v>7.8005696000000002</v>
      </c>
      <c r="AF44" s="100">
        <v>4.6289594999999997</v>
      </c>
      <c r="AH44" s="118">
        <v>1937</v>
      </c>
      <c r="AI44" s="100">
        <v>5045</v>
      </c>
      <c r="AJ44" s="100">
        <v>73.804787000000005</v>
      </c>
      <c r="AK44" s="100">
        <v>138.70331999999999</v>
      </c>
      <c r="AL44" s="100" t="s">
        <v>24</v>
      </c>
      <c r="AM44" s="100">
        <v>163.11245</v>
      </c>
      <c r="AN44" s="100">
        <v>89.971186000000003</v>
      </c>
      <c r="AO44" s="100">
        <v>74.910009000000002</v>
      </c>
      <c r="AP44" s="100">
        <v>67.911298000000002</v>
      </c>
      <c r="AQ44" s="100" t="s">
        <v>24</v>
      </c>
      <c r="AR44" s="100">
        <v>23.173027999999999</v>
      </c>
      <c r="AS44" s="100">
        <v>7.8221904999999996</v>
      </c>
      <c r="AT44" s="100">
        <v>45585</v>
      </c>
      <c r="AU44" s="100">
        <v>6.8110507</v>
      </c>
      <c r="AV44" s="100">
        <v>3.5224299999999999</v>
      </c>
      <c r="AW44" s="100">
        <v>0.84884400000000004</v>
      </c>
      <c r="AY44" s="118">
        <v>1937</v>
      </c>
    </row>
    <row r="45" spans="2:51">
      <c r="B45" s="118">
        <v>1938</v>
      </c>
      <c r="C45" s="100">
        <v>2375</v>
      </c>
      <c r="D45" s="100">
        <v>68.047675999999996</v>
      </c>
      <c r="E45" s="100">
        <v>130.73969</v>
      </c>
      <c r="F45" s="100" t="s">
        <v>24</v>
      </c>
      <c r="G45" s="100">
        <v>153.86859000000001</v>
      </c>
      <c r="H45" s="100">
        <v>84.594500999999994</v>
      </c>
      <c r="I45" s="100">
        <v>70.431415000000001</v>
      </c>
      <c r="J45" s="100">
        <v>67.944585000000004</v>
      </c>
      <c r="K45" s="100" t="s">
        <v>24</v>
      </c>
      <c r="L45" s="100">
        <v>18.894193000000001</v>
      </c>
      <c r="M45" s="100">
        <v>6.4109486000000002</v>
      </c>
      <c r="N45" s="100">
        <v>21120</v>
      </c>
      <c r="O45" s="100">
        <v>6.1763415999999998</v>
      </c>
      <c r="P45" s="100">
        <v>2.8313174000000001</v>
      </c>
      <c r="R45" s="118">
        <v>1938</v>
      </c>
      <c r="S45" s="100">
        <v>2957</v>
      </c>
      <c r="T45" s="100">
        <v>86.756248999999997</v>
      </c>
      <c r="U45" s="100">
        <v>155.95187000000001</v>
      </c>
      <c r="V45" s="100" t="s">
        <v>24</v>
      </c>
      <c r="W45" s="100">
        <v>183.67938000000001</v>
      </c>
      <c r="X45" s="100">
        <v>100.31592999999999</v>
      </c>
      <c r="Y45" s="100">
        <v>83.014360999999994</v>
      </c>
      <c r="Z45" s="100">
        <v>68.778323</v>
      </c>
      <c r="AA45" s="100" t="s">
        <v>24</v>
      </c>
      <c r="AB45" s="100">
        <v>28.506699999999999</v>
      </c>
      <c r="AC45" s="100">
        <v>10.056113</v>
      </c>
      <c r="AD45" s="100">
        <v>24957.5</v>
      </c>
      <c r="AE45" s="100">
        <v>7.4963205000000004</v>
      </c>
      <c r="AF45" s="100">
        <v>4.4565372999999999</v>
      </c>
      <c r="AH45" s="118">
        <v>1938</v>
      </c>
      <c r="AI45" s="100">
        <v>5332</v>
      </c>
      <c r="AJ45" s="100">
        <v>77.291044999999997</v>
      </c>
      <c r="AK45" s="100">
        <v>144.13552000000001</v>
      </c>
      <c r="AL45" s="100" t="s">
        <v>24</v>
      </c>
      <c r="AM45" s="100">
        <v>169.79534000000001</v>
      </c>
      <c r="AN45" s="100">
        <v>92.842984000000001</v>
      </c>
      <c r="AO45" s="100">
        <v>77.000549000000007</v>
      </c>
      <c r="AP45" s="100">
        <v>68.407128999999998</v>
      </c>
      <c r="AQ45" s="100" t="s">
        <v>24</v>
      </c>
      <c r="AR45" s="100">
        <v>23.240203999999999</v>
      </c>
      <c r="AS45" s="100">
        <v>8.0239574999999999</v>
      </c>
      <c r="AT45" s="100">
        <v>46077.5</v>
      </c>
      <c r="AU45" s="100">
        <v>6.8275100999999996</v>
      </c>
      <c r="AV45" s="100">
        <v>3.5282407</v>
      </c>
      <c r="AW45" s="100">
        <v>0.83833360000000001</v>
      </c>
      <c r="AY45" s="118">
        <v>1938</v>
      </c>
    </row>
    <row r="46" spans="2:51">
      <c r="B46" s="118">
        <v>1939</v>
      </c>
      <c r="C46" s="100">
        <v>2398</v>
      </c>
      <c r="D46" s="100">
        <v>68.082447999999999</v>
      </c>
      <c r="E46" s="100">
        <v>133.60802000000001</v>
      </c>
      <c r="F46" s="100" t="s">
        <v>24</v>
      </c>
      <c r="G46" s="100">
        <v>157.90583000000001</v>
      </c>
      <c r="H46" s="100">
        <v>85.209157000000005</v>
      </c>
      <c r="I46" s="100">
        <v>70.652403000000007</v>
      </c>
      <c r="J46" s="100">
        <v>68.623852999999997</v>
      </c>
      <c r="K46" s="100" t="s">
        <v>24</v>
      </c>
      <c r="L46" s="100">
        <v>17.597417</v>
      </c>
      <c r="M46" s="100">
        <v>6.1745242999999999</v>
      </c>
      <c r="N46" s="100">
        <v>20060</v>
      </c>
      <c r="O46" s="100">
        <v>5.8160100000000003</v>
      </c>
      <c r="P46" s="100">
        <v>2.6581771000000001</v>
      </c>
      <c r="R46" s="118">
        <v>1939</v>
      </c>
      <c r="S46" s="100">
        <v>2997</v>
      </c>
      <c r="T46" s="100">
        <v>86.980497</v>
      </c>
      <c r="U46" s="100">
        <v>156.44911999999999</v>
      </c>
      <c r="V46" s="100" t="s">
        <v>24</v>
      </c>
      <c r="W46" s="100">
        <v>184.8595</v>
      </c>
      <c r="X46" s="100">
        <v>99.727672999999996</v>
      </c>
      <c r="Y46" s="100">
        <v>82.313272999999995</v>
      </c>
      <c r="Z46" s="100">
        <v>69.009843000000004</v>
      </c>
      <c r="AA46" s="100" t="s">
        <v>24</v>
      </c>
      <c r="AB46" s="100">
        <v>26.980554999999999</v>
      </c>
      <c r="AC46" s="100">
        <v>9.8878257999999999</v>
      </c>
      <c r="AD46" s="100">
        <v>25080</v>
      </c>
      <c r="AE46" s="100">
        <v>7.4578489000000001</v>
      </c>
      <c r="AF46" s="100">
        <v>4.5251562999999999</v>
      </c>
      <c r="AH46" s="118">
        <v>1939</v>
      </c>
      <c r="AI46" s="100">
        <v>5395</v>
      </c>
      <c r="AJ46" s="100">
        <v>77.427595999999994</v>
      </c>
      <c r="AK46" s="100">
        <v>145.78809999999999</v>
      </c>
      <c r="AL46" s="100" t="s">
        <v>24</v>
      </c>
      <c r="AM46" s="100">
        <v>172.35928000000001</v>
      </c>
      <c r="AN46" s="100">
        <v>92.845859000000004</v>
      </c>
      <c r="AO46" s="100">
        <v>76.747219999999999</v>
      </c>
      <c r="AP46" s="100">
        <v>68.838275999999993</v>
      </c>
      <c r="AQ46" s="100" t="s">
        <v>24</v>
      </c>
      <c r="AR46" s="100">
        <v>21.811198999999998</v>
      </c>
      <c r="AS46" s="100">
        <v>7.8022185000000004</v>
      </c>
      <c r="AT46" s="100">
        <v>45140</v>
      </c>
      <c r="AU46" s="100">
        <v>6.6265413999999998</v>
      </c>
      <c r="AV46" s="100">
        <v>3.4487302999999998</v>
      </c>
      <c r="AW46" s="100">
        <v>0.85400299999999996</v>
      </c>
      <c r="AY46" s="118">
        <v>1939</v>
      </c>
    </row>
    <row r="47" spans="2:51">
      <c r="B47" s="119">
        <v>1940</v>
      </c>
      <c r="C47" s="100">
        <v>2470</v>
      </c>
      <c r="D47" s="100">
        <v>69.487425000000002</v>
      </c>
      <c r="E47" s="100">
        <v>131.48117999999999</v>
      </c>
      <c r="F47" s="100" t="s">
        <v>24</v>
      </c>
      <c r="G47" s="100">
        <v>155.27252999999999</v>
      </c>
      <c r="H47" s="100">
        <v>84.785763000000003</v>
      </c>
      <c r="I47" s="100">
        <v>70.573798999999994</v>
      </c>
      <c r="J47" s="100">
        <v>68.010328000000001</v>
      </c>
      <c r="K47" s="100" t="s">
        <v>24</v>
      </c>
      <c r="L47" s="100">
        <v>17.85069</v>
      </c>
      <c r="M47" s="100">
        <v>6.3976378</v>
      </c>
      <c r="N47" s="100">
        <v>22112.5</v>
      </c>
      <c r="O47" s="100">
        <v>6.3561757999999999</v>
      </c>
      <c r="P47" s="100">
        <v>2.9340639999999998</v>
      </c>
      <c r="R47" s="119">
        <v>1940</v>
      </c>
      <c r="S47" s="100">
        <v>3046</v>
      </c>
      <c r="T47" s="100">
        <v>87.405664000000002</v>
      </c>
      <c r="U47" s="100">
        <v>152.21530000000001</v>
      </c>
      <c r="V47" s="100" t="s">
        <v>24</v>
      </c>
      <c r="W47" s="100">
        <v>179.48365000000001</v>
      </c>
      <c r="X47" s="100">
        <v>97.381692999999999</v>
      </c>
      <c r="Y47" s="100">
        <v>80.530854000000005</v>
      </c>
      <c r="Z47" s="100">
        <v>69.267892000000003</v>
      </c>
      <c r="AA47" s="100" t="s">
        <v>24</v>
      </c>
      <c r="AB47" s="100">
        <v>27.102055</v>
      </c>
      <c r="AC47" s="100">
        <v>10.229715000000001</v>
      </c>
      <c r="AD47" s="100">
        <v>24540</v>
      </c>
      <c r="AE47" s="100">
        <v>7.2206203000000002</v>
      </c>
      <c r="AF47" s="100">
        <v>4.5037852999999997</v>
      </c>
      <c r="AH47" s="119">
        <v>1940</v>
      </c>
      <c r="AI47" s="100">
        <v>5516</v>
      </c>
      <c r="AJ47" s="100">
        <v>78.357838000000001</v>
      </c>
      <c r="AK47" s="100">
        <v>142.55412999999999</v>
      </c>
      <c r="AL47" s="100" t="s">
        <v>24</v>
      </c>
      <c r="AM47" s="100">
        <v>168.26399000000001</v>
      </c>
      <c r="AN47" s="100">
        <v>91.451863000000003</v>
      </c>
      <c r="AO47" s="100">
        <v>75.822030999999996</v>
      </c>
      <c r="AP47" s="100">
        <v>68.704896000000005</v>
      </c>
      <c r="AQ47" s="100" t="s">
        <v>24</v>
      </c>
      <c r="AR47" s="100">
        <v>21.997129000000001</v>
      </c>
      <c r="AS47" s="100">
        <v>8.0662143000000004</v>
      </c>
      <c r="AT47" s="100">
        <v>46652.5</v>
      </c>
      <c r="AU47" s="100">
        <v>6.7833515000000002</v>
      </c>
      <c r="AV47" s="100">
        <v>3.5927370999999999</v>
      </c>
      <c r="AW47" s="100">
        <v>0.86378429999999995</v>
      </c>
      <c r="AY47" s="119">
        <v>1940</v>
      </c>
    </row>
    <row r="48" spans="2:51">
      <c r="B48" s="119">
        <v>1941</v>
      </c>
      <c r="C48" s="100">
        <v>2555</v>
      </c>
      <c r="D48" s="100">
        <v>71.279117999999997</v>
      </c>
      <c r="E48" s="100">
        <v>131.76813999999999</v>
      </c>
      <c r="F48" s="100" t="s">
        <v>24</v>
      </c>
      <c r="G48" s="100">
        <v>155.65325000000001</v>
      </c>
      <c r="H48" s="100">
        <v>85.154606000000001</v>
      </c>
      <c r="I48" s="100">
        <v>71.159327000000005</v>
      </c>
      <c r="J48" s="100">
        <v>68.224069999999998</v>
      </c>
      <c r="K48" s="100" t="s">
        <v>24</v>
      </c>
      <c r="L48" s="100">
        <v>17.634067000000002</v>
      </c>
      <c r="M48" s="100">
        <v>6.4832906000000001</v>
      </c>
      <c r="N48" s="100">
        <v>22392.5</v>
      </c>
      <c r="O48" s="100">
        <v>6.3867260000000003</v>
      </c>
      <c r="P48" s="100">
        <v>2.9532400999999999</v>
      </c>
      <c r="R48" s="119">
        <v>1941</v>
      </c>
      <c r="S48" s="100">
        <v>3402</v>
      </c>
      <c r="T48" s="100">
        <v>96.499688000000006</v>
      </c>
      <c r="U48" s="100">
        <v>165.39767000000001</v>
      </c>
      <c r="V48" s="100" t="s">
        <v>24</v>
      </c>
      <c r="W48" s="100">
        <v>195.87326999999999</v>
      </c>
      <c r="X48" s="100">
        <v>105.65328</v>
      </c>
      <c r="Y48" s="100">
        <v>87.637805999999998</v>
      </c>
      <c r="Z48" s="100">
        <v>69.397413</v>
      </c>
      <c r="AA48" s="100" t="s">
        <v>24</v>
      </c>
      <c r="AB48" s="100">
        <v>27.323107</v>
      </c>
      <c r="AC48" s="100">
        <v>10.709227</v>
      </c>
      <c r="AD48" s="100">
        <v>27422.5</v>
      </c>
      <c r="AE48" s="100">
        <v>7.9827957999999999</v>
      </c>
      <c r="AF48" s="100">
        <v>4.8175362000000002</v>
      </c>
      <c r="AH48" s="119">
        <v>1941</v>
      </c>
      <c r="AI48" s="100">
        <v>5957</v>
      </c>
      <c r="AJ48" s="100">
        <v>83.784582</v>
      </c>
      <c r="AK48" s="100">
        <v>149.93101999999999</v>
      </c>
      <c r="AL48" s="100" t="s">
        <v>24</v>
      </c>
      <c r="AM48" s="100">
        <v>177.48154</v>
      </c>
      <c r="AN48" s="100">
        <v>96.090632999999997</v>
      </c>
      <c r="AO48" s="100">
        <v>79.909795000000003</v>
      </c>
      <c r="AP48" s="100">
        <v>68.894158000000004</v>
      </c>
      <c r="AQ48" s="100" t="s">
        <v>24</v>
      </c>
      <c r="AR48" s="100">
        <v>22.112100999999999</v>
      </c>
      <c r="AS48" s="100">
        <v>8.3693942000000003</v>
      </c>
      <c r="AT48" s="100">
        <v>49815</v>
      </c>
      <c r="AU48" s="100">
        <v>7.1766095999999999</v>
      </c>
      <c r="AV48" s="100">
        <v>3.7526625</v>
      </c>
      <c r="AW48" s="100">
        <v>0.79667469999999996</v>
      </c>
      <c r="AY48" s="119">
        <v>1941</v>
      </c>
    </row>
    <row r="49" spans="2:51">
      <c r="B49" s="119">
        <v>1942</v>
      </c>
      <c r="C49" s="100">
        <v>2786</v>
      </c>
      <c r="D49" s="100">
        <v>77.095498000000006</v>
      </c>
      <c r="E49" s="100">
        <v>141.02276000000001</v>
      </c>
      <c r="F49" s="100" t="s">
        <v>24</v>
      </c>
      <c r="G49" s="100">
        <v>166.01741999999999</v>
      </c>
      <c r="H49" s="100">
        <v>90.952484999999996</v>
      </c>
      <c r="I49" s="100">
        <v>75.516259000000005</v>
      </c>
      <c r="J49" s="100">
        <v>68.440415999999999</v>
      </c>
      <c r="K49" s="100" t="s">
        <v>24</v>
      </c>
      <c r="L49" s="100">
        <v>17.433202000000001</v>
      </c>
      <c r="M49" s="100">
        <v>6.6992089000000004</v>
      </c>
      <c r="N49" s="100">
        <v>23940</v>
      </c>
      <c r="O49" s="100">
        <v>6.7738101999999998</v>
      </c>
      <c r="P49" s="100">
        <v>3.1264590000000001</v>
      </c>
      <c r="R49" s="119">
        <v>1942</v>
      </c>
      <c r="S49" s="100">
        <v>3691</v>
      </c>
      <c r="T49" s="100">
        <v>103.47631</v>
      </c>
      <c r="U49" s="100">
        <v>170.47293999999999</v>
      </c>
      <c r="V49" s="100" t="s">
        <v>24</v>
      </c>
      <c r="W49" s="100">
        <v>200.34280999999999</v>
      </c>
      <c r="X49" s="100">
        <v>110.03664000000001</v>
      </c>
      <c r="Y49" s="100">
        <v>91.162443999999994</v>
      </c>
      <c r="Z49" s="100">
        <v>69.139122</v>
      </c>
      <c r="AA49" s="100" t="s">
        <v>24</v>
      </c>
      <c r="AB49" s="100">
        <v>27.125744000000001</v>
      </c>
      <c r="AC49" s="100">
        <v>10.983810999999999</v>
      </c>
      <c r="AD49" s="100">
        <v>30292.5</v>
      </c>
      <c r="AE49" s="100">
        <v>8.7205285000000003</v>
      </c>
      <c r="AF49" s="100">
        <v>5.1211503</v>
      </c>
      <c r="AH49" s="119">
        <v>1942</v>
      </c>
      <c r="AI49" s="100">
        <v>6477</v>
      </c>
      <c r="AJ49" s="100">
        <v>90.200119999999998</v>
      </c>
      <c r="AK49" s="100">
        <v>156.77948000000001</v>
      </c>
      <c r="AL49" s="100" t="s">
        <v>24</v>
      </c>
      <c r="AM49" s="100">
        <v>184.47371999999999</v>
      </c>
      <c r="AN49" s="100">
        <v>101.03601999999999</v>
      </c>
      <c r="AO49" s="100">
        <v>83.745170000000002</v>
      </c>
      <c r="AP49" s="100">
        <v>68.838583</v>
      </c>
      <c r="AQ49" s="100" t="s">
        <v>24</v>
      </c>
      <c r="AR49" s="100">
        <v>21.890630999999999</v>
      </c>
      <c r="AS49" s="100">
        <v>8.6140629000000004</v>
      </c>
      <c r="AT49" s="100">
        <v>54232.5</v>
      </c>
      <c r="AU49" s="100">
        <v>7.7387661999999997</v>
      </c>
      <c r="AV49" s="100">
        <v>3.9957929000000001</v>
      </c>
      <c r="AW49" s="100">
        <v>0.82724419999999999</v>
      </c>
      <c r="AY49" s="119">
        <v>1942</v>
      </c>
    </row>
    <row r="50" spans="2:51">
      <c r="B50" s="119">
        <v>1943</v>
      </c>
      <c r="C50" s="100">
        <v>2769</v>
      </c>
      <c r="D50" s="100">
        <v>76.188642000000002</v>
      </c>
      <c r="E50" s="100">
        <v>137.69846999999999</v>
      </c>
      <c r="F50" s="100" t="s">
        <v>24</v>
      </c>
      <c r="G50" s="100">
        <v>162.26449</v>
      </c>
      <c r="H50" s="100">
        <v>89.099332000000004</v>
      </c>
      <c r="I50" s="100">
        <v>74.106796000000003</v>
      </c>
      <c r="J50" s="100">
        <v>68.278540000000007</v>
      </c>
      <c r="K50" s="100" t="s">
        <v>24</v>
      </c>
      <c r="L50" s="100">
        <v>17.184882000000002</v>
      </c>
      <c r="M50" s="100">
        <v>6.7904261999999997</v>
      </c>
      <c r="N50" s="100">
        <v>24247.5</v>
      </c>
      <c r="O50" s="100">
        <v>6.8225942999999996</v>
      </c>
      <c r="P50" s="100">
        <v>3.2682095000000002</v>
      </c>
      <c r="R50" s="119">
        <v>1943</v>
      </c>
      <c r="S50" s="100">
        <v>3714</v>
      </c>
      <c r="T50" s="100">
        <v>103.15234</v>
      </c>
      <c r="U50" s="100">
        <v>167.96795</v>
      </c>
      <c r="V50" s="100" t="s">
        <v>24</v>
      </c>
      <c r="W50" s="100">
        <v>198.02773999999999</v>
      </c>
      <c r="X50" s="100">
        <v>108.3312</v>
      </c>
      <c r="Y50" s="100">
        <v>90.076819</v>
      </c>
      <c r="Z50" s="100">
        <v>69.185513999999998</v>
      </c>
      <c r="AA50" s="100" t="s">
        <v>24</v>
      </c>
      <c r="AB50" s="100">
        <v>27.165009000000001</v>
      </c>
      <c r="AC50" s="100">
        <v>11.018155999999999</v>
      </c>
      <c r="AD50" s="100">
        <v>30632.5</v>
      </c>
      <c r="AE50" s="100">
        <v>8.7429003999999999</v>
      </c>
      <c r="AF50" s="100">
        <v>5.1892885</v>
      </c>
      <c r="AH50" s="119">
        <v>1943</v>
      </c>
      <c r="AI50" s="100">
        <v>6483</v>
      </c>
      <c r="AJ50" s="100">
        <v>89.607320000000001</v>
      </c>
      <c r="AK50" s="100">
        <v>154.11816999999999</v>
      </c>
      <c r="AL50" s="100" t="s">
        <v>24</v>
      </c>
      <c r="AM50" s="100">
        <v>181.77860999999999</v>
      </c>
      <c r="AN50" s="100">
        <v>99.377778000000006</v>
      </c>
      <c r="AO50" s="100">
        <v>82.593434999999999</v>
      </c>
      <c r="AP50" s="100">
        <v>68.798209999999997</v>
      </c>
      <c r="AQ50" s="100" t="s">
        <v>24</v>
      </c>
      <c r="AR50" s="100">
        <v>21.765989999999999</v>
      </c>
      <c r="AS50" s="100">
        <v>8.7036490000000004</v>
      </c>
      <c r="AT50" s="100">
        <v>54880</v>
      </c>
      <c r="AU50" s="100">
        <v>7.7759042999999997</v>
      </c>
      <c r="AV50" s="100">
        <v>4.1194319999999998</v>
      </c>
      <c r="AW50" s="100">
        <v>0.81979020000000002</v>
      </c>
      <c r="AY50" s="119">
        <v>1943</v>
      </c>
    </row>
    <row r="51" spans="2:51">
      <c r="B51" s="119">
        <v>1944</v>
      </c>
      <c r="C51" s="100">
        <v>2740</v>
      </c>
      <c r="D51" s="100">
        <v>74.734746000000001</v>
      </c>
      <c r="E51" s="100">
        <v>135.64935</v>
      </c>
      <c r="F51" s="100" t="s">
        <v>24</v>
      </c>
      <c r="G51" s="100">
        <v>160.33849000000001</v>
      </c>
      <c r="H51" s="100">
        <v>87.314909</v>
      </c>
      <c r="I51" s="100">
        <v>72.676678999999993</v>
      </c>
      <c r="J51" s="100">
        <v>68.476276999999996</v>
      </c>
      <c r="K51" s="100" t="s">
        <v>24</v>
      </c>
      <c r="L51" s="100">
        <v>17.704833000000001</v>
      </c>
      <c r="M51" s="100">
        <v>7.2448439999999996</v>
      </c>
      <c r="N51" s="100">
        <v>23705</v>
      </c>
      <c r="O51" s="100">
        <v>6.6131957000000003</v>
      </c>
      <c r="P51" s="100">
        <v>3.5462769999999999</v>
      </c>
      <c r="R51" s="119">
        <v>1944</v>
      </c>
      <c r="S51" s="100">
        <v>3775</v>
      </c>
      <c r="T51" s="100">
        <v>103.61201</v>
      </c>
      <c r="U51" s="100">
        <v>164.86</v>
      </c>
      <c r="V51" s="100" t="s">
        <v>24</v>
      </c>
      <c r="W51" s="100">
        <v>193.90913</v>
      </c>
      <c r="X51" s="100">
        <v>106.61136</v>
      </c>
      <c r="Y51" s="100">
        <v>88.668009999999995</v>
      </c>
      <c r="Z51" s="100">
        <v>69.249668999999997</v>
      </c>
      <c r="AA51" s="100" t="s">
        <v>24</v>
      </c>
      <c r="AB51" s="100">
        <v>27.942264999999999</v>
      </c>
      <c r="AC51" s="100">
        <v>11.880034999999999</v>
      </c>
      <c r="AD51" s="100">
        <v>30875</v>
      </c>
      <c r="AE51" s="100">
        <v>8.7151043000000001</v>
      </c>
      <c r="AF51" s="100">
        <v>5.8198439999999998</v>
      </c>
      <c r="AH51" s="119">
        <v>1944</v>
      </c>
      <c r="AI51" s="100">
        <v>6515</v>
      </c>
      <c r="AJ51" s="100">
        <v>89.128145000000004</v>
      </c>
      <c r="AK51" s="100">
        <v>151.32765000000001</v>
      </c>
      <c r="AL51" s="100" t="s">
        <v>24</v>
      </c>
      <c r="AM51" s="100">
        <v>178.43505999999999</v>
      </c>
      <c r="AN51" s="100">
        <v>97.544236999999995</v>
      </c>
      <c r="AO51" s="100">
        <v>81.101123000000001</v>
      </c>
      <c r="AP51" s="100">
        <v>68.924404999999993</v>
      </c>
      <c r="AQ51" s="100" t="s">
        <v>24</v>
      </c>
      <c r="AR51" s="100">
        <v>22.476368000000001</v>
      </c>
      <c r="AS51" s="100">
        <v>9.3611702000000001</v>
      </c>
      <c r="AT51" s="100">
        <v>54580</v>
      </c>
      <c r="AU51" s="100">
        <v>7.6579863000000001</v>
      </c>
      <c r="AV51" s="100">
        <v>4.5522786000000002</v>
      </c>
      <c r="AW51" s="100">
        <v>0.82281539999999997</v>
      </c>
      <c r="AY51" s="119">
        <v>1944</v>
      </c>
    </row>
    <row r="52" spans="2:51">
      <c r="B52" s="119">
        <v>1945</v>
      </c>
      <c r="C52" s="100">
        <v>3004</v>
      </c>
      <c r="D52" s="100">
        <v>81.119032000000004</v>
      </c>
      <c r="E52" s="100">
        <v>140.59640999999999</v>
      </c>
      <c r="F52" s="100" t="s">
        <v>24</v>
      </c>
      <c r="G52" s="100">
        <v>166.17594</v>
      </c>
      <c r="H52" s="100">
        <v>91.759193999999994</v>
      </c>
      <c r="I52" s="100">
        <v>76.951657999999995</v>
      </c>
      <c r="J52" s="100">
        <v>68.312250000000006</v>
      </c>
      <c r="K52" s="100" t="s">
        <v>24</v>
      </c>
      <c r="L52" s="100">
        <v>18.253630999999999</v>
      </c>
      <c r="M52" s="100">
        <v>7.8616105000000003</v>
      </c>
      <c r="N52" s="100">
        <v>26342.5</v>
      </c>
      <c r="O52" s="100">
        <v>7.2807551000000004</v>
      </c>
      <c r="P52" s="100">
        <v>4.0164209</v>
      </c>
      <c r="R52" s="119">
        <v>1945</v>
      </c>
      <c r="S52" s="100">
        <v>3839</v>
      </c>
      <c r="T52" s="100">
        <v>104.08025000000001</v>
      </c>
      <c r="U52" s="100">
        <v>159.68647000000001</v>
      </c>
      <c r="V52" s="100" t="s">
        <v>24</v>
      </c>
      <c r="W52" s="100">
        <v>186.87814</v>
      </c>
      <c r="X52" s="100">
        <v>104.24158</v>
      </c>
      <c r="Y52" s="100">
        <v>86.853803999999997</v>
      </c>
      <c r="Z52" s="100">
        <v>69.095467999999997</v>
      </c>
      <c r="AA52" s="100" t="s">
        <v>24</v>
      </c>
      <c r="AB52" s="100">
        <v>27.732427999999999</v>
      </c>
      <c r="AC52" s="100">
        <v>11.989382000000001</v>
      </c>
      <c r="AD52" s="100">
        <v>31755</v>
      </c>
      <c r="AE52" s="100">
        <v>8.8616955999999991</v>
      </c>
      <c r="AF52" s="100">
        <v>6.1962789000000003</v>
      </c>
      <c r="AH52" s="119">
        <v>1945</v>
      </c>
      <c r="AI52" s="100">
        <v>6843</v>
      </c>
      <c r="AJ52" s="100">
        <v>92.576808999999997</v>
      </c>
      <c r="AK52" s="100">
        <v>150.75149999999999</v>
      </c>
      <c r="AL52" s="100" t="s">
        <v>24</v>
      </c>
      <c r="AM52" s="100">
        <v>177.22973999999999</v>
      </c>
      <c r="AN52" s="100">
        <v>98.344209000000006</v>
      </c>
      <c r="AO52" s="100">
        <v>82.142128</v>
      </c>
      <c r="AP52" s="100">
        <v>68.751643999999999</v>
      </c>
      <c r="AQ52" s="100" t="s">
        <v>24</v>
      </c>
      <c r="AR52" s="100">
        <v>22.584157999999999</v>
      </c>
      <c r="AS52" s="100">
        <v>9.7435604999999992</v>
      </c>
      <c r="AT52" s="100">
        <v>58097.5</v>
      </c>
      <c r="AU52" s="100">
        <v>8.0674165000000002</v>
      </c>
      <c r="AV52" s="100">
        <v>4.9725897000000003</v>
      </c>
      <c r="AW52" s="100">
        <v>0.88045289999999998</v>
      </c>
      <c r="AY52" s="119">
        <v>1945</v>
      </c>
    </row>
    <row r="53" spans="2:51">
      <c r="B53" s="119">
        <v>1946</v>
      </c>
      <c r="C53" s="100">
        <v>3073</v>
      </c>
      <c r="D53" s="100">
        <v>82.176761999999997</v>
      </c>
      <c r="E53" s="100">
        <v>141.76589000000001</v>
      </c>
      <c r="F53" s="100" t="s">
        <v>24</v>
      </c>
      <c r="G53" s="100">
        <v>167.51204999999999</v>
      </c>
      <c r="H53" s="100">
        <v>92.240894999999995</v>
      </c>
      <c r="I53" s="100">
        <v>77.759061000000003</v>
      </c>
      <c r="J53" s="100">
        <v>68.051758000000007</v>
      </c>
      <c r="K53" s="100" t="s">
        <v>24</v>
      </c>
      <c r="L53" s="100">
        <v>17.235963999999999</v>
      </c>
      <c r="M53" s="100">
        <v>7.4437420000000003</v>
      </c>
      <c r="N53" s="100">
        <v>27842.5</v>
      </c>
      <c r="O53" s="100">
        <v>7.6232784999999996</v>
      </c>
      <c r="P53" s="100">
        <v>3.9239244000000002</v>
      </c>
      <c r="R53" s="119">
        <v>1946</v>
      </c>
      <c r="S53" s="100">
        <v>4062</v>
      </c>
      <c r="T53" s="100">
        <v>109.02942</v>
      </c>
      <c r="U53" s="100">
        <v>164.31630999999999</v>
      </c>
      <c r="V53" s="100" t="s">
        <v>24</v>
      </c>
      <c r="W53" s="100">
        <v>192.73500000000001</v>
      </c>
      <c r="X53" s="100">
        <v>107.26861</v>
      </c>
      <c r="Y53" s="100">
        <v>89.582365999999993</v>
      </c>
      <c r="Z53" s="100">
        <v>69.258188000000004</v>
      </c>
      <c r="AA53" s="100" t="s">
        <v>24</v>
      </c>
      <c r="AB53" s="100">
        <v>28.015725</v>
      </c>
      <c r="AC53" s="100">
        <v>12.169693000000001</v>
      </c>
      <c r="AD53" s="100">
        <v>33182.5</v>
      </c>
      <c r="AE53" s="100">
        <v>9.1745465999999993</v>
      </c>
      <c r="AF53" s="100">
        <v>6.2772230999999996</v>
      </c>
      <c r="AH53" s="119">
        <v>1946</v>
      </c>
      <c r="AI53" s="100">
        <v>7135</v>
      </c>
      <c r="AJ53" s="100">
        <v>95.578090000000003</v>
      </c>
      <c r="AK53" s="100">
        <v>153.71639999999999</v>
      </c>
      <c r="AL53" s="100" t="s">
        <v>24</v>
      </c>
      <c r="AM53" s="100">
        <v>180.89625000000001</v>
      </c>
      <c r="AN53" s="100">
        <v>100.16401</v>
      </c>
      <c r="AO53" s="100">
        <v>83.939496000000005</v>
      </c>
      <c r="AP53" s="100">
        <v>68.738608999999997</v>
      </c>
      <c r="AQ53" s="100" t="s">
        <v>24</v>
      </c>
      <c r="AR53" s="100">
        <v>22.070651000000002</v>
      </c>
      <c r="AS53" s="100">
        <v>9.5565288000000006</v>
      </c>
      <c r="AT53" s="100">
        <v>61025</v>
      </c>
      <c r="AU53" s="100">
        <v>8.3951246000000008</v>
      </c>
      <c r="AV53" s="100">
        <v>4.9286247999999997</v>
      </c>
      <c r="AW53" s="100">
        <v>0.86276220000000003</v>
      </c>
      <c r="AY53" s="119">
        <v>1946</v>
      </c>
    </row>
    <row r="54" spans="2:51">
      <c r="B54" s="119">
        <v>1947</v>
      </c>
      <c r="C54" s="100">
        <v>3165</v>
      </c>
      <c r="D54" s="100">
        <v>83.346500000000006</v>
      </c>
      <c r="E54" s="100">
        <v>138.56954999999999</v>
      </c>
      <c r="F54" s="100" t="s">
        <v>24</v>
      </c>
      <c r="G54" s="100">
        <v>162.96283</v>
      </c>
      <c r="H54" s="100">
        <v>91.509293</v>
      </c>
      <c r="I54" s="100">
        <v>77.016087999999996</v>
      </c>
      <c r="J54" s="100">
        <v>67.915481999999997</v>
      </c>
      <c r="K54" s="100" t="s">
        <v>24</v>
      </c>
      <c r="L54" s="100">
        <v>17.900570999999999</v>
      </c>
      <c r="M54" s="100">
        <v>7.7632515</v>
      </c>
      <c r="N54" s="100">
        <v>28807.5</v>
      </c>
      <c r="O54" s="100">
        <v>7.7677560000000003</v>
      </c>
      <c r="P54" s="100">
        <v>4.0212596999999999</v>
      </c>
      <c r="R54" s="119">
        <v>1947</v>
      </c>
      <c r="S54" s="100">
        <v>4096</v>
      </c>
      <c r="T54" s="100">
        <v>108.30249000000001</v>
      </c>
      <c r="U54" s="100">
        <v>163.42142999999999</v>
      </c>
      <c r="V54" s="100" t="s">
        <v>24</v>
      </c>
      <c r="W54" s="100">
        <v>191.93406999999999</v>
      </c>
      <c r="X54" s="100">
        <v>105.91897</v>
      </c>
      <c r="Y54" s="100">
        <v>88.077297000000002</v>
      </c>
      <c r="Z54" s="100">
        <v>69.582520000000002</v>
      </c>
      <c r="AA54" s="100" t="s">
        <v>24</v>
      </c>
      <c r="AB54" s="100">
        <v>28.135732999999998</v>
      </c>
      <c r="AC54" s="100">
        <v>12.526377</v>
      </c>
      <c r="AD54" s="100">
        <v>32782.5</v>
      </c>
      <c r="AE54" s="100">
        <v>8.9315878000000009</v>
      </c>
      <c r="AF54" s="100">
        <v>6.4373130999999999</v>
      </c>
      <c r="AH54" s="119">
        <v>1947</v>
      </c>
      <c r="AI54" s="100">
        <v>7261</v>
      </c>
      <c r="AJ54" s="100">
        <v>95.799139999999994</v>
      </c>
      <c r="AK54" s="100">
        <v>152.29694000000001</v>
      </c>
      <c r="AL54" s="100" t="s">
        <v>24</v>
      </c>
      <c r="AM54" s="100">
        <v>179.06470999999999</v>
      </c>
      <c r="AN54" s="100">
        <v>99.382921999999994</v>
      </c>
      <c r="AO54" s="100">
        <v>83.025355000000005</v>
      </c>
      <c r="AP54" s="100">
        <v>68.855874</v>
      </c>
      <c r="AQ54" s="100" t="s">
        <v>24</v>
      </c>
      <c r="AR54" s="100">
        <v>22.522411000000002</v>
      </c>
      <c r="AS54" s="100">
        <v>9.8832144999999993</v>
      </c>
      <c r="AT54" s="100">
        <v>61590</v>
      </c>
      <c r="AU54" s="100">
        <v>8.3466594000000001</v>
      </c>
      <c r="AV54" s="100">
        <v>5.0251400000000004</v>
      </c>
      <c r="AW54" s="100">
        <v>0.8479276</v>
      </c>
      <c r="AY54" s="119">
        <v>1947</v>
      </c>
    </row>
    <row r="55" spans="2:51">
      <c r="B55" s="119">
        <v>1948</v>
      </c>
      <c r="C55" s="100">
        <v>3495</v>
      </c>
      <c r="D55" s="100">
        <v>90.422229000000002</v>
      </c>
      <c r="E55" s="100">
        <v>152.19506999999999</v>
      </c>
      <c r="F55" s="100" t="s">
        <v>24</v>
      </c>
      <c r="G55" s="100">
        <v>178.84125</v>
      </c>
      <c r="H55" s="100">
        <v>99.916319000000001</v>
      </c>
      <c r="I55" s="100">
        <v>83.812545999999998</v>
      </c>
      <c r="J55" s="100">
        <v>67.988258999999999</v>
      </c>
      <c r="K55" s="100" t="s">
        <v>24</v>
      </c>
      <c r="L55" s="100">
        <v>18.642983000000001</v>
      </c>
      <c r="M55" s="100">
        <v>8.1936467000000004</v>
      </c>
      <c r="N55" s="100">
        <v>31735</v>
      </c>
      <c r="O55" s="100">
        <v>8.4046187999999997</v>
      </c>
      <c r="P55" s="100">
        <v>4.3916580999999999</v>
      </c>
      <c r="R55" s="119">
        <v>1948</v>
      </c>
      <c r="S55" s="100">
        <v>4558</v>
      </c>
      <c r="T55" s="100">
        <v>118.58983000000001</v>
      </c>
      <c r="U55" s="100">
        <v>178.01933</v>
      </c>
      <c r="V55" s="100" t="s">
        <v>24</v>
      </c>
      <c r="W55" s="100">
        <v>209.15001000000001</v>
      </c>
      <c r="X55" s="100">
        <v>114.98621</v>
      </c>
      <c r="Y55" s="100">
        <v>95.407262000000003</v>
      </c>
      <c r="Z55" s="100">
        <v>69.804147</v>
      </c>
      <c r="AA55" s="100" t="s">
        <v>24</v>
      </c>
      <c r="AB55" s="100">
        <v>29.115299</v>
      </c>
      <c r="AC55" s="100">
        <v>13.333723000000001</v>
      </c>
      <c r="AD55" s="100">
        <v>35792.5</v>
      </c>
      <c r="AE55" s="100">
        <v>9.5973883000000004</v>
      </c>
      <c r="AF55" s="100">
        <v>7.1980171000000004</v>
      </c>
      <c r="AH55" s="119">
        <v>1948</v>
      </c>
      <c r="AI55" s="100">
        <v>8053</v>
      </c>
      <c r="AJ55" s="100">
        <v>104.46638</v>
      </c>
      <c r="AK55" s="100">
        <v>166.55981</v>
      </c>
      <c r="AL55" s="100" t="s">
        <v>24</v>
      </c>
      <c r="AM55" s="100">
        <v>195.79798</v>
      </c>
      <c r="AN55" s="100">
        <v>108.19917</v>
      </c>
      <c r="AO55" s="100">
        <v>90.151477999999997</v>
      </c>
      <c r="AP55" s="100">
        <v>69.016336999999993</v>
      </c>
      <c r="AQ55" s="100" t="s">
        <v>24</v>
      </c>
      <c r="AR55" s="100">
        <v>23.408522999999999</v>
      </c>
      <c r="AS55" s="100">
        <v>10.480354999999999</v>
      </c>
      <c r="AT55" s="100">
        <v>67527.5</v>
      </c>
      <c r="AU55" s="100">
        <v>8.9973086000000002</v>
      </c>
      <c r="AV55" s="100">
        <v>5.5356082000000004</v>
      </c>
      <c r="AW55" s="100">
        <v>0.85493569999999997</v>
      </c>
      <c r="AY55" s="119">
        <v>1948</v>
      </c>
    </row>
    <row r="56" spans="2:51">
      <c r="B56" s="119">
        <v>1949</v>
      </c>
      <c r="C56" s="100">
        <v>3586</v>
      </c>
      <c r="D56" s="100">
        <v>90.268338</v>
      </c>
      <c r="E56" s="100">
        <v>155.66558000000001</v>
      </c>
      <c r="F56" s="100" t="s">
        <v>24</v>
      </c>
      <c r="G56" s="100">
        <v>183.48317</v>
      </c>
      <c r="H56" s="100">
        <v>101.27949</v>
      </c>
      <c r="I56" s="100">
        <v>84.833550000000002</v>
      </c>
      <c r="J56" s="100">
        <v>68.607083000000003</v>
      </c>
      <c r="K56" s="100" t="s">
        <v>24</v>
      </c>
      <c r="L56" s="100">
        <v>18.960502999999999</v>
      </c>
      <c r="M56" s="100">
        <v>8.4986373000000004</v>
      </c>
      <c r="N56" s="100">
        <v>30652.5</v>
      </c>
      <c r="O56" s="100">
        <v>7.8952451999999997</v>
      </c>
      <c r="P56" s="100">
        <v>4.3658000000000001</v>
      </c>
      <c r="R56" s="119">
        <v>1949</v>
      </c>
      <c r="S56" s="100">
        <v>4753</v>
      </c>
      <c r="T56" s="100">
        <v>120.77246</v>
      </c>
      <c r="U56" s="100">
        <v>182.36071000000001</v>
      </c>
      <c r="V56" s="100" t="s">
        <v>24</v>
      </c>
      <c r="W56" s="100">
        <v>214.69063</v>
      </c>
      <c r="X56" s="100">
        <v>117.15868</v>
      </c>
      <c r="Y56" s="100">
        <v>97.013987</v>
      </c>
      <c r="Z56" s="100">
        <v>70.022616999999997</v>
      </c>
      <c r="AA56" s="100" t="s">
        <v>24</v>
      </c>
      <c r="AB56" s="100">
        <v>30.507059999999999</v>
      </c>
      <c r="AC56" s="100">
        <v>14.374715999999999</v>
      </c>
      <c r="AD56" s="100">
        <v>36882.5</v>
      </c>
      <c r="AE56" s="100">
        <v>9.6588975000000001</v>
      </c>
      <c r="AF56" s="100">
        <v>7.7698486000000004</v>
      </c>
      <c r="AH56" s="119">
        <v>1949</v>
      </c>
      <c r="AI56" s="100">
        <v>8339</v>
      </c>
      <c r="AJ56" s="100">
        <v>105.44884</v>
      </c>
      <c r="AK56" s="100">
        <v>170.52277000000001</v>
      </c>
      <c r="AL56" s="100" t="s">
        <v>24</v>
      </c>
      <c r="AM56" s="100">
        <v>200.98546999999999</v>
      </c>
      <c r="AN56" s="100">
        <v>109.97481999999999</v>
      </c>
      <c r="AO56" s="100">
        <v>91.452571000000006</v>
      </c>
      <c r="AP56" s="100">
        <v>69.413899000000001</v>
      </c>
      <c r="AQ56" s="100" t="s">
        <v>24</v>
      </c>
      <c r="AR56" s="100">
        <v>24.175920000000001</v>
      </c>
      <c r="AS56" s="100">
        <v>11.080254999999999</v>
      </c>
      <c r="AT56" s="100">
        <v>67535</v>
      </c>
      <c r="AU56" s="100">
        <v>8.7697541999999995</v>
      </c>
      <c r="AV56" s="100">
        <v>5.7389047</v>
      </c>
      <c r="AW56" s="100">
        <v>0.85361359999999997</v>
      </c>
      <c r="AY56" s="119">
        <v>1949</v>
      </c>
    </row>
    <row r="57" spans="2:51">
      <c r="B57" s="120">
        <v>1950</v>
      </c>
      <c r="C57" s="100">
        <v>4035</v>
      </c>
      <c r="D57" s="100">
        <v>97.868005999999994</v>
      </c>
      <c r="E57" s="100">
        <v>171.89949999999999</v>
      </c>
      <c r="F57" s="100" t="s">
        <v>24</v>
      </c>
      <c r="G57" s="100">
        <v>202.37208999999999</v>
      </c>
      <c r="H57" s="100">
        <v>111.40264000000001</v>
      </c>
      <c r="I57" s="100">
        <v>92.650716000000003</v>
      </c>
      <c r="J57" s="100">
        <v>68.909271000000004</v>
      </c>
      <c r="K57" s="100" t="s">
        <v>24</v>
      </c>
      <c r="L57" s="100">
        <v>19.620715000000001</v>
      </c>
      <c r="M57" s="100">
        <v>9.2291857000000004</v>
      </c>
      <c r="N57" s="100">
        <v>33390</v>
      </c>
      <c r="O57" s="100">
        <v>8.2828934000000007</v>
      </c>
      <c r="P57" s="100">
        <v>4.6025811000000001</v>
      </c>
      <c r="R57" s="120">
        <v>1950</v>
      </c>
      <c r="S57" s="100">
        <v>5351</v>
      </c>
      <c r="T57" s="100">
        <v>131.93450999999999</v>
      </c>
      <c r="U57" s="100">
        <v>200.42787999999999</v>
      </c>
      <c r="V57" s="100" t="s">
        <v>24</v>
      </c>
      <c r="W57" s="100">
        <v>236.57471000000001</v>
      </c>
      <c r="X57" s="100">
        <v>128.03162</v>
      </c>
      <c r="Y57" s="100">
        <v>105.54958000000001</v>
      </c>
      <c r="Z57" s="100">
        <v>70.515324000000007</v>
      </c>
      <c r="AA57" s="100" t="s">
        <v>24</v>
      </c>
      <c r="AB57" s="100">
        <v>30.675304000000001</v>
      </c>
      <c r="AC57" s="100">
        <v>15.524995000000001</v>
      </c>
      <c r="AD57" s="100">
        <v>39447.5</v>
      </c>
      <c r="AE57" s="100">
        <v>10.023249</v>
      </c>
      <c r="AF57" s="100">
        <v>8.1191084</v>
      </c>
      <c r="AH57" s="120">
        <v>1950</v>
      </c>
      <c r="AI57" s="100">
        <v>9386</v>
      </c>
      <c r="AJ57" s="100">
        <v>114.76151</v>
      </c>
      <c r="AK57" s="100">
        <v>187.95304999999999</v>
      </c>
      <c r="AL57" s="100" t="s">
        <v>24</v>
      </c>
      <c r="AM57" s="100">
        <v>221.75747999999999</v>
      </c>
      <c r="AN57" s="100">
        <v>120.60522</v>
      </c>
      <c r="AO57" s="100">
        <v>99.727592999999999</v>
      </c>
      <c r="AP57" s="100">
        <v>69.824986999999993</v>
      </c>
      <c r="AQ57" s="100" t="s">
        <v>24</v>
      </c>
      <c r="AR57" s="100">
        <v>24.694151000000002</v>
      </c>
      <c r="AS57" s="100">
        <v>12.004553</v>
      </c>
      <c r="AT57" s="100">
        <v>72837.5</v>
      </c>
      <c r="AU57" s="100">
        <v>9.1426294000000006</v>
      </c>
      <c r="AV57" s="100">
        <v>6.0130559999999997</v>
      </c>
      <c r="AW57" s="100">
        <v>0.85766260000000005</v>
      </c>
      <c r="AY57" s="120">
        <v>1950</v>
      </c>
    </row>
    <row r="58" spans="2:51">
      <c r="B58" s="120">
        <v>1951</v>
      </c>
      <c r="C58" s="100">
        <v>4300</v>
      </c>
      <c r="D58" s="100">
        <v>101.08846</v>
      </c>
      <c r="E58" s="100">
        <v>177.72395</v>
      </c>
      <c r="F58" s="100" t="s">
        <v>24</v>
      </c>
      <c r="G58" s="100">
        <v>208.97331</v>
      </c>
      <c r="H58" s="100">
        <v>115.77463</v>
      </c>
      <c r="I58" s="100">
        <v>96.711003000000005</v>
      </c>
      <c r="J58" s="100">
        <v>68.365318000000002</v>
      </c>
      <c r="K58" s="100" t="s">
        <v>24</v>
      </c>
      <c r="L58" s="100">
        <v>19.609632000000001</v>
      </c>
      <c r="M58" s="100">
        <v>9.3573868999999998</v>
      </c>
      <c r="N58" s="100">
        <v>37657.5</v>
      </c>
      <c r="O58" s="100">
        <v>9.0501080999999992</v>
      </c>
      <c r="P58" s="100">
        <v>4.8931740000000001</v>
      </c>
      <c r="R58" s="120">
        <v>1951</v>
      </c>
      <c r="S58" s="100">
        <v>5781</v>
      </c>
      <c r="T58" s="100">
        <v>138.69962000000001</v>
      </c>
      <c r="U58" s="100">
        <v>210.79604</v>
      </c>
      <c r="V58" s="100" t="s">
        <v>24</v>
      </c>
      <c r="W58" s="100">
        <v>248.76866999999999</v>
      </c>
      <c r="X58" s="100">
        <v>134.38123999999999</v>
      </c>
      <c r="Y58" s="100">
        <v>110.71173</v>
      </c>
      <c r="Z58" s="100">
        <v>70.687089</v>
      </c>
      <c r="AA58" s="100" t="s">
        <v>24</v>
      </c>
      <c r="AB58" s="100">
        <v>31.297709999999999</v>
      </c>
      <c r="AC58" s="100">
        <v>16.132273000000001</v>
      </c>
      <c r="AD58" s="100">
        <v>41615</v>
      </c>
      <c r="AE58" s="100">
        <v>10.289536</v>
      </c>
      <c r="AF58" s="100">
        <v>8.2135543999999996</v>
      </c>
      <c r="AH58" s="120">
        <v>1951</v>
      </c>
      <c r="AI58" s="100">
        <v>10081</v>
      </c>
      <c r="AJ58" s="100">
        <v>119.70267</v>
      </c>
      <c r="AK58" s="100">
        <v>196.48903999999999</v>
      </c>
      <c r="AL58" s="100" t="s">
        <v>24</v>
      </c>
      <c r="AM58" s="100">
        <v>231.68555000000001</v>
      </c>
      <c r="AN58" s="100">
        <v>126.20283000000001</v>
      </c>
      <c r="AO58" s="100">
        <v>104.49872000000001</v>
      </c>
      <c r="AP58" s="100">
        <v>69.696585999999996</v>
      </c>
      <c r="AQ58" s="100" t="s">
        <v>24</v>
      </c>
      <c r="AR58" s="100">
        <v>24.953588</v>
      </c>
      <c r="AS58" s="100">
        <v>12.325768999999999</v>
      </c>
      <c r="AT58" s="100">
        <v>79272.5</v>
      </c>
      <c r="AU58" s="100">
        <v>9.6610159000000007</v>
      </c>
      <c r="AV58" s="100">
        <v>6.2113370999999997</v>
      </c>
      <c r="AW58" s="100">
        <v>0.84310859999999999</v>
      </c>
      <c r="AY58" s="120">
        <v>1951</v>
      </c>
    </row>
    <row r="59" spans="2:51">
      <c r="B59" s="120">
        <v>1952</v>
      </c>
      <c r="C59" s="100">
        <v>4675</v>
      </c>
      <c r="D59" s="100">
        <v>106.91579</v>
      </c>
      <c r="E59" s="100">
        <v>192.41033999999999</v>
      </c>
      <c r="F59" s="100" t="s">
        <v>24</v>
      </c>
      <c r="G59" s="100">
        <v>227.10257999999999</v>
      </c>
      <c r="H59" s="100">
        <v>124.47586</v>
      </c>
      <c r="I59" s="100">
        <v>103.45823</v>
      </c>
      <c r="J59" s="100">
        <v>68.948437999999996</v>
      </c>
      <c r="K59" s="100" t="s">
        <v>24</v>
      </c>
      <c r="L59" s="100">
        <v>20.741824999999999</v>
      </c>
      <c r="M59" s="100">
        <v>10.196070000000001</v>
      </c>
      <c r="N59" s="100">
        <v>38597.5</v>
      </c>
      <c r="O59" s="100">
        <v>9.0197933999999993</v>
      </c>
      <c r="P59" s="100">
        <v>5.0607724999999997</v>
      </c>
      <c r="R59" s="120">
        <v>1952</v>
      </c>
      <c r="S59" s="100">
        <v>6123</v>
      </c>
      <c r="T59" s="100">
        <v>143.60093000000001</v>
      </c>
      <c r="U59" s="100">
        <v>220.53964999999999</v>
      </c>
      <c r="V59" s="100" t="s">
        <v>24</v>
      </c>
      <c r="W59" s="100">
        <v>261.05088000000001</v>
      </c>
      <c r="X59" s="100">
        <v>139.85997</v>
      </c>
      <c r="Y59" s="100">
        <v>114.84715</v>
      </c>
      <c r="Z59" s="100">
        <v>70.759022999999999</v>
      </c>
      <c r="AA59" s="100" t="s">
        <v>24</v>
      </c>
      <c r="AB59" s="100">
        <v>32.219532999999998</v>
      </c>
      <c r="AC59" s="100">
        <v>17.129189</v>
      </c>
      <c r="AD59" s="100">
        <v>44487.5</v>
      </c>
      <c r="AE59" s="100">
        <v>10.752006</v>
      </c>
      <c r="AF59" s="100">
        <v>8.9877368999999998</v>
      </c>
      <c r="AH59" s="120">
        <v>1952</v>
      </c>
      <c r="AI59" s="100">
        <v>10798</v>
      </c>
      <c r="AJ59" s="100">
        <v>125.0275</v>
      </c>
      <c r="AK59" s="100">
        <v>208.53009</v>
      </c>
      <c r="AL59" s="100" t="s">
        <v>24</v>
      </c>
      <c r="AM59" s="100">
        <v>246.73557</v>
      </c>
      <c r="AN59" s="100">
        <v>133.13051999999999</v>
      </c>
      <c r="AO59" s="100">
        <v>109.81095000000001</v>
      </c>
      <c r="AP59" s="100">
        <v>69.975224999999995</v>
      </c>
      <c r="AQ59" s="100" t="s">
        <v>24</v>
      </c>
      <c r="AR59" s="100">
        <v>25.992345</v>
      </c>
      <c r="AS59" s="100">
        <v>13.23333</v>
      </c>
      <c r="AT59" s="100">
        <v>83085</v>
      </c>
      <c r="AU59" s="100">
        <v>9.8713288000000006</v>
      </c>
      <c r="AV59" s="100">
        <v>6.6063165000000001</v>
      </c>
      <c r="AW59" s="100">
        <v>0.87245240000000002</v>
      </c>
      <c r="AY59" s="120">
        <v>1952</v>
      </c>
    </row>
    <row r="60" spans="2:51">
      <c r="B60" s="120">
        <v>1953</v>
      </c>
      <c r="C60" s="100">
        <v>4612</v>
      </c>
      <c r="D60" s="100">
        <v>103.34782</v>
      </c>
      <c r="E60" s="100">
        <v>186.54299</v>
      </c>
      <c r="F60" s="100" t="s">
        <v>24</v>
      </c>
      <c r="G60" s="100">
        <v>219.86621</v>
      </c>
      <c r="H60" s="100">
        <v>120.62349</v>
      </c>
      <c r="I60" s="100">
        <v>100.21639</v>
      </c>
      <c r="J60" s="100">
        <v>68.910450999999995</v>
      </c>
      <c r="K60" s="100" t="s">
        <v>24</v>
      </c>
      <c r="L60" s="100">
        <v>20.742073000000001</v>
      </c>
      <c r="M60" s="100">
        <v>10.28959</v>
      </c>
      <c r="N60" s="100">
        <v>38162.5</v>
      </c>
      <c r="O60" s="100">
        <v>8.7378362999999997</v>
      </c>
      <c r="P60" s="100">
        <v>5.1565893999999997</v>
      </c>
      <c r="R60" s="120">
        <v>1953</v>
      </c>
      <c r="S60" s="100">
        <v>6063</v>
      </c>
      <c r="T60" s="100">
        <v>139.29284999999999</v>
      </c>
      <c r="U60" s="100">
        <v>212.37977000000001</v>
      </c>
      <c r="V60" s="100" t="s">
        <v>24</v>
      </c>
      <c r="W60" s="100">
        <v>251.09630999999999</v>
      </c>
      <c r="X60" s="100">
        <v>134.19623999999999</v>
      </c>
      <c r="Y60" s="100">
        <v>109.72150999999999</v>
      </c>
      <c r="Z60" s="100">
        <v>71.234532000000002</v>
      </c>
      <c r="AA60" s="100" t="s">
        <v>24</v>
      </c>
      <c r="AB60" s="100">
        <v>32.304986999999997</v>
      </c>
      <c r="AC60" s="100">
        <v>17.143584000000001</v>
      </c>
      <c r="AD60" s="100">
        <v>41267.5</v>
      </c>
      <c r="AE60" s="100">
        <v>9.7746274999999994</v>
      </c>
      <c r="AF60" s="100">
        <v>8.5375440999999999</v>
      </c>
      <c r="AH60" s="120">
        <v>1953</v>
      </c>
      <c r="AI60" s="100">
        <v>10675</v>
      </c>
      <c r="AJ60" s="100">
        <v>121.09627999999999</v>
      </c>
      <c r="AK60" s="100">
        <v>201.57365999999999</v>
      </c>
      <c r="AL60" s="100" t="s">
        <v>24</v>
      </c>
      <c r="AM60" s="100">
        <v>238.16557</v>
      </c>
      <c r="AN60" s="100">
        <v>128.42676</v>
      </c>
      <c r="AO60" s="100">
        <v>105.65379</v>
      </c>
      <c r="AP60" s="100">
        <v>70.230254000000002</v>
      </c>
      <c r="AQ60" s="100" t="s">
        <v>24</v>
      </c>
      <c r="AR60" s="100">
        <v>26.034680000000002</v>
      </c>
      <c r="AS60" s="100">
        <v>13.312466000000001</v>
      </c>
      <c r="AT60" s="100">
        <v>79430</v>
      </c>
      <c r="AU60" s="100">
        <v>9.2474445000000003</v>
      </c>
      <c r="AV60" s="100">
        <v>6.4923627000000002</v>
      </c>
      <c r="AW60" s="100">
        <v>0.87834630000000002</v>
      </c>
      <c r="AY60" s="120">
        <v>1953</v>
      </c>
    </row>
    <row r="61" spans="2:51">
      <c r="B61" s="120">
        <v>1954</v>
      </c>
      <c r="C61" s="100">
        <v>4671</v>
      </c>
      <c r="D61" s="100">
        <v>102.74741</v>
      </c>
      <c r="E61" s="100">
        <v>190.78093999999999</v>
      </c>
      <c r="F61" s="100" t="s">
        <v>24</v>
      </c>
      <c r="G61" s="100">
        <v>225.68487999999999</v>
      </c>
      <c r="H61" s="100">
        <v>121.47474</v>
      </c>
      <c r="I61" s="100">
        <v>100.02135</v>
      </c>
      <c r="J61" s="100">
        <v>69.514989</v>
      </c>
      <c r="K61" s="100" t="s">
        <v>24</v>
      </c>
      <c r="L61" s="100">
        <v>20.504829000000001</v>
      </c>
      <c r="M61" s="100">
        <v>10.201586000000001</v>
      </c>
      <c r="N61" s="100">
        <v>36795</v>
      </c>
      <c r="O61" s="100">
        <v>8.2700261000000008</v>
      </c>
      <c r="P61" s="100">
        <v>5.0052881999999999</v>
      </c>
      <c r="R61" s="120">
        <v>1954</v>
      </c>
      <c r="S61" s="100">
        <v>6292</v>
      </c>
      <c r="T61" s="100">
        <v>141.69895</v>
      </c>
      <c r="U61" s="100">
        <v>214.84236999999999</v>
      </c>
      <c r="V61" s="100" t="s">
        <v>24</v>
      </c>
      <c r="W61" s="100">
        <v>253.96777</v>
      </c>
      <c r="X61" s="100">
        <v>135.66533999999999</v>
      </c>
      <c r="Y61" s="100">
        <v>110.88145</v>
      </c>
      <c r="Z61" s="100">
        <v>71.272054999999995</v>
      </c>
      <c r="AA61" s="100" t="s">
        <v>24</v>
      </c>
      <c r="AB61" s="100">
        <v>32.377913999999997</v>
      </c>
      <c r="AC61" s="100">
        <v>17.469042999999999</v>
      </c>
      <c r="AD61" s="100">
        <v>42935</v>
      </c>
      <c r="AE61" s="100">
        <v>9.9739819000000001</v>
      </c>
      <c r="AF61" s="100">
        <v>9.0872533000000004</v>
      </c>
      <c r="AH61" s="120">
        <v>1954</v>
      </c>
      <c r="AI61" s="100">
        <v>10963</v>
      </c>
      <c r="AJ61" s="100">
        <v>121.9941</v>
      </c>
      <c r="AK61" s="100">
        <v>204.44798</v>
      </c>
      <c r="AL61" s="100" t="s">
        <v>24</v>
      </c>
      <c r="AM61" s="100">
        <v>241.90260000000001</v>
      </c>
      <c r="AN61" s="100">
        <v>129.37227999999999</v>
      </c>
      <c r="AO61" s="100">
        <v>105.98520000000001</v>
      </c>
      <c r="AP61" s="100">
        <v>70.523447000000004</v>
      </c>
      <c r="AQ61" s="100" t="s">
        <v>24</v>
      </c>
      <c r="AR61" s="100">
        <v>25.970673000000001</v>
      </c>
      <c r="AS61" s="100">
        <v>13.401381000000001</v>
      </c>
      <c r="AT61" s="100">
        <v>79730</v>
      </c>
      <c r="AU61" s="100">
        <v>9.1079404999999998</v>
      </c>
      <c r="AV61" s="100">
        <v>6.6023654000000001</v>
      </c>
      <c r="AW61" s="100">
        <v>0.88800429999999997</v>
      </c>
      <c r="AY61" s="120">
        <v>1954</v>
      </c>
    </row>
    <row r="62" spans="2:51">
      <c r="B62" s="120">
        <v>1955</v>
      </c>
      <c r="C62" s="100">
        <v>4811</v>
      </c>
      <c r="D62" s="100">
        <v>103.32238</v>
      </c>
      <c r="E62" s="100">
        <v>197.94041000000001</v>
      </c>
      <c r="F62" s="100" t="s">
        <v>24</v>
      </c>
      <c r="G62" s="100">
        <v>235.08805000000001</v>
      </c>
      <c r="H62" s="100">
        <v>124.30768</v>
      </c>
      <c r="I62" s="100">
        <v>101.81938</v>
      </c>
      <c r="J62" s="100">
        <v>70.074309</v>
      </c>
      <c r="K62" s="100" t="s">
        <v>24</v>
      </c>
      <c r="L62" s="100">
        <v>20.843081000000002</v>
      </c>
      <c r="M62" s="100">
        <v>10.416124999999999</v>
      </c>
      <c r="N62" s="100">
        <v>36117.5</v>
      </c>
      <c r="O62" s="100">
        <v>7.9258926000000001</v>
      </c>
      <c r="P62" s="100">
        <v>4.9032219000000001</v>
      </c>
      <c r="R62" s="120">
        <v>1955</v>
      </c>
      <c r="S62" s="100">
        <v>6224</v>
      </c>
      <c r="T62" s="100">
        <v>136.98992000000001</v>
      </c>
      <c r="U62" s="100">
        <v>209.84002000000001</v>
      </c>
      <c r="V62" s="100" t="s">
        <v>24</v>
      </c>
      <c r="W62" s="100">
        <v>249.08387999999999</v>
      </c>
      <c r="X62" s="100">
        <v>130.57314</v>
      </c>
      <c r="Y62" s="100">
        <v>105.83047000000001</v>
      </c>
      <c r="Z62" s="100">
        <v>72.155366000000001</v>
      </c>
      <c r="AA62" s="100" t="s">
        <v>24</v>
      </c>
      <c r="AB62" s="100">
        <v>32.013167000000003</v>
      </c>
      <c r="AC62" s="100">
        <v>17.362196000000001</v>
      </c>
      <c r="AD62" s="100">
        <v>38392.5</v>
      </c>
      <c r="AE62" s="100">
        <v>8.7214057</v>
      </c>
      <c r="AF62" s="100">
        <v>8.3177164999999995</v>
      </c>
      <c r="AH62" s="120">
        <v>1955</v>
      </c>
      <c r="AI62" s="100">
        <v>11035</v>
      </c>
      <c r="AJ62" s="100">
        <v>119.94956000000001</v>
      </c>
      <c r="AK62" s="100">
        <v>204.88064</v>
      </c>
      <c r="AL62" s="100" t="s">
        <v>24</v>
      </c>
      <c r="AM62" s="100">
        <v>243.32947999999999</v>
      </c>
      <c r="AN62" s="100">
        <v>127.92198999999999</v>
      </c>
      <c r="AO62" s="100">
        <v>104.11929000000001</v>
      </c>
      <c r="AP62" s="100">
        <v>71.248074000000003</v>
      </c>
      <c r="AQ62" s="100" t="s">
        <v>24</v>
      </c>
      <c r="AR62" s="100">
        <v>25.950051999999999</v>
      </c>
      <c r="AS62" s="100">
        <v>13.451411999999999</v>
      </c>
      <c r="AT62" s="100">
        <v>74510</v>
      </c>
      <c r="AU62" s="100">
        <v>8.3167764000000002</v>
      </c>
      <c r="AV62" s="100">
        <v>6.2185851999999997</v>
      </c>
      <c r="AW62" s="100">
        <v>0.94329200000000002</v>
      </c>
      <c r="AY62" s="120">
        <v>1955</v>
      </c>
    </row>
    <row r="63" spans="2:51">
      <c r="B63" s="120">
        <v>1956</v>
      </c>
      <c r="C63" s="100">
        <v>4965</v>
      </c>
      <c r="D63" s="100">
        <v>103.95729</v>
      </c>
      <c r="E63" s="100">
        <v>201.30566999999999</v>
      </c>
      <c r="F63" s="100" t="s">
        <v>24</v>
      </c>
      <c r="G63" s="100">
        <v>239.65741</v>
      </c>
      <c r="H63" s="100">
        <v>125.96678</v>
      </c>
      <c r="I63" s="100">
        <v>103.01873000000001</v>
      </c>
      <c r="J63" s="100">
        <v>70.381168000000002</v>
      </c>
      <c r="K63" s="100" t="s">
        <v>24</v>
      </c>
      <c r="L63" s="100">
        <v>20.343357999999998</v>
      </c>
      <c r="M63" s="100">
        <v>10.30254</v>
      </c>
      <c r="N63" s="100">
        <v>36060</v>
      </c>
      <c r="O63" s="100">
        <v>7.7155145000000003</v>
      </c>
      <c r="P63" s="100">
        <v>4.8869404000000003</v>
      </c>
      <c r="R63" s="120">
        <v>1956</v>
      </c>
      <c r="S63" s="100">
        <v>6597</v>
      </c>
      <c r="T63" s="100">
        <v>141.88622000000001</v>
      </c>
      <c r="U63" s="100">
        <v>219.19174000000001</v>
      </c>
      <c r="V63" s="100" t="s">
        <v>24</v>
      </c>
      <c r="W63" s="100">
        <v>261.06094999999999</v>
      </c>
      <c r="X63" s="100">
        <v>134.76933</v>
      </c>
      <c r="Y63" s="100">
        <v>108.37178</v>
      </c>
      <c r="Z63" s="100">
        <v>72.856979999999993</v>
      </c>
      <c r="AA63" s="100" t="s">
        <v>24</v>
      </c>
      <c r="AB63" s="100">
        <v>31.935905999999999</v>
      </c>
      <c r="AC63" s="100">
        <v>17.408169999999998</v>
      </c>
      <c r="AD63" s="100">
        <v>37420</v>
      </c>
      <c r="AE63" s="100">
        <v>8.3109383999999995</v>
      </c>
      <c r="AF63" s="100">
        <v>7.9842534000000001</v>
      </c>
      <c r="AH63" s="120">
        <v>1956</v>
      </c>
      <c r="AI63" s="100">
        <v>11562</v>
      </c>
      <c r="AJ63" s="100">
        <v>122.66723</v>
      </c>
      <c r="AK63" s="100">
        <v>211.9674</v>
      </c>
      <c r="AL63" s="100" t="s">
        <v>24</v>
      </c>
      <c r="AM63" s="100">
        <v>252.51881</v>
      </c>
      <c r="AN63" s="100">
        <v>131.19820000000001</v>
      </c>
      <c r="AO63" s="100">
        <v>106.21494</v>
      </c>
      <c r="AP63" s="100">
        <v>71.793807000000001</v>
      </c>
      <c r="AQ63" s="100" t="s">
        <v>24</v>
      </c>
      <c r="AR63" s="100">
        <v>25.657412999999998</v>
      </c>
      <c r="AS63" s="100">
        <v>13.430443</v>
      </c>
      <c r="AT63" s="100">
        <v>73480</v>
      </c>
      <c r="AU63" s="100">
        <v>8.0076719999999995</v>
      </c>
      <c r="AV63" s="100">
        <v>6.0900537000000003</v>
      </c>
      <c r="AW63" s="100">
        <v>0.91839990000000005</v>
      </c>
      <c r="AY63" s="120">
        <v>1956</v>
      </c>
    </row>
    <row r="64" spans="2:51">
      <c r="B64" s="120">
        <v>1957</v>
      </c>
      <c r="C64" s="100">
        <v>5037</v>
      </c>
      <c r="D64" s="100">
        <v>103.16858999999999</v>
      </c>
      <c r="E64" s="100">
        <v>199.85357999999999</v>
      </c>
      <c r="F64" s="100" t="s">
        <v>24</v>
      </c>
      <c r="G64" s="100">
        <v>237.93260000000001</v>
      </c>
      <c r="H64" s="100">
        <v>125.2051</v>
      </c>
      <c r="I64" s="100">
        <v>102.27101</v>
      </c>
      <c r="J64" s="100">
        <v>70.509929999999997</v>
      </c>
      <c r="K64" s="100" t="s">
        <v>24</v>
      </c>
      <c r="L64" s="100">
        <v>21.486158</v>
      </c>
      <c r="M64" s="100">
        <v>10.568833</v>
      </c>
      <c r="N64" s="100">
        <v>35655</v>
      </c>
      <c r="O64" s="100">
        <v>7.4626397000000004</v>
      </c>
      <c r="P64" s="100">
        <v>4.6913548</v>
      </c>
      <c r="R64" s="120">
        <v>1957</v>
      </c>
      <c r="S64" s="100">
        <v>6440</v>
      </c>
      <c r="T64" s="100">
        <v>135.35382999999999</v>
      </c>
      <c r="U64" s="100">
        <v>208.87241</v>
      </c>
      <c r="V64" s="100" t="s">
        <v>24</v>
      </c>
      <c r="W64" s="100">
        <v>249.23649</v>
      </c>
      <c r="X64" s="100">
        <v>128.17078000000001</v>
      </c>
      <c r="Y64" s="100">
        <v>103.20820999999999</v>
      </c>
      <c r="Z64" s="100">
        <v>72.994564999999994</v>
      </c>
      <c r="AA64" s="100" t="s">
        <v>24</v>
      </c>
      <c r="AB64" s="100">
        <v>32.110092000000002</v>
      </c>
      <c r="AC64" s="100">
        <v>17.268193</v>
      </c>
      <c r="AD64" s="100">
        <v>35835</v>
      </c>
      <c r="AE64" s="100">
        <v>7.7792250000000003</v>
      </c>
      <c r="AF64" s="100">
        <v>7.6134123999999996</v>
      </c>
      <c r="AH64" s="120">
        <v>1957</v>
      </c>
      <c r="AI64" s="100">
        <v>11477</v>
      </c>
      <c r="AJ64" s="100">
        <v>119.05355</v>
      </c>
      <c r="AK64" s="100">
        <v>205.60614000000001</v>
      </c>
      <c r="AL64" s="100" t="s">
        <v>24</v>
      </c>
      <c r="AM64" s="100">
        <v>245.21673999999999</v>
      </c>
      <c r="AN64" s="100">
        <v>127.22190999999999</v>
      </c>
      <c r="AO64" s="100">
        <v>103.06779</v>
      </c>
      <c r="AP64" s="100">
        <v>71.904357000000005</v>
      </c>
      <c r="AQ64" s="100" t="s">
        <v>24</v>
      </c>
      <c r="AR64" s="100">
        <v>26.384515</v>
      </c>
      <c r="AS64" s="100">
        <v>13.509823000000001</v>
      </c>
      <c r="AT64" s="100">
        <v>71490</v>
      </c>
      <c r="AU64" s="100">
        <v>7.6180428999999998</v>
      </c>
      <c r="AV64" s="100">
        <v>5.8089010999999999</v>
      </c>
      <c r="AW64" s="100">
        <v>0.95682140000000004</v>
      </c>
      <c r="AY64" s="120">
        <v>1957</v>
      </c>
    </row>
    <row r="65" spans="2:51">
      <c r="B65" s="121">
        <v>1958</v>
      </c>
      <c r="C65" s="100">
        <v>4963</v>
      </c>
      <c r="D65" s="100">
        <v>99.726720999999998</v>
      </c>
      <c r="E65" s="100">
        <v>194.67649</v>
      </c>
      <c r="F65" s="100" t="s">
        <v>24</v>
      </c>
      <c r="G65" s="100">
        <v>232.02504999999999</v>
      </c>
      <c r="H65" s="100">
        <v>121.55726</v>
      </c>
      <c r="I65" s="100">
        <v>99.176761999999997</v>
      </c>
      <c r="J65" s="100">
        <v>70.482262000000006</v>
      </c>
      <c r="K65" s="100" t="s">
        <v>24</v>
      </c>
      <c r="L65" s="100">
        <v>20.872235</v>
      </c>
      <c r="M65" s="100">
        <v>10.548353000000001</v>
      </c>
      <c r="N65" s="100">
        <v>35480</v>
      </c>
      <c r="O65" s="100">
        <v>7.2857202000000001</v>
      </c>
      <c r="P65" s="100">
        <v>4.7963122</v>
      </c>
      <c r="R65" s="121">
        <v>1958</v>
      </c>
      <c r="S65" s="100">
        <v>6397</v>
      </c>
      <c r="T65" s="100">
        <v>131.46861999999999</v>
      </c>
      <c r="U65" s="100">
        <v>201.24905999999999</v>
      </c>
      <c r="V65" s="100" t="s">
        <v>24</v>
      </c>
      <c r="W65" s="100">
        <v>239.87772000000001</v>
      </c>
      <c r="X65" s="100">
        <v>123.46635999999999</v>
      </c>
      <c r="Y65" s="100">
        <v>99.049861000000007</v>
      </c>
      <c r="Z65" s="100">
        <v>72.963498999999999</v>
      </c>
      <c r="AA65" s="100" t="s">
        <v>24</v>
      </c>
      <c r="AB65" s="100">
        <v>31.680864</v>
      </c>
      <c r="AC65" s="100">
        <v>17.443351</v>
      </c>
      <c r="AD65" s="100">
        <v>35970</v>
      </c>
      <c r="AE65" s="100">
        <v>7.6385645000000002</v>
      </c>
      <c r="AF65" s="100">
        <v>7.8754638999999997</v>
      </c>
      <c r="AH65" s="121">
        <v>1958</v>
      </c>
      <c r="AI65" s="100">
        <v>11360</v>
      </c>
      <c r="AJ65" s="100">
        <v>115.419</v>
      </c>
      <c r="AK65" s="100">
        <v>198.94624999999999</v>
      </c>
      <c r="AL65" s="100" t="s">
        <v>24</v>
      </c>
      <c r="AM65" s="100">
        <v>237.19821999999999</v>
      </c>
      <c r="AN65" s="100">
        <v>122.94257</v>
      </c>
      <c r="AO65" s="100">
        <v>99.339359000000002</v>
      </c>
      <c r="AP65" s="100">
        <v>71.879732000000004</v>
      </c>
      <c r="AQ65" s="100" t="s">
        <v>24</v>
      </c>
      <c r="AR65" s="100">
        <v>25.835796999999999</v>
      </c>
      <c r="AS65" s="100">
        <v>13.568553</v>
      </c>
      <c r="AT65" s="100">
        <v>71450</v>
      </c>
      <c r="AU65" s="100">
        <v>7.4591807000000001</v>
      </c>
      <c r="AV65" s="100">
        <v>5.9717335</v>
      </c>
      <c r="AW65" s="100">
        <v>0.96734109999999995</v>
      </c>
      <c r="AY65" s="121">
        <v>1958</v>
      </c>
    </row>
    <row r="66" spans="2:51">
      <c r="B66" s="121">
        <v>1959</v>
      </c>
      <c r="C66" s="100">
        <v>5110</v>
      </c>
      <c r="D66" s="100">
        <v>100.58659</v>
      </c>
      <c r="E66" s="100">
        <v>198.07731999999999</v>
      </c>
      <c r="F66" s="100" t="s">
        <v>24</v>
      </c>
      <c r="G66" s="100">
        <v>235.73262</v>
      </c>
      <c r="H66" s="100">
        <v>122.98161</v>
      </c>
      <c r="I66" s="100">
        <v>99.657957999999994</v>
      </c>
      <c r="J66" s="100">
        <v>70.956644999999995</v>
      </c>
      <c r="K66" s="100" t="s">
        <v>24</v>
      </c>
      <c r="L66" s="100">
        <v>20.13317</v>
      </c>
      <c r="M66" s="100">
        <v>10.16046</v>
      </c>
      <c r="N66" s="100">
        <v>34295</v>
      </c>
      <c r="O66" s="100">
        <v>6.8995695000000001</v>
      </c>
      <c r="P66" s="100">
        <v>4.4027215999999996</v>
      </c>
      <c r="R66" s="121">
        <v>1959</v>
      </c>
      <c r="S66" s="100">
        <v>6801</v>
      </c>
      <c r="T66" s="100">
        <v>136.67054999999999</v>
      </c>
      <c r="U66" s="100">
        <v>210.15944999999999</v>
      </c>
      <c r="V66" s="100" t="s">
        <v>24</v>
      </c>
      <c r="W66" s="100">
        <v>251.58575999999999</v>
      </c>
      <c r="X66" s="100">
        <v>128.04802000000001</v>
      </c>
      <c r="Y66" s="100">
        <v>102.38203</v>
      </c>
      <c r="Z66" s="100">
        <v>73.352816000000004</v>
      </c>
      <c r="AA66" s="100" t="s">
        <v>24</v>
      </c>
      <c r="AB66" s="100">
        <v>31.931076999999998</v>
      </c>
      <c r="AC66" s="100">
        <v>17.474754999999998</v>
      </c>
      <c r="AD66" s="100">
        <v>36832.5</v>
      </c>
      <c r="AE66" s="100">
        <v>7.6509628000000003</v>
      </c>
      <c r="AF66" s="100">
        <v>7.7421084000000002</v>
      </c>
      <c r="AH66" s="121">
        <v>1959</v>
      </c>
      <c r="AI66" s="100">
        <v>11911</v>
      </c>
      <c r="AJ66" s="100">
        <v>118.44199</v>
      </c>
      <c r="AK66" s="100">
        <v>205.83340000000001</v>
      </c>
      <c r="AL66" s="100" t="s">
        <v>24</v>
      </c>
      <c r="AM66" s="100">
        <v>245.93989999999999</v>
      </c>
      <c r="AN66" s="100">
        <v>126.2898</v>
      </c>
      <c r="AO66" s="100">
        <v>101.49262</v>
      </c>
      <c r="AP66" s="100">
        <v>72.324937000000006</v>
      </c>
      <c r="AQ66" s="100" t="s">
        <v>24</v>
      </c>
      <c r="AR66" s="100">
        <v>25.516280999999999</v>
      </c>
      <c r="AS66" s="100">
        <v>13.351343</v>
      </c>
      <c r="AT66" s="100">
        <v>71127.5</v>
      </c>
      <c r="AU66" s="100">
        <v>7.2692570999999999</v>
      </c>
      <c r="AV66" s="100">
        <v>5.6689189000000004</v>
      </c>
      <c r="AW66" s="100">
        <v>0.94250970000000001</v>
      </c>
      <c r="AY66" s="121">
        <v>1959</v>
      </c>
    </row>
    <row r="67" spans="2:51">
      <c r="B67" s="121">
        <v>1960</v>
      </c>
      <c r="C67" s="100">
        <v>5183</v>
      </c>
      <c r="D67" s="100">
        <v>99.820888999999994</v>
      </c>
      <c r="E67" s="100">
        <v>193.88660999999999</v>
      </c>
      <c r="F67" s="100" t="s">
        <v>24</v>
      </c>
      <c r="G67" s="100">
        <v>230.52875</v>
      </c>
      <c r="H67" s="100">
        <v>121.1737</v>
      </c>
      <c r="I67" s="100">
        <v>98.469074000000006</v>
      </c>
      <c r="J67" s="100">
        <v>70.604613000000001</v>
      </c>
      <c r="K67" s="100" t="s">
        <v>24</v>
      </c>
      <c r="L67" s="100">
        <v>19.998456999999998</v>
      </c>
      <c r="M67" s="100">
        <v>10.443491</v>
      </c>
      <c r="N67" s="100">
        <v>36515</v>
      </c>
      <c r="O67" s="100">
        <v>7.189832</v>
      </c>
      <c r="P67" s="100">
        <v>4.8166310000000001</v>
      </c>
      <c r="R67" s="121">
        <v>1960</v>
      </c>
      <c r="S67" s="100">
        <v>6659</v>
      </c>
      <c r="T67" s="100">
        <v>131.01303999999999</v>
      </c>
      <c r="U67" s="100">
        <v>199.51737</v>
      </c>
      <c r="V67" s="100" t="s">
        <v>24</v>
      </c>
      <c r="W67" s="100">
        <v>238.79219000000001</v>
      </c>
      <c r="X67" s="100">
        <v>121.41179</v>
      </c>
      <c r="Y67" s="100">
        <v>97.209742000000006</v>
      </c>
      <c r="Z67" s="100">
        <v>73.500150000000005</v>
      </c>
      <c r="AA67" s="100" t="s">
        <v>24</v>
      </c>
      <c r="AB67" s="100">
        <v>30.531866000000001</v>
      </c>
      <c r="AC67" s="100">
        <v>17.146903999999999</v>
      </c>
      <c r="AD67" s="100">
        <v>35475</v>
      </c>
      <c r="AE67" s="100">
        <v>7.2204921999999998</v>
      </c>
      <c r="AF67" s="100">
        <v>7.4811784000000001</v>
      </c>
      <c r="AH67" s="121">
        <v>1960</v>
      </c>
      <c r="AI67" s="100">
        <v>11842</v>
      </c>
      <c r="AJ67" s="100">
        <v>115.25060999999999</v>
      </c>
      <c r="AK67" s="100">
        <v>198.09557000000001</v>
      </c>
      <c r="AL67" s="100" t="s">
        <v>24</v>
      </c>
      <c r="AM67" s="100">
        <v>236.54227</v>
      </c>
      <c r="AN67" s="100">
        <v>121.85858</v>
      </c>
      <c r="AO67" s="100">
        <v>98.202316999999994</v>
      </c>
      <c r="AP67" s="100">
        <v>72.233108000000001</v>
      </c>
      <c r="AQ67" s="100" t="s">
        <v>24</v>
      </c>
      <c r="AR67" s="100">
        <v>24.811951000000001</v>
      </c>
      <c r="AS67" s="100">
        <v>13.386236</v>
      </c>
      <c r="AT67" s="100">
        <v>71990</v>
      </c>
      <c r="AU67" s="100">
        <v>7.2049079999999996</v>
      </c>
      <c r="AV67" s="100">
        <v>5.8419572000000004</v>
      </c>
      <c r="AW67" s="100">
        <v>0.97177809999999998</v>
      </c>
      <c r="AY67" s="121">
        <v>1960</v>
      </c>
    </row>
    <row r="68" spans="2:51">
      <c r="B68" s="121">
        <v>1961</v>
      </c>
      <c r="C68" s="100">
        <v>5205</v>
      </c>
      <c r="D68" s="100">
        <v>97.980159</v>
      </c>
      <c r="E68" s="100">
        <v>193.40966</v>
      </c>
      <c r="F68" s="100" t="s">
        <v>24</v>
      </c>
      <c r="G68" s="100">
        <v>230.42321000000001</v>
      </c>
      <c r="H68" s="100">
        <v>119.78212000000001</v>
      </c>
      <c r="I68" s="100">
        <v>97.227842999999993</v>
      </c>
      <c r="J68" s="100">
        <v>70.904111999999998</v>
      </c>
      <c r="K68" s="100" t="s">
        <v>24</v>
      </c>
      <c r="L68" s="100">
        <v>19.957056999999999</v>
      </c>
      <c r="M68" s="100">
        <v>10.358620999999999</v>
      </c>
      <c r="N68" s="100">
        <v>35892.5</v>
      </c>
      <c r="O68" s="100">
        <v>6.9101112999999996</v>
      </c>
      <c r="P68" s="100">
        <v>4.6637408999999996</v>
      </c>
      <c r="R68" s="121">
        <v>1961</v>
      </c>
      <c r="S68" s="100">
        <v>6759</v>
      </c>
      <c r="T68" s="100">
        <v>130.08332999999999</v>
      </c>
      <c r="U68" s="100">
        <v>196.93447</v>
      </c>
      <c r="V68" s="100" t="s">
        <v>24</v>
      </c>
      <c r="W68" s="100">
        <v>235.80288999999999</v>
      </c>
      <c r="X68" s="100">
        <v>119.25585</v>
      </c>
      <c r="Y68" s="100">
        <v>95.171520999999998</v>
      </c>
      <c r="Z68" s="100">
        <v>73.854691000000003</v>
      </c>
      <c r="AA68" s="100" t="s">
        <v>24</v>
      </c>
      <c r="AB68" s="100">
        <v>31.207868000000001</v>
      </c>
      <c r="AC68" s="100">
        <v>17.459250999999998</v>
      </c>
      <c r="AD68" s="100">
        <v>34380</v>
      </c>
      <c r="AE68" s="100">
        <v>6.8502431000000001</v>
      </c>
      <c r="AF68" s="100">
        <v>7.4786685000000004</v>
      </c>
      <c r="AH68" s="121">
        <v>1961</v>
      </c>
      <c r="AI68" s="100">
        <v>11964</v>
      </c>
      <c r="AJ68" s="100">
        <v>113.85393999999999</v>
      </c>
      <c r="AK68" s="100">
        <v>196.22187</v>
      </c>
      <c r="AL68" s="100" t="s">
        <v>24</v>
      </c>
      <c r="AM68" s="100">
        <v>234.52757</v>
      </c>
      <c r="AN68" s="100">
        <v>119.94047</v>
      </c>
      <c r="AO68" s="100">
        <v>96.419290000000004</v>
      </c>
      <c r="AP68" s="100">
        <v>72.571057999999994</v>
      </c>
      <c r="AQ68" s="100" t="s">
        <v>24</v>
      </c>
      <c r="AR68" s="100">
        <v>25.061271000000001</v>
      </c>
      <c r="AS68" s="100">
        <v>13.448589999999999</v>
      </c>
      <c r="AT68" s="100">
        <v>70272.5</v>
      </c>
      <c r="AU68" s="100">
        <v>6.8806912999999996</v>
      </c>
      <c r="AV68" s="100">
        <v>5.7163949000000001</v>
      </c>
      <c r="AW68" s="100">
        <v>0.98210160000000002</v>
      </c>
      <c r="AY68" s="121">
        <v>1961</v>
      </c>
    </row>
    <row r="69" spans="2:51">
      <c r="B69" s="121">
        <v>1962</v>
      </c>
      <c r="C69" s="100">
        <v>5263</v>
      </c>
      <c r="D69" s="100">
        <v>97.477404000000007</v>
      </c>
      <c r="E69" s="100">
        <v>190.86026000000001</v>
      </c>
      <c r="F69" s="100" t="s">
        <v>24</v>
      </c>
      <c r="G69" s="100">
        <v>227.89715000000001</v>
      </c>
      <c r="H69" s="100">
        <v>118.45786</v>
      </c>
      <c r="I69" s="100">
        <v>96.362477999999996</v>
      </c>
      <c r="J69" s="100">
        <v>70.977186000000003</v>
      </c>
      <c r="K69" s="100" t="s">
        <v>24</v>
      </c>
      <c r="L69" s="100">
        <v>19.131920000000001</v>
      </c>
      <c r="M69" s="100">
        <v>10.048112</v>
      </c>
      <c r="N69" s="100">
        <v>36010</v>
      </c>
      <c r="O69" s="100">
        <v>6.8234358000000004</v>
      </c>
      <c r="P69" s="100">
        <v>4.5491440000000001</v>
      </c>
      <c r="R69" s="121">
        <v>1962</v>
      </c>
      <c r="S69" s="100">
        <v>6910</v>
      </c>
      <c r="T69" s="100">
        <v>130.34539000000001</v>
      </c>
      <c r="U69" s="100">
        <v>196.58313000000001</v>
      </c>
      <c r="V69" s="100" t="s">
        <v>24</v>
      </c>
      <c r="W69" s="100">
        <v>235.97582</v>
      </c>
      <c r="X69" s="100">
        <v>118.24592</v>
      </c>
      <c r="Y69" s="100">
        <v>94.208055999999999</v>
      </c>
      <c r="Z69" s="100">
        <v>74.236141000000003</v>
      </c>
      <c r="AA69" s="100" t="s">
        <v>24</v>
      </c>
      <c r="AB69" s="100">
        <v>29.913419999999999</v>
      </c>
      <c r="AC69" s="100">
        <v>16.942502999999999</v>
      </c>
      <c r="AD69" s="100">
        <v>33897.5</v>
      </c>
      <c r="AE69" s="100">
        <v>6.6253934000000001</v>
      </c>
      <c r="AF69" s="100">
        <v>7.1694082999999997</v>
      </c>
      <c r="AH69" s="121">
        <v>1962</v>
      </c>
      <c r="AI69" s="100">
        <v>12173</v>
      </c>
      <c r="AJ69" s="100">
        <v>113.76103999999999</v>
      </c>
      <c r="AK69" s="100">
        <v>195.31675999999999</v>
      </c>
      <c r="AL69" s="100" t="s">
        <v>24</v>
      </c>
      <c r="AM69" s="100">
        <v>234.05565999999999</v>
      </c>
      <c r="AN69" s="100">
        <v>119.011</v>
      </c>
      <c r="AO69" s="100">
        <v>95.690824000000006</v>
      </c>
      <c r="AP69" s="100">
        <v>72.827471000000003</v>
      </c>
      <c r="AQ69" s="100" t="s">
        <v>24</v>
      </c>
      <c r="AR69" s="100">
        <v>24.053034</v>
      </c>
      <c r="AS69" s="100">
        <v>13.066345999999999</v>
      </c>
      <c r="AT69" s="100">
        <v>69907.5</v>
      </c>
      <c r="AU69" s="100">
        <v>6.7259494000000002</v>
      </c>
      <c r="AV69" s="100">
        <v>5.5289726000000003</v>
      </c>
      <c r="AW69" s="100">
        <v>0.97088830000000004</v>
      </c>
      <c r="AY69" s="121">
        <v>1962</v>
      </c>
    </row>
    <row r="70" spans="2:51">
      <c r="B70" s="121">
        <v>1963</v>
      </c>
      <c r="C70" s="100">
        <v>5383</v>
      </c>
      <c r="D70" s="100">
        <v>97.874506999999994</v>
      </c>
      <c r="E70" s="100">
        <v>195.79835</v>
      </c>
      <c r="F70" s="100" t="s">
        <v>24</v>
      </c>
      <c r="G70" s="100">
        <v>234.09576000000001</v>
      </c>
      <c r="H70" s="100">
        <v>120.0051</v>
      </c>
      <c r="I70" s="100">
        <v>96.781548999999998</v>
      </c>
      <c r="J70" s="100">
        <v>71.730768999999995</v>
      </c>
      <c r="K70" s="100" t="s">
        <v>24</v>
      </c>
      <c r="L70" s="100">
        <v>19.132072999999998</v>
      </c>
      <c r="M70" s="100">
        <v>10.116139</v>
      </c>
      <c r="N70" s="100">
        <v>33722.5</v>
      </c>
      <c r="O70" s="100">
        <v>6.2744204000000003</v>
      </c>
      <c r="P70" s="100">
        <v>4.2706711000000004</v>
      </c>
      <c r="R70" s="121">
        <v>1963</v>
      </c>
      <c r="S70" s="100">
        <v>7196</v>
      </c>
      <c r="T70" s="100">
        <v>133.08673999999999</v>
      </c>
      <c r="U70" s="100">
        <v>199.66719000000001</v>
      </c>
      <c r="V70" s="100" t="s">
        <v>24</v>
      </c>
      <c r="W70" s="100">
        <v>240.39121</v>
      </c>
      <c r="X70" s="100">
        <v>119.30533</v>
      </c>
      <c r="Y70" s="100">
        <v>94.620994999999994</v>
      </c>
      <c r="Z70" s="100">
        <v>74.722763</v>
      </c>
      <c r="AA70" s="100" t="s">
        <v>24</v>
      </c>
      <c r="AB70" s="100">
        <v>30.277274999999999</v>
      </c>
      <c r="AC70" s="100">
        <v>17.264047000000001</v>
      </c>
      <c r="AD70" s="100">
        <v>33172.5</v>
      </c>
      <c r="AE70" s="100">
        <v>6.3630522000000003</v>
      </c>
      <c r="AF70" s="100">
        <v>6.9259076000000004</v>
      </c>
      <c r="AH70" s="121">
        <v>1963</v>
      </c>
      <c r="AI70" s="100">
        <v>12579</v>
      </c>
      <c r="AJ70" s="100">
        <v>115.33065999999999</v>
      </c>
      <c r="AK70" s="100">
        <v>199.05503999999999</v>
      </c>
      <c r="AL70" s="100" t="s">
        <v>24</v>
      </c>
      <c r="AM70" s="100">
        <v>239.08821</v>
      </c>
      <c r="AN70" s="100">
        <v>120.15475000000001</v>
      </c>
      <c r="AO70" s="100">
        <v>95.988930999999994</v>
      </c>
      <c r="AP70" s="100">
        <v>73.442519000000004</v>
      </c>
      <c r="AQ70" s="100" t="s">
        <v>24</v>
      </c>
      <c r="AR70" s="100">
        <v>24.235593000000001</v>
      </c>
      <c r="AS70" s="100">
        <v>13.255843</v>
      </c>
      <c r="AT70" s="100">
        <v>66895</v>
      </c>
      <c r="AU70" s="100">
        <v>6.3180611999999998</v>
      </c>
      <c r="AV70" s="100">
        <v>5.2731668999999997</v>
      </c>
      <c r="AW70" s="100">
        <v>0.98062360000000004</v>
      </c>
      <c r="AY70" s="121">
        <v>1963</v>
      </c>
    </row>
    <row r="71" spans="2:51">
      <c r="B71" s="121">
        <v>1964</v>
      </c>
      <c r="C71" s="100">
        <v>5512</v>
      </c>
      <c r="D71" s="100">
        <v>98.337258000000006</v>
      </c>
      <c r="E71" s="100">
        <v>196.86678000000001</v>
      </c>
      <c r="F71" s="100" t="s">
        <v>24</v>
      </c>
      <c r="G71" s="100">
        <v>235.42921000000001</v>
      </c>
      <c r="H71" s="100">
        <v>120.71621</v>
      </c>
      <c r="I71" s="100">
        <v>97.215083000000007</v>
      </c>
      <c r="J71" s="100">
        <v>71.328918999999999</v>
      </c>
      <c r="K71" s="100">
        <v>73</v>
      </c>
      <c r="L71" s="100">
        <v>18.610932999999999</v>
      </c>
      <c r="M71" s="100">
        <v>9.7998080000000005</v>
      </c>
      <c r="N71" s="100">
        <v>36182</v>
      </c>
      <c r="O71" s="100">
        <v>6.6074982999999996</v>
      </c>
      <c r="P71" s="100">
        <v>4.3382185</v>
      </c>
      <c r="R71" s="121">
        <v>1964</v>
      </c>
      <c r="S71" s="100">
        <v>7610</v>
      </c>
      <c r="T71" s="100">
        <v>137.95229</v>
      </c>
      <c r="U71" s="100">
        <v>203.42158000000001</v>
      </c>
      <c r="V71" s="100" t="s">
        <v>24</v>
      </c>
      <c r="W71" s="100">
        <v>244.31782999999999</v>
      </c>
      <c r="X71" s="100">
        <v>122.31912</v>
      </c>
      <c r="Y71" s="100">
        <v>97.161828999999997</v>
      </c>
      <c r="Z71" s="100">
        <v>74.419109000000006</v>
      </c>
      <c r="AA71" s="100">
        <v>76</v>
      </c>
      <c r="AB71" s="100">
        <v>29.925284999999999</v>
      </c>
      <c r="AC71" s="100">
        <v>17.159737</v>
      </c>
      <c r="AD71" s="100">
        <v>37033</v>
      </c>
      <c r="AE71" s="100">
        <v>6.9677699000000004</v>
      </c>
      <c r="AF71" s="100">
        <v>7.4138210999999998</v>
      </c>
      <c r="AH71" s="121">
        <v>1964</v>
      </c>
      <c r="AI71" s="100">
        <v>13122</v>
      </c>
      <c r="AJ71" s="100">
        <v>117.98662</v>
      </c>
      <c r="AK71" s="100">
        <v>201.58364</v>
      </c>
      <c r="AL71" s="100" t="s">
        <v>24</v>
      </c>
      <c r="AM71" s="100">
        <v>241.82213999999999</v>
      </c>
      <c r="AN71" s="100">
        <v>122.11284999999999</v>
      </c>
      <c r="AO71" s="100">
        <v>97.564823000000004</v>
      </c>
      <c r="AP71" s="100">
        <v>73.120951000000005</v>
      </c>
      <c r="AQ71" s="100">
        <v>75</v>
      </c>
      <c r="AR71" s="100">
        <v>23.837810999999999</v>
      </c>
      <c r="AS71" s="100">
        <v>13.044516</v>
      </c>
      <c r="AT71" s="100">
        <v>73215</v>
      </c>
      <c r="AU71" s="100">
        <v>6.7849463999999999</v>
      </c>
      <c r="AV71" s="100">
        <v>5.4902658000000004</v>
      </c>
      <c r="AW71" s="100">
        <v>0.96777729999999995</v>
      </c>
      <c r="AY71" s="121">
        <v>1964</v>
      </c>
    </row>
    <row r="72" spans="2:51">
      <c r="B72" s="121">
        <v>1965</v>
      </c>
      <c r="C72" s="100">
        <v>5809</v>
      </c>
      <c r="D72" s="100">
        <v>101.65369</v>
      </c>
      <c r="E72" s="100">
        <v>203.79846000000001</v>
      </c>
      <c r="F72" s="100" t="s">
        <v>24</v>
      </c>
      <c r="G72" s="100">
        <v>243.75872000000001</v>
      </c>
      <c r="H72" s="100">
        <v>125.01079</v>
      </c>
      <c r="I72" s="100">
        <v>100.89687000000001</v>
      </c>
      <c r="J72" s="100">
        <v>71.344179999999994</v>
      </c>
      <c r="K72" s="100">
        <v>73</v>
      </c>
      <c r="L72" s="100">
        <v>19.564191999999998</v>
      </c>
      <c r="M72" s="100">
        <v>10.415994</v>
      </c>
      <c r="N72" s="100">
        <v>38101</v>
      </c>
      <c r="O72" s="100">
        <v>6.825812</v>
      </c>
      <c r="P72" s="100">
        <v>4.6062485999999998</v>
      </c>
      <c r="R72" s="121">
        <v>1965</v>
      </c>
      <c r="S72" s="100">
        <v>7835</v>
      </c>
      <c r="T72" s="100">
        <v>139.25423000000001</v>
      </c>
      <c r="U72" s="100">
        <v>204.31583000000001</v>
      </c>
      <c r="V72" s="100" t="s">
        <v>24</v>
      </c>
      <c r="W72" s="100">
        <v>245.63580999999999</v>
      </c>
      <c r="X72" s="100">
        <v>122.07602</v>
      </c>
      <c r="Y72" s="100">
        <v>96.320099999999996</v>
      </c>
      <c r="Z72" s="100">
        <v>74.906560999999996</v>
      </c>
      <c r="AA72" s="100">
        <v>77</v>
      </c>
      <c r="AB72" s="100">
        <v>30.771346000000001</v>
      </c>
      <c r="AC72" s="100">
        <v>17.829104999999998</v>
      </c>
      <c r="AD72" s="100">
        <v>36181</v>
      </c>
      <c r="AE72" s="100">
        <v>6.6787882999999999</v>
      </c>
      <c r="AF72" s="100">
        <v>7.3718269000000003</v>
      </c>
      <c r="AH72" s="121">
        <v>1965</v>
      </c>
      <c r="AI72" s="100">
        <v>13644</v>
      </c>
      <c r="AJ72" s="100">
        <v>120.30791000000001</v>
      </c>
      <c r="AK72" s="100">
        <v>205.17793</v>
      </c>
      <c r="AL72" s="100" t="s">
        <v>24</v>
      </c>
      <c r="AM72" s="100">
        <v>246.27019000000001</v>
      </c>
      <c r="AN72" s="100">
        <v>123.949</v>
      </c>
      <c r="AO72" s="100">
        <v>98.781254000000004</v>
      </c>
      <c r="AP72" s="100">
        <v>73.389899</v>
      </c>
      <c r="AQ72" s="100">
        <v>76</v>
      </c>
      <c r="AR72" s="100">
        <v>24.738005999999999</v>
      </c>
      <c r="AS72" s="100">
        <v>13.682997</v>
      </c>
      <c r="AT72" s="100">
        <v>74282</v>
      </c>
      <c r="AU72" s="100">
        <v>6.7534001999999997</v>
      </c>
      <c r="AV72" s="100">
        <v>5.6361346000000001</v>
      </c>
      <c r="AW72" s="100">
        <v>0.99746780000000002</v>
      </c>
      <c r="AY72" s="121">
        <v>1965</v>
      </c>
    </row>
    <row r="73" spans="2:51">
      <c r="B73" s="121">
        <v>1966</v>
      </c>
      <c r="C73" s="100">
        <v>5844</v>
      </c>
      <c r="D73" s="100">
        <v>100.04129</v>
      </c>
      <c r="E73" s="100">
        <v>203.04938000000001</v>
      </c>
      <c r="F73" s="100" t="s">
        <v>24</v>
      </c>
      <c r="G73" s="100">
        <v>242.92796999999999</v>
      </c>
      <c r="H73" s="100">
        <v>123.76730999999999</v>
      </c>
      <c r="I73" s="100">
        <v>99.778377000000006</v>
      </c>
      <c r="J73" s="100">
        <v>71.634155000000007</v>
      </c>
      <c r="K73" s="100">
        <v>74</v>
      </c>
      <c r="L73" s="100">
        <v>19.053208000000001</v>
      </c>
      <c r="M73" s="100">
        <v>10.111601</v>
      </c>
      <c r="N73" s="100">
        <v>37319</v>
      </c>
      <c r="O73" s="100">
        <v>6.5404128000000004</v>
      </c>
      <c r="P73" s="100">
        <v>4.4446165000000004</v>
      </c>
      <c r="R73" s="121">
        <v>1966</v>
      </c>
      <c r="S73" s="100">
        <v>8076</v>
      </c>
      <c r="T73" s="100">
        <v>140.25923</v>
      </c>
      <c r="U73" s="100">
        <v>204.5026</v>
      </c>
      <c r="V73" s="100" t="s">
        <v>24</v>
      </c>
      <c r="W73" s="100">
        <v>246.298</v>
      </c>
      <c r="X73" s="100">
        <v>121.97669</v>
      </c>
      <c r="Y73" s="100">
        <v>96.433955999999995</v>
      </c>
      <c r="Z73" s="100">
        <v>75.022288000000003</v>
      </c>
      <c r="AA73" s="100">
        <v>77</v>
      </c>
      <c r="AB73" s="100">
        <v>30.163592000000001</v>
      </c>
      <c r="AC73" s="100">
        <v>17.505527000000001</v>
      </c>
      <c r="AD73" s="100">
        <v>37169</v>
      </c>
      <c r="AE73" s="100">
        <v>6.7084622999999999</v>
      </c>
      <c r="AF73" s="100">
        <v>7.5216985999999997</v>
      </c>
      <c r="AH73" s="121">
        <v>1966</v>
      </c>
      <c r="AI73" s="100">
        <v>13920</v>
      </c>
      <c r="AJ73" s="100">
        <v>120.00519</v>
      </c>
      <c r="AK73" s="100">
        <v>204.91614999999999</v>
      </c>
      <c r="AL73" s="100" t="s">
        <v>24</v>
      </c>
      <c r="AM73" s="100">
        <v>246.25144</v>
      </c>
      <c r="AN73" s="100">
        <v>123.29125000000001</v>
      </c>
      <c r="AO73" s="100">
        <v>98.299135000000007</v>
      </c>
      <c r="AP73" s="100">
        <v>73.599856000000003</v>
      </c>
      <c r="AQ73" s="100">
        <v>76</v>
      </c>
      <c r="AR73" s="100">
        <v>24.231452000000001</v>
      </c>
      <c r="AS73" s="100">
        <v>13.393758999999999</v>
      </c>
      <c r="AT73" s="100">
        <v>74488</v>
      </c>
      <c r="AU73" s="100">
        <v>6.6232025999999999</v>
      </c>
      <c r="AV73" s="100">
        <v>5.5846369999999999</v>
      </c>
      <c r="AW73" s="100">
        <v>0.9928939</v>
      </c>
      <c r="AY73" s="121">
        <v>1966</v>
      </c>
    </row>
    <row r="74" spans="2:51">
      <c r="B74" s="121">
        <v>1967</v>
      </c>
      <c r="C74" s="100">
        <v>5820</v>
      </c>
      <c r="D74" s="100">
        <v>97.990999000000002</v>
      </c>
      <c r="E74" s="100">
        <v>195.77795</v>
      </c>
      <c r="F74" s="100" t="s">
        <v>24</v>
      </c>
      <c r="G74" s="100">
        <v>233.69453999999999</v>
      </c>
      <c r="H74" s="100">
        <v>120.35012999999999</v>
      </c>
      <c r="I74" s="100">
        <v>96.889425000000003</v>
      </c>
      <c r="J74" s="100">
        <v>71.364666999999997</v>
      </c>
      <c r="K74" s="100">
        <v>73</v>
      </c>
      <c r="L74" s="100">
        <v>19.123977</v>
      </c>
      <c r="M74" s="100">
        <v>10.120331</v>
      </c>
      <c r="N74" s="100">
        <v>38230</v>
      </c>
      <c r="O74" s="100">
        <v>6.5894285999999997</v>
      </c>
      <c r="P74" s="100">
        <v>4.4805156999999998</v>
      </c>
      <c r="R74" s="121">
        <v>1967</v>
      </c>
      <c r="S74" s="100">
        <v>7703</v>
      </c>
      <c r="T74" s="100">
        <v>131.45596</v>
      </c>
      <c r="U74" s="100">
        <v>190.06565000000001</v>
      </c>
      <c r="V74" s="100" t="s">
        <v>24</v>
      </c>
      <c r="W74" s="100">
        <v>228.62065999999999</v>
      </c>
      <c r="X74" s="100">
        <v>113.43065</v>
      </c>
      <c r="Y74" s="100">
        <v>89.527193999999994</v>
      </c>
      <c r="Z74" s="100">
        <v>75.086460000000002</v>
      </c>
      <c r="AA74" s="100">
        <v>77</v>
      </c>
      <c r="AB74" s="100">
        <v>29.825377</v>
      </c>
      <c r="AC74" s="100">
        <v>17.043921000000001</v>
      </c>
      <c r="AD74" s="100">
        <v>34920</v>
      </c>
      <c r="AE74" s="100">
        <v>6.1965994000000002</v>
      </c>
      <c r="AF74" s="100">
        <v>7.0380238999999998</v>
      </c>
      <c r="AH74" s="121">
        <v>1967</v>
      </c>
      <c r="AI74" s="100">
        <v>13523</v>
      </c>
      <c r="AJ74" s="100">
        <v>114.61065000000001</v>
      </c>
      <c r="AK74" s="100">
        <v>193.62925999999999</v>
      </c>
      <c r="AL74" s="100" t="s">
        <v>24</v>
      </c>
      <c r="AM74" s="100">
        <v>232.28120999999999</v>
      </c>
      <c r="AN74" s="100">
        <v>117.02401999999999</v>
      </c>
      <c r="AO74" s="100">
        <v>93.242508999999998</v>
      </c>
      <c r="AP74" s="100">
        <v>73.484840000000005</v>
      </c>
      <c r="AQ74" s="100">
        <v>76</v>
      </c>
      <c r="AR74" s="100">
        <v>24.036615999999999</v>
      </c>
      <c r="AS74" s="100">
        <v>13.167092999999999</v>
      </c>
      <c r="AT74" s="100">
        <v>73150</v>
      </c>
      <c r="AU74" s="100">
        <v>6.3958710999999999</v>
      </c>
      <c r="AV74" s="100">
        <v>5.4208796000000001</v>
      </c>
      <c r="AW74" s="100">
        <v>1.0300544</v>
      </c>
      <c r="AY74" s="121">
        <v>1967</v>
      </c>
    </row>
    <row r="75" spans="2:51">
      <c r="B75" s="122">
        <v>1968</v>
      </c>
      <c r="C75" s="100">
        <v>6653</v>
      </c>
      <c r="D75" s="100">
        <v>110.09004</v>
      </c>
      <c r="E75" s="100">
        <v>226.09078</v>
      </c>
      <c r="F75" s="100" t="s">
        <v>24</v>
      </c>
      <c r="G75" s="100">
        <v>270.94144</v>
      </c>
      <c r="H75" s="100">
        <v>137.21991</v>
      </c>
      <c r="I75" s="100">
        <v>109.65501</v>
      </c>
      <c r="J75" s="100">
        <v>71.836916000000002</v>
      </c>
      <c r="K75" s="100">
        <v>74</v>
      </c>
      <c r="L75" s="100">
        <v>20.434301999999999</v>
      </c>
      <c r="M75" s="100">
        <v>10.895662</v>
      </c>
      <c r="N75" s="100">
        <v>42134</v>
      </c>
      <c r="O75" s="100">
        <v>7.1360535</v>
      </c>
      <c r="P75" s="100">
        <v>4.7706609000000002</v>
      </c>
      <c r="R75" s="122">
        <v>1968</v>
      </c>
      <c r="S75" s="100">
        <v>8711</v>
      </c>
      <c r="T75" s="100">
        <v>146.02540999999999</v>
      </c>
      <c r="U75" s="100">
        <v>211.54759999999999</v>
      </c>
      <c r="V75" s="100" t="s">
        <v>24</v>
      </c>
      <c r="W75" s="100">
        <v>255.44327000000001</v>
      </c>
      <c r="X75" s="100">
        <v>125.25445999999999</v>
      </c>
      <c r="Y75" s="100">
        <v>98.778411000000006</v>
      </c>
      <c r="Z75" s="100">
        <v>75.648719999999997</v>
      </c>
      <c r="AA75" s="100">
        <v>78</v>
      </c>
      <c r="AB75" s="100">
        <v>30.702805999999999</v>
      </c>
      <c r="AC75" s="100">
        <v>17.966011000000002</v>
      </c>
      <c r="AD75" s="100">
        <v>37283</v>
      </c>
      <c r="AE75" s="100">
        <v>6.5014794</v>
      </c>
      <c r="AF75" s="100">
        <v>7.2774013000000002</v>
      </c>
      <c r="AH75" s="122">
        <v>1968</v>
      </c>
      <c r="AI75" s="100">
        <v>15364</v>
      </c>
      <c r="AJ75" s="100">
        <v>127.94127</v>
      </c>
      <c r="AK75" s="100">
        <v>218.59306000000001</v>
      </c>
      <c r="AL75" s="100" t="s">
        <v>24</v>
      </c>
      <c r="AM75" s="100">
        <v>263.18059</v>
      </c>
      <c r="AN75" s="100">
        <v>130.89959999999999</v>
      </c>
      <c r="AO75" s="100">
        <v>103.95998</v>
      </c>
      <c r="AP75" s="100">
        <v>73.998112000000006</v>
      </c>
      <c r="AQ75" s="100">
        <v>76</v>
      </c>
      <c r="AR75" s="100">
        <v>25.215820999999998</v>
      </c>
      <c r="AS75" s="100">
        <v>14.025029999999999</v>
      </c>
      <c r="AT75" s="100">
        <v>79417</v>
      </c>
      <c r="AU75" s="100">
        <v>6.8233965000000003</v>
      </c>
      <c r="AV75" s="100">
        <v>5.6909270000000003</v>
      </c>
      <c r="AW75" s="100">
        <v>1.0687466000000001</v>
      </c>
      <c r="AY75" s="122">
        <v>1968</v>
      </c>
    </row>
    <row r="76" spans="2:51">
      <c r="B76" s="122">
        <v>1969</v>
      </c>
      <c r="C76" s="100">
        <v>6239</v>
      </c>
      <c r="D76" s="100">
        <v>101.11518</v>
      </c>
      <c r="E76" s="100">
        <v>208.36713</v>
      </c>
      <c r="F76" s="100" t="s">
        <v>24</v>
      </c>
      <c r="G76" s="100">
        <v>249.26489000000001</v>
      </c>
      <c r="H76" s="100">
        <v>126.96014</v>
      </c>
      <c r="I76" s="100">
        <v>102.1142</v>
      </c>
      <c r="J76" s="100">
        <v>71.561717999999999</v>
      </c>
      <c r="K76" s="100">
        <v>74</v>
      </c>
      <c r="L76" s="100">
        <v>19.899211999999999</v>
      </c>
      <c r="M76" s="100">
        <v>10.453037999999999</v>
      </c>
      <c r="N76" s="100">
        <v>40977</v>
      </c>
      <c r="O76" s="100">
        <v>6.7937602999999998</v>
      </c>
      <c r="P76" s="100">
        <v>4.5789575999999999</v>
      </c>
      <c r="R76" s="122">
        <v>1969</v>
      </c>
      <c r="S76" s="100">
        <v>8394</v>
      </c>
      <c r="T76" s="100">
        <v>137.76865000000001</v>
      </c>
      <c r="U76" s="100">
        <v>198.91351</v>
      </c>
      <c r="V76" s="100" t="s">
        <v>24</v>
      </c>
      <c r="W76" s="100">
        <v>239.58948000000001</v>
      </c>
      <c r="X76" s="100">
        <v>117.93403000000001</v>
      </c>
      <c r="Y76" s="100">
        <v>93.204775999999995</v>
      </c>
      <c r="Z76" s="100">
        <v>75.724890000000002</v>
      </c>
      <c r="AA76" s="100">
        <v>78</v>
      </c>
      <c r="AB76" s="100">
        <v>30.892095000000001</v>
      </c>
      <c r="AC76" s="100">
        <v>17.932065999999999</v>
      </c>
      <c r="AD76" s="100">
        <v>34792</v>
      </c>
      <c r="AE76" s="100">
        <v>5.9401805999999997</v>
      </c>
      <c r="AF76" s="100">
        <v>6.7861406000000004</v>
      </c>
      <c r="AH76" s="122">
        <v>1969</v>
      </c>
      <c r="AI76" s="100">
        <v>14633</v>
      </c>
      <c r="AJ76" s="100">
        <v>119.32629</v>
      </c>
      <c r="AK76" s="100">
        <v>203.94416000000001</v>
      </c>
      <c r="AL76" s="100" t="s">
        <v>24</v>
      </c>
      <c r="AM76" s="100">
        <v>244.99715</v>
      </c>
      <c r="AN76" s="100">
        <v>122.44974999999999</v>
      </c>
      <c r="AO76" s="100">
        <v>97.615279999999998</v>
      </c>
      <c r="AP76" s="100">
        <v>73.949900999999997</v>
      </c>
      <c r="AQ76" s="100">
        <v>76</v>
      </c>
      <c r="AR76" s="100">
        <v>25.00299</v>
      </c>
      <c r="AS76" s="100">
        <v>13.740422000000001</v>
      </c>
      <c r="AT76" s="100">
        <v>75769</v>
      </c>
      <c r="AU76" s="100">
        <v>6.3732348999999999</v>
      </c>
      <c r="AV76" s="100">
        <v>5.3828885</v>
      </c>
      <c r="AW76" s="100">
        <v>1.0475262999999999</v>
      </c>
      <c r="AY76" s="122">
        <v>1969</v>
      </c>
    </row>
    <row r="77" spans="2:51">
      <c r="B77" s="122">
        <v>1970</v>
      </c>
      <c r="C77" s="100">
        <v>6508</v>
      </c>
      <c r="D77" s="100">
        <v>103.43331000000001</v>
      </c>
      <c r="E77" s="100">
        <v>213.26963000000001</v>
      </c>
      <c r="F77" s="100" t="s">
        <v>24</v>
      </c>
      <c r="G77" s="100">
        <v>255.01338999999999</v>
      </c>
      <c r="H77" s="100">
        <v>129.83293</v>
      </c>
      <c r="I77" s="100">
        <v>103.55034000000001</v>
      </c>
      <c r="J77" s="100">
        <v>71.917781000000005</v>
      </c>
      <c r="K77" s="100">
        <v>74</v>
      </c>
      <c r="L77" s="100">
        <v>20.078364000000001</v>
      </c>
      <c r="M77" s="100">
        <v>10.358439000000001</v>
      </c>
      <c r="N77" s="100">
        <v>40584</v>
      </c>
      <c r="O77" s="100">
        <v>6.5960523999999996</v>
      </c>
      <c r="P77" s="100">
        <v>4.3417700000000004</v>
      </c>
      <c r="R77" s="122">
        <v>1970</v>
      </c>
      <c r="S77" s="100">
        <v>9178</v>
      </c>
      <c r="T77" s="100">
        <v>147.66614000000001</v>
      </c>
      <c r="U77" s="100">
        <v>210.92231000000001</v>
      </c>
      <c r="V77" s="100" t="s">
        <v>24</v>
      </c>
      <c r="W77" s="100">
        <v>253.74095</v>
      </c>
      <c r="X77" s="100">
        <v>125.68770000000001</v>
      </c>
      <c r="Y77" s="100">
        <v>99.172354999999996</v>
      </c>
      <c r="Z77" s="100">
        <v>75.572346999999993</v>
      </c>
      <c r="AA77" s="100">
        <v>78</v>
      </c>
      <c r="AB77" s="100">
        <v>31.688706</v>
      </c>
      <c r="AC77" s="100">
        <v>18.275587000000002</v>
      </c>
      <c r="AD77" s="100">
        <v>39369</v>
      </c>
      <c r="AE77" s="100">
        <v>6.5896378000000002</v>
      </c>
      <c r="AF77" s="100">
        <v>7.3657406999999999</v>
      </c>
      <c r="AH77" s="122">
        <v>1970</v>
      </c>
      <c r="AI77" s="100">
        <v>15686</v>
      </c>
      <c r="AJ77" s="100">
        <v>125.41427</v>
      </c>
      <c r="AK77" s="100">
        <v>213.01128</v>
      </c>
      <c r="AL77" s="100" t="s">
        <v>24</v>
      </c>
      <c r="AM77" s="100">
        <v>255.78608</v>
      </c>
      <c r="AN77" s="100">
        <v>128.03425999999999</v>
      </c>
      <c r="AO77" s="100">
        <v>101.56610999999999</v>
      </c>
      <c r="AP77" s="100">
        <v>74.056231999999994</v>
      </c>
      <c r="AQ77" s="100">
        <v>76</v>
      </c>
      <c r="AR77" s="100">
        <v>25.557220999999998</v>
      </c>
      <c r="AS77" s="100">
        <v>13.875522</v>
      </c>
      <c r="AT77" s="100">
        <v>79953</v>
      </c>
      <c r="AU77" s="100">
        <v>6.5928922999999999</v>
      </c>
      <c r="AV77" s="100">
        <v>5.4418597000000002</v>
      </c>
      <c r="AW77" s="100">
        <v>1.0111289000000001</v>
      </c>
      <c r="AY77" s="122">
        <v>1970</v>
      </c>
    </row>
    <row r="78" spans="2:51">
      <c r="B78" s="122">
        <v>1971</v>
      </c>
      <c r="C78" s="100">
        <v>6497</v>
      </c>
      <c r="D78" s="100">
        <v>98.919965000000005</v>
      </c>
      <c r="E78" s="100">
        <v>209.44745</v>
      </c>
      <c r="F78" s="100" t="s">
        <v>24</v>
      </c>
      <c r="G78" s="100">
        <v>251.69607999999999</v>
      </c>
      <c r="H78" s="100">
        <v>125.88076</v>
      </c>
      <c r="I78" s="100">
        <v>99.821226999999993</v>
      </c>
      <c r="J78" s="100">
        <v>72.441040999999998</v>
      </c>
      <c r="K78" s="100">
        <v>74</v>
      </c>
      <c r="L78" s="100">
        <v>20.464281</v>
      </c>
      <c r="M78" s="100">
        <v>10.637915</v>
      </c>
      <c r="N78" s="100">
        <v>38829</v>
      </c>
      <c r="O78" s="100">
        <v>6.0432031000000004</v>
      </c>
      <c r="P78" s="100">
        <v>4.1987101999999998</v>
      </c>
      <c r="R78" s="122">
        <v>1971</v>
      </c>
      <c r="S78" s="100">
        <v>9234</v>
      </c>
      <c r="T78" s="100">
        <v>142.07621</v>
      </c>
      <c r="U78" s="100">
        <v>205.24072000000001</v>
      </c>
      <c r="V78" s="100" t="s">
        <v>24</v>
      </c>
      <c r="W78" s="100">
        <v>247.56019000000001</v>
      </c>
      <c r="X78" s="100">
        <v>120.72208999999999</v>
      </c>
      <c r="Y78" s="100">
        <v>94.379656999999995</v>
      </c>
      <c r="Z78" s="100">
        <v>76.137874999999994</v>
      </c>
      <c r="AA78" s="100">
        <v>79</v>
      </c>
      <c r="AB78" s="100">
        <v>31.991408</v>
      </c>
      <c r="AC78" s="100">
        <v>18.625948000000001</v>
      </c>
      <c r="AD78" s="100">
        <v>37277</v>
      </c>
      <c r="AE78" s="100">
        <v>5.9646311000000001</v>
      </c>
      <c r="AF78" s="100">
        <v>6.8370690999999999</v>
      </c>
      <c r="AH78" s="122">
        <v>1971</v>
      </c>
      <c r="AI78" s="100">
        <v>15731</v>
      </c>
      <c r="AJ78" s="100">
        <v>120.38479</v>
      </c>
      <c r="AK78" s="100">
        <v>207.99223000000001</v>
      </c>
      <c r="AL78" s="100" t="s">
        <v>24</v>
      </c>
      <c r="AM78" s="100">
        <v>250.61761999999999</v>
      </c>
      <c r="AN78" s="100">
        <v>123.45414</v>
      </c>
      <c r="AO78" s="100">
        <v>97.189096000000006</v>
      </c>
      <c r="AP78" s="100">
        <v>74.611101000000005</v>
      </c>
      <c r="AQ78" s="100">
        <v>77</v>
      </c>
      <c r="AR78" s="100">
        <v>25.953607000000002</v>
      </c>
      <c r="AS78" s="100">
        <v>14.216900000000001</v>
      </c>
      <c r="AT78" s="100">
        <v>76106</v>
      </c>
      <c r="AU78" s="100">
        <v>6.0044613</v>
      </c>
      <c r="AV78" s="100">
        <v>5.1772682999999997</v>
      </c>
      <c r="AW78" s="100">
        <v>1.0204966</v>
      </c>
      <c r="AY78" s="122">
        <v>1971</v>
      </c>
    </row>
    <row r="79" spans="2:51">
      <c r="B79" s="122">
        <v>1972</v>
      </c>
      <c r="C79" s="100">
        <v>6621</v>
      </c>
      <c r="D79" s="100">
        <v>99.040366000000006</v>
      </c>
      <c r="E79" s="100">
        <v>209.92243999999999</v>
      </c>
      <c r="F79" s="100" t="s">
        <v>24</v>
      </c>
      <c r="G79" s="100">
        <v>252.32982000000001</v>
      </c>
      <c r="H79" s="100">
        <v>126.04109</v>
      </c>
      <c r="I79" s="100">
        <v>100.14225</v>
      </c>
      <c r="J79" s="100">
        <v>72.344812000000005</v>
      </c>
      <c r="K79" s="100">
        <v>74</v>
      </c>
      <c r="L79" s="100">
        <v>20.967793</v>
      </c>
      <c r="M79" s="100">
        <v>10.833496999999999</v>
      </c>
      <c r="N79" s="100">
        <v>40228</v>
      </c>
      <c r="O79" s="100">
        <v>6.149705</v>
      </c>
      <c r="P79" s="100">
        <v>4.4428345</v>
      </c>
      <c r="R79" s="122">
        <v>1972</v>
      </c>
      <c r="S79" s="100">
        <v>9148</v>
      </c>
      <c r="T79" s="100">
        <v>138.2184</v>
      </c>
      <c r="U79" s="100">
        <v>198.22075000000001</v>
      </c>
      <c r="V79" s="100" t="s">
        <v>24</v>
      </c>
      <c r="W79" s="100">
        <v>239.57735</v>
      </c>
      <c r="X79" s="100">
        <v>116.51178</v>
      </c>
      <c r="Y79" s="100">
        <v>91.326351000000003</v>
      </c>
      <c r="Z79" s="100">
        <v>76.386205000000004</v>
      </c>
      <c r="AA79" s="100">
        <v>79</v>
      </c>
      <c r="AB79" s="100">
        <v>32.489257000000002</v>
      </c>
      <c r="AC79" s="100">
        <v>18.806018999999999</v>
      </c>
      <c r="AD79" s="100">
        <v>36567</v>
      </c>
      <c r="AE79" s="100">
        <v>5.7473776000000001</v>
      </c>
      <c r="AF79" s="100">
        <v>7.0750282000000002</v>
      </c>
      <c r="AH79" s="122">
        <v>1972</v>
      </c>
      <c r="AI79" s="100">
        <v>15769</v>
      </c>
      <c r="AJ79" s="100">
        <v>118.53126</v>
      </c>
      <c r="AK79" s="100">
        <v>203.83654000000001</v>
      </c>
      <c r="AL79" s="100" t="s">
        <v>24</v>
      </c>
      <c r="AM79" s="100">
        <v>245.89162999999999</v>
      </c>
      <c r="AN79" s="100">
        <v>120.96669</v>
      </c>
      <c r="AO79" s="100">
        <v>95.504548999999997</v>
      </c>
      <c r="AP79" s="100">
        <v>74.689327000000006</v>
      </c>
      <c r="AQ79" s="100">
        <v>77</v>
      </c>
      <c r="AR79" s="100">
        <v>26.398700999999999</v>
      </c>
      <c r="AS79" s="100">
        <v>14.3668</v>
      </c>
      <c r="AT79" s="100">
        <v>76795</v>
      </c>
      <c r="AU79" s="100">
        <v>5.9513328999999997</v>
      </c>
      <c r="AV79" s="100">
        <v>5.3993380000000002</v>
      </c>
      <c r="AW79" s="100">
        <v>1.0590336</v>
      </c>
      <c r="AY79" s="122">
        <v>1972</v>
      </c>
    </row>
    <row r="80" spans="2:51">
      <c r="B80" s="122">
        <v>1973</v>
      </c>
      <c r="C80" s="100">
        <v>6581</v>
      </c>
      <c r="D80" s="100">
        <v>97.024141</v>
      </c>
      <c r="E80" s="100">
        <v>200.35955999999999</v>
      </c>
      <c r="F80" s="100" t="s">
        <v>24</v>
      </c>
      <c r="G80" s="100">
        <v>239.60092</v>
      </c>
      <c r="H80" s="100">
        <v>121.45635</v>
      </c>
      <c r="I80" s="100">
        <v>96.793836999999996</v>
      </c>
      <c r="J80" s="100">
        <v>72.004862000000003</v>
      </c>
      <c r="K80" s="100">
        <v>74</v>
      </c>
      <c r="L80" s="100">
        <v>20.854327000000001</v>
      </c>
      <c r="M80" s="100">
        <v>10.685523</v>
      </c>
      <c r="N80" s="100">
        <v>40845</v>
      </c>
      <c r="O80" s="100">
        <v>6.1532875999999996</v>
      </c>
      <c r="P80" s="100">
        <v>4.5366749000000004</v>
      </c>
      <c r="R80" s="122">
        <v>1973</v>
      </c>
      <c r="S80" s="100">
        <v>9351</v>
      </c>
      <c r="T80" s="100">
        <v>139.11680000000001</v>
      </c>
      <c r="U80" s="100">
        <v>197.87778</v>
      </c>
      <c r="V80" s="100" t="s">
        <v>24</v>
      </c>
      <c r="W80" s="100">
        <v>239.80846</v>
      </c>
      <c r="X80" s="100">
        <v>115.3596</v>
      </c>
      <c r="Y80" s="100">
        <v>89.921119000000004</v>
      </c>
      <c r="Z80" s="100">
        <v>76.788961</v>
      </c>
      <c r="AA80" s="100">
        <v>79</v>
      </c>
      <c r="AB80" s="100">
        <v>32.863568999999998</v>
      </c>
      <c r="AC80" s="100">
        <v>18.992972000000002</v>
      </c>
      <c r="AD80" s="100">
        <v>35716</v>
      </c>
      <c r="AE80" s="100">
        <v>5.5291288999999999</v>
      </c>
      <c r="AF80" s="100">
        <v>7.0916436999999997</v>
      </c>
      <c r="AH80" s="122">
        <v>1973</v>
      </c>
      <c r="AI80" s="100">
        <v>15932</v>
      </c>
      <c r="AJ80" s="100">
        <v>117.97516</v>
      </c>
      <c r="AK80" s="100">
        <v>201.10227</v>
      </c>
      <c r="AL80" s="100" t="s">
        <v>24</v>
      </c>
      <c r="AM80" s="100">
        <v>242.58403999999999</v>
      </c>
      <c r="AN80" s="100">
        <v>119.12851999999999</v>
      </c>
      <c r="AO80" s="100">
        <v>93.863348000000002</v>
      </c>
      <c r="AP80" s="100">
        <v>74.812555000000003</v>
      </c>
      <c r="AQ80" s="100">
        <v>77</v>
      </c>
      <c r="AR80" s="100">
        <v>26.548466000000001</v>
      </c>
      <c r="AS80" s="100">
        <v>14.376207000000001</v>
      </c>
      <c r="AT80" s="100">
        <v>76561</v>
      </c>
      <c r="AU80" s="100">
        <v>5.8454569000000003</v>
      </c>
      <c r="AV80" s="100">
        <v>5.4532024999999997</v>
      </c>
      <c r="AW80" s="100">
        <v>1.0125420000000001</v>
      </c>
      <c r="AY80" s="122">
        <v>1973</v>
      </c>
    </row>
    <row r="81" spans="2:51">
      <c r="B81" s="122">
        <v>1974</v>
      </c>
      <c r="C81" s="100">
        <v>6702</v>
      </c>
      <c r="D81" s="100">
        <v>97.276094999999998</v>
      </c>
      <c r="E81" s="100">
        <v>206.15065000000001</v>
      </c>
      <c r="F81" s="100" t="s">
        <v>24</v>
      </c>
      <c r="G81" s="100">
        <v>248.67422999999999</v>
      </c>
      <c r="H81" s="100">
        <v>123.05176</v>
      </c>
      <c r="I81" s="100">
        <v>97.937077000000002</v>
      </c>
      <c r="J81" s="100">
        <v>72.685569000000001</v>
      </c>
      <c r="K81" s="100">
        <v>74</v>
      </c>
      <c r="L81" s="100">
        <v>20.593658000000001</v>
      </c>
      <c r="M81" s="100">
        <v>10.423178999999999</v>
      </c>
      <c r="N81" s="100">
        <v>39603</v>
      </c>
      <c r="O81" s="100">
        <v>5.8733751999999999</v>
      </c>
      <c r="P81" s="100">
        <v>4.2878905999999999</v>
      </c>
      <c r="R81" s="122">
        <v>1974</v>
      </c>
      <c r="S81" s="100">
        <v>9658</v>
      </c>
      <c r="T81" s="100">
        <v>141.34549000000001</v>
      </c>
      <c r="U81" s="100">
        <v>198.03028</v>
      </c>
      <c r="V81" s="100" t="s">
        <v>24</v>
      </c>
      <c r="W81" s="100">
        <v>239.94362000000001</v>
      </c>
      <c r="X81" s="100">
        <v>115.72479</v>
      </c>
      <c r="Y81" s="100">
        <v>90.352722999999997</v>
      </c>
      <c r="Z81" s="100">
        <v>76.912395000000004</v>
      </c>
      <c r="AA81" s="100">
        <v>79</v>
      </c>
      <c r="AB81" s="100">
        <v>32.205142000000002</v>
      </c>
      <c r="AC81" s="100">
        <v>18.741025</v>
      </c>
      <c r="AD81" s="100">
        <v>36369</v>
      </c>
      <c r="AE81" s="100">
        <v>5.5399488999999997</v>
      </c>
      <c r="AF81" s="100">
        <v>7.1408937000000003</v>
      </c>
      <c r="AH81" s="122">
        <v>1974</v>
      </c>
      <c r="AI81" s="100">
        <v>16360</v>
      </c>
      <c r="AJ81" s="100">
        <v>119.21964</v>
      </c>
      <c r="AK81" s="100">
        <v>202.27636000000001</v>
      </c>
      <c r="AL81" s="100" t="s">
        <v>24</v>
      </c>
      <c r="AM81" s="100">
        <v>244.70356000000001</v>
      </c>
      <c r="AN81" s="100">
        <v>119.34448</v>
      </c>
      <c r="AO81" s="100">
        <v>94.032202999999996</v>
      </c>
      <c r="AP81" s="100">
        <v>75.180890000000005</v>
      </c>
      <c r="AQ81" s="100">
        <v>77</v>
      </c>
      <c r="AR81" s="100">
        <v>26.162185999999998</v>
      </c>
      <c r="AS81" s="100">
        <v>14.123782</v>
      </c>
      <c r="AT81" s="100">
        <v>75972</v>
      </c>
      <c r="AU81" s="100">
        <v>5.7088912000000001</v>
      </c>
      <c r="AV81" s="100">
        <v>5.3019490999999999</v>
      </c>
      <c r="AW81" s="100">
        <v>1.0410056999999999</v>
      </c>
      <c r="AY81" s="122">
        <v>1974</v>
      </c>
    </row>
    <row r="82" spans="2:51">
      <c r="B82" s="122">
        <v>1975</v>
      </c>
      <c r="C82" s="100">
        <v>6239</v>
      </c>
      <c r="D82" s="100">
        <v>89.522713999999993</v>
      </c>
      <c r="E82" s="100">
        <v>182.89126999999999</v>
      </c>
      <c r="F82" s="100" t="s">
        <v>24</v>
      </c>
      <c r="G82" s="100">
        <v>219.46162000000001</v>
      </c>
      <c r="H82" s="100">
        <v>110.59179</v>
      </c>
      <c r="I82" s="100">
        <v>88.308663999999993</v>
      </c>
      <c r="J82" s="100">
        <v>71.945494999999994</v>
      </c>
      <c r="K82" s="100">
        <v>74</v>
      </c>
      <c r="L82" s="100">
        <v>20.261755999999998</v>
      </c>
      <c r="M82" s="100">
        <v>10.271988</v>
      </c>
      <c r="N82" s="100">
        <v>39576</v>
      </c>
      <c r="O82" s="100">
        <v>5.8051098999999997</v>
      </c>
      <c r="P82" s="100">
        <v>4.5473609000000002</v>
      </c>
      <c r="R82" s="122">
        <v>1975</v>
      </c>
      <c r="S82" s="100">
        <v>9097</v>
      </c>
      <c r="T82" s="100">
        <v>131.38712000000001</v>
      </c>
      <c r="U82" s="100">
        <v>180.84089</v>
      </c>
      <c r="V82" s="100" t="s">
        <v>24</v>
      </c>
      <c r="W82" s="100">
        <v>218.92465000000001</v>
      </c>
      <c r="X82" s="100">
        <v>105.89265</v>
      </c>
      <c r="Y82" s="100">
        <v>82.778853999999995</v>
      </c>
      <c r="Z82" s="100">
        <v>76.815763000000004</v>
      </c>
      <c r="AA82" s="100">
        <v>79</v>
      </c>
      <c r="AB82" s="100">
        <v>32.491607000000002</v>
      </c>
      <c r="AC82" s="100">
        <v>18.841000000000001</v>
      </c>
      <c r="AD82" s="100">
        <v>34866</v>
      </c>
      <c r="AE82" s="100">
        <v>5.2465980999999999</v>
      </c>
      <c r="AF82" s="100">
        <v>7.4166093999999996</v>
      </c>
      <c r="AH82" s="122">
        <v>1975</v>
      </c>
      <c r="AI82" s="100">
        <v>15336</v>
      </c>
      <c r="AJ82" s="100">
        <v>110.38657000000001</v>
      </c>
      <c r="AK82" s="100">
        <v>183.40967000000001</v>
      </c>
      <c r="AL82" s="100" t="s">
        <v>24</v>
      </c>
      <c r="AM82" s="100">
        <v>221.35372000000001</v>
      </c>
      <c r="AN82" s="100">
        <v>108.8436</v>
      </c>
      <c r="AO82" s="100">
        <v>85.934854999999999</v>
      </c>
      <c r="AP82" s="100">
        <v>74.834626999999998</v>
      </c>
      <c r="AQ82" s="100">
        <v>77</v>
      </c>
      <c r="AR82" s="100">
        <v>26.086068999999998</v>
      </c>
      <c r="AS82" s="100">
        <v>14.067015</v>
      </c>
      <c r="AT82" s="100">
        <v>74442</v>
      </c>
      <c r="AU82" s="100">
        <v>5.5294216</v>
      </c>
      <c r="AV82" s="100">
        <v>5.5536573000000002</v>
      </c>
      <c r="AW82" s="100">
        <v>1.0113380000000001</v>
      </c>
      <c r="AY82" s="122">
        <v>1975</v>
      </c>
    </row>
    <row r="83" spans="2:51">
      <c r="B83" s="122">
        <v>1976</v>
      </c>
      <c r="C83" s="100">
        <v>6245</v>
      </c>
      <c r="D83" s="100">
        <v>88.807875999999993</v>
      </c>
      <c r="E83" s="100">
        <v>183.05025000000001</v>
      </c>
      <c r="F83" s="100" t="s">
        <v>24</v>
      </c>
      <c r="G83" s="100">
        <v>220.4862</v>
      </c>
      <c r="H83" s="100">
        <v>109.16262999999999</v>
      </c>
      <c r="I83" s="100">
        <v>86.403931</v>
      </c>
      <c r="J83" s="100">
        <v>72.736429000000001</v>
      </c>
      <c r="K83" s="100">
        <v>74</v>
      </c>
      <c r="L83" s="100">
        <v>19.710263999999999</v>
      </c>
      <c r="M83" s="100">
        <v>9.9876853000000008</v>
      </c>
      <c r="N83" s="100">
        <v>36430</v>
      </c>
      <c r="O83" s="100">
        <v>5.2993993000000001</v>
      </c>
      <c r="P83" s="100">
        <v>4.2935601999999999</v>
      </c>
      <c r="R83" s="122">
        <v>1976</v>
      </c>
      <c r="S83" s="100">
        <v>9022</v>
      </c>
      <c r="T83" s="100">
        <v>128.8664</v>
      </c>
      <c r="U83" s="100">
        <v>172.90008</v>
      </c>
      <c r="V83" s="100" t="s">
        <v>24</v>
      </c>
      <c r="W83" s="100">
        <v>209.86866000000001</v>
      </c>
      <c r="X83" s="100">
        <v>100.76685000000001</v>
      </c>
      <c r="Y83" s="100">
        <v>78.670070999999993</v>
      </c>
      <c r="Z83" s="100">
        <v>77.308946000000006</v>
      </c>
      <c r="AA83" s="100">
        <v>80</v>
      </c>
      <c r="AB83" s="100">
        <v>31.63616</v>
      </c>
      <c r="AC83" s="100">
        <v>17.995412000000002</v>
      </c>
      <c r="AD83" s="100">
        <v>32216</v>
      </c>
      <c r="AE83" s="100">
        <v>4.8008524000000001</v>
      </c>
      <c r="AF83" s="100">
        <v>6.9608806999999997</v>
      </c>
      <c r="AH83" s="122">
        <v>1976</v>
      </c>
      <c r="AI83" s="100">
        <v>15267</v>
      </c>
      <c r="AJ83" s="100">
        <v>108.79291000000001</v>
      </c>
      <c r="AK83" s="100">
        <v>178.02092999999999</v>
      </c>
      <c r="AL83" s="100" t="s">
        <v>24</v>
      </c>
      <c r="AM83" s="100">
        <v>215.42072999999999</v>
      </c>
      <c r="AN83" s="100">
        <v>104.83094</v>
      </c>
      <c r="AO83" s="100">
        <v>82.427529000000007</v>
      </c>
      <c r="AP83" s="100">
        <v>75.438424999999995</v>
      </c>
      <c r="AQ83" s="100">
        <v>78</v>
      </c>
      <c r="AR83" s="100">
        <v>25.359622999999999</v>
      </c>
      <c r="AS83" s="100">
        <v>13.551152999999999</v>
      </c>
      <c r="AT83" s="100">
        <v>68646</v>
      </c>
      <c r="AU83" s="100">
        <v>5.0531331000000002</v>
      </c>
      <c r="AV83" s="100">
        <v>5.2349775999999997</v>
      </c>
      <c r="AW83" s="100">
        <v>1.0587054</v>
      </c>
      <c r="AY83" s="122">
        <v>1976</v>
      </c>
    </row>
    <row r="84" spans="2:51">
      <c r="B84" s="122">
        <v>1977</v>
      </c>
      <c r="C84" s="100">
        <v>5867</v>
      </c>
      <c r="D84" s="100">
        <v>82.579115000000002</v>
      </c>
      <c r="E84" s="100">
        <v>167.68867</v>
      </c>
      <c r="F84" s="100" t="s">
        <v>24</v>
      </c>
      <c r="G84" s="100">
        <v>201.87458000000001</v>
      </c>
      <c r="H84" s="100">
        <v>100.19592</v>
      </c>
      <c r="I84" s="100">
        <v>79.514743999999993</v>
      </c>
      <c r="J84" s="100">
        <v>72.698652999999993</v>
      </c>
      <c r="K84" s="100">
        <v>74</v>
      </c>
      <c r="L84" s="100">
        <v>19.513086999999999</v>
      </c>
      <c r="M84" s="100">
        <v>9.7264589000000008</v>
      </c>
      <c r="N84" s="100">
        <v>34278</v>
      </c>
      <c r="O84" s="100">
        <v>4.9367517000000003</v>
      </c>
      <c r="P84" s="100">
        <v>4.1106634</v>
      </c>
      <c r="R84" s="122">
        <v>1977</v>
      </c>
      <c r="S84" s="100">
        <v>8669</v>
      </c>
      <c r="T84" s="100">
        <v>122.31338</v>
      </c>
      <c r="U84" s="100">
        <v>162.33165</v>
      </c>
      <c r="V84" s="100" t="s">
        <v>24</v>
      </c>
      <c r="W84" s="100">
        <v>196.88278</v>
      </c>
      <c r="X84" s="100">
        <v>94.653856000000005</v>
      </c>
      <c r="Y84" s="100">
        <v>73.943888999999999</v>
      </c>
      <c r="Z84" s="100">
        <v>77.340985000000003</v>
      </c>
      <c r="AA84" s="100">
        <v>80</v>
      </c>
      <c r="AB84" s="100">
        <v>31.386676000000001</v>
      </c>
      <c r="AC84" s="100">
        <v>17.885290000000001</v>
      </c>
      <c r="AD84" s="100">
        <v>31708</v>
      </c>
      <c r="AE84" s="100">
        <v>4.6688741</v>
      </c>
      <c r="AF84" s="100">
        <v>7.0699772999999997</v>
      </c>
      <c r="AH84" s="122">
        <v>1977</v>
      </c>
      <c r="AI84" s="100">
        <v>14536</v>
      </c>
      <c r="AJ84" s="100">
        <v>102.42221000000001</v>
      </c>
      <c r="AK84" s="100">
        <v>165.6534</v>
      </c>
      <c r="AL84" s="100" t="s">
        <v>24</v>
      </c>
      <c r="AM84" s="100">
        <v>200.38942</v>
      </c>
      <c r="AN84" s="100">
        <v>97.590468999999999</v>
      </c>
      <c r="AO84" s="100">
        <v>76.819495000000003</v>
      </c>
      <c r="AP84" s="100">
        <v>75.467253999999997</v>
      </c>
      <c r="AQ84" s="100">
        <v>78</v>
      </c>
      <c r="AR84" s="100">
        <v>25.198052000000001</v>
      </c>
      <c r="AS84" s="100">
        <v>13.361522000000001</v>
      </c>
      <c r="AT84" s="100">
        <v>65986</v>
      </c>
      <c r="AU84" s="100">
        <v>4.8042958999999996</v>
      </c>
      <c r="AV84" s="100">
        <v>5.1456368000000001</v>
      </c>
      <c r="AW84" s="100">
        <v>1.0330005</v>
      </c>
      <c r="AY84" s="122">
        <v>1977</v>
      </c>
    </row>
    <row r="85" spans="2:51">
      <c r="B85" s="122">
        <v>1978</v>
      </c>
      <c r="C85" s="100">
        <v>5821</v>
      </c>
      <c r="D85" s="100">
        <v>81.057826000000006</v>
      </c>
      <c r="E85" s="100">
        <v>160.92827</v>
      </c>
      <c r="F85" s="100" t="s">
        <v>24</v>
      </c>
      <c r="G85" s="100">
        <v>193.58033</v>
      </c>
      <c r="H85" s="100">
        <v>96.481830000000002</v>
      </c>
      <c r="I85" s="100">
        <v>76.534237000000005</v>
      </c>
      <c r="J85" s="100">
        <v>72.771992999999995</v>
      </c>
      <c r="K85" s="100">
        <v>74</v>
      </c>
      <c r="L85" s="100">
        <v>19.621127999999999</v>
      </c>
      <c r="M85" s="100">
        <v>9.6564423000000001</v>
      </c>
      <c r="N85" s="100">
        <v>33378</v>
      </c>
      <c r="O85" s="100">
        <v>4.7581962999999998</v>
      </c>
      <c r="P85" s="100">
        <v>4.10222</v>
      </c>
      <c r="R85" s="122">
        <v>1978</v>
      </c>
      <c r="S85" s="100">
        <v>8328</v>
      </c>
      <c r="T85" s="100">
        <v>116.02179</v>
      </c>
      <c r="U85" s="100">
        <v>151.80342999999999</v>
      </c>
      <c r="V85" s="100" t="s">
        <v>24</v>
      </c>
      <c r="W85" s="100">
        <v>184.41961000000001</v>
      </c>
      <c r="X85" s="100">
        <v>88.243492000000003</v>
      </c>
      <c r="Y85" s="100">
        <v>68.787058000000002</v>
      </c>
      <c r="Z85" s="100">
        <v>77.625840999999994</v>
      </c>
      <c r="AA85" s="100">
        <v>80</v>
      </c>
      <c r="AB85" s="100">
        <v>30.555861</v>
      </c>
      <c r="AC85" s="100">
        <v>17.298106000000001</v>
      </c>
      <c r="AD85" s="100">
        <v>29473</v>
      </c>
      <c r="AE85" s="100">
        <v>4.2870635000000004</v>
      </c>
      <c r="AF85" s="100">
        <v>6.7754335000000001</v>
      </c>
      <c r="AH85" s="122">
        <v>1978</v>
      </c>
      <c r="AI85" s="100">
        <v>14149</v>
      </c>
      <c r="AJ85" s="100">
        <v>98.535753</v>
      </c>
      <c r="AK85" s="100">
        <v>156.86135999999999</v>
      </c>
      <c r="AL85" s="100" t="s">
        <v>24</v>
      </c>
      <c r="AM85" s="100">
        <v>189.88604000000001</v>
      </c>
      <c r="AN85" s="100">
        <v>92.404595</v>
      </c>
      <c r="AO85" s="100">
        <v>72.676660999999996</v>
      </c>
      <c r="AP85" s="100">
        <v>75.629135000000005</v>
      </c>
      <c r="AQ85" s="100">
        <v>78</v>
      </c>
      <c r="AR85" s="100">
        <v>24.856822000000001</v>
      </c>
      <c r="AS85" s="100">
        <v>13.049573000000001</v>
      </c>
      <c r="AT85" s="100">
        <v>62851</v>
      </c>
      <c r="AU85" s="100">
        <v>4.5250038000000004</v>
      </c>
      <c r="AV85" s="100">
        <v>5.0334960000000004</v>
      </c>
      <c r="AW85" s="100">
        <v>1.0601096000000001</v>
      </c>
      <c r="AY85" s="122">
        <v>1978</v>
      </c>
    </row>
    <row r="86" spans="2:51">
      <c r="B86" s="123">
        <v>1979</v>
      </c>
      <c r="C86" s="100">
        <v>5561</v>
      </c>
      <c r="D86" s="100">
        <v>76.663668000000001</v>
      </c>
      <c r="E86" s="100">
        <v>151.15433999999999</v>
      </c>
      <c r="F86" s="100">
        <v>146.61971</v>
      </c>
      <c r="G86" s="100">
        <v>182.21413999999999</v>
      </c>
      <c r="H86" s="100">
        <v>90.471404000000007</v>
      </c>
      <c r="I86" s="100">
        <v>72.145295000000004</v>
      </c>
      <c r="J86" s="100">
        <v>72.566085000000001</v>
      </c>
      <c r="K86" s="100">
        <v>74</v>
      </c>
      <c r="L86" s="100">
        <v>19.111279</v>
      </c>
      <c r="M86" s="100">
        <v>9.3845452999999992</v>
      </c>
      <c r="N86" s="100">
        <v>33537</v>
      </c>
      <c r="O86" s="100">
        <v>4.7357186000000002</v>
      </c>
      <c r="P86" s="100">
        <v>4.2739225000000003</v>
      </c>
      <c r="R86" s="123">
        <v>1979</v>
      </c>
      <c r="S86" s="100">
        <v>7871</v>
      </c>
      <c r="T86" s="100">
        <v>108.38661</v>
      </c>
      <c r="U86" s="100">
        <v>139.6891</v>
      </c>
      <c r="V86" s="100">
        <v>135.49842000000001</v>
      </c>
      <c r="W86" s="100">
        <v>169.95872</v>
      </c>
      <c r="X86" s="100">
        <v>81.035349999999994</v>
      </c>
      <c r="Y86" s="100">
        <v>63.097692000000002</v>
      </c>
      <c r="Z86" s="100">
        <v>77.864185000000006</v>
      </c>
      <c r="AA86" s="100">
        <v>80</v>
      </c>
      <c r="AB86" s="100">
        <v>29.742291000000002</v>
      </c>
      <c r="AC86" s="100">
        <v>16.636723</v>
      </c>
      <c r="AD86" s="100">
        <v>27196</v>
      </c>
      <c r="AE86" s="100">
        <v>3.9125413</v>
      </c>
      <c r="AF86" s="100">
        <v>6.5328986999999996</v>
      </c>
      <c r="AH86" s="123">
        <v>1979</v>
      </c>
      <c r="AI86" s="100">
        <v>13432</v>
      </c>
      <c r="AJ86" s="100">
        <v>92.534105999999994</v>
      </c>
      <c r="AK86" s="100">
        <v>145.44569000000001</v>
      </c>
      <c r="AL86" s="100">
        <v>141.08232000000001</v>
      </c>
      <c r="AM86" s="100">
        <v>176.27054000000001</v>
      </c>
      <c r="AN86" s="100">
        <v>85.631735000000006</v>
      </c>
      <c r="AO86" s="100">
        <v>67.473798000000002</v>
      </c>
      <c r="AP86" s="100">
        <v>75.670711999999995</v>
      </c>
      <c r="AQ86" s="100">
        <v>78</v>
      </c>
      <c r="AR86" s="100">
        <v>24.174796000000001</v>
      </c>
      <c r="AS86" s="100">
        <v>12.604158999999999</v>
      </c>
      <c r="AT86" s="100">
        <v>60733</v>
      </c>
      <c r="AU86" s="100">
        <v>4.3279643999999999</v>
      </c>
      <c r="AV86" s="100">
        <v>5.0569451000000001</v>
      </c>
      <c r="AW86" s="100">
        <v>1.0820768000000001</v>
      </c>
      <c r="AY86" s="123">
        <v>1979</v>
      </c>
    </row>
    <row r="87" spans="2:51">
      <c r="B87" s="123">
        <v>1980</v>
      </c>
      <c r="C87" s="100">
        <v>5675</v>
      </c>
      <c r="D87" s="100">
        <v>77.336517000000001</v>
      </c>
      <c r="E87" s="100">
        <v>148.18744000000001</v>
      </c>
      <c r="F87" s="100">
        <v>143.74180999999999</v>
      </c>
      <c r="G87" s="100">
        <v>178.20067</v>
      </c>
      <c r="H87" s="100">
        <v>88.930261999999999</v>
      </c>
      <c r="I87" s="100">
        <v>70.435019999999994</v>
      </c>
      <c r="J87" s="100">
        <v>72.852838000000006</v>
      </c>
      <c r="K87" s="100">
        <v>74</v>
      </c>
      <c r="L87" s="100">
        <v>19.422294000000001</v>
      </c>
      <c r="M87" s="100">
        <v>9.3773753000000006</v>
      </c>
      <c r="N87" s="100">
        <v>32045</v>
      </c>
      <c r="O87" s="100">
        <v>4.4760600000000004</v>
      </c>
      <c r="P87" s="100">
        <v>4.1154140000000003</v>
      </c>
      <c r="R87" s="123">
        <v>1980</v>
      </c>
      <c r="S87" s="100">
        <v>8048</v>
      </c>
      <c r="T87" s="100">
        <v>109.38800999999999</v>
      </c>
      <c r="U87" s="100">
        <v>138.76023000000001</v>
      </c>
      <c r="V87" s="100">
        <v>134.59743</v>
      </c>
      <c r="W87" s="100">
        <v>169.31811999999999</v>
      </c>
      <c r="X87" s="100">
        <v>79.624954000000002</v>
      </c>
      <c r="Y87" s="100">
        <v>61.816564999999997</v>
      </c>
      <c r="Z87" s="100">
        <v>78.555417000000006</v>
      </c>
      <c r="AA87" s="100">
        <v>81</v>
      </c>
      <c r="AB87" s="100">
        <v>30.314900999999999</v>
      </c>
      <c r="AC87" s="100">
        <v>16.705067</v>
      </c>
      <c r="AD87" s="100">
        <v>25158</v>
      </c>
      <c r="AE87" s="100">
        <v>3.5753219999999999</v>
      </c>
      <c r="AF87" s="100">
        <v>6.2115910999999997</v>
      </c>
      <c r="AH87" s="123">
        <v>1980</v>
      </c>
      <c r="AI87" s="100">
        <v>13723</v>
      </c>
      <c r="AJ87" s="100">
        <v>93.383242999999993</v>
      </c>
      <c r="AK87" s="100">
        <v>144.56085999999999</v>
      </c>
      <c r="AL87" s="100">
        <v>140.22404</v>
      </c>
      <c r="AM87" s="100">
        <v>175.42725999999999</v>
      </c>
      <c r="AN87" s="100">
        <v>84.575569000000002</v>
      </c>
      <c r="AO87" s="100">
        <v>66.371279999999999</v>
      </c>
      <c r="AP87" s="100">
        <v>76.197419999999994</v>
      </c>
      <c r="AQ87" s="100">
        <v>78</v>
      </c>
      <c r="AR87" s="100">
        <v>24.607742999999999</v>
      </c>
      <c r="AS87" s="100">
        <v>12.625235999999999</v>
      </c>
      <c r="AT87" s="100">
        <v>57203</v>
      </c>
      <c r="AU87" s="100">
        <v>4.0295814999999999</v>
      </c>
      <c r="AV87" s="100">
        <v>4.8326609999999999</v>
      </c>
      <c r="AW87" s="100">
        <v>1.0679388000000001</v>
      </c>
      <c r="AY87" s="123">
        <v>1980</v>
      </c>
    </row>
    <row r="88" spans="2:51">
      <c r="B88" s="123">
        <v>1981</v>
      </c>
      <c r="C88" s="100">
        <v>5587</v>
      </c>
      <c r="D88" s="100">
        <v>75.010737000000006</v>
      </c>
      <c r="E88" s="100">
        <v>146.56769</v>
      </c>
      <c r="F88" s="100">
        <v>142.17066</v>
      </c>
      <c r="G88" s="100">
        <v>177.31648999999999</v>
      </c>
      <c r="H88" s="100">
        <v>86.478328000000005</v>
      </c>
      <c r="I88" s="100">
        <v>68.296970999999999</v>
      </c>
      <c r="J88" s="100">
        <v>73.475380000000001</v>
      </c>
      <c r="K88" s="100">
        <v>75</v>
      </c>
      <c r="L88" s="100">
        <v>19.072816</v>
      </c>
      <c r="M88" s="100">
        <v>9.2048898999999995</v>
      </c>
      <c r="N88" s="100">
        <v>30087</v>
      </c>
      <c r="O88" s="100">
        <v>4.1429388999999999</v>
      </c>
      <c r="P88" s="100">
        <v>3.9501463000000001</v>
      </c>
      <c r="R88" s="123">
        <v>1981</v>
      </c>
      <c r="S88" s="100">
        <v>8119</v>
      </c>
      <c r="T88" s="100">
        <v>108.61548999999999</v>
      </c>
      <c r="U88" s="100">
        <v>135.15317999999999</v>
      </c>
      <c r="V88" s="100">
        <v>131.09858</v>
      </c>
      <c r="W88" s="100">
        <v>165.10838000000001</v>
      </c>
      <c r="X88" s="100">
        <v>77.138863000000001</v>
      </c>
      <c r="Y88" s="100">
        <v>59.560890999999998</v>
      </c>
      <c r="Z88" s="100">
        <v>78.938661999999994</v>
      </c>
      <c r="AA88" s="100">
        <v>81</v>
      </c>
      <c r="AB88" s="100">
        <v>30.349132999999998</v>
      </c>
      <c r="AC88" s="100">
        <v>16.807088</v>
      </c>
      <c r="AD88" s="100">
        <v>22996</v>
      </c>
      <c r="AE88" s="100">
        <v>3.2190596999999999</v>
      </c>
      <c r="AF88" s="100">
        <v>5.8279098999999999</v>
      </c>
      <c r="AH88" s="123">
        <v>1981</v>
      </c>
      <c r="AI88" s="100">
        <v>13706</v>
      </c>
      <c r="AJ88" s="100">
        <v>91.843203000000003</v>
      </c>
      <c r="AK88" s="100">
        <v>140.87208999999999</v>
      </c>
      <c r="AL88" s="100">
        <v>136.64592999999999</v>
      </c>
      <c r="AM88" s="100">
        <v>171.36528000000001</v>
      </c>
      <c r="AN88" s="100">
        <v>81.683006000000006</v>
      </c>
      <c r="AO88" s="100">
        <v>63.798679</v>
      </c>
      <c r="AP88" s="100">
        <v>76.712128000000007</v>
      </c>
      <c r="AQ88" s="100">
        <v>79</v>
      </c>
      <c r="AR88" s="100">
        <v>24.455348000000001</v>
      </c>
      <c r="AS88" s="100">
        <v>12.573966</v>
      </c>
      <c r="AT88" s="100">
        <v>53083</v>
      </c>
      <c r="AU88" s="100">
        <v>3.6848002000000002</v>
      </c>
      <c r="AV88" s="100">
        <v>4.5909541999999997</v>
      </c>
      <c r="AW88" s="100">
        <v>1.0844560999999999</v>
      </c>
      <c r="AY88" s="123">
        <v>1981</v>
      </c>
    </row>
    <row r="89" spans="2:51">
      <c r="B89" s="123">
        <v>1982</v>
      </c>
      <c r="C89" s="100">
        <v>5641</v>
      </c>
      <c r="D89" s="100">
        <v>74.410552999999993</v>
      </c>
      <c r="E89" s="100">
        <v>142.69036</v>
      </c>
      <c r="F89" s="100">
        <v>138.40965</v>
      </c>
      <c r="G89" s="100">
        <v>172.4736</v>
      </c>
      <c r="H89" s="100">
        <v>84.186922999999993</v>
      </c>
      <c r="I89" s="100">
        <v>66.289828999999997</v>
      </c>
      <c r="J89" s="100">
        <v>73.807480999999996</v>
      </c>
      <c r="K89" s="100">
        <v>75</v>
      </c>
      <c r="L89" s="100">
        <v>18.981762</v>
      </c>
      <c r="M89" s="100">
        <v>8.9122363999999994</v>
      </c>
      <c r="N89" s="100">
        <v>28442</v>
      </c>
      <c r="O89" s="100">
        <v>3.8503957999999998</v>
      </c>
      <c r="P89" s="100">
        <v>3.6254108</v>
      </c>
      <c r="R89" s="123">
        <v>1982</v>
      </c>
      <c r="S89" s="100">
        <v>8336</v>
      </c>
      <c r="T89" s="100">
        <v>109.63612999999999</v>
      </c>
      <c r="U89" s="100">
        <v>134.39319</v>
      </c>
      <c r="V89" s="100">
        <v>130.3614</v>
      </c>
      <c r="W89" s="100">
        <v>164.79919000000001</v>
      </c>
      <c r="X89" s="100">
        <v>76.287741999999994</v>
      </c>
      <c r="Y89" s="100">
        <v>59.026195999999999</v>
      </c>
      <c r="Z89" s="100">
        <v>79.363004000000004</v>
      </c>
      <c r="AA89" s="100">
        <v>81</v>
      </c>
      <c r="AB89" s="100">
        <v>29.805492000000001</v>
      </c>
      <c r="AC89" s="100">
        <v>16.193954000000002</v>
      </c>
      <c r="AD89" s="100">
        <v>23161</v>
      </c>
      <c r="AE89" s="100">
        <v>3.1904001000000002</v>
      </c>
      <c r="AF89" s="100">
        <v>5.6574416000000003</v>
      </c>
      <c r="AH89" s="123">
        <v>1982</v>
      </c>
      <c r="AI89" s="100">
        <v>13977</v>
      </c>
      <c r="AJ89" s="100">
        <v>92.049346</v>
      </c>
      <c r="AK89" s="100">
        <v>139.49460999999999</v>
      </c>
      <c r="AL89" s="100">
        <v>135.30977999999999</v>
      </c>
      <c r="AM89" s="100">
        <v>170.10837000000001</v>
      </c>
      <c r="AN89" s="100">
        <v>80.511961999999997</v>
      </c>
      <c r="AO89" s="100">
        <v>62.874025000000003</v>
      </c>
      <c r="AP89" s="100">
        <v>77.120840999999999</v>
      </c>
      <c r="AQ89" s="100">
        <v>79</v>
      </c>
      <c r="AR89" s="100">
        <v>24.229448999999999</v>
      </c>
      <c r="AS89" s="100">
        <v>12.178163</v>
      </c>
      <c r="AT89" s="100">
        <v>51603</v>
      </c>
      <c r="AU89" s="100">
        <v>3.5232635000000001</v>
      </c>
      <c r="AV89" s="100">
        <v>4.3221923000000002</v>
      </c>
      <c r="AW89" s="100">
        <v>1.0617380000000001</v>
      </c>
      <c r="AY89" s="123">
        <v>1982</v>
      </c>
    </row>
    <row r="90" spans="2:51">
      <c r="B90" s="123">
        <v>1983</v>
      </c>
      <c r="C90" s="100">
        <v>5140</v>
      </c>
      <c r="D90" s="100">
        <v>66.871826999999996</v>
      </c>
      <c r="E90" s="100">
        <v>125.55616000000001</v>
      </c>
      <c r="F90" s="100">
        <v>121.78948</v>
      </c>
      <c r="G90" s="100">
        <v>151.61885000000001</v>
      </c>
      <c r="H90" s="100">
        <v>74.248335999999995</v>
      </c>
      <c r="I90" s="100">
        <v>58.521168000000003</v>
      </c>
      <c r="J90" s="100">
        <v>73.678411999999994</v>
      </c>
      <c r="K90" s="100">
        <v>75</v>
      </c>
      <c r="L90" s="100">
        <v>18.207581000000001</v>
      </c>
      <c r="M90" s="100">
        <v>8.5028950000000005</v>
      </c>
      <c r="N90" s="100">
        <v>26501</v>
      </c>
      <c r="O90" s="100">
        <v>3.5409720999999998</v>
      </c>
      <c r="P90" s="100">
        <v>3.6050681</v>
      </c>
      <c r="R90" s="123">
        <v>1983</v>
      </c>
      <c r="S90" s="100">
        <v>7512</v>
      </c>
      <c r="T90" s="100">
        <v>97.468238999999997</v>
      </c>
      <c r="U90" s="100">
        <v>117.22669</v>
      </c>
      <c r="V90" s="100">
        <v>113.70989</v>
      </c>
      <c r="W90" s="100">
        <v>143.57091</v>
      </c>
      <c r="X90" s="100">
        <v>66.875105000000005</v>
      </c>
      <c r="Y90" s="100">
        <v>51.834173</v>
      </c>
      <c r="Z90" s="100">
        <v>79.146298999999999</v>
      </c>
      <c r="AA90" s="100">
        <v>81</v>
      </c>
      <c r="AB90" s="100">
        <v>28.421171999999999</v>
      </c>
      <c r="AC90" s="100">
        <v>15.134786999999999</v>
      </c>
      <c r="AD90" s="100">
        <v>22169</v>
      </c>
      <c r="AE90" s="100">
        <v>3.0163489000000001</v>
      </c>
      <c r="AF90" s="100">
        <v>5.5734893999999997</v>
      </c>
      <c r="AH90" s="123">
        <v>1983</v>
      </c>
      <c r="AI90" s="100">
        <v>12652</v>
      </c>
      <c r="AJ90" s="100">
        <v>82.190684000000005</v>
      </c>
      <c r="AK90" s="100">
        <v>122.04038</v>
      </c>
      <c r="AL90" s="100">
        <v>118.37917</v>
      </c>
      <c r="AM90" s="100">
        <v>148.65145999999999</v>
      </c>
      <c r="AN90" s="100">
        <v>70.709815000000006</v>
      </c>
      <c r="AO90" s="100">
        <v>55.299869000000001</v>
      </c>
      <c r="AP90" s="100">
        <v>76.925685999999999</v>
      </c>
      <c r="AQ90" s="100">
        <v>79</v>
      </c>
      <c r="AR90" s="100">
        <v>23.146301999999999</v>
      </c>
      <c r="AS90" s="100">
        <v>11.493042000000001</v>
      </c>
      <c r="AT90" s="100">
        <v>48670</v>
      </c>
      <c r="AU90" s="100">
        <v>3.2810386999999999</v>
      </c>
      <c r="AV90" s="100">
        <v>4.2961985</v>
      </c>
      <c r="AW90" s="100">
        <v>1.0710542999999999</v>
      </c>
      <c r="AY90" s="123">
        <v>1983</v>
      </c>
    </row>
    <row r="91" spans="2:51">
      <c r="B91" s="123">
        <v>1984</v>
      </c>
      <c r="C91" s="100">
        <v>5108</v>
      </c>
      <c r="D91" s="100">
        <v>65.670619000000002</v>
      </c>
      <c r="E91" s="100">
        <v>120.48898</v>
      </c>
      <c r="F91" s="100">
        <v>116.87430999999999</v>
      </c>
      <c r="G91" s="100">
        <v>145.73309</v>
      </c>
      <c r="H91" s="100">
        <v>71.235159999999993</v>
      </c>
      <c r="I91" s="100">
        <v>56.296385999999998</v>
      </c>
      <c r="J91" s="100">
        <v>73.945957000000007</v>
      </c>
      <c r="K91" s="100">
        <v>75</v>
      </c>
      <c r="L91" s="100">
        <v>18.376083999999999</v>
      </c>
      <c r="M91" s="100">
        <v>8.5151783000000005</v>
      </c>
      <c r="N91" s="100">
        <v>25416</v>
      </c>
      <c r="O91" s="100">
        <v>3.3590789000000001</v>
      </c>
      <c r="P91" s="100">
        <v>3.5995921000000002</v>
      </c>
      <c r="R91" s="123">
        <v>1984</v>
      </c>
      <c r="S91" s="100">
        <v>7552</v>
      </c>
      <c r="T91" s="100">
        <v>96.805880000000002</v>
      </c>
      <c r="U91" s="100">
        <v>114.17054</v>
      </c>
      <c r="V91" s="100">
        <v>110.74543</v>
      </c>
      <c r="W91" s="100">
        <v>139.91423</v>
      </c>
      <c r="X91" s="100">
        <v>64.647897</v>
      </c>
      <c r="Y91" s="100">
        <v>49.878245</v>
      </c>
      <c r="Z91" s="100">
        <v>79.680085000000005</v>
      </c>
      <c r="AA91" s="100">
        <v>82</v>
      </c>
      <c r="AB91" s="100">
        <v>28.506719</v>
      </c>
      <c r="AC91" s="100">
        <v>15.126084000000001</v>
      </c>
      <c r="AD91" s="100">
        <v>19810</v>
      </c>
      <c r="AE91" s="100">
        <v>2.6666451000000002</v>
      </c>
      <c r="AF91" s="100">
        <v>5.1942944000000004</v>
      </c>
      <c r="AH91" s="123">
        <v>1984</v>
      </c>
      <c r="AI91" s="100">
        <v>12660</v>
      </c>
      <c r="AJ91" s="100">
        <v>81.261199000000005</v>
      </c>
      <c r="AK91" s="100">
        <v>118.31791</v>
      </c>
      <c r="AL91" s="100">
        <v>114.76837</v>
      </c>
      <c r="AM91" s="100">
        <v>144.28281999999999</v>
      </c>
      <c r="AN91" s="100">
        <v>68.270047000000005</v>
      </c>
      <c r="AO91" s="100">
        <v>53.319085000000001</v>
      </c>
      <c r="AP91" s="100">
        <v>77.366775000000004</v>
      </c>
      <c r="AQ91" s="100">
        <v>79</v>
      </c>
      <c r="AR91" s="100">
        <v>23.319641000000001</v>
      </c>
      <c r="AS91" s="100">
        <v>11.518096</v>
      </c>
      <c r="AT91" s="100">
        <v>45226</v>
      </c>
      <c r="AU91" s="100">
        <v>3.0160377999999999</v>
      </c>
      <c r="AV91" s="100">
        <v>4.1588656000000004</v>
      </c>
      <c r="AW91" s="100">
        <v>1.0553421000000001</v>
      </c>
      <c r="AY91" s="123">
        <v>1984</v>
      </c>
    </row>
    <row r="92" spans="2:51">
      <c r="B92" s="123">
        <v>1985</v>
      </c>
      <c r="C92" s="100">
        <v>5276</v>
      </c>
      <c r="D92" s="100">
        <v>66.931144000000003</v>
      </c>
      <c r="E92" s="100">
        <v>121.31773</v>
      </c>
      <c r="F92" s="100">
        <v>117.6782</v>
      </c>
      <c r="G92" s="100">
        <v>146.8724</v>
      </c>
      <c r="H92" s="100">
        <v>71.270587000000006</v>
      </c>
      <c r="I92" s="100">
        <v>55.815246000000002</v>
      </c>
      <c r="J92" s="100">
        <v>74.217144000000005</v>
      </c>
      <c r="K92" s="100">
        <v>76</v>
      </c>
      <c r="L92" s="100">
        <v>18.189340000000001</v>
      </c>
      <c r="M92" s="100">
        <v>8.2237047000000008</v>
      </c>
      <c r="N92" s="100">
        <v>25544</v>
      </c>
      <c r="O92" s="100">
        <v>3.3344751000000001</v>
      </c>
      <c r="P92" s="100">
        <v>3.4004531</v>
      </c>
      <c r="R92" s="123">
        <v>1985</v>
      </c>
      <c r="S92" s="100">
        <v>8133</v>
      </c>
      <c r="T92" s="100">
        <v>102.87665</v>
      </c>
      <c r="U92" s="100">
        <v>118.03586</v>
      </c>
      <c r="V92" s="100">
        <v>114.49478000000001</v>
      </c>
      <c r="W92" s="100">
        <v>144.80622</v>
      </c>
      <c r="X92" s="100">
        <v>66.782213999999996</v>
      </c>
      <c r="Y92" s="100">
        <v>51.497585999999998</v>
      </c>
      <c r="Z92" s="100">
        <v>79.805115000000001</v>
      </c>
      <c r="AA92" s="100">
        <v>82</v>
      </c>
      <c r="AB92" s="100">
        <v>28.514831000000001</v>
      </c>
      <c r="AC92" s="100">
        <v>14.881432</v>
      </c>
      <c r="AD92" s="100">
        <v>21229</v>
      </c>
      <c r="AE92" s="100">
        <v>2.8239873000000002</v>
      </c>
      <c r="AF92" s="100">
        <v>5.2123334000000003</v>
      </c>
      <c r="AH92" s="123">
        <v>1985</v>
      </c>
      <c r="AI92" s="100">
        <v>13409</v>
      </c>
      <c r="AJ92" s="100">
        <v>84.929914999999994</v>
      </c>
      <c r="AK92" s="100">
        <v>121.0438</v>
      </c>
      <c r="AL92" s="100">
        <v>117.41248</v>
      </c>
      <c r="AM92" s="100">
        <v>147.78789</v>
      </c>
      <c r="AN92" s="100">
        <v>69.541347999999999</v>
      </c>
      <c r="AO92" s="100">
        <v>54.077596</v>
      </c>
      <c r="AP92" s="100">
        <v>77.607191</v>
      </c>
      <c r="AQ92" s="100">
        <v>80</v>
      </c>
      <c r="AR92" s="100">
        <v>23.30865</v>
      </c>
      <c r="AS92" s="100">
        <v>11.286277</v>
      </c>
      <c r="AT92" s="100">
        <v>46773</v>
      </c>
      <c r="AU92" s="100">
        <v>3.0816392000000001</v>
      </c>
      <c r="AV92" s="100">
        <v>4.0374525999999999</v>
      </c>
      <c r="AW92" s="100">
        <v>1.0278041</v>
      </c>
      <c r="AY92" s="123">
        <v>1985</v>
      </c>
    </row>
    <row r="93" spans="2:51">
      <c r="B93" s="123">
        <v>1986</v>
      </c>
      <c r="C93" s="100">
        <v>5000</v>
      </c>
      <c r="D93" s="100">
        <v>62.498539000000001</v>
      </c>
      <c r="E93" s="100">
        <v>110.00192</v>
      </c>
      <c r="F93" s="100">
        <v>106.70186</v>
      </c>
      <c r="G93" s="100">
        <v>133.12402</v>
      </c>
      <c r="H93" s="100">
        <v>64.744684000000007</v>
      </c>
      <c r="I93" s="100">
        <v>50.886887000000002</v>
      </c>
      <c r="J93" s="100">
        <v>74.337599999999995</v>
      </c>
      <c r="K93" s="100">
        <v>76</v>
      </c>
      <c r="L93" s="100">
        <v>17.889728000000002</v>
      </c>
      <c r="M93" s="100">
        <v>8.037293</v>
      </c>
      <c r="N93" s="100">
        <v>23905</v>
      </c>
      <c r="O93" s="100">
        <v>3.0780039000000001</v>
      </c>
      <c r="P93" s="100">
        <v>3.3033787999999999</v>
      </c>
      <c r="R93" s="123">
        <v>1986</v>
      </c>
      <c r="S93" s="100">
        <v>7491</v>
      </c>
      <c r="T93" s="100">
        <v>93.425388999999996</v>
      </c>
      <c r="U93" s="100">
        <v>104.10720000000001</v>
      </c>
      <c r="V93" s="100">
        <v>100.98399000000001</v>
      </c>
      <c r="W93" s="100">
        <v>127.78684</v>
      </c>
      <c r="X93" s="100">
        <v>58.993343000000003</v>
      </c>
      <c r="Y93" s="100">
        <v>45.609994999999998</v>
      </c>
      <c r="Z93" s="100">
        <v>80.006675000000001</v>
      </c>
      <c r="AA93" s="100">
        <v>82</v>
      </c>
      <c r="AB93" s="100">
        <v>27.423487999999999</v>
      </c>
      <c r="AC93" s="100">
        <v>14.195297</v>
      </c>
      <c r="AD93" s="100">
        <v>18236</v>
      </c>
      <c r="AE93" s="100">
        <v>2.3953164999999998</v>
      </c>
      <c r="AF93" s="100">
        <v>4.6745429999999999</v>
      </c>
      <c r="AH93" s="123">
        <v>1986</v>
      </c>
      <c r="AI93" s="100">
        <v>12491</v>
      </c>
      <c r="AJ93" s="100">
        <v>77.979316999999995</v>
      </c>
      <c r="AK93" s="100">
        <v>107.83816</v>
      </c>
      <c r="AL93" s="100">
        <v>104.60302</v>
      </c>
      <c r="AM93" s="100">
        <v>131.63799</v>
      </c>
      <c r="AN93" s="100">
        <v>62.131470999999998</v>
      </c>
      <c r="AO93" s="100">
        <v>48.465657999999998</v>
      </c>
      <c r="AP93" s="100">
        <v>77.737410999999994</v>
      </c>
      <c r="AQ93" s="100">
        <v>80</v>
      </c>
      <c r="AR93" s="100">
        <v>22.602008999999999</v>
      </c>
      <c r="AS93" s="100">
        <v>10.863534</v>
      </c>
      <c r="AT93" s="100">
        <v>42141</v>
      </c>
      <c r="AU93" s="100">
        <v>2.7400606000000001</v>
      </c>
      <c r="AV93" s="100">
        <v>3.7836493</v>
      </c>
      <c r="AW93" s="100">
        <v>1.0566215999999999</v>
      </c>
      <c r="AY93" s="123">
        <v>1986</v>
      </c>
    </row>
    <row r="94" spans="2:51">
      <c r="B94" s="123">
        <v>1987</v>
      </c>
      <c r="C94" s="100">
        <v>5075</v>
      </c>
      <c r="D94" s="100">
        <v>62.513433999999997</v>
      </c>
      <c r="E94" s="100">
        <v>109.49012</v>
      </c>
      <c r="F94" s="100">
        <v>106.20542</v>
      </c>
      <c r="G94" s="100">
        <v>132.79585</v>
      </c>
      <c r="H94" s="100">
        <v>63.779719999999998</v>
      </c>
      <c r="I94" s="100">
        <v>49.854753000000002</v>
      </c>
      <c r="J94" s="100">
        <v>75.033306999999994</v>
      </c>
      <c r="K94" s="100">
        <v>77</v>
      </c>
      <c r="L94" s="100">
        <v>18.072717999999998</v>
      </c>
      <c r="M94" s="100">
        <v>7.9784306999999997</v>
      </c>
      <c r="N94" s="100">
        <v>21859</v>
      </c>
      <c r="O94" s="100">
        <v>2.7761111999999999</v>
      </c>
      <c r="P94" s="100">
        <v>3.0344549999999999</v>
      </c>
      <c r="R94" s="123">
        <v>1987</v>
      </c>
      <c r="S94" s="100">
        <v>7493</v>
      </c>
      <c r="T94" s="100">
        <v>91.988097999999994</v>
      </c>
      <c r="U94" s="100">
        <v>101.46719</v>
      </c>
      <c r="V94" s="100">
        <v>98.423170999999996</v>
      </c>
      <c r="W94" s="100">
        <v>124.89367</v>
      </c>
      <c r="X94" s="100">
        <v>56.736193999999998</v>
      </c>
      <c r="Y94" s="100">
        <v>43.414561999999997</v>
      </c>
      <c r="Z94" s="100">
        <v>80.758707999999999</v>
      </c>
      <c r="AA94" s="100">
        <v>82</v>
      </c>
      <c r="AB94" s="100">
        <v>27.151502000000001</v>
      </c>
      <c r="AC94" s="100">
        <v>13.950847</v>
      </c>
      <c r="AD94" s="100">
        <v>16274</v>
      </c>
      <c r="AE94" s="100">
        <v>2.1064561999999998</v>
      </c>
      <c r="AF94" s="100">
        <v>4.2920175</v>
      </c>
      <c r="AH94" s="123">
        <v>1987</v>
      </c>
      <c r="AI94" s="100">
        <v>12568</v>
      </c>
      <c r="AJ94" s="100">
        <v>77.275561999999994</v>
      </c>
      <c r="AK94" s="100">
        <v>106.0308</v>
      </c>
      <c r="AL94" s="100">
        <v>102.84987</v>
      </c>
      <c r="AM94" s="100">
        <v>129.72694000000001</v>
      </c>
      <c r="AN94" s="100">
        <v>60.402363999999999</v>
      </c>
      <c r="AO94" s="100">
        <v>46.755018999999997</v>
      </c>
      <c r="AP94" s="100">
        <v>78.447044000000005</v>
      </c>
      <c r="AQ94" s="100">
        <v>80</v>
      </c>
      <c r="AR94" s="100">
        <v>22.572649999999999</v>
      </c>
      <c r="AS94" s="100">
        <v>10.712672</v>
      </c>
      <c r="AT94" s="100">
        <v>38133</v>
      </c>
      <c r="AU94" s="100">
        <v>2.4444644000000002</v>
      </c>
      <c r="AV94" s="100">
        <v>3.4681213999999998</v>
      </c>
      <c r="AW94" s="100">
        <v>1.0790693</v>
      </c>
      <c r="AY94" s="123">
        <v>1987</v>
      </c>
    </row>
    <row r="95" spans="2:51">
      <c r="B95" s="123">
        <v>1988</v>
      </c>
      <c r="C95" s="100">
        <v>5034</v>
      </c>
      <c r="D95" s="100">
        <v>61.025986000000003</v>
      </c>
      <c r="E95" s="100">
        <v>105.34934</v>
      </c>
      <c r="F95" s="100">
        <v>102.18886000000001</v>
      </c>
      <c r="G95" s="100">
        <v>127.81485000000001</v>
      </c>
      <c r="H95" s="100">
        <v>61.108882999999999</v>
      </c>
      <c r="I95" s="100">
        <v>47.4315</v>
      </c>
      <c r="J95" s="100">
        <v>75.373459999999994</v>
      </c>
      <c r="K95" s="100">
        <v>77</v>
      </c>
      <c r="L95" s="100">
        <v>18.121603</v>
      </c>
      <c r="M95" s="100">
        <v>7.7350953000000002</v>
      </c>
      <c r="N95" s="100">
        <v>20478</v>
      </c>
      <c r="O95" s="100">
        <v>2.5616408000000002</v>
      </c>
      <c r="P95" s="100">
        <v>2.7675217000000001</v>
      </c>
      <c r="R95" s="123">
        <v>1988</v>
      </c>
      <c r="S95" s="100">
        <v>7407</v>
      </c>
      <c r="T95" s="100">
        <v>89.421756999999999</v>
      </c>
      <c r="U95" s="100">
        <v>97.358045000000004</v>
      </c>
      <c r="V95" s="100">
        <v>94.437303999999997</v>
      </c>
      <c r="W95" s="100">
        <v>119.66486</v>
      </c>
      <c r="X95" s="100">
        <v>54.647109</v>
      </c>
      <c r="Y95" s="100">
        <v>41.884151000000003</v>
      </c>
      <c r="Z95" s="100">
        <v>80.468745999999996</v>
      </c>
      <c r="AA95" s="100">
        <v>82</v>
      </c>
      <c r="AB95" s="100">
        <v>27.130873999999999</v>
      </c>
      <c r="AC95" s="100">
        <v>13.520371000000001</v>
      </c>
      <c r="AD95" s="100">
        <v>16545</v>
      </c>
      <c r="AE95" s="100">
        <v>2.1080499000000001</v>
      </c>
      <c r="AF95" s="100">
        <v>4.2248342000000001</v>
      </c>
      <c r="AH95" s="123">
        <v>1988</v>
      </c>
      <c r="AI95" s="100">
        <v>12441</v>
      </c>
      <c r="AJ95" s="100">
        <v>75.253305999999995</v>
      </c>
      <c r="AK95" s="100">
        <v>101.61472000000001</v>
      </c>
      <c r="AL95" s="100">
        <v>98.566277999999997</v>
      </c>
      <c r="AM95" s="100">
        <v>124.25071</v>
      </c>
      <c r="AN95" s="100">
        <v>57.874276000000002</v>
      </c>
      <c r="AO95" s="100">
        <v>44.689413000000002</v>
      </c>
      <c r="AP95" s="100">
        <v>78.407041000000007</v>
      </c>
      <c r="AQ95" s="100">
        <v>80</v>
      </c>
      <c r="AR95" s="100">
        <v>22.587146000000001</v>
      </c>
      <c r="AS95" s="100">
        <v>10.379263</v>
      </c>
      <c r="AT95" s="100">
        <v>37023</v>
      </c>
      <c r="AU95" s="100">
        <v>2.3369298000000001</v>
      </c>
      <c r="AV95" s="100">
        <v>3.2718750000000001</v>
      </c>
      <c r="AW95" s="100">
        <v>1.0820814999999999</v>
      </c>
      <c r="AY95" s="123">
        <v>1988</v>
      </c>
    </row>
    <row r="96" spans="2:51">
      <c r="B96" s="123">
        <v>1989</v>
      </c>
      <c r="C96" s="100">
        <v>5057</v>
      </c>
      <c r="D96" s="100">
        <v>60.291462000000003</v>
      </c>
      <c r="E96" s="100">
        <v>102.29779000000001</v>
      </c>
      <c r="F96" s="100">
        <v>99.228854999999996</v>
      </c>
      <c r="G96" s="100">
        <v>124.23437</v>
      </c>
      <c r="H96" s="100">
        <v>59.459176999999997</v>
      </c>
      <c r="I96" s="100">
        <v>46.451076</v>
      </c>
      <c r="J96" s="100">
        <v>75.403993999999997</v>
      </c>
      <c r="K96" s="100">
        <v>77</v>
      </c>
      <c r="L96" s="100">
        <v>17.821397999999999</v>
      </c>
      <c r="M96" s="100">
        <v>7.5561067</v>
      </c>
      <c r="N96" s="100">
        <v>21129</v>
      </c>
      <c r="O96" s="100">
        <v>2.6018545999999998</v>
      </c>
      <c r="P96" s="100">
        <v>2.9310375999999998</v>
      </c>
      <c r="R96" s="123">
        <v>1989</v>
      </c>
      <c r="S96" s="100">
        <v>7522</v>
      </c>
      <c r="T96" s="100">
        <v>89.262541999999996</v>
      </c>
      <c r="U96" s="100">
        <v>96.070750000000004</v>
      </c>
      <c r="V96" s="100">
        <v>93.188626999999997</v>
      </c>
      <c r="W96" s="100">
        <v>118.37408000000001</v>
      </c>
      <c r="X96" s="100">
        <v>53.676484000000002</v>
      </c>
      <c r="Y96" s="100">
        <v>41.232453999999997</v>
      </c>
      <c r="Z96" s="100">
        <v>80.865460999999996</v>
      </c>
      <c r="AA96" s="100">
        <v>83</v>
      </c>
      <c r="AB96" s="100">
        <v>26.436579999999999</v>
      </c>
      <c r="AC96" s="100">
        <v>13.126025</v>
      </c>
      <c r="AD96" s="100">
        <v>16195</v>
      </c>
      <c r="AE96" s="100">
        <v>2.0307135999999999</v>
      </c>
      <c r="AF96" s="100">
        <v>4.2084391999999999</v>
      </c>
      <c r="AH96" s="123">
        <v>1989</v>
      </c>
      <c r="AI96" s="100">
        <v>12579</v>
      </c>
      <c r="AJ96" s="100">
        <v>74.810805000000002</v>
      </c>
      <c r="AK96" s="100">
        <v>99.798411000000002</v>
      </c>
      <c r="AL96" s="100">
        <v>96.804458999999994</v>
      </c>
      <c r="AM96" s="100">
        <v>122.26519999999999</v>
      </c>
      <c r="AN96" s="100">
        <v>56.742744000000002</v>
      </c>
      <c r="AO96" s="100">
        <v>43.993817999999997</v>
      </c>
      <c r="AP96" s="100">
        <v>78.669847000000004</v>
      </c>
      <c r="AQ96" s="100">
        <v>80</v>
      </c>
      <c r="AR96" s="100">
        <v>22.134826</v>
      </c>
      <c r="AS96" s="100">
        <v>10.125411</v>
      </c>
      <c r="AT96" s="100">
        <v>37324</v>
      </c>
      <c r="AU96" s="100">
        <v>2.3188694000000001</v>
      </c>
      <c r="AV96" s="100">
        <v>3.3756205000000001</v>
      </c>
      <c r="AW96" s="100">
        <v>1.0648172</v>
      </c>
      <c r="AY96" s="123">
        <v>1989</v>
      </c>
    </row>
    <row r="97" spans="2:51">
      <c r="B97" s="123">
        <v>1990</v>
      </c>
      <c r="C97" s="100">
        <v>4792</v>
      </c>
      <c r="D97" s="100">
        <v>56.301828</v>
      </c>
      <c r="E97" s="100">
        <v>93.674411000000006</v>
      </c>
      <c r="F97" s="100">
        <v>90.864177999999995</v>
      </c>
      <c r="G97" s="100">
        <v>113.51033</v>
      </c>
      <c r="H97" s="100">
        <v>54.595405</v>
      </c>
      <c r="I97" s="100">
        <v>42.640090000000001</v>
      </c>
      <c r="J97" s="100">
        <v>75.172996999999995</v>
      </c>
      <c r="K97" s="100">
        <v>77</v>
      </c>
      <c r="L97" s="100">
        <v>17.726482000000001</v>
      </c>
      <c r="M97" s="100">
        <v>7.4113024999999997</v>
      </c>
      <c r="N97" s="100">
        <v>20772</v>
      </c>
      <c r="O97" s="100">
        <v>2.5225911999999999</v>
      </c>
      <c r="P97" s="100">
        <v>2.9107929000000001</v>
      </c>
      <c r="R97" s="123">
        <v>1990</v>
      </c>
      <c r="S97" s="100">
        <v>7293</v>
      </c>
      <c r="T97" s="100">
        <v>85.259764000000004</v>
      </c>
      <c r="U97" s="100">
        <v>90.780466000000004</v>
      </c>
      <c r="V97" s="100">
        <v>88.057051999999999</v>
      </c>
      <c r="W97" s="100">
        <v>111.81765</v>
      </c>
      <c r="X97" s="100">
        <v>50.413491</v>
      </c>
      <c r="Y97" s="100">
        <v>38.421906</v>
      </c>
      <c r="Z97" s="100">
        <v>81.124639999999999</v>
      </c>
      <c r="AA97" s="100">
        <v>83</v>
      </c>
      <c r="AB97" s="100">
        <v>26.761339</v>
      </c>
      <c r="AC97" s="100">
        <v>13.163785000000001</v>
      </c>
      <c r="AD97" s="100">
        <v>14197</v>
      </c>
      <c r="AE97" s="100">
        <v>1.7552657</v>
      </c>
      <c r="AF97" s="100">
        <v>3.7602169999999999</v>
      </c>
      <c r="AH97" s="123">
        <v>1990</v>
      </c>
      <c r="AI97" s="100">
        <v>12085</v>
      </c>
      <c r="AJ97" s="100">
        <v>70.816930999999997</v>
      </c>
      <c r="AK97" s="100">
        <v>93.425425000000004</v>
      </c>
      <c r="AL97" s="100">
        <v>90.622663000000003</v>
      </c>
      <c r="AM97" s="100">
        <v>114.35217</v>
      </c>
      <c r="AN97" s="100">
        <v>52.989508000000001</v>
      </c>
      <c r="AO97" s="100">
        <v>40.913870000000003</v>
      </c>
      <c r="AP97" s="100">
        <v>78.764667000000003</v>
      </c>
      <c r="AQ97" s="100">
        <v>80</v>
      </c>
      <c r="AR97" s="100">
        <v>22.262135000000001</v>
      </c>
      <c r="AS97" s="100">
        <v>10.065799999999999</v>
      </c>
      <c r="AT97" s="100">
        <v>34969</v>
      </c>
      <c r="AU97" s="100">
        <v>2.1423638999999999</v>
      </c>
      <c r="AV97" s="100">
        <v>3.2047017000000002</v>
      </c>
      <c r="AW97" s="100">
        <v>1.0318784999999999</v>
      </c>
      <c r="AY97" s="123">
        <v>1990</v>
      </c>
    </row>
    <row r="98" spans="2:51">
      <c r="B98" s="123">
        <v>1991</v>
      </c>
      <c r="C98" s="100">
        <v>4829</v>
      </c>
      <c r="D98" s="100">
        <v>56.050733999999999</v>
      </c>
      <c r="E98" s="100">
        <v>91.573428000000007</v>
      </c>
      <c r="F98" s="100">
        <v>88.826224999999994</v>
      </c>
      <c r="G98" s="100">
        <v>111.29591000000001</v>
      </c>
      <c r="H98" s="100">
        <v>53.076085999999997</v>
      </c>
      <c r="I98" s="100">
        <v>41.117176000000001</v>
      </c>
      <c r="J98" s="100">
        <v>75.728307999999998</v>
      </c>
      <c r="K98" s="100">
        <v>78</v>
      </c>
      <c r="L98" s="100">
        <v>18.173949</v>
      </c>
      <c r="M98" s="100">
        <v>7.5374217999999997</v>
      </c>
      <c r="N98" s="100">
        <v>19614</v>
      </c>
      <c r="O98" s="100">
        <v>2.3552487000000002</v>
      </c>
      <c r="P98" s="100">
        <v>2.8934921999999998</v>
      </c>
      <c r="R98" s="123">
        <v>1991</v>
      </c>
      <c r="S98" s="100">
        <v>7054</v>
      </c>
      <c r="T98" s="100">
        <v>81.373902000000001</v>
      </c>
      <c r="U98" s="100">
        <v>84.908181999999996</v>
      </c>
      <c r="V98" s="100">
        <v>82.360935999999995</v>
      </c>
      <c r="W98" s="100">
        <v>104.66225</v>
      </c>
      <c r="X98" s="100">
        <v>47.218820999999998</v>
      </c>
      <c r="Y98" s="100">
        <v>36.219710999999997</v>
      </c>
      <c r="Z98" s="100">
        <v>81.130280999999997</v>
      </c>
      <c r="AA98" s="100">
        <v>83</v>
      </c>
      <c r="AB98" s="100">
        <v>26.680282999999999</v>
      </c>
      <c r="AC98" s="100">
        <v>12.807059000000001</v>
      </c>
      <c r="AD98" s="100">
        <v>14516</v>
      </c>
      <c r="AE98" s="100">
        <v>1.7729069</v>
      </c>
      <c r="AF98" s="100">
        <v>3.9540204999999999</v>
      </c>
      <c r="AH98" s="123">
        <v>1991</v>
      </c>
      <c r="AI98" s="100">
        <v>11883</v>
      </c>
      <c r="AJ98" s="100">
        <v>68.751302999999993</v>
      </c>
      <c r="AK98" s="100">
        <v>88.736981</v>
      </c>
      <c r="AL98" s="100">
        <v>86.074871999999999</v>
      </c>
      <c r="AM98" s="100">
        <v>108.77405</v>
      </c>
      <c r="AN98" s="100">
        <v>50.272368</v>
      </c>
      <c r="AO98" s="100">
        <v>38.829476999999997</v>
      </c>
      <c r="AP98" s="100">
        <v>78.935033000000004</v>
      </c>
      <c r="AQ98" s="100">
        <v>81</v>
      </c>
      <c r="AR98" s="100">
        <v>22.416525</v>
      </c>
      <c r="AS98" s="100">
        <v>9.9734779000000007</v>
      </c>
      <c r="AT98" s="100">
        <v>34130</v>
      </c>
      <c r="AU98" s="100">
        <v>2.0665477999999999</v>
      </c>
      <c r="AV98" s="100">
        <v>3.2660724999999999</v>
      </c>
      <c r="AW98" s="100">
        <v>1.0784994999999999</v>
      </c>
      <c r="AY98" s="123">
        <v>1991</v>
      </c>
    </row>
    <row r="99" spans="2:51">
      <c r="B99" s="123">
        <v>1992</v>
      </c>
      <c r="C99" s="100">
        <v>4860</v>
      </c>
      <c r="D99" s="100">
        <v>55.809108000000002</v>
      </c>
      <c r="E99" s="100">
        <v>88.796650999999997</v>
      </c>
      <c r="F99" s="100">
        <v>86.132750999999999</v>
      </c>
      <c r="G99" s="100">
        <v>107.73027999999999</v>
      </c>
      <c r="H99" s="100">
        <v>51.364257000000002</v>
      </c>
      <c r="I99" s="100">
        <v>39.713797</v>
      </c>
      <c r="J99" s="100">
        <v>75.933127999999996</v>
      </c>
      <c r="K99" s="100">
        <v>78</v>
      </c>
      <c r="L99" s="100">
        <v>17.947486999999999</v>
      </c>
      <c r="M99" s="100">
        <v>7.3508281000000002</v>
      </c>
      <c r="N99" s="100">
        <v>18679</v>
      </c>
      <c r="O99" s="100">
        <v>2.2208613000000001</v>
      </c>
      <c r="P99" s="100">
        <v>2.7642042999999998</v>
      </c>
      <c r="R99" s="123">
        <v>1992</v>
      </c>
      <c r="S99" s="100">
        <v>7126</v>
      </c>
      <c r="T99" s="100">
        <v>81.250765000000001</v>
      </c>
      <c r="U99" s="100">
        <v>82.769011000000006</v>
      </c>
      <c r="V99" s="100">
        <v>80.285940999999994</v>
      </c>
      <c r="W99" s="100">
        <v>102.25192</v>
      </c>
      <c r="X99" s="100">
        <v>45.938831</v>
      </c>
      <c r="Y99" s="100">
        <v>35.166407</v>
      </c>
      <c r="Z99" s="100">
        <v>81.318551999999997</v>
      </c>
      <c r="AA99" s="100">
        <v>83</v>
      </c>
      <c r="AB99" s="100">
        <v>25.602702000000001</v>
      </c>
      <c r="AC99" s="100">
        <v>12.383352</v>
      </c>
      <c r="AD99" s="100">
        <v>14546</v>
      </c>
      <c r="AE99" s="100">
        <v>1.7578836</v>
      </c>
      <c r="AF99" s="100">
        <v>3.9875215000000002</v>
      </c>
      <c r="AH99" s="123">
        <v>1992</v>
      </c>
      <c r="AI99" s="100">
        <v>11986</v>
      </c>
      <c r="AJ99" s="100">
        <v>68.575148999999996</v>
      </c>
      <c r="AK99" s="100">
        <v>86.406120999999999</v>
      </c>
      <c r="AL99" s="100">
        <v>83.813936999999996</v>
      </c>
      <c r="AM99" s="100">
        <v>105.98047</v>
      </c>
      <c r="AN99" s="100">
        <v>48.831178999999999</v>
      </c>
      <c r="AO99" s="100">
        <v>37.625748000000002</v>
      </c>
      <c r="AP99" s="100">
        <v>79.134906999999998</v>
      </c>
      <c r="AQ99" s="100">
        <v>81</v>
      </c>
      <c r="AR99" s="100">
        <v>21.827652</v>
      </c>
      <c r="AS99" s="100">
        <v>9.6927058000000006</v>
      </c>
      <c r="AT99" s="100">
        <v>33225</v>
      </c>
      <c r="AU99" s="100">
        <v>1.9912589999999999</v>
      </c>
      <c r="AV99" s="100">
        <v>3.1930719999999999</v>
      </c>
      <c r="AW99" s="100">
        <v>1.0728248</v>
      </c>
      <c r="AY99" s="123">
        <v>1992</v>
      </c>
    </row>
    <row r="100" spans="2:51">
      <c r="B100" s="123">
        <v>1993</v>
      </c>
      <c r="C100" s="100">
        <v>4819</v>
      </c>
      <c r="D100" s="100">
        <v>54.873730000000002</v>
      </c>
      <c r="E100" s="100">
        <v>85.943658999999997</v>
      </c>
      <c r="F100" s="100">
        <v>83.365350000000007</v>
      </c>
      <c r="G100" s="100">
        <v>104.59868</v>
      </c>
      <c r="H100" s="100">
        <v>49.35615</v>
      </c>
      <c r="I100" s="100">
        <v>38.148738999999999</v>
      </c>
      <c r="J100" s="100">
        <v>76.563810000000004</v>
      </c>
      <c r="K100" s="100">
        <v>78</v>
      </c>
      <c r="L100" s="100">
        <v>18.273168999999999</v>
      </c>
      <c r="M100" s="100">
        <v>7.4037088000000004</v>
      </c>
      <c r="N100" s="100">
        <v>16966</v>
      </c>
      <c r="O100" s="100">
        <v>2.0017459999999998</v>
      </c>
      <c r="P100" s="100">
        <v>2.5984607999999998</v>
      </c>
      <c r="R100" s="123">
        <v>1993</v>
      </c>
      <c r="S100" s="100">
        <v>7319</v>
      </c>
      <c r="T100" s="100">
        <v>82.674147000000005</v>
      </c>
      <c r="U100" s="100">
        <v>81.846473000000003</v>
      </c>
      <c r="V100" s="100">
        <v>79.391077999999993</v>
      </c>
      <c r="W100" s="100">
        <v>101.05785</v>
      </c>
      <c r="X100" s="100">
        <v>45.135649999999998</v>
      </c>
      <c r="Y100" s="100">
        <v>34.164330999999997</v>
      </c>
      <c r="Z100" s="100">
        <v>81.705151000000001</v>
      </c>
      <c r="AA100" s="100">
        <v>83</v>
      </c>
      <c r="AB100" s="100">
        <v>27.240583999999998</v>
      </c>
      <c r="AC100" s="100">
        <v>12.951689999999999</v>
      </c>
      <c r="AD100" s="100">
        <v>12853</v>
      </c>
      <c r="AE100" s="100">
        <v>1.5404579</v>
      </c>
      <c r="AF100" s="100">
        <v>3.6843599</v>
      </c>
      <c r="AH100" s="123">
        <v>1993</v>
      </c>
      <c r="AI100" s="100">
        <v>12138</v>
      </c>
      <c r="AJ100" s="100">
        <v>68.829783000000006</v>
      </c>
      <c r="AK100" s="100">
        <v>84.578541999999999</v>
      </c>
      <c r="AL100" s="100">
        <v>82.041185999999996</v>
      </c>
      <c r="AM100" s="100">
        <v>103.83542</v>
      </c>
      <c r="AN100" s="100">
        <v>47.493716999999997</v>
      </c>
      <c r="AO100" s="100">
        <v>36.358795000000001</v>
      </c>
      <c r="AP100" s="100">
        <v>79.663948000000005</v>
      </c>
      <c r="AQ100" s="100">
        <v>81</v>
      </c>
      <c r="AR100" s="100">
        <v>22.798648</v>
      </c>
      <c r="AS100" s="100">
        <v>9.9819899999999997</v>
      </c>
      <c r="AT100" s="100">
        <v>29819</v>
      </c>
      <c r="AU100" s="100">
        <v>1.7729117999999999</v>
      </c>
      <c r="AV100" s="100">
        <v>2.9766075999999999</v>
      </c>
      <c r="AW100" s="100">
        <v>1.0500594000000001</v>
      </c>
      <c r="AY100" s="123">
        <v>1993</v>
      </c>
    </row>
    <row r="101" spans="2:51">
      <c r="B101" s="123">
        <v>1994</v>
      </c>
      <c r="C101" s="100">
        <v>5260</v>
      </c>
      <c r="D101" s="100">
        <v>59.343317999999996</v>
      </c>
      <c r="E101" s="100">
        <v>91.650020999999995</v>
      </c>
      <c r="F101" s="100">
        <v>88.90052</v>
      </c>
      <c r="G101" s="100">
        <v>111.81429</v>
      </c>
      <c r="H101" s="100">
        <v>52.319372999999999</v>
      </c>
      <c r="I101" s="100">
        <v>40.266303000000001</v>
      </c>
      <c r="J101" s="100">
        <v>76.907033999999996</v>
      </c>
      <c r="K101" s="100">
        <v>79</v>
      </c>
      <c r="L101" s="100">
        <v>19.459140000000001</v>
      </c>
      <c r="M101" s="100">
        <v>7.7967509000000002</v>
      </c>
      <c r="N101" s="100">
        <v>18189</v>
      </c>
      <c r="O101" s="100">
        <v>2.1275341000000001</v>
      </c>
      <c r="P101" s="100">
        <v>2.8102795</v>
      </c>
      <c r="R101" s="123">
        <v>1994</v>
      </c>
      <c r="S101" s="100">
        <v>7578</v>
      </c>
      <c r="T101" s="100">
        <v>84.748123000000007</v>
      </c>
      <c r="U101" s="100">
        <v>81.762075999999993</v>
      </c>
      <c r="V101" s="100">
        <v>79.309213999999997</v>
      </c>
      <c r="W101" s="100">
        <v>101.27905</v>
      </c>
      <c r="X101" s="100">
        <v>44.825654999999998</v>
      </c>
      <c r="Y101" s="100">
        <v>34.030020999999998</v>
      </c>
      <c r="Z101" s="100">
        <v>82.245975000000001</v>
      </c>
      <c r="AA101" s="100">
        <v>84</v>
      </c>
      <c r="AB101" s="100">
        <v>27.203216000000001</v>
      </c>
      <c r="AC101" s="100">
        <v>12.794624000000001</v>
      </c>
      <c r="AD101" s="100">
        <v>12383</v>
      </c>
      <c r="AE101" s="100">
        <v>1.4705301</v>
      </c>
      <c r="AF101" s="100">
        <v>3.5810648999999999</v>
      </c>
      <c r="AH101" s="123">
        <v>1994</v>
      </c>
      <c r="AI101" s="100">
        <v>12838</v>
      </c>
      <c r="AJ101" s="100">
        <v>72.101446999999993</v>
      </c>
      <c r="AK101" s="100">
        <v>86.68329</v>
      </c>
      <c r="AL101" s="100">
        <v>84.082791</v>
      </c>
      <c r="AM101" s="100">
        <v>106.6634</v>
      </c>
      <c r="AN101" s="100">
        <v>48.466692000000002</v>
      </c>
      <c r="AO101" s="100">
        <v>37.117928999999997</v>
      </c>
      <c r="AP101" s="100">
        <v>80.058498</v>
      </c>
      <c r="AQ101" s="100">
        <v>82</v>
      </c>
      <c r="AR101" s="100">
        <v>23.389448000000002</v>
      </c>
      <c r="AS101" s="100">
        <v>10.133236999999999</v>
      </c>
      <c r="AT101" s="100">
        <v>30572</v>
      </c>
      <c r="AU101" s="100">
        <v>1.8015208</v>
      </c>
      <c r="AV101" s="100">
        <v>3.0786831000000001</v>
      </c>
      <c r="AW101" s="100">
        <v>1.1209355999999999</v>
      </c>
      <c r="AY101" s="123">
        <v>1994</v>
      </c>
    </row>
    <row r="102" spans="2:51">
      <c r="B102" s="123">
        <v>1995</v>
      </c>
      <c r="C102" s="100">
        <v>5108</v>
      </c>
      <c r="D102" s="100">
        <v>57.006193000000003</v>
      </c>
      <c r="E102" s="100">
        <v>85.619221999999993</v>
      </c>
      <c r="F102" s="100">
        <v>83.050645000000003</v>
      </c>
      <c r="G102" s="100">
        <v>104.51678</v>
      </c>
      <c r="H102" s="100">
        <v>48.932084000000003</v>
      </c>
      <c r="I102" s="100">
        <v>37.787520000000001</v>
      </c>
      <c r="J102" s="100">
        <v>77.053250000000006</v>
      </c>
      <c r="K102" s="100">
        <v>79</v>
      </c>
      <c r="L102" s="100">
        <v>19.450897000000001</v>
      </c>
      <c r="M102" s="100">
        <v>7.7100723000000002</v>
      </c>
      <c r="N102" s="100">
        <v>17436</v>
      </c>
      <c r="O102" s="100">
        <v>2.0197593</v>
      </c>
      <c r="P102" s="100">
        <v>2.7152492000000001</v>
      </c>
      <c r="R102" s="123">
        <v>1995</v>
      </c>
      <c r="S102" s="100">
        <v>7572</v>
      </c>
      <c r="T102" s="100">
        <v>83.719831999999997</v>
      </c>
      <c r="U102" s="100">
        <v>78.79862</v>
      </c>
      <c r="V102" s="100">
        <v>76.434661000000006</v>
      </c>
      <c r="W102" s="100">
        <v>97.506766999999996</v>
      </c>
      <c r="X102" s="100">
        <v>43.303932000000003</v>
      </c>
      <c r="Y102" s="100">
        <v>32.943533000000002</v>
      </c>
      <c r="Z102" s="100">
        <v>82.218833000000004</v>
      </c>
      <c r="AA102" s="100">
        <v>84</v>
      </c>
      <c r="AB102" s="100">
        <v>27.893612000000001</v>
      </c>
      <c r="AC102" s="100">
        <v>12.859617999999999</v>
      </c>
      <c r="AD102" s="100">
        <v>12485</v>
      </c>
      <c r="AE102" s="100">
        <v>1.4677290999999999</v>
      </c>
      <c r="AF102" s="100">
        <v>3.5823421999999998</v>
      </c>
      <c r="AH102" s="123">
        <v>1995</v>
      </c>
      <c r="AI102" s="100">
        <v>12680</v>
      </c>
      <c r="AJ102" s="100">
        <v>70.425343999999996</v>
      </c>
      <c r="AK102" s="100">
        <v>82.478609000000006</v>
      </c>
      <c r="AL102" s="100">
        <v>80.004250999999996</v>
      </c>
      <c r="AM102" s="100">
        <v>101.47198</v>
      </c>
      <c r="AN102" s="100">
        <v>46.172297</v>
      </c>
      <c r="AO102" s="100">
        <v>35.444347999999998</v>
      </c>
      <c r="AP102" s="100">
        <v>80.137934000000001</v>
      </c>
      <c r="AQ102" s="100">
        <v>82</v>
      </c>
      <c r="AR102" s="100">
        <v>23.742205999999999</v>
      </c>
      <c r="AS102" s="100">
        <v>10.133217999999999</v>
      </c>
      <c r="AT102" s="100">
        <v>29921</v>
      </c>
      <c r="AU102" s="100">
        <v>1.7457794</v>
      </c>
      <c r="AV102" s="100">
        <v>3.0202914000000001</v>
      </c>
      <c r="AW102" s="100">
        <v>1.0865574</v>
      </c>
      <c r="AY102" s="123">
        <v>1995</v>
      </c>
    </row>
    <row r="103" spans="2:51">
      <c r="B103" s="123">
        <v>1996</v>
      </c>
      <c r="C103" s="100">
        <v>5205</v>
      </c>
      <c r="D103" s="100">
        <v>57.416590999999997</v>
      </c>
      <c r="E103" s="100">
        <v>84.352960999999993</v>
      </c>
      <c r="F103" s="100">
        <v>81.822372000000001</v>
      </c>
      <c r="G103" s="100">
        <v>103.12444000000001</v>
      </c>
      <c r="H103" s="100">
        <v>48.084349000000003</v>
      </c>
      <c r="I103" s="100">
        <v>37.049925999999999</v>
      </c>
      <c r="J103" s="100">
        <v>77.310663000000005</v>
      </c>
      <c r="K103" s="100">
        <v>79</v>
      </c>
      <c r="L103" s="100">
        <v>19.604520000000001</v>
      </c>
      <c r="M103" s="100">
        <v>7.6312933999999997</v>
      </c>
      <c r="N103" s="100">
        <v>17561</v>
      </c>
      <c r="O103" s="100">
        <v>2.013582</v>
      </c>
      <c r="P103" s="100">
        <v>2.7183958000000001</v>
      </c>
      <c r="R103" s="123">
        <v>1996</v>
      </c>
      <c r="S103" s="100">
        <v>7601</v>
      </c>
      <c r="T103" s="100">
        <v>82.985395999999994</v>
      </c>
      <c r="U103" s="100">
        <v>76.343866000000006</v>
      </c>
      <c r="V103" s="100">
        <v>74.053550000000001</v>
      </c>
      <c r="W103" s="100">
        <v>94.505240999999998</v>
      </c>
      <c r="X103" s="100">
        <v>41.972695000000002</v>
      </c>
      <c r="Y103" s="100">
        <v>32.003610000000002</v>
      </c>
      <c r="Z103" s="100">
        <v>82.289435999999995</v>
      </c>
      <c r="AA103" s="100">
        <v>84</v>
      </c>
      <c r="AB103" s="100">
        <v>27.700437000000001</v>
      </c>
      <c r="AC103" s="100">
        <v>12.560936999999999</v>
      </c>
      <c r="AD103" s="100">
        <v>12467</v>
      </c>
      <c r="AE103" s="100">
        <v>1.4496171</v>
      </c>
      <c r="AF103" s="100">
        <v>3.6540935999999999</v>
      </c>
      <c r="AH103" s="123">
        <v>1996</v>
      </c>
      <c r="AI103" s="100">
        <v>12806</v>
      </c>
      <c r="AJ103" s="100">
        <v>70.267015999999998</v>
      </c>
      <c r="AK103" s="100">
        <v>80.360156000000003</v>
      </c>
      <c r="AL103" s="100">
        <v>77.949350999999993</v>
      </c>
      <c r="AM103" s="100">
        <v>98.931372999999994</v>
      </c>
      <c r="AN103" s="100">
        <v>44.958978999999999</v>
      </c>
      <c r="AO103" s="100">
        <v>34.523605000000003</v>
      </c>
      <c r="AP103" s="100">
        <v>80.265812999999994</v>
      </c>
      <c r="AQ103" s="100">
        <v>82</v>
      </c>
      <c r="AR103" s="100">
        <v>23.719207000000001</v>
      </c>
      <c r="AS103" s="100">
        <v>9.9488032000000004</v>
      </c>
      <c r="AT103" s="100">
        <v>30028</v>
      </c>
      <c r="AU103" s="100">
        <v>1.7335704999999999</v>
      </c>
      <c r="AV103" s="100">
        <v>3.0417803999999999</v>
      </c>
      <c r="AW103" s="100">
        <v>1.1049081999999999</v>
      </c>
      <c r="AY103" s="123">
        <v>1996</v>
      </c>
    </row>
    <row r="104" spans="2:51">
      <c r="B104" s="124">
        <v>1997</v>
      </c>
      <c r="C104" s="100">
        <v>4978</v>
      </c>
      <c r="D104" s="100">
        <v>54.367668999999999</v>
      </c>
      <c r="E104" s="100">
        <v>77.614543999999995</v>
      </c>
      <c r="F104" s="100">
        <v>77.614543999999995</v>
      </c>
      <c r="G104" s="100">
        <v>94.841970000000003</v>
      </c>
      <c r="H104" s="100">
        <v>44.331240999999999</v>
      </c>
      <c r="I104" s="100">
        <v>34.225976000000003</v>
      </c>
      <c r="J104" s="100">
        <v>77.227601000000007</v>
      </c>
      <c r="K104" s="100">
        <v>79</v>
      </c>
      <c r="L104" s="100">
        <v>19.057462999999998</v>
      </c>
      <c r="M104" s="100">
        <v>7.3473845999999998</v>
      </c>
      <c r="N104" s="100">
        <v>17144</v>
      </c>
      <c r="O104" s="100">
        <v>1.9492039999999999</v>
      </c>
      <c r="P104" s="100">
        <v>2.6994726999999998</v>
      </c>
      <c r="R104" s="124">
        <v>1997</v>
      </c>
      <c r="S104" s="100">
        <v>7425</v>
      </c>
      <c r="T104" s="100">
        <v>80.124228000000002</v>
      </c>
      <c r="U104" s="100">
        <v>71.588556999999994</v>
      </c>
      <c r="V104" s="100">
        <v>71.588556999999994</v>
      </c>
      <c r="W104" s="100">
        <v>88.832224999999994</v>
      </c>
      <c r="X104" s="100">
        <v>39.187818</v>
      </c>
      <c r="Y104" s="100">
        <v>29.736677</v>
      </c>
      <c r="Z104" s="100">
        <v>82.643366999999998</v>
      </c>
      <c r="AA104" s="100">
        <v>84</v>
      </c>
      <c r="AB104" s="100">
        <v>26.985281000000001</v>
      </c>
      <c r="AC104" s="100">
        <v>12.053963</v>
      </c>
      <c r="AD104" s="100">
        <v>12041</v>
      </c>
      <c r="AE104" s="100">
        <v>1.3865455</v>
      </c>
      <c r="AF104" s="100">
        <v>3.4547463</v>
      </c>
      <c r="AH104" s="124">
        <v>1997</v>
      </c>
      <c r="AI104" s="100">
        <v>12403</v>
      </c>
      <c r="AJ104" s="100">
        <v>67.323318999999998</v>
      </c>
      <c r="AK104" s="100">
        <v>74.989752999999993</v>
      </c>
      <c r="AL104" s="100">
        <v>74.989752999999993</v>
      </c>
      <c r="AM104" s="100">
        <v>92.446685000000002</v>
      </c>
      <c r="AN104" s="100">
        <v>41.878006999999997</v>
      </c>
      <c r="AO104" s="100">
        <v>32.110582000000001</v>
      </c>
      <c r="AP104" s="100">
        <v>80.469724999999997</v>
      </c>
      <c r="AQ104" s="100">
        <v>82</v>
      </c>
      <c r="AR104" s="100">
        <v>23.124393999999999</v>
      </c>
      <c r="AS104" s="100">
        <v>9.5887127999999997</v>
      </c>
      <c r="AT104" s="100">
        <v>29185</v>
      </c>
      <c r="AU104" s="100">
        <v>1.6696647</v>
      </c>
      <c r="AV104" s="100">
        <v>2.9670950999999999</v>
      </c>
      <c r="AW104" s="100">
        <v>1.0841753000000001</v>
      </c>
      <c r="AY104" s="124">
        <v>1997</v>
      </c>
    </row>
    <row r="105" spans="2:51">
      <c r="B105" s="124">
        <v>1998</v>
      </c>
      <c r="C105" s="100">
        <v>4910</v>
      </c>
      <c r="D105" s="100">
        <v>53.120458999999997</v>
      </c>
      <c r="E105" s="100">
        <v>74.007542000000001</v>
      </c>
      <c r="F105" s="100">
        <v>74.007542000000001</v>
      </c>
      <c r="G105" s="100">
        <v>90.575944000000007</v>
      </c>
      <c r="H105" s="100">
        <v>42.092860000000002</v>
      </c>
      <c r="I105" s="100">
        <v>32.392519999999998</v>
      </c>
      <c r="J105" s="100">
        <v>77.759674000000004</v>
      </c>
      <c r="K105" s="100">
        <v>80</v>
      </c>
      <c r="L105" s="100">
        <v>19.515879000000002</v>
      </c>
      <c r="M105" s="100">
        <v>7.3203823000000003</v>
      </c>
      <c r="N105" s="100">
        <v>15474</v>
      </c>
      <c r="O105" s="100">
        <v>1.7454129</v>
      </c>
      <c r="P105" s="100">
        <v>2.4681590999999998</v>
      </c>
      <c r="R105" s="124">
        <v>1998</v>
      </c>
      <c r="S105" s="100">
        <v>7361</v>
      </c>
      <c r="T105" s="100">
        <v>78.605867000000003</v>
      </c>
      <c r="U105" s="100">
        <v>68.660205000000005</v>
      </c>
      <c r="V105" s="100">
        <v>68.660205000000005</v>
      </c>
      <c r="W105" s="100">
        <v>85.140775000000005</v>
      </c>
      <c r="X105" s="100">
        <v>37.656835000000001</v>
      </c>
      <c r="Y105" s="100">
        <v>28.636413000000001</v>
      </c>
      <c r="Z105" s="100">
        <v>82.715935000000002</v>
      </c>
      <c r="AA105" s="100">
        <v>84</v>
      </c>
      <c r="AB105" s="100">
        <v>27.643833999999998</v>
      </c>
      <c r="AC105" s="100">
        <v>12.242013</v>
      </c>
      <c r="AD105" s="100">
        <v>11793</v>
      </c>
      <c r="AE105" s="100">
        <v>1.3462092000000001</v>
      </c>
      <c r="AF105" s="100">
        <v>3.4937667000000001</v>
      </c>
      <c r="AH105" s="124">
        <v>1998</v>
      </c>
      <c r="AI105" s="100">
        <v>12271</v>
      </c>
      <c r="AJ105" s="100">
        <v>65.946229000000002</v>
      </c>
      <c r="AK105" s="100">
        <v>71.621420999999998</v>
      </c>
      <c r="AL105" s="100">
        <v>71.621420999999998</v>
      </c>
      <c r="AM105" s="100">
        <v>88.319783000000001</v>
      </c>
      <c r="AN105" s="100">
        <v>39.955554999999997</v>
      </c>
      <c r="AO105" s="100">
        <v>30.611464000000002</v>
      </c>
      <c r="AP105" s="100">
        <v>80.732785000000007</v>
      </c>
      <c r="AQ105" s="100">
        <v>83</v>
      </c>
      <c r="AR105" s="100">
        <v>23.695136000000002</v>
      </c>
      <c r="AS105" s="100">
        <v>9.6468609000000001</v>
      </c>
      <c r="AT105" s="100">
        <v>27267</v>
      </c>
      <c r="AU105" s="100">
        <v>1.5470043</v>
      </c>
      <c r="AV105" s="100">
        <v>2.8270928999999998</v>
      </c>
      <c r="AW105" s="100">
        <v>1.0778812</v>
      </c>
      <c r="AY105" s="124">
        <v>1998</v>
      </c>
    </row>
    <row r="106" spans="2:51">
      <c r="B106" s="124">
        <v>1999</v>
      </c>
      <c r="C106" s="100">
        <v>4894</v>
      </c>
      <c r="D106" s="100">
        <v>52.397675</v>
      </c>
      <c r="E106" s="100">
        <v>71.540846999999999</v>
      </c>
      <c r="F106" s="100">
        <v>71.540846999999999</v>
      </c>
      <c r="G106" s="100">
        <v>87.768281000000002</v>
      </c>
      <c r="H106" s="100">
        <v>40.498699999999999</v>
      </c>
      <c r="I106" s="100">
        <v>31.220030999999999</v>
      </c>
      <c r="J106" s="100">
        <v>78.015938000000006</v>
      </c>
      <c r="K106" s="100">
        <v>80</v>
      </c>
      <c r="L106" s="100">
        <v>19.714791999999999</v>
      </c>
      <c r="M106" s="100">
        <v>7.2798132000000004</v>
      </c>
      <c r="N106" s="100">
        <v>15356</v>
      </c>
      <c r="O106" s="100">
        <v>1.7167401</v>
      </c>
      <c r="P106" s="100">
        <v>2.4613353</v>
      </c>
      <c r="R106" s="124">
        <v>1999</v>
      </c>
      <c r="S106" s="100">
        <v>7372</v>
      </c>
      <c r="T106" s="100">
        <v>77.828118000000003</v>
      </c>
      <c r="U106" s="100">
        <v>66.168216000000001</v>
      </c>
      <c r="V106" s="100">
        <v>66.168216000000001</v>
      </c>
      <c r="W106" s="100">
        <v>82.181979999999996</v>
      </c>
      <c r="X106" s="100">
        <v>36.176420999999998</v>
      </c>
      <c r="Y106" s="100">
        <v>27.546623</v>
      </c>
      <c r="Z106" s="100">
        <v>83.048969</v>
      </c>
      <c r="AA106" s="100">
        <v>85</v>
      </c>
      <c r="AB106" s="100">
        <v>27.840931000000001</v>
      </c>
      <c r="AC106" s="100">
        <v>12.110061999999999</v>
      </c>
      <c r="AD106" s="100">
        <v>11282</v>
      </c>
      <c r="AE106" s="100">
        <v>1.2754084999999999</v>
      </c>
      <c r="AF106" s="100">
        <v>3.3534864</v>
      </c>
      <c r="AH106" s="124">
        <v>1999</v>
      </c>
      <c r="AI106" s="100">
        <v>12266</v>
      </c>
      <c r="AJ106" s="100">
        <v>65.202146999999997</v>
      </c>
      <c r="AK106" s="100">
        <v>69.032961999999998</v>
      </c>
      <c r="AL106" s="100">
        <v>69.032961999999998</v>
      </c>
      <c r="AM106" s="100">
        <v>85.277814000000006</v>
      </c>
      <c r="AN106" s="100">
        <v>38.374591000000002</v>
      </c>
      <c r="AO106" s="100">
        <v>29.444282999999999</v>
      </c>
      <c r="AP106" s="100">
        <v>81.040845000000004</v>
      </c>
      <c r="AQ106" s="100">
        <v>83</v>
      </c>
      <c r="AR106" s="100">
        <v>23.908933000000001</v>
      </c>
      <c r="AS106" s="100">
        <v>9.5751822999999998</v>
      </c>
      <c r="AT106" s="100">
        <v>26638</v>
      </c>
      <c r="AU106" s="100">
        <v>1.4973031000000001</v>
      </c>
      <c r="AV106" s="100">
        <v>2.7738814999999999</v>
      </c>
      <c r="AW106" s="100">
        <v>1.0811964999999999</v>
      </c>
      <c r="AY106" s="124">
        <v>1999</v>
      </c>
    </row>
    <row r="107" spans="2:51" s="92" customFormat="1">
      <c r="B107" s="125">
        <v>2000</v>
      </c>
      <c r="C107" s="100">
        <v>4913</v>
      </c>
      <c r="D107" s="100">
        <v>52.025395000000003</v>
      </c>
      <c r="E107" s="100">
        <v>68.899944000000005</v>
      </c>
      <c r="F107" s="100">
        <v>68.899944000000005</v>
      </c>
      <c r="G107" s="100">
        <v>84.455393000000001</v>
      </c>
      <c r="H107" s="100">
        <v>38.846397000000003</v>
      </c>
      <c r="I107" s="100">
        <v>29.922622</v>
      </c>
      <c r="J107" s="100">
        <v>78.377365999999995</v>
      </c>
      <c r="K107" s="100">
        <v>80</v>
      </c>
      <c r="L107" s="100">
        <v>20.681090999999999</v>
      </c>
      <c r="M107" s="100">
        <v>7.3529191999999997</v>
      </c>
      <c r="N107" s="100">
        <v>14042</v>
      </c>
      <c r="O107" s="100">
        <v>1.5550345000000001</v>
      </c>
      <c r="P107" s="100">
        <v>2.3519480000000001</v>
      </c>
      <c r="R107" s="125">
        <v>2000</v>
      </c>
      <c r="S107" s="100">
        <v>7387</v>
      </c>
      <c r="T107" s="100">
        <v>77.065625999999995</v>
      </c>
      <c r="U107" s="100">
        <v>63.596919999999997</v>
      </c>
      <c r="V107" s="100">
        <v>63.596919999999997</v>
      </c>
      <c r="W107" s="100">
        <v>79.110328999999993</v>
      </c>
      <c r="X107" s="100">
        <v>34.640400999999997</v>
      </c>
      <c r="Y107" s="100">
        <v>26.343598</v>
      </c>
      <c r="Z107" s="100">
        <v>83.242452999999998</v>
      </c>
      <c r="AA107" s="100">
        <v>85</v>
      </c>
      <c r="AB107" s="100">
        <v>28.487138999999999</v>
      </c>
      <c r="AC107" s="100">
        <v>12.016462000000001</v>
      </c>
      <c r="AD107" s="100">
        <v>11318</v>
      </c>
      <c r="AE107" s="100">
        <v>1.2664880999999999</v>
      </c>
      <c r="AF107" s="100">
        <v>3.4009027000000001</v>
      </c>
      <c r="AH107" s="125">
        <v>2000</v>
      </c>
      <c r="AI107" s="100">
        <v>12300</v>
      </c>
      <c r="AJ107" s="100">
        <v>64.638856000000004</v>
      </c>
      <c r="AK107" s="100">
        <v>66.485740000000007</v>
      </c>
      <c r="AL107" s="100">
        <v>66.485740000000007</v>
      </c>
      <c r="AM107" s="100">
        <v>82.173839999999998</v>
      </c>
      <c r="AN107" s="100">
        <v>36.807614999999998</v>
      </c>
      <c r="AO107" s="100">
        <v>28.204519999999999</v>
      </c>
      <c r="AP107" s="100">
        <v>81.299187000000003</v>
      </c>
      <c r="AQ107" s="100">
        <v>83</v>
      </c>
      <c r="AR107" s="100">
        <v>24.754966</v>
      </c>
      <c r="AS107" s="100">
        <v>9.5875781999999994</v>
      </c>
      <c r="AT107" s="100">
        <v>25360</v>
      </c>
      <c r="AU107" s="100">
        <v>1.4115120999999999</v>
      </c>
      <c r="AV107" s="100">
        <v>2.7273773000000001</v>
      </c>
      <c r="AW107" s="100">
        <v>1.0833849</v>
      </c>
      <c r="AY107" s="125">
        <v>2000</v>
      </c>
    </row>
    <row r="108" spans="2:51">
      <c r="B108" s="124">
        <v>2001</v>
      </c>
      <c r="C108" s="100">
        <v>4852</v>
      </c>
      <c r="D108" s="100">
        <v>50.743445999999999</v>
      </c>
      <c r="E108" s="100">
        <v>65.387479999999996</v>
      </c>
      <c r="F108" s="100">
        <v>65.387479999999996</v>
      </c>
      <c r="G108" s="100">
        <v>80.378950000000003</v>
      </c>
      <c r="H108" s="100">
        <v>36.786102999999997</v>
      </c>
      <c r="I108" s="100">
        <v>28.313483999999999</v>
      </c>
      <c r="J108" s="100">
        <v>78.640147999999996</v>
      </c>
      <c r="K108" s="100">
        <v>81</v>
      </c>
      <c r="L108" s="100">
        <v>20.557580000000002</v>
      </c>
      <c r="M108" s="100">
        <v>7.2596692999999997</v>
      </c>
      <c r="N108" s="100">
        <v>14241</v>
      </c>
      <c r="O108" s="100">
        <v>1.5602720000000001</v>
      </c>
      <c r="P108" s="100">
        <v>2.4505493999999999</v>
      </c>
      <c r="R108" s="124">
        <v>2001</v>
      </c>
      <c r="S108" s="100">
        <v>7294</v>
      </c>
      <c r="T108" s="100">
        <v>75.096199999999996</v>
      </c>
      <c r="U108" s="100">
        <v>60.281930000000003</v>
      </c>
      <c r="V108" s="100">
        <v>60.281930000000003</v>
      </c>
      <c r="W108" s="100">
        <v>75.001607000000007</v>
      </c>
      <c r="X108" s="100">
        <v>32.740354000000004</v>
      </c>
      <c r="Y108" s="100">
        <v>24.869309000000001</v>
      </c>
      <c r="Z108" s="100">
        <v>83.514394999999993</v>
      </c>
      <c r="AA108" s="100">
        <v>85</v>
      </c>
      <c r="AB108" s="100">
        <v>28.354844</v>
      </c>
      <c r="AC108" s="100">
        <v>11.819993999999999</v>
      </c>
      <c r="AD108" s="100">
        <v>10313</v>
      </c>
      <c r="AE108" s="100">
        <v>1.1407761000000001</v>
      </c>
      <c r="AF108" s="100">
        <v>3.2040188999999999</v>
      </c>
      <c r="AH108" s="124">
        <v>2001</v>
      </c>
      <c r="AI108" s="100">
        <v>12146</v>
      </c>
      <c r="AJ108" s="100">
        <v>63.015245</v>
      </c>
      <c r="AK108" s="100">
        <v>62.990924999999997</v>
      </c>
      <c r="AL108" s="100">
        <v>62.990924999999997</v>
      </c>
      <c r="AM108" s="100">
        <v>77.953818999999996</v>
      </c>
      <c r="AN108" s="100">
        <v>34.800381000000002</v>
      </c>
      <c r="AO108" s="100">
        <v>26.648951</v>
      </c>
      <c r="AP108" s="100">
        <v>81.567265000000006</v>
      </c>
      <c r="AQ108" s="100">
        <v>84</v>
      </c>
      <c r="AR108" s="100">
        <v>24.623930999999999</v>
      </c>
      <c r="AS108" s="100">
        <v>9.4489046999999999</v>
      </c>
      <c r="AT108" s="100">
        <v>24554</v>
      </c>
      <c r="AU108" s="100">
        <v>1.3515275</v>
      </c>
      <c r="AV108" s="100">
        <v>2.7191222000000002</v>
      </c>
      <c r="AW108" s="100">
        <v>1.0846944999999999</v>
      </c>
      <c r="AY108" s="124">
        <v>2001</v>
      </c>
    </row>
    <row r="109" spans="2:51">
      <c r="B109" s="125">
        <v>2002</v>
      </c>
      <c r="C109" s="100">
        <v>4969</v>
      </c>
      <c r="D109" s="100">
        <v>51.356608999999999</v>
      </c>
      <c r="E109" s="100">
        <v>64.715732000000003</v>
      </c>
      <c r="F109" s="100">
        <v>64.715732000000003</v>
      </c>
      <c r="G109" s="100">
        <v>79.575261999999995</v>
      </c>
      <c r="H109" s="100">
        <v>36.397312999999997</v>
      </c>
      <c r="I109" s="100">
        <v>28.080434</v>
      </c>
      <c r="J109" s="100">
        <v>78.752013000000005</v>
      </c>
      <c r="K109" s="100">
        <v>81</v>
      </c>
      <c r="L109" s="100">
        <v>20.714524000000001</v>
      </c>
      <c r="M109" s="100">
        <v>7.2134717000000004</v>
      </c>
      <c r="N109" s="100">
        <v>14832</v>
      </c>
      <c r="O109" s="100">
        <v>1.6080099999999999</v>
      </c>
      <c r="P109" s="100">
        <v>2.6019910999999998</v>
      </c>
      <c r="R109" s="125">
        <v>2002</v>
      </c>
      <c r="S109" s="100">
        <v>7564</v>
      </c>
      <c r="T109" s="100">
        <v>77.028617999999994</v>
      </c>
      <c r="U109" s="100">
        <v>60.539199000000004</v>
      </c>
      <c r="V109" s="100">
        <v>60.539199000000004</v>
      </c>
      <c r="W109" s="100">
        <v>75.438843000000006</v>
      </c>
      <c r="X109" s="100">
        <v>32.688488</v>
      </c>
      <c r="Y109" s="100">
        <v>24.748063999999999</v>
      </c>
      <c r="Z109" s="100">
        <v>83.754661999999996</v>
      </c>
      <c r="AA109" s="100">
        <v>85</v>
      </c>
      <c r="AB109" s="100">
        <v>28.753896000000001</v>
      </c>
      <c r="AC109" s="100">
        <v>11.668877999999999</v>
      </c>
      <c r="AD109" s="100">
        <v>10230</v>
      </c>
      <c r="AE109" s="100">
        <v>1.1204422999999999</v>
      </c>
      <c r="AF109" s="100">
        <v>3.1172013000000001</v>
      </c>
      <c r="AH109" s="125">
        <v>2002</v>
      </c>
      <c r="AI109" s="100">
        <v>12533</v>
      </c>
      <c r="AJ109" s="100">
        <v>64.287587000000002</v>
      </c>
      <c r="AK109" s="100">
        <v>62.985295999999998</v>
      </c>
      <c r="AL109" s="100">
        <v>62.985295999999998</v>
      </c>
      <c r="AM109" s="100">
        <v>78.027046999999996</v>
      </c>
      <c r="AN109" s="100">
        <v>34.681756</v>
      </c>
      <c r="AO109" s="100">
        <v>26.541231</v>
      </c>
      <c r="AP109" s="100">
        <v>81.771011000000001</v>
      </c>
      <c r="AQ109" s="100">
        <v>84</v>
      </c>
      <c r="AR109" s="100">
        <v>24.919473</v>
      </c>
      <c r="AS109" s="100">
        <v>9.3734807999999994</v>
      </c>
      <c r="AT109" s="100">
        <v>25062</v>
      </c>
      <c r="AU109" s="100">
        <v>1.3654681</v>
      </c>
      <c r="AV109" s="100">
        <v>2.7902347000000001</v>
      </c>
      <c r="AW109" s="100">
        <v>1.0689888999999999</v>
      </c>
      <c r="AY109" s="125">
        <v>2002</v>
      </c>
    </row>
    <row r="110" spans="2:51">
      <c r="B110" s="124">
        <v>2003</v>
      </c>
      <c r="C110" s="100">
        <v>4835</v>
      </c>
      <c r="D110" s="100">
        <v>49.399254999999997</v>
      </c>
      <c r="E110" s="100">
        <v>61.167180000000002</v>
      </c>
      <c r="F110" s="100">
        <v>61.167180000000002</v>
      </c>
      <c r="G110" s="100">
        <v>75.179519999999997</v>
      </c>
      <c r="H110" s="100">
        <v>34.284103000000002</v>
      </c>
      <c r="I110" s="100">
        <v>26.364916999999998</v>
      </c>
      <c r="J110" s="100">
        <v>78.897828000000004</v>
      </c>
      <c r="K110" s="100">
        <v>81</v>
      </c>
      <c r="L110" s="100">
        <v>20.663276</v>
      </c>
      <c r="M110" s="100">
        <v>7.0759549000000002</v>
      </c>
      <c r="N110" s="100">
        <v>13957</v>
      </c>
      <c r="O110" s="100">
        <v>1.4977096000000001</v>
      </c>
      <c r="P110" s="100">
        <v>2.4679416999999999</v>
      </c>
      <c r="R110" s="124">
        <v>2003</v>
      </c>
      <c r="S110" s="100">
        <v>7405</v>
      </c>
      <c r="T110" s="100">
        <v>74.548430999999994</v>
      </c>
      <c r="U110" s="100">
        <v>57.916696000000002</v>
      </c>
      <c r="V110" s="100">
        <v>57.916696000000002</v>
      </c>
      <c r="W110" s="100">
        <v>72.210131000000004</v>
      </c>
      <c r="X110" s="100">
        <v>31.402065</v>
      </c>
      <c r="Y110" s="100">
        <v>24.040658000000001</v>
      </c>
      <c r="Z110" s="100">
        <v>83.922079999999994</v>
      </c>
      <c r="AA110" s="100">
        <v>86</v>
      </c>
      <c r="AB110" s="100">
        <v>29.112282</v>
      </c>
      <c r="AC110" s="100">
        <v>11.577185999999999</v>
      </c>
      <c r="AD110" s="100">
        <v>10723</v>
      </c>
      <c r="AE110" s="100">
        <v>1.1620902</v>
      </c>
      <c r="AF110" s="100">
        <v>3.3365589999999998</v>
      </c>
      <c r="AH110" s="124">
        <v>2003</v>
      </c>
      <c r="AI110" s="100">
        <v>12240</v>
      </c>
      <c r="AJ110" s="100">
        <v>62.066645999999999</v>
      </c>
      <c r="AK110" s="100">
        <v>59.935101000000003</v>
      </c>
      <c r="AL110" s="100">
        <v>59.935101000000003</v>
      </c>
      <c r="AM110" s="100">
        <v>74.268213000000003</v>
      </c>
      <c r="AN110" s="100">
        <v>32.995050999999997</v>
      </c>
      <c r="AO110" s="100">
        <v>25.347111000000002</v>
      </c>
      <c r="AP110" s="100">
        <v>81.937417999999994</v>
      </c>
      <c r="AQ110" s="100">
        <v>84</v>
      </c>
      <c r="AR110" s="100">
        <v>25.063991000000001</v>
      </c>
      <c r="AS110" s="100">
        <v>9.2522602000000003</v>
      </c>
      <c r="AT110" s="100">
        <v>24680</v>
      </c>
      <c r="AU110" s="100">
        <v>1.3307283000000001</v>
      </c>
      <c r="AV110" s="100">
        <v>2.7826917999999998</v>
      </c>
      <c r="AW110" s="100">
        <v>1.0561233999999999</v>
      </c>
      <c r="AY110" s="124">
        <v>2003</v>
      </c>
    </row>
    <row r="111" spans="2:51">
      <c r="B111" s="125">
        <v>2004</v>
      </c>
      <c r="C111" s="100">
        <v>4826</v>
      </c>
      <c r="D111" s="100">
        <v>48.767420000000001</v>
      </c>
      <c r="E111" s="100">
        <v>59.396396000000003</v>
      </c>
      <c r="F111" s="100">
        <v>59.396396000000003</v>
      </c>
      <c r="G111" s="100">
        <v>73.093800999999999</v>
      </c>
      <c r="H111" s="100">
        <v>33.130837</v>
      </c>
      <c r="I111" s="100">
        <v>25.421118</v>
      </c>
      <c r="J111" s="100">
        <v>79.277869999999993</v>
      </c>
      <c r="K111" s="100">
        <v>81</v>
      </c>
      <c r="L111" s="100">
        <v>21.054928</v>
      </c>
      <c r="M111" s="100">
        <v>7.0560714000000004</v>
      </c>
      <c r="N111" s="100">
        <v>13037</v>
      </c>
      <c r="O111" s="100">
        <v>1.3852975000000001</v>
      </c>
      <c r="P111" s="100">
        <v>2.3683225999999999</v>
      </c>
      <c r="R111" s="125">
        <v>2004</v>
      </c>
      <c r="S111" s="100">
        <v>7215</v>
      </c>
      <c r="T111" s="100">
        <v>71.885668999999993</v>
      </c>
      <c r="U111" s="100">
        <v>55.062466000000001</v>
      </c>
      <c r="V111" s="100">
        <v>55.062466000000001</v>
      </c>
      <c r="W111" s="100">
        <v>68.719167999999996</v>
      </c>
      <c r="X111" s="100">
        <v>29.734774999999999</v>
      </c>
      <c r="Y111" s="100">
        <v>22.619883000000002</v>
      </c>
      <c r="Z111" s="100">
        <v>84.055162999999993</v>
      </c>
      <c r="AA111" s="100">
        <v>86</v>
      </c>
      <c r="AB111" s="100">
        <v>29.191617000000001</v>
      </c>
      <c r="AC111" s="100">
        <v>11.253568</v>
      </c>
      <c r="AD111" s="100">
        <v>9749</v>
      </c>
      <c r="AE111" s="100">
        <v>1.0464462000000001</v>
      </c>
      <c r="AF111" s="100">
        <v>3.1037490999999999</v>
      </c>
      <c r="AH111" s="125">
        <v>2004</v>
      </c>
      <c r="AI111" s="100">
        <v>12041</v>
      </c>
      <c r="AJ111" s="100">
        <v>60.408206999999997</v>
      </c>
      <c r="AK111" s="100">
        <v>57.449736000000001</v>
      </c>
      <c r="AL111" s="100">
        <v>57.449736000000001</v>
      </c>
      <c r="AM111" s="100">
        <v>71.247079999999997</v>
      </c>
      <c r="AN111" s="100">
        <v>31.505452999999999</v>
      </c>
      <c r="AO111" s="100">
        <v>24.099346000000001</v>
      </c>
      <c r="AP111" s="100">
        <v>82.140437000000006</v>
      </c>
      <c r="AQ111" s="100">
        <v>84</v>
      </c>
      <c r="AR111" s="100">
        <v>25.276571000000001</v>
      </c>
      <c r="AS111" s="100">
        <v>9.0869985</v>
      </c>
      <c r="AT111" s="100">
        <v>22786</v>
      </c>
      <c r="AU111" s="100">
        <v>1.2167284</v>
      </c>
      <c r="AV111" s="100">
        <v>2.6355054</v>
      </c>
      <c r="AW111" s="100">
        <v>1.0787093000000001</v>
      </c>
      <c r="AY111" s="125">
        <v>2004</v>
      </c>
    </row>
    <row r="112" spans="2:51">
      <c r="B112" s="124">
        <v>2005</v>
      </c>
      <c r="C112" s="100">
        <v>4668</v>
      </c>
      <c r="D112" s="100">
        <v>46.588532999999998</v>
      </c>
      <c r="E112" s="100">
        <v>54.964877999999999</v>
      </c>
      <c r="F112" s="100">
        <v>54.964877999999999</v>
      </c>
      <c r="G112" s="100">
        <v>67.701711000000003</v>
      </c>
      <c r="H112" s="100">
        <v>30.797554999999999</v>
      </c>
      <c r="I112" s="100">
        <v>23.640657000000001</v>
      </c>
      <c r="J112" s="100">
        <v>79.344472999999994</v>
      </c>
      <c r="K112" s="100">
        <v>82</v>
      </c>
      <c r="L112" s="100">
        <v>21.259734999999999</v>
      </c>
      <c r="M112" s="100">
        <v>6.9421929999999996</v>
      </c>
      <c r="N112" s="100">
        <v>13011</v>
      </c>
      <c r="O112" s="100">
        <v>1.3670452</v>
      </c>
      <c r="P112" s="100">
        <v>2.3585862999999998</v>
      </c>
      <c r="R112" s="124">
        <v>2005</v>
      </c>
      <c r="S112" s="100">
        <v>6845</v>
      </c>
      <c r="T112" s="100">
        <v>67.390546000000001</v>
      </c>
      <c r="U112" s="100">
        <v>50.518104000000001</v>
      </c>
      <c r="V112" s="100">
        <v>50.518104000000001</v>
      </c>
      <c r="W112" s="100">
        <v>63.023116000000002</v>
      </c>
      <c r="X112" s="100">
        <v>27.214252999999999</v>
      </c>
      <c r="Y112" s="100">
        <v>20.699639999999999</v>
      </c>
      <c r="Z112" s="100">
        <v>84.251277999999999</v>
      </c>
      <c r="AA112" s="100">
        <v>86</v>
      </c>
      <c r="AB112" s="100">
        <v>28.312031999999999</v>
      </c>
      <c r="AC112" s="100">
        <v>10.784113</v>
      </c>
      <c r="AD112" s="100">
        <v>9486</v>
      </c>
      <c r="AE112" s="100">
        <v>1.0068644</v>
      </c>
      <c r="AF112" s="100">
        <v>3.01999</v>
      </c>
      <c r="AH112" s="124">
        <v>2005</v>
      </c>
      <c r="AI112" s="100">
        <v>11513</v>
      </c>
      <c r="AJ112" s="100">
        <v>57.060459999999999</v>
      </c>
      <c r="AK112" s="100">
        <v>52.952572000000004</v>
      </c>
      <c r="AL112" s="100">
        <v>52.952572000000004</v>
      </c>
      <c r="AM112" s="100">
        <v>65.686993000000001</v>
      </c>
      <c r="AN112" s="100">
        <v>29.074376000000001</v>
      </c>
      <c r="AO112" s="100">
        <v>22.254975000000002</v>
      </c>
      <c r="AP112" s="100">
        <v>82.261791000000002</v>
      </c>
      <c r="AQ112" s="100">
        <v>84</v>
      </c>
      <c r="AR112" s="100">
        <v>24.955563999999999</v>
      </c>
      <c r="AS112" s="100">
        <v>8.8077787999999995</v>
      </c>
      <c r="AT112" s="100">
        <v>22497</v>
      </c>
      <c r="AU112" s="100">
        <v>1.1878702999999999</v>
      </c>
      <c r="AV112" s="100">
        <v>2.5985532</v>
      </c>
      <c r="AW112" s="100">
        <v>1.0880234</v>
      </c>
      <c r="AY112" s="124">
        <v>2005</v>
      </c>
    </row>
    <row r="113" spans="2:51">
      <c r="B113" s="124">
        <v>2006</v>
      </c>
      <c r="C113" s="100">
        <v>4483</v>
      </c>
      <c r="D113" s="100">
        <v>44.126517</v>
      </c>
      <c r="E113" s="100">
        <v>50.595306999999998</v>
      </c>
      <c r="F113" s="100">
        <v>50.595306999999998</v>
      </c>
      <c r="G113" s="100">
        <v>62.103417999999998</v>
      </c>
      <c r="H113" s="100">
        <v>28.463158</v>
      </c>
      <c r="I113" s="100">
        <v>21.854706</v>
      </c>
      <c r="J113" s="100">
        <v>79.262546999999998</v>
      </c>
      <c r="K113" s="100">
        <v>81</v>
      </c>
      <c r="L113" s="100">
        <v>20.639963000000002</v>
      </c>
      <c r="M113" s="100">
        <v>6.5391795999999998</v>
      </c>
      <c r="N113" s="100">
        <v>12968</v>
      </c>
      <c r="O113" s="100">
        <v>1.3449834000000001</v>
      </c>
      <c r="P113" s="100">
        <v>2.3926905999999999</v>
      </c>
      <c r="R113" s="124">
        <v>2006</v>
      </c>
      <c r="S113" s="100">
        <v>6996</v>
      </c>
      <c r="T113" s="100">
        <v>67.978150999999997</v>
      </c>
      <c r="U113" s="100">
        <v>50.182290999999999</v>
      </c>
      <c r="V113" s="100">
        <v>50.182290999999999</v>
      </c>
      <c r="W113" s="100">
        <v>62.473036</v>
      </c>
      <c r="X113" s="100">
        <v>27.202003000000001</v>
      </c>
      <c r="Y113" s="100">
        <v>20.760946000000001</v>
      </c>
      <c r="Z113" s="100">
        <v>84.157803999999999</v>
      </c>
      <c r="AA113" s="100">
        <v>86</v>
      </c>
      <c r="AB113" s="100">
        <v>28.916260000000001</v>
      </c>
      <c r="AC113" s="100">
        <v>10.732860000000001</v>
      </c>
      <c r="AD113" s="100">
        <v>10612</v>
      </c>
      <c r="AE113" s="100">
        <v>1.1120892</v>
      </c>
      <c r="AF113" s="100">
        <v>3.3948187999999999</v>
      </c>
      <c r="AH113" s="124">
        <v>2006</v>
      </c>
      <c r="AI113" s="100">
        <v>11479</v>
      </c>
      <c r="AJ113" s="100">
        <v>56.129378000000003</v>
      </c>
      <c r="AK113" s="100">
        <v>51.044153000000001</v>
      </c>
      <c r="AL113" s="100">
        <v>51.044153000000001</v>
      </c>
      <c r="AM113" s="100">
        <v>63.188665</v>
      </c>
      <c r="AN113" s="100">
        <v>28.114795000000001</v>
      </c>
      <c r="AO113" s="100">
        <v>21.547266</v>
      </c>
      <c r="AP113" s="100">
        <v>82.246014000000002</v>
      </c>
      <c r="AQ113" s="100">
        <v>84</v>
      </c>
      <c r="AR113" s="100">
        <v>25.001089</v>
      </c>
      <c r="AS113" s="100">
        <v>8.5831358000000009</v>
      </c>
      <c r="AT113" s="100">
        <v>23580</v>
      </c>
      <c r="AU113" s="100">
        <v>1.2291394</v>
      </c>
      <c r="AV113" s="100">
        <v>2.7592566000000001</v>
      </c>
      <c r="AW113" s="100">
        <v>1.0082302999999999</v>
      </c>
      <c r="AY113" s="124">
        <v>2006</v>
      </c>
    </row>
    <row r="114" spans="2:51">
      <c r="B114" s="124">
        <v>2007</v>
      </c>
      <c r="C114" s="100">
        <v>4523</v>
      </c>
      <c r="D114" s="100">
        <v>43.685136</v>
      </c>
      <c r="E114" s="100">
        <v>49.101739999999999</v>
      </c>
      <c r="F114" s="100">
        <v>49.101739999999999</v>
      </c>
      <c r="G114" s="100">
        <v>60.393171000000002</v>
      </c>
      <c r="H114" s="100">
        <v>27.513159999999999</v>
      </c>
      <c r="I114" s="100">
        <v>21.200520999999998</v>
      </c>
      <c r="J114" s="100">
        <v>79.640725000000003</v>
      </c>
      <c r="K114" s="100">
        <v>82</v>
      </c>
      <c r="L114" s="100">
        <v>20.300718</v>
      </c>
      <c r="M114" s="100">
        <v>6.4093299000000004</v>
      </c>
      <c r="N114" s="100">
        <v>12695</v>
      </c>
      <c r="O114" s="100">
        <v>1.2926169999999999</v>
      </c>
      <c r="P114" s="100">
        <v>2.3180779</v>
      </c>
      <c r="R114" s="124">
        <v>2007</v>
      </c>
      <c r="S114" s="100">
        <v>6982</v>
      </c>
      <c r="T114" s="100">
        <v>66.660391000000004</v>
      </c>
      <c r="U114" s="100">
        <v>48.209775</v>
      </c>
      <c r="V114" s="100">
        <v>48.209775</v>
      </c>
      <c r="W114" s="100">
        <v>60.146476</v>
      </c>
      <c r="X114" s="100">
        <v>26.123571999999999</v>
      </c>
      <c r="Y114" s="100">
        <v>20.052258999999999</v>
      </c>
      <c r="Z114" s="100">
        <v>84.431252000000001</v>
      </c>
      <c r="AA114" s="100">
        <v>86</v>
      </c>
      <c r="AB114" s="100">
        <v>28.292406</v>
      </c>
      <c r="AC114" s="100">
        <v>10.376756</v>
      </c>
      <c r="AD114" s="100">
        <v>10434</v>
      </c>
      <c r="AE114" s="100">
        <v>1.0744809</v>
      </c>
      <c r="AF114" s="100">
        <v>3.2348873999999999</v>
      </c>
      <c r="AH114" s="124">
        <v>2007</v>
      </c>
      <c r="AI114" s="100">
        <v>11505</v>
      </c>
      <c r="AJ114" s="100">
        <v>55.239142999999999</v>
      </c>
      <c r="AK114" s="100">
        <v>49.185367999999997</v>
      </c>
      <c r="AL114" s="100">
        <v>49.185367999999997</v>
      </c>
      <c r="AM114" s="100">
        <v>61.003115000000001</v>
      </c>
      <c r="AN114" s="100">
        <v>27.043534999999999</v>
      </c>
      <c r="AO114" s="100">
        <v>20.819156</v>
      </c>
      <c r="AP114" s="100">
        <v>82.547936000000007</v>
      </c>
      <c r="AQ114" s="100">
        <v>85</v>
      </c>
      <c r="AR114" s="100">
        <v>24.500617999999999</v>
      </c>
      <c r="AS114" s="100">
        <v>8.3457860999999998</v>
      </c>
      <c r="AT114" s="100">
        <v>23129</v>
      </c>
      <c r="AU114" s="100">
        <v>1.1841656</v>
      </c>
      <c r="AV114" s="100">
        <v>2.6579008000000002</v>
      </c>
      <c r="AW114" s="100">
        <v>1.0185017000000001</v>
      </c>
      <c r="AY114" s="124">
        <v>2007</v>
      </c>
    </row>
    <row r="115" spans="2:51">
      <c r="B115" s="124">
        <v>2008</v>
      </c>
      <c r="C115" s="100">
        <v>4733</v>
      </c>
      <c r="D115" s="100">
        <v>44.769010999999999</v>
      </c>
      <c r="E115" s="100">
        <v>49.646678000000001</v>
      </c>
      <c r="F115" s="100">
        <v>49.646678000000001</v>
      </c>
      <c r="G115" s="100">
        <v>61.149956000000003</v>
      </c>
      <c r="H115" s="100">
        <v>27.848953999999999</v>
      </c>
      <c r="I115" s="100">
        <v>21.548372000000001</v>
      </c>
      <c r="J115" s="100">
        <v>79.640533000000005</v>
      </c>
      <c r="K115" s="100">
        <v>82</v>
      </c>
      <c r="L115" s="100">
        <v>20.669025000000001</v>
      </c>
      <c r="M115" s="100">
        <v>6.4352532</v>
      </c>
      <c r="N115" s="100">
        <v>14138</v>
      </c>
      <c r="O115" s="100">
        <v>1.4099777</v>
      </c>
      <c r="P115" s="100">
        <v>2.5295982000000001</v>
      </c>
      <c r="R115" s="124">
        <v>2008</v>
      </c>
      <c r="S115" s="100">
        <v>7246</v>
      </c>
      <c r="T115" s="100">
        <v>67.864525999999998</v>
      </c>
      <c r="U115" s="100">
        <v>48.550131999999998</v>
      </c>
      <c r="V115" s="100">
        <v>48.550131999999998</v>
      </c>
      <c r="W115" s="100">
        <v>60.608730999999999</v>
      </c>
      <c r="X115" s="100">
        <v>26.235150999999998</v>
      </c>
      <c r="Y115" s="100">
        <v>20.003299999999999</v>
      </c>
      <c r="Z115" s="100">
        <v>84.630504000000002</v>
      </c>
      <c r="AA115" s="100">
        <v>86</v>
      </c>
      <c r="AB115" s="100">
        <v>28.113603000000001</v>
      </c>
      <c r="AC115" s="100">
        <v>10.292906</v>
      </c>
      <c r="AD115" s="100">
        <v>10298</v>
      </c>
      <c r="AE115" s="100">
        <v>1.0399961</v>
      </c>
      <c r="AF115" s="100">
        <v>3.216135</v>
      </c>
      <c r="AH115" s="124">
        <v>2008</v>
      </c>
      <c r="AI115" s="100">
        <v>11979</v>
      </c>
      <c r="AJ115" s="100">
        <v>56.373890000000003</v>
      </c>
      <c r="AK115" s="100">
        <v>49.538370999999998</v>
      </c>
      <c r="AL115" s="100">
        <v>49.538370999999998</v>
      </c>
      <c r="AM115" s="100">
        <v>61.481805999999999</v>
      </c>
      <c r="AN115" s="100">
        <v>27.233709999999999</v>
      </c>
      <c r="AO115" s="100">
        <v>20.932196000000001</v>
      </c>
      <c r="AP115" s="100">
        <v>82.659013000000002</v>
      </c>
      <c r="AQ115" s="100">
        <v>85</v>
      </c>
      <c r="AR115" s="100">
        <v>24.611180999999998</v>
      </c>
      <c r="AS115" s="100">
        <v>8.3218706999999998</v>
      </c>
      <c r="AT115" s="100">
        <v>24436</v>
      </c>
      <c r="AU115" s="100">
        <v>1.2261485999999999</v>
      </c>
      <c r="AV115" s="100">
        <v>2.7796579000000001</v>
      </c>
      <c r="AW115" s="100">
        <v>1.0225858000000001</v>
      </c>
      <c r="AY115" s="124">
        <v>2008</v>
      </c>
    </row>
    <row r="116" spans="2:51">
      <c r="B116" s="124">
        <v>2009</v>
      </c>
      <c r="C116" s="100">
        <v>4512</v>
      </c>
      <c r="D116" s="100">
        <v>41.774695000000001</v>
      </c>
      <c r="E116" s="100">
        <v>45.589356000000002</v>
      </c>
      <c r="F116" s="100">
        <v>45.589356000000002</v>
      </c>
      <c r="G116" s="100">
        <v>56.050587999999998</v>
      </c>
      <c r="H116" s="100">
        <v>25.645332</v>
      </c>
      <c r="I116" s="100">
        <v>19.858719000000001</v>
      </c>
      <c r="J116" s="100">
        <v>79.575925999999995</v>
      </c>
      <c r="K116" s="100">
        <v>82</v>
      </c>
      <c r="L116" s="100">
        <v>20.515619000000001</v>
      </c>
      <c r="M116" s="100">
        <v>6.2389381000000004</v>
      </c>
      <c r="N116" s="100">
        <v>13641</v>
      </c>
      <c r="O116" s="100">
        <v>1.3317017</v>
      </c>
      <c r="P116" s="100">
        <v>2.4258644999999999</v>
      </c>
      <c r="R116" s="124">
        <v>2009</v>
      </c>
      <c r="S116" s="100">
        <v>6704</v>
      </c>
      <c r="T116" s="100">
        <v>61.556227</v>
      </c>
      <c r="U116" s="100">
        <v>43.480524000000003</v>
      </c>
      <c r="V116" s="100">
        <v>43.480524000000003</v>
      </c>
      <c r="W116" s="100">
        <v>54.385182999999998</v>
      </c>
      <c r="X116" s="100">
        <v>23.394086000000001</v>
      </c>
      <c r="Y116" s="100">
        <v>17.857849999999999</v>
      </c>
      <c r="Z116" s="100">
        <v>84.911531999999994</v>
      </c>
      <c r="AA116" s="100">
        <v>87</v>
      </c>
      <c r="AB116" s="100">
        <v>27.713930999999999</v>
      </c>
      <c r="AC116" s="100">
        <v>9.7954413000000002</v>
      </c>
      <c r="AD116" s="100">
        <v>9010</v>
      </c>
      <c r="AE116" s="100">
        <v>0.89172929999999995</v>
      </c>
      <c r="AF116" s="100">
        <v>2.7505150999999999</v>
      </c>
      <c r="AH116" s="124">
        <v>2009</v>
      </c>
      <c r="AI116" s="100">
        <v>11216</v>
      </c>
      <c r="AJ116" s="100">
        <v>51.706524999999999</v>
      </c>
      <c r="AK116" s="100">
        <v>44.930169999999997</v>
      </c>
      <c r="AL116" s="100">
        <v>44.930169999999997</v>
      </c>
      <c r="AM116" s="100">
        <v>55.767367</v>
      </c>
      <c r="AN116" s="100">
        <v>24.686679999999999</v>
      </c>
      <c r="AO116" s="100">
        <v>19.000761000000001</v>
      </c>
      <c r="AP116" s="100">
        <v>82.765203999999997</v>
      </c>
      <c r="AQ116" s="100">
        <v>85</v>
      </c>
      <c r="AR116" s="100">
        <v>24.285993000000001</v>
      </c>
      <c r="AS116" s="100">
        <v>7.9681727999999996</v>
      </c>
      <c r="AT116" s="100">
        <v>22651</v>
      </c>
      <c r="AU116" s="100">
        <v>1.1132218</v>
      </c>
      <c r="AV116" s="100">
        <v>2.5453708000000002</v>
      </c>
      <c r="AW116" s="100">
        <v>1.0485005999999999</v>
      </c>
      <c r="AY116" s="124">
        <v>2009</v>
      </c>
    </row>
    <row r="117" spans="2:51">
      <c r="B117" s="124">
        <v>2010</v>
      </c>
      <c r="C117" s="100">
        <v>4331</v>
      </c>
      <c r="D117" s="100">
        <v>39.488208999999998</v>
      </c>
      <c r="E117" s="100">
        <v>42.020363000000003</v>
      </c>
      <c r="F117" s="100">
        <v>42.020363000000003</v>
      </c>
      <c r="G117" s="100">
        <v>51.812026000000003</v>
      </c>
      <c r="H117" s="100">
        <v>23.577579</v>
      </c>
      <c r="I117" s="100">
        <v>18.213913000000002</v>
      </c>
      <c r="J117" s="100">
        <v>79.995613000000006</v>
      </c>
      <c r="K117" s="100">
        <v>83</v>
      </c>
      <c r="L117" s="100">
        <v>20.028672</v>
      </c>
      <c r="M117" s="100">
        <v>5.8937999999999997</v>
      </c>
      <c r="N117" s="100">
        <v>12142</v>
      </c>
      <c r="O117" s="100">
        <v>1.167932</v>
      </c>
      <c r="P117" s="100">
        <v>2.1686325000000002</v>
      </c>
      <c r="R117" s="124">
        <v>2010</v>
      </c>
      <c r="S117" s="100">
        <v>6869</v>
      </c>
      <c r="T117" s="100">
        <v>62.084691999999997</v>
      </c>
      <c r="U117" s="100">
        <v>43.165221000000003</v>
      </c>
      <c r="V117" s="100">
        <v>43.165221000000003</v>
      </c>
      <c r="W117" s="100">
        <v>53.912832000000002</v>
      </c>
      <c r="X117" s="100">
        <v>23.405438</v>
      </c>
      <c r="Y117" s="100">
        <v>18.054324000000001</v>
      </c>
      <c r="Z117" s="100">
        <v>84.722958000000006</v>
      </c>
      <c r="AA117" s="100">
        <v>87</v>
      </c>
      <c r="AB117" s="100">
        <v>28.768270999999999</v>
      </c>
      <c r="AC117" s="100">
        <v>9.8143993999999992</v>
      </c>
      <c r="AD117" s="100">
        <v>10619</v>
      </c>
      <c r="AE117" s="100">
        <v>1.0347672999999999</v>
      </c>
      <c r="AF117" s="100">
        <v>3.3144395000000002</v>
      </c>
      <c r="AH117" s="124">
        <v>2010</v>
      </c>
      <c r="AI117" s="100">
        <v>11200</v>
      </c>
      <c r="AJ117" s="100">
        <v>50.835726000000001</v>
      </c>
      <c r="AK117" s="100">
        <v>43.231363000000002</v>
      </c>
      <c r="AL117" s="100">
        <v>43.231363000000002</v>
      </c>
      <c r="AM117" s="100">
        <v>53.727330000000002</v>
      </c>
      <c r="AN117" s="100">
        <v>23.774090999999999</v>
      </c>
      <c r="AO117" s="100">
        <v>18.369346</v>
      </c>
      <c r="AP117" s="100">
        <v>82.894910999999993</v>
      </c>
      <c r="AQ117" s="100">
        <v>85</v>
      </c>
      <c r="AR117" s="100">
        <v>24.614844000000002</v>
      </c>
      <c r="AS117" s="100">
        <v>7.8063468</v>
      </c>
      <c r="AT117" s="100">
        <v>22761</v>
      </c>
      <c r="AU117" s="100">
        <v>1.1017813000000001</v>
      </c>
      <c r="AV117" s="100">
        <v>2.5856604000000001</v>
      </c>
      <c r="AW117" s="100">
        <v>0.97347729999999999</v>
      </c>
      <c r="AY117" s="124">
        <v>2010</v>
      </c>
    </row>
    <row r="118" spans="2:51">
      <c r="B118" s="124">
        <v>2011</v>
      </c>
      <c r="C118" s="100">
        <v>4424</v>
      </c>
      <c r="D118" s="100">
        <v>39.790492</v>
      </c>
      <c r="E118" s="100">
        <v>41.43206</v>
      </c>
      <c r="F118" s="100">
        <v>41.43206</v>
      </c>
      <c r="G118" s="100">
        <v>51.037348999999999</v>
      </c>
      <c r="H118" s="100">
        <v>23.206232</v>
      </c>
      <c r="I118" s="100">
        <v>17.929386000000001</v>
      </c>
      <c r="J118" s="100">
        <v>80.188969</v>
      </c>
      <c r="K118" s="100">
        <v>83</v>
      </c>
      <c r="L118" s="100">
        <v>20.220303000000001</v>
      </c>
      <c r="M118" s="100">
        <v>5.8728262000000004</v>
      </c>
      <c r="N118" s="100">
        <v>12041</v>
      </c>
      <c r="O118" s="100">
        <v>1.1434751000000001</v>
      </c>
      <c r="P118" s="100">
        <v>2.2146485999999999</v>
      </c>
      <c r="R118" s="124">
        <v>2011</v>
      </c>
      <c r="S118" s="100">
        <v>6821</v>
      </c>
      <c r="T118" s="100">
        <v>60.783529000000001</v>
      </c>
      <c r="U118" s="100">
        <v>41.465353</v>
      </c>
      <c r="V118" s="100">
        <v>41.465353</v>
      </c>
      <c r="W118" s="100">
        <v>51.879055999999999</v>
      </c>
      <c r="X118" s="100">
        <v>22.305246</v>
      </c>
      <c r="Y118" s="100">
        <v>17.096178999999999</v>
      </c>
      <c r="Z118" s="100">
        <v>85.027122000000006</v>
      </c>
      <c r="AA118" s="100">
        <v>87</v>
      </c>
      <c r="AB118" s="100">
        <v>28.710329000000002</v>
      </c>
      <c r="AC118" s="100">
        <v>9.5262702000000008</v>
      </c>
      <c r="AD118" s="100">
        <v>9550</v>
      </c>
      <c r="AE118" s="100">
        <v>0.91792830000000003</v>
      </c>
      <c r="AF118" s="100">
        <v>2.9207215</v>
      </c>
      <c r="AH118" s="124">
        <v>2011</v>
      </c>
      <c r="AI118" s="100">
        <v>11245</v>
      </c>
      <c r="AJ118" s="100">
        <v>50.335667000000001</v>
      </c>
      <c r="AK118" s="100">
        <v>42.003847999999998</v>
      </c>
      <c r="AL118" s="100">
        <v>42.003847999999998</v>
      </c>
      <c r="AM118" s="100">
        <v>52.215381999999998</v>
      </c>
      <c r="AN118" s="100">
        <v>22.999945</v>
      </c>
      <c r="AO118" s="100">
        <v>17.714400999999999</v>
      </c>
      <c r="AP118" s="100">
        <v>83.123699000000002</v>
      </c>
      <c r="AQ118" s="100">
        <v>86</v>
      </c>
      <c r="AR118" s="100">
        <v>24.640094999999999</v>
      </c>
      <c r="AS118" s="100">
        <v>7.6532001000000003</v>
      </c>
      <c r="AT118" s="100">
        <v>21591</v>
      </c>
      <c r="AU118" s="100">
        <v>1.0313821999999999</v>
      </c>
      <c r="AV118" s="100">
        <v>2.4798087</v>
      </c>
      <c r="AW118" s="100">
        <v>0.99919709999999995</v>
      </c>
      <c r="AY118" s="124">
        <v>2011</v>
      </c>
    </row>
    <row r="119" spans="2:51">
      <c r="B119" s="124">
        <v>2012</v>
      </c>
      <c r="C119" s="100">
        <v>4248</v>
      </c>
      <c r="D119" s="100">
        <v>37.550308999999999</v>
      </c>
      <c r="E119" s="100">
        <v>38.220354</v>
      </c>
      <c r="F119" s="100">
        <v>38.220354</v>
      </c>
      <c r="G119" s="100">
        <v>47.113177999999998</v>
      </c>
      <c r="H119" s="100">
        <v>21.496638000000001</v>
      </c>
      <c r="I119" s="100">
        <v>16.681552</v>
      </c>
      <c r="J119" s="100">
        <v>80.142420000000001</v>
      </c>
      <c r="K119" s="100">
        <v>83</v>
      </c>
      <c r="L119" s="100">
        <v>20.215095000000002</v>
      </c>
      <c r="M119" s="100">
        <v>5.6795999999999998</v>
      </c>
      <c r="N119" s="100">
        <v>12209</v>
      </c>
      <c r="O119" s="100">
        <v>1.1403905999999999</v>
      </c>
      <c r="P119" s="100">
        <v>2.3086247000000002</v>
      </c>
      <c r="R119" s="124">
        <v>2012</v>
      </c>
      <c r="S119" s="100">
        <v>6537</v>
      </c>
      <c r="T119" s="100">
        <v>57.264592</v>
      </c>
      <c r="U119" s="100">
        <v>38.986424</v>
      </c>
      <c r="V119" s="100">
        <v>38.986424</v>
      </c>
      <c r="W119" s="100">
        <v>48.642387999999997</v>
      </c>
      <c r="X119" s="100">
        <v>21.140045000000001</v>
      </c>
      <c r="Y119" s="100">
        <v>16.209209999999999</v>
      </c>
      <c r="Z119" s="100">
        <v>84.733517000000006</v>
      </c>
      <c r="AA119" s="100">
        <v>87</v>
      </c>
      <c r="AB119" s="100">
        <v>28.392112999999998</v>
      </c>
      <c r="AC119" s="100">
        <v>9.0409936000000002</v>
      </c>
      <c r="AD119" s="100">
        <v>10158</v>
      </c>
      <c r="AE119" s="100">
        <v>0.95981320000000003</v>
      </c>
      <c r="AF119" s="100">
        <v>3.1791635999999999</v>
      </c>
      <c r="AH119" s="124">
        <v>2012</v>
      </c>
      <c r="AI119" s="100">
        <v>10785</v>
      </c>
      <c r="AJ119" s="100">
        <v>47.451951000000001</v>
      </c>
      <c r="AK119" s="100">
        <v>39.102823000000001</v>
      </c>
      <c r="AL119" s="100">
        <v>39.102823000000001</v>
      </c>
      <c r="AM119" s="100">
        <v>48.549869999999999</v>
      </c>
      <c r="AN119" s="100">
        <v>21.541231</v>
      </c>
      <c r="AO119" s="100">
        <v>16.626656000000001</v>
      </c>
      <c r="AP119" s="100">
        <v>82.925173999999998</v>
      </c>
      <c r="AQ119" s="100">
        <v>85</v>
      </c>
      <c r="AR119" s="100">
        <v>24.490213000000001</v>
      </c>
      <c r="AS119" s="100">
        <v>7.3318468000000001</v>
      </c>
      <c r="AT119" s="100">
        <v>22367</v>
      </c>
      <c r="AU119" s="100">
        <v>1.0506222000000001</v>
      </c>
      <c r="AV119" s="100">
        <v>2.6364955000000001</v>
      </c>
      <c r="AW119" s="100">
        <v>0.98035030000000001</v>
      </c>
      <c r="AY119" s="124">
        <v>2012</v>
      </c>
    </row>
    <row r="120" spans="2:51">
      <c r="B120" s="124">
        <v>2013</v>
      </c>
      <c r="C120" s="100">
        <v>4178</v>
      </c>
      <c r="D120" s="100">
        <v>36.312792999999999</v>
      </c>
      <c r="E120" s="100">
        <v>36.214727000000003</v>
      </c>
      <c r="F120" s="100">
        <v>36.214727000000003</v>
      </c>
      <c r="G120" s="100">
        <v>44.744393000000002</v>
      </c>
      <c r="H120" s="100">
        <v>20.22438</v>
      </c>
      <c r="I120" s="100">
        <v>15.657802</v>
      </c>
      <c r="J120" s="100">
        <v>80.732759000000001</v>
      </c>
      <c r="K120" s="100">
        <v>83</v>
      </c>
      <c r="L120" s="100">
        <v>19.788755999999999</v>
      </c>
      <c r="M120" s="100">
        <v>5.5131825000000001</v>
      </c>
      <c r="N120" s="100">
        <v>10837</v>
      </c>
      <c r="O120" s="100">
        <v>0.99620240000000004</v>
      </c>
      <c r="P120" s="100">
        <v>2.0240828</v>
      </c>
      <c r="R120" s="124">
        <v>2013</v>
      </c>
      <c r="S120" s="100">
        <v>6372</v>
      </c>
      <c r="T120" s="100">
        <v>54.875374000000001</v>
      </c>
      <c r="U120" s="100">
        <v>36.906464999999997</v>
      </c>
      <c r="V120" s="100">
        <v>36.906464999999997</v>
      </c>
      <c r="W120" s="100">
        <v>46.156005</v>
      </c>
      <c r="X120" s="100">
        <v>19.912386999999999</v>
      </c>
      <c r="Y120" s="100">
        <v>15.251601000000001</v>
      </c>
      <c r="Z120" s="100">
        <v>85.081293000000002</v>
      </c>
      <c r="AA120" s="100">
        <v>87</v>
      </c>
      <c r="AB120" s="100">
        <v>28.327553999999999</v>
      </c>
      <c r="AC120" s="100">
        <v>8.8628017999999997</v>
      </c>
      <c r="AD120" s="100">
        <v>9166</v>
      </c>
      <c r="AE120" s="100">
        <v>0.85152720000000004</v>
      </c>
      <c r="AF120" s="100">
        <v>2.8149549</v>
      </c>
      <c r="AH120" s="124">
        <v>2013</v>
      </c>
      <c r="AI120" s="100">
        <v>10550</v>
      </c>
      <c r="AJ120" s="100">
        <v>45.636713</v>
      </c>
      <c r="AK120" s="100">
        <v>36.989977000000003</v>
      </c>
      <c r="AL120" s="100">
        <v>36.989977000000003</v>
      </c>
      <c r="AM120" s="100">
        <v>46.028936000000002</v>
      </c>
      <c r="AN120" s="100">
        <v>20.260223</v>
      </c>
      <c r="AO120" s="100">
        <v>15.608033000000001</v>
      </c>
      <c r="AP120" s="100">
        <v>83.359689000000003</v>
      </c>
      <c r="AQ120" s="100">
        <v>86</v>
      </c>
      <c r="AR120" s="100">
        <v>24.193363000000002</v>
      </c>
      <c r="AS120" s="100">
        <v>7.1439212000000003</v>
      </c>
      <c r="AT120" s="100">
        <v>20003</v>
      </c>
      <c r="AU120" s="100">
        <v>0.92424620000000002</v>
      </c>
      <c r="AV120" s="100">
        <v>2.3231720999999999</v>
      </c>
      <c r="AW120" s="100">
        <v>0.98125700000000005</v>
      </c>
      <c r="AY120" s="124">
        <v>2013</v>
      </c>
    </row>
    <row r="121" spans="2:51">
      <c r="B121" s="124">
        <v>2014</v>
      </c>
      <c r="C121" s="100">
        <v>4279</v>
      </c>
      <c r="D121" s="100">
        <v>36.671512</v>
      </c>
      <c r="E121" s="100">
        <v>35.783239000000002</v>
      </c>
      <c r="F121" s="100">
        <v>35.783239000000002</v>
      </c>
      <c r="G121" s="100">
        <v>44.120471999999999</v>
      </c>
      <c r="H121" s="100">
        <v>20.053322999999999</v>
      </c>
      <c r="I121" s="100">
        <v>15.535793</v>
      </c>
      <c r="J121" s="100">
        <v>80.619214999999997</v>
      </c>
      <c r="K121" s="100">
        <v>83</v>
      </c>
      <c r="L121" s="100">
        <v>19.779966000000002</v>
      </c>
      <c r="M121" s="100">
        <v>5.4620186000000004</v>
      </c>
      <c r="N121" s="100">
        <v>11260</v>
      </c>
      <c r="O121" s="100">
        <v>1.0219145999999999</v>
      </c>
      <c r="P121" s="100">
        <v>2.0576431999999998</v>
      </c>
      <c r="R121" s="124">
        <v>2014</v>
      </c>
      <c r="S121" s="100">
        <v>6486</v>
      </c>
      <c r="T121" s="100">
        <v>55.002291</v>
      </c>
      <c r="U121" s="100">
        <v>36.514113000000002</v>
      </c>
      <c r="V121" s="100">
        <v>36.514113000000002</v>
      </c>
      <c r="W121" s="100">
        <v>45.687719000000001</v>
      </c>
      <c r="X121" s="100">
        <v>19.722062999999999</v>
      </c>
      <c r="Y121" s="100">
        <v>15.169948</v>
      </c>
      <c r="Z121" s="100">
        <v>85.267499000000001</v>
      </c>
      <c r="AA121" s="100">
        <v>87</v>
      </c>
      <c r="AB121" s="100">
        <v>27.694278000000001</v>
      </c>
      <c r="AC121" s="100">
        <v>8.6205292</v>
      </c>
      <c r="AD121" s="100">
        <v>9373</v>
      </c>
      <c r="AE121" s="100">
        <v>0.85783679999999995</v>
      </c>
      <c r="AF121" s="100">
        <v>2.8129491999999998</v>
      </c>
      <c r="AH121" s="124">
        <v>2014</v>
      </c>
      <c r="AI121" s="100">
        <v>10765</v>
      </c>
      <c r="AJ121" s="100">
        <v>45.885258</v>
      </c>
      <c r="AK121" s="100">
        <v>36.614795999999998</v>
      </c>
      <c r="AL121" s="100">
        <v>36.614795999999998</v>
      </c>
      <c r="AM121" s="100">
        <v>45.534802999999997</v>
      </c>
      <c r="AN121" s="100">
        <v>20.094103</v>
      </c>
      <c r="AO121" s="100">
        <v>15.520013000000001</v>
      </c>
      <c r="AP121" s="100">
        <v>83.420103999999995</v>
      </c>
      <c r="AQ121" s="100">
        <v>86</v>
      </c>
      <c r="AR121" s="100">
        <v>23.894079999999999</v>
      </c>
      <c r="AS121" s="100">
        <v>7.0093762000000002</v>
      </c>
      <c r="AT121" s="100">
        <v>20633</v>
      </c>
      <c r="AU121" s="100">
        <v>0.94022039999999996</v>
      </c>
      <c r="AV121" s="100">
        <v>2.3434952999999998</v>
      </c>
      <c r="AW121" s="100">
        <v>0.97998379999999996</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29</v>
      </c>
      <c r="D14" s="100">
        <v>6</v>
      </c>
      <c r="E14" s="100">
        <v>2</v>
      </c>
      <c r="F14" s="100">
        <v>5</v>
      </c>
      <c r="G14" s="100">
        <v>10</v>
      </c>
      <c r="H14" s="100">
        <v>9</v>
      </c>
      <c r="I14" s="100">
        <v>12</v>
      </c>
      <c r="J14" s="100">
        <v>18</v>
      </c>
      <c r="K14" s="100">
        <v>45</v>
      </c>
      <c r="L14" s="100">
        <v>49</v>
      </c>
      <c r="M14" s="100">
        <v>74</v>
      </c>
      <c r="N14" s="100">
        <v>79</v>
      </c>
      <c r="O14" s="100">
        <v>122</v>
      </c>
      <c r="P14" s="100">
        <v>113</v>
      </c>
      <c r="Q14" s="100">
        <v>163</v>
      </c>
      <c r="R14" s="100">
        <v>176</v>
      </c>
      <c r="S14" s="100">
        <v>76</v>
      </c>
      <c r="T14" s="100">
        <v>46</v>
      </c>
      <c r="U14" s="100">
        <v>4</v>
      </c>
      <c r="V14" s="100">
        <v>1038</v>
      </c>
      <c r="W14" s="126"/>
      <c r="X14" s="114">
        <v>1907</v>
      </c>
      <c r="Y14" s="100">
        <v>28</v>
      </c>
      <c r="Z14" s="100">
        <v>3</v>
      </c>
      <c r="AA14" s="100">
        <v>3</v>
      </c>
      <c r="AB14" s="100">
        <v>2</v>
      </c>
      <c r="AC14" s="100">
        <v>3</v>
      </c>
      <c r="AD14" s="100">
        <v>6</v>
      </c>
      <c r="AE14" s="100">
        <v>5</v>
      </c>
      <c r="AF14" s="100">
        <v>21</v>
      </c>
      <c r="AG14" s="100">
        <v>30</v>
      </c>
      <c r="AH14" s="100">
        <v>38</v>
      </c>
      <c r="AI14" s="100">
        <v>58</v>
      </c>
      <c r="AJ14" s="100">
        <v>57</v>
      </c>
      <c r="AK14" s="100">
        <v>75</v>
      </c>
      <c r="AL14" s="100">
        <v>116</v>
      </c>
      <c r="AM14" s="100">
        <v>161</v>
      </c>
      <c r="AN14" s="100">
        <v>126</v>
      </c>
      <c r="AO14" s="100">
        <v>79</v>
      </c>
      <c r="AP14" s="100">
        <v>52</v>
      </c>
      <c r="AQ14" s="100">
        <v>0</v>
      </c>
      <c r="AR14" s="100">
        <v>863</v>
      </c>
      <c r="AS14" s="126"/>
      <c r="AT14" s="114">
        <v>1907</v>
      </c>
      <c r="AU14" s="100">
        <v>57</v>
      </c>
      <c r="AV14" s="100">
        <v>9</v>
      </c>
      <c r="AW14" s="100">
        <v>5</v>
      </c>
      <c r="AX14" s="100">
        <v>7</v>
      </c>
      <c r="AY14" s="100">
        <v>13</v>
      </c>
      <c r="AZ14" s="100">
        <v>15</v>
      </c>
      <c r="BA14" s="100">
        <v>17</v>
      </c>
      <c r="BB14" s="100">
        <v>39</v>
      </c>
      <c r="BC14" s="100">
        <v>75</v>
      </c>
      <c r="BD14" s="100">
        <v>87</v>
      </c>
      <c r="BE14" s="100">
        <v>132</v>
      </c>
      <c r="BF14" s="100">
        <v>136</v>
      </c>
      <c r="BG14" s="100">
        <v>197</v>
      </c>
      <c r="BH14" s="100">
        <v>229</v>
      </c>
      <c r="BI14" s="100">
        <v>324</v>
      </c>
      <c r="BJ14" s="100">
        <v>302</v>
      </c>
      <c r="BK14" s="100">
        <v>155</v>
      </c>
      <c r="BL14" s="100">
        <v>98</v>
      </c>
      <c r="BM14" s="100">
        <v>4</v>
      </c>
      <c r="BN14" s="100">
        <v>1901</v>
      </c>
      <c r="BP14" s="113">
        <v>1907</v>
      </c>
    </row>
    <row r="15" spans="1:68" s="92" customFormat="1">
      <c r="B15" s="114">
        <v>1908</v>
      </c>
      <c r="C15" s="100">
        <v>26</v>
      </c>
      <c r="D15" s="100">
        <v>5</v>
      </c>
      <c r="E15" s="100">
        <v>2</v>
      </c>
      <c r="F15" s="100">
        <v>8</v>
      </c>
      <c r="G15" s="100">
        <v>5</v>
      </c>
      <c r="H15" s="100">
        <v>8</v>
      </c>
      <c r="I15" s="100">
        <v>17</v>
      </c>
      <c r="J15" s="100">
        <v>19</v>
      </c>
      <c r="K15" s="100">
        <v>34</v>
      </c>
      <c r="L15" s="100">
        <v>47</v>
      </c>
      <c r="M15" s="100">
        <v>61</v>
      </c>
      <c r="N15" s="100">
        <v>65</v>
      </c>
      <c r="O15" s="100">
        <v>108</v>
      </c>
      <c r="P15" s="100">
        <v>138</v>
      </c>
      <c r="Q15" s="100">
        <v>145</v>
      </c>
      <c r="R15" s="100">
        <v>158</v>
      </c>
      <c r="S15" s="100">
        <v>91</v>
      </c>
      <c r="T15" s="100">
        <v>50</v>
      </c>
      <c r="U15" s="100">
        <v>4</v>
      </c>
      <c r="V15" s="100">
        <v>991</v>
      </c>
      <c r="W15" s="126"/>
      <c r="X15" s="114">
        <v>1908</v>
      </c>
      <c r="Y15" s="100">
        <v>15</v>
      </c>
      <c r="Z15" s="100">
        <v>3</v>
      </c>
      <c r="AA15" s="100">
        <v>1</v>
      </c>
      <c r="AB15" s="100">
        <v>8</v>
      </c>
      <c r="AC15" s="100">
        <v>2</v>
      </c>
      <c r="AD15" s="100">
        <v>6</v>
      </c>
      <c r="AE15" s="100">
        <v>12</v>
      </c>
      <c r="AF15" s="100">
        <v>17</v>
      </c>
      <c r="AG15" s="100">
        <v>25</v>
      </c>
      <c r="AH15" s="100">
        <v>43</v>
      </c>
      <c r="AI15" s="100">
        <v>49</v>
      </c>
      <c r="AJ15" s="100">
        <v>69</v>
      </c>
      <c r="AK15" s="100">
        <v>98</v>
      </c>
      <c r="AL15" s="100">
        <v>109</v>
      </c>
      <c r="AM15" s="100">
        <v>161</v>
      </c>
      <c r="AN15" s="100">
        <v>149</v>
      </c>
      <c r="AO15" s="100">
        <v>65</v>
      </c>
      <c r="AP15" s="100">
        <v>44</v>
      </c>
      <c r="AQ15" s="100">
        <v>0</v>
      </c>
      <c r="AR15" s="100">
        <v>876</v>
      </c>
      <c r="AS15" s="126"/>
      <c r="AT15" s="114">
        <v>1908</v>
      </c>
      <c r="AU15" s="100">
        <v>41</v>
      </c>
      <c r="AV15" s="100">
        <v>8</v>
      </c>
      <c r="AW15" s="100">
        <v>3</v>
      </c>
      <c r="AX15" s="100">
        <v>16</v>
      </c>
      <c r="AY15" s="100">
        <v>7</v>
      </c>
      <c r="AZ15" s="100">
        <v>14</v>
      </c>
      <c r="BA15" s="100">
        <v>29</v>
      </c>
      <c r="BB15" s="100">
        <v>36</v>
      </c>
      <c r="BC15" s="100">
        <v>59</v>
      </c>
      <c r="BD15" s="100">
        <v>90</v>
      </c>
      <c r="BE15" s="100">
        <v>110</v>
      </c>
      <c r="BF15" s="100">
        <v>134</v>
      </c>
      <c r="BG15" s="100">
        <v>206</v>
      </c>
      <c r="BH15" s="100">
        <v>247</v>
      </c>
      <c r="BI15" s="100">
        <v>306</v>
      </c>
      <c r="BJ15" s="100">
        <v>307</v>
      </c>
      <c r="BK15" s="100">
        <v>156</v>
      </c>
      <c r="BL15" s="100">
        <v>94</v>
      </c>
      <c r="BM15" s="100">
        <v>4</v>
      </c>
      <c r="BN15" s="100">
        <v>1867</v>
      </c>
      <c r="BP15" s="113">
        <v>1908</v>
      </c>
    </row>
    <row r="16" spans="1:68" s="92" customFormat="1">
      <c r="B16" s="114">
        <v>1909</v>
      </c>
      <c r="C16" s="100">
        <v>12</v>
      </c>
      <c r="D16" s="100">
        <v>0</v>
      </c>
      <c r="E16" s="100">
        <v>1</v>
      </c>
      <c r="F16" s="100">
        <v>5</v>
      </c>
      <c r="G16" s="100">
        <v>5</v>
      </c>
      <c r="H16" s="100">
        <v>6</v>
      </c>
      <c r="I16" s="100">
        <v>11</v>
      </c>
      <c r="J16" s="100">
        <v>17</v>
      </c>
      <c r="K16" s="100">
        <v>26</v>
      </c>
      <c r="L16" s="100">
        <v>34</v>
      </c>
      <c r="M16" s="100">
        <v>73</v>
      </c>
      <c r="N16" s="100">
        <v>86</v>
      </c>
      <c r="O16" s="100">
        <v>79</v>
      </c>
      <c r="P16" s="100">
        <v>117</v>
      </c>
      <c r="Q16" s="100">
        <v>150</v>
      </c>
      <c r="R16" s="100">
        <v>130</v>
      </c>
      <c r="S16" s="100">
        <v>78</v>
      </c>
      <c r="T16" s="100">
        <v>36</v>
      </c>
      <c r="U16" s="100">
        <v>3</v>
      </c>
      <c r="V16" s="100">
        <v>869</v>
      </c>
      <c r="W16" s="126"/>
      <c r="X16" s="114">
        <v>1909</v>
      </c>
      <c r="Y16" s="100">
        <v>17</v>
      </c>
      <c r="Z16" s="100">
        <v>2</v>
      </c>
      <c r="AA16" s="100">
        <v>2</v>
      </c>
      <c r="AB16" s="100">
        <v>3</v>
      </c>
      <c r="AC16" s="100">
        <v>7</v>
      </c>
      <c r="AD16" s="100">
        <v>5</v>
      </c>
      <c r="AE16" s="100">
        <v>6</v>
      </c>
      <c r="AF16" s="100">
        <v>13</v>
      </c>
      <c r="AG16" s="100">
        <v>30</v>
      </c>
      <c r="AH16" s="100">
        <v>39</v>
      </c>
      <c r="AI16" s="100">
        <v>61</v>
      </c>
      <c r="AJ16" s="100">
        <v>52</v>
      </c>
      <c r="AK16" s="100">
        <v>72</v>
      </c>
      <c r="AL16" s="100">
        <v>117</v>
      </c>
      <c r="AM16" s="100">
        <v>139</v>
      </c>
      <c r="AN16" s="100">
        <v>128</v>
      </c>
      <c r="AO16" s="100">
        <v>67</v>
      </c>
      <c r="AP16" s="100">
        <v>36</v>
      </c>
      <c r="AQ16" s="100">
        <v>0</v>
      </c>
      <c r="AR16" s="100">
        <v>796</v>
      </c>
      <c r="AS16" s="126"/>
      <c r="AT16" s="114">
        <v>1909</v>
      </c>
      <c r="AU16" s="100">
        <v>29</v>
      </c>
      <c r="AV16" s="100">
        <v>2</v>
      </c>
      <c r="AW16" s="100">
        <v>3</v>
      </c>
      <c r="AX16" s="100">
        <v>8</v>
      </c>
      <c r="AY16" s="100">
        <v>12</v>
      </c>
      <c r="AZ16" s="100">
        <v>11</v>
      </c>
      <c r="BA16" s="100">
        <v>17</v>
      </c>
      <c r="BB16" s="100">
        <v>30</v>
      </c>
      <c r="BC16" s="100">
        <v>56</v>
      </c>
      <c r="BD16" s="100">
        <v>73</v>
      </c>
      <c r="BE16" s="100">
        <v>134</v>
      </c>
      <c r="BF16" s="100">
        <v>138</v>
      </c>
      <c r="BG16" s="100">
        <v>151</v>
      </c>
      <c r="BH16" s="100">
        <v>234</v>
      </c>
      <c r="BI16" s="100">
        <v>289</v>
      </c>
      <c r="BJ16" s="100">
        <v>258</v>
      </c>
      <c r="BK16" s="100">
        <v>145</v>
      </c>
      <c r="BL16" s="100">
        <v>72</v>
      </c>
      <c r="BM16" s="100">
        <v>3</v>
      </c>
      <c r="BN16" s="100">
        <v>1665</v>
      </c>
      <c r="BP16" s="113">
        <v>1909</v>
      </c>
    </row>
    <row r="17" spans="2:68" s="92" customFormat="1">
      <c r="B17" s="114">
        <v>1910</v>
      </c>
      <c r="C17" s="100">
        <v>20</v>
      </c>
      <c r="D17" s="100">
        <v>5</v>
      </c>
      <c r="E17" s="100">
        <v>2</v>
      </c>
      <c r="F17" s="100">
        <v>3</v>
      </c>
      <c r="G17" s="100">
        <v>8</v>
      </c>
      <c r="H17" s="100">
        <v>6</v>
      </c>
      <c r="I17" s="100">
        <v>8</v>
      </c>
      <c r="J17" s="100">
        <v>26</v>
      </c>
      <c r="K17" s="100">
        <v>21</v>
      </c>
      <c r="L17" s="100">
        <v>55</v>
      </c>
      <c r="M17" s="100">
        <v>71</v>
      </c>
      <c r="N17" s="100">
        <v>74</v>
      </c>
      <c r="O17" s="100">
        <v>90</v>
      </c>
      <c r="P17" s="100">
        <v>114</v>
      </c>
      <c r="Q17" s="100">
        <v>109</v>
      </c>
      <c r="R17" s="100">
        <v>127</v>
      </c>
      <c r="S17" s="100">
        <v>77</v>
      </c>
      <c r="T17" s="100">
        <v>41</v>
      </c>
      <c r="U17" s="100">
        <v>7</v>
      </c>
      <c r="V17" s="100">
        <v>864</v>
      </c>
      <c r="W17" s="126"/>
      <c r="X17" s="114">
        <v>1910</v>
      </c>
      <c r="Y17" s="100">
        <v>24</v>
      </c>
      <c r="Z17" s="100">
        <v>3</v>
      </c>
      <c r="AA17" s="100">
        <v>0</v>
      </c>
      <c r="AB17" s="100">
        <v>1</v>
      </c>
      <c r="AC17" s="100">
        <v>11</v>
      </c>
      <c r="AD17" s="100">
        <v>8</v>
      </c>
      <c r="AE17" s="100">
        <v>3</v>
      </c>
      <c r="AF17" s="100">
        <v>11</v>
      </c>
      <c r="AG17" s="100">
        <v>27</v>
      </c>
      <c r="AH17" s="100">
        <v>38</v>
      </c>
      <c r="AI17" s="100">
        <v>62</v>
      </c>
      <c r="AJ17" s="100">
        <v>57</v>
      </c>
      <c r="AK17" s="100">
        <v>75</v>
      </c>
      <c r="AL17" s="100">
        <v>120</v>
      </c>
      <c r="AM17" s="100">
        <v>142</v>
      </c>
      <c r="AN17" s="100">
        <v>139</v>
      </c>
      <c r="AO17" s="100">
        <v>81</v>
      </c>
      <c r="AP17" s="100">
        <v>38</v>
      </c>
      <c r="AQ17" s="100">
        <v>0</v>
      </c>
      <c r="AR17" s="100">
        <v>840</v>
      </c>
      <c r="AS17" s="126"/>
      <c r="AT17" s="114">
        <v>1910</v>
      </c>
      <c r="AU17" s="100">
        <v>44</v>
      </c>
      <c r="AV17" s="100">
        <v>8</v>
      </c>
      <c r="AW17" s="100">
        <v>2</v>
      </c>
      <c r="AX17" s="100">
        <v>4</v>
      </c>
      <c r="AY17" s="100">
        <v>19</v>
      </c>
      <c r="AZ17" s="100">
        <v>14</v>
      </c>
      <c r="BA17" s="100">
        <v>11</v>
      </c>
      <c r="BB17" s="100">
        <v>37</v>
      </c>
      <c r="BC17" s="100">
        <v>48</v>
      </c>
      <c r="BD17" s="100">
        <v>93</v>
      </c>
      <c r="BE17" s="100">
        <v>133</v>
      </c>
      <c r="BF17" s="100">
        <v>131</v>
      </c>
      <c r="BG17" s="100">
        <v>165</v>
      </c>
      <c r="BH17" s="100">
        <v>234</v>
      </c>
      <c r="BI17" s="100">
        <v>251</v>
      </c>
      <c r="BJ17" s="100">
        <v>266</v>
      </c>
      <c r="BK17" s="100">
        <v>158</v>
      </c>
      <c r="BL17" s="100">
        <v>79</v>
      </c>
      <c r="BM17" s="100">
        <v>7</v>
      </c>
      <c r="BN17" s="100">
        <v>1704</v>
      </c>
      <c r="BP17" s="114">
        <v>1910</v>
      </c>
    </row>
    <row r="18" spans="2:68" s="92" customFormat="1">
      <c r="B18" s="114">
        <v>1911</v>
      </c>
      <c r="C18" s="100">
        <v>35</v>
      </c>
      <c r="D18" s="100">
        <v>0</v>
      </c>
      <c r="E18" s="100">
        <v>1</v>
      </c>
      <c r="F18" s="100">
        <v>3</v>
      </c>
      <c r="G18" s="100">
        <v>5</v>
      </c>
      <c r="H18" s="100">
        <v>4</v>
      </c>
      <c r="I18" s="100">
        <v>24</v>
      </c>
      <c r="J18" s="100">
        <v>25</v>
      </c>
      <c r="K18" s="100">
        <v>42</v>
      </c>
      <c r="L18" s="100">
        <v>63</v>
      </c>
      <c r="M18" s="100">
        <v>85</v>
      </c>
      <c r="N18" s="100">
        <v>108</v>
      </c>
      <c r="O18" s="100">
        <v>121</v>
      </c>
      <c r="P18" s="100">
        <v>161</v>
      </c>
      <c r="Q18" s="100">
        <v>167</v>
      </c>
      <c r="R18" s="100">
        <v>129</v>
      </c>
      <c r="S18" s="100">
        <v>96</v>
      </c>
      <c r="T18" s="100">
        <v>50</v>
      </c>
      <c r="U18" s="100">
        <v>3</v>
      </c>
      <c r="V18" s="100">
        <v>1122</v>
      </c>
      <c r="W18" s="126"/>
      <c r="X18" s="114">
        <v>1911</v>
      </c>
      <c r="Y18" s="100">
        <v>25</v>
      </c>
      <c r="Z18" s="100">
        <v>1</v>
      </c>
      <c r="AA18" s="100">
        <v>3</v>
      </c>
      <c r="AB18" s="100">
        <v>2</v>
      </c>
      <c r="AC18" s="100">
        <v>8</v>
      </c>
      <c r="AD18" s="100">
        <v>11</v>
      </c>
      <c r="AE18" s="100">
        <v>7</v>
      </c>
      <c r="AF18" s="100">
        <v>21</v>
      </c>
      <c r="AG18" s="100">
        <v>24</v>
      </c>
      <c r="AH18" s="100">
        <v>48</v>
      </c>
      <c r="AI18" s="100">
        <v>71</v>
      </c>
      <c r="AJ18" s="100">
        <v>89</v>
      </c>
      <c r="AK18" s="100">
        <v>99</v>
      </c>
      <c r="AL18" s="100">
        <v>130</v>
      </c>
      <c r="AM18" s="100">
        <v>171</v>
      </c>
      <c r="AN18" s="100">
        <v>180</v>
      </c>
      <c r="AO18" s="100">
        <v>98</v>
      </c>
      <c r="AP18" s="100">
        <v>68</v>
      </c>
      <c r="AQ18" s="100">
        <v>0</v>
      </c>
      <c r="AR18" s="100">
        <v>1056</v>
      </c>
      <c r="AS18" s="126"/>
      <c r="AT18" s="114">
        <v>1911</v>
      </c>
      <c r="AU18" s="100">
        <v>60</v>
      </c>
      <c r="AV18" s="100">
        <v>1</v>
      </c>
      <c r="AW18" s="100">
        <v>4</v>
      </c>
      <c r="AX18" s="100">
        <v>5</v>
      </c>
      <c r="AY18" s="100">
        <v>13</v>
      </c>
      <c r="AZ18" s="100">
        <v>15</v>
      </c>
      <c r="BA18" s="100">
        <v>31</v>
      </c>
      <c r="BB18" s="100">
        <v>46</v>
      </c>
      <c r="BC18" s="100">
        <v>66</v>
      </c>
      <c r="BD18" s="100">
        <v>111</v>
      </c>
      <c r="BE18" s="100">
        <v>156</v>
      </c>
      <c r="BF18" s="100">
        <v>197</v>
      </c>
      <c r="BG18" s="100">
        <v>220</v>
      </c>
      <c r="BH18" s="100">
        <v>291</v>
      </c>
      <c r="BI18" s="100">
        <v>338</v>
      </c>
      <c r="BJ18" s="100">
        <v>309</v>
      </c>
      <c r="BK18" s="100">
        <v>194</v>
      </c>
      <c r="BL18" s="100">
        <v>118</v>
      </c>
      <c r="BM18" s="100">
        <v>3</v>
      </c>
      <c r="BN18" s="100">
        <v>2178</v>
      </c>
      <c r="BP18" s="114">
        <v>1911</v>
      </c>
    </row>
    <row r="19" spans="2:68" s="92" customFormat="1">
      <c r="B19" s="114">
        <v>1912</v>
      </c>
      <c r="C19" s="100">
        <v>42</v>
      </c>
      <c r="D19" s="100">
        <v>0</v>
      </c>
      <c r="E19" s="100">
        <v>3</v>
      </c>
      <c r="F19" s="100">
        <v>4</v>
      </c>
      <c r="G19" s="100">
        <v>6</v>
      </c>
      <c r="H19" s="100">
        <v>5</v>
      </c>
      <c r="I19" s="100">
        <v>18</v>
      </c>
      <c r="J19" s="100">
        <v>23</v>
      </c>
      <c r="K19" s="100">
        <v>43</v>
      </c>
      <c r="L19" s="100">
        <v>67</v>
      </c>
      <c r="M19" s="100">
        <v>96</v>
      </c>
      <c r="N19" s="100">
        <v>108</v>
      </c>
      <c r="O19" s="100">
        <v>132</v>
      </c>
      <c r="P19" s="100">
        <v>133</v>
      </c>
      <c r="Q19" s="100">
        <v>175</v>
      </c>
      <c r="R19" s="100">
        <v>156</v>
      </c>
      <c r="S19" s="100">
        <v>95</v>
      </c>
      <c r="T19" s="100">
        <v>36</v>
      </c>
      <c r="U19" s="100">
        <v>4</v>
      </c>
      <c r="V19" s="100">
        <v>1146</v>
      </c>
      <c r="W19" s="126"/>
      <c r="X19" s="114">
        <v>1912</v>
      </c>
      <c r="Y19" s="100">
        <v>25</v>
      </c>
      <c r="Z19" s="100">
        <v>3</v>
      </c>
      <c r="AA19" s="100">
        <v>1</v>
      </c>
      <c r="AB19" s="100">
        <v>5</v>
      </c>
      <c r="AC19" s="100">
        <v>5</v>
      </c>
      <c r="AD19" s="100">
        <v>6</v>
      </c>
      <c r="AE19" s="100">
        <v>14</v>
      </c>
      <c r="AF19" s="100">
        <v>20</v>
      </c>
      <c r="AG19" s="100">
        <v>34</v>
      </c>
      <c r="AH19" s="100">
        <v>45</v>
      </c>
      <c r="AI19" s="100">
        <v>85</v>
      </c>
      <c r="AJ19" s="100">
        <v>62</v>
      </c>
      <c r="AK19" s="100">
        <v>105</v>
      </c>
      <c r="AL19" s="100">
        <v>152</v>
      </c>
      <c r="AM19" s="100">
        <v>167</v>
      </c>
      <c r="AN19" s="100">
        <v>156</v>
      </c>
      <c r="AO19" s="100">
        <v>92</v>
      </c>
      <c r="AP19" s="100">
        <v>53</v>
      </c>
      <c r="AQ19" s="100">
        <v>0</v>
      </c>
      <c r="AR19" s="100">
        <v>1030</v>
      </c>
      <c r="AS19" s="126"/>
      <c r="AT19" s="114">
        <v>1912</v>
      </c>
      <c r="AU19" s="100">
        <v>67</v>
      </c>
      <c r="AV19" s="100">
        <v>3</v>
      </c>
      <c r="AW19" s="100">
        <v>4</v>
      </c>
      <c r="AX19" s="100">
        <v>9</v>
      </c>
      <c r="AY19" s="100">
        <v>11</v>
      </c>
      <c r="AZ19" s="100">
        <v>11</v>
      </c>
      <c r="BA19" s="100">
        <v>32</v>
      </c>
      <c r="BB19" s="100">
        <v>43</v>
      </c>
      <c r="BC19" s="100">
        <v>77</v>
      </c>
      <c r="BD19" s="100">
        <v>112</v>
      </c>
      <c r="BE19" s="100">
        <v>181</v>
      </c>
      <c r="BF19" s="100">
        <v>170</v>
      </c>
      <c r="BG19" s="100">
        <v>237</v>
      </c>
      <c r="BH19" s="100">
        <v>285</v>
      </c>
      <c r="BI19" s="100">
        <v>342</v>
      </c>
      <c r="BJ19" s="100">
        <v>312</v>
      </c>
      <c r="BK19" s="100">
        <v>187</v>
      </c>
      <c r="BL19" s="100">
        <v>89</v>
      </c>
      <c r="BM19" s="100">
        <v>4</v>
      </c>
      <c r="BN19" s="100">
        <v>2176</v>
      </c>
      <c r="BP19" s="114">
        <v>1912</v>
      </c>
    </row>
    <row r="20" spans="2:68" s="92" customFormat="1">
      <c r="B20" s="114">
        <v>1913</v>
      </c>
      <c r="C20" s="100">
        <v>24</v>
      </c>
      <c r="D20" s="100">
        <v>1</v>
      </c>
      <c r="E20" s="100">
        <v>2</v>
      </c>
      <c r="F20" s="100">
        <v>3</v>
      </c>
      <c r="G20" s="100">
        <v>11</v>
      </c>
      <c r="H20" s="100">
        <v>17</v>
      </c>
      <c r="I20" s="100">
        <v>8</v>
      </c>
      <c r="J20" s="100">
        <v>20</v>
      </c>
      <c r="K20" s="100">
        <v>36</v>
      </c>
      <c r="L20" s="100">
        <v>68</v>
      </c>
      <c r="M20" s="100">
        <v>95</v>
      </c>
      <c r="N20" s="100">
        <v>132</v>
      </c>
      <c r="O20" s="100">
        <v>153</v>
      </c>
      <c r="P20" s="100">
        <v>144</v>
      </c>
      <c r="Q20" s="100">
        <v>170</v>
      </c>
      <c r="R20" s="100">
        <v>168</v>
      </c>
      <c r="S20" s="100">
        <v>92</v>
      </c>
      <c r="T20" s="100">
        <v>41</v>
      </c>
      <c r="U20" s="100">
        <v>3</v>
      </c>
      <c r="V20" s="100">
        <v>1188</v>
      </c>
      <c r="W20" s="126"/>
      <c r="X20" s="114">
        <v>1913</v>
      </c>
      <c r="Y20" s="100">
        <v>23</v>
      </c>
      <c r="Z20" s="100">
        <v>2</v>
      </c>
      <c r="AA20" s="100">
        <v>6</v>
      </c>
      <c r="AB20" s="100">
        <v>8</v>
      </c>
      <c r="AC20" s="100">
        <v>11</v>
      </c>
      <c r="AD20" s="100">
        <v>7</v>
      </c>
      <c r="AE20" s="100">
        <v>13</v>
      </c>
      <c r="AF20" s="100">
        <v>12</v>
      </c>
      <c r="AG20" s="100">
        <v>26</v>
      </c>
      <c r="AH20" s="100">
        <v>47</v>
      </c>
      <c r="AI20" s="100">
        <v>84</v>
      </c>
      <c r="AJ20" s="100">
        <v>92</v>
      </c>
      <c r="AK20" s="100">
        <v>111</v>
      </c>
      <c r="AL20" s="100">
        <v>127</v>
      </c>
      <c r="AM20" s="100">
        <v>163</v>
      </c>
      <c r="AN20" s="100">
        <v>164</v>
      </c>
      <c r="AO20" s="100">
        <v>127</v>
      </c>
      <c r="AP20" s="100">
        <v>70</v>
      </c>
      <c r="AQ20" s="100">
        <v>0</v>
      </c>
      <c r="AR20" s="100">
        <v>1093</v>
      </c>
      <c r="AS20" s="126"/>
      <c r="AT20" s="114">
        <v>1913</v>
      </c>
      <c r="AU20" s="100">
        <v>47</v>
      </c>
      <c r="AV20" s="100">
        <v>3</v>
      </c>
      <c r="AW20" s="100">
        <v>8</v>
      </c>
      <c r="AX20" s="100">
        <v>11</v>
      </c>
      <c r="AY20" s="100">
        <v>22</v>
      </c>
      <c r="AZ20" s="100">
        <v>24</v>
      </c>
      <c r="BA20" s="100">
        <v>21</v>
      </c>
      <c r="BB20" s="100">
        <v>32</v>
      </c>
      <c r="BC20" s="100">
        <v>62</v>
      </c>
      <c r="BD20" s="100">
        <v>115</v>
      </c>
      <c r="BE20" s="100">
        <v>179</v>
      </c>
      <c r="BF20" s="100">
        <v>224</v>
      </c>
      <c r="BG20" s="100">
        <v>264</v>
      </c>
      <c r="BH20" s="100">
        <v>271</v>
      </c>
      <c r="BI20" s="100">
        <v>333</v>
      </c>
      <c r="BJ20" s="100">
        <v>332</v>
      </c>
      <c r="BK20" s="100">
        <v>219</v>
      </c>
      <c r="BL20" s="100">
        <v>111</v>
      </c>
      <c r="BM20" s="100">
        <v>3</v>
      </c>
      <c r="BN20" s="100">
        <v>2281</v>
      </c>
      <c r="BP20" s="114">
        <v>1913</v>
      </c>
    </row>
    <row r="21" spans="2:68" s="92" customFormat="1">
      <c r="B21" s="114">
        <v>1914</v>
      </c>
      <c r="C21" s="100">
        <v>29</v>
      </c>
      <c r="D21" s="100">
        <v>2</v>
      </c>
      <c r="E21" s="100">
        <v>2</v>
      </c>
      <c r="F21" s="100">
        <v>2</v>
      </c>
      <c r="G21" s="100">
        <v>11</v>
      </c>
      <c r="H21" s="100">
        <v>9</v>
      </c>
      <c r="I21" s="100">
        <v>23</v>
      </c>
      <c r="J21" s="100">
        <v>27</v>
      </c>
      <c r="K21" s="100">
        <v>37</v>
      </c>
      <c r="L21" s="100">
        <v>62</v>
      </c>
      <c r="M21" s="100">
        <v>86</v>
      </c>
      <c r="N21" s="100">
        <v>140</v>
      </c>
      <c r="O21" s="100">
        <v>129</v>
      </c>
      <c r="P21" s="100">
        <v>138</v>
      </c>
      <c r="Q21" s="100">
        <v>162</v>
      </c>
      <c r="R21" s="100">
        <v>124</v>
      </c>
      <c r="S21" s="100">
        <v>110</v>
      </c>
      <c r="T21" s="100">
        <v>50</v>
      </c>
      <c r="U21" s="100">
        <v>0</v>
      </c>
      <c r="V21" s="100">
        <v>1143</v>
      </c>
      <c r="W21" s="126"/>
      <c r="X21" s="114">
        <v>1914</v>
      </c>
      <c r="Y21" s="100">
        <v>38</v>
      </c>
      <c r="Z21" s="100">
        <v>1</v>
      </c>
      <c r="AA21" s="100">
        <v>0</v>
      </c>
      <c r="AB21" s="100">
        <v>1</v>
      </c>
      <c r="AC21" s="100">
        <v>6</v>
      </c>
      <c r="AD21" s="100">
        <v>8</v>
      </c>
      <c r="AE21" s="100">
        <v>11</v>
      </c>
      <c r="AF21" s="100">
        <v>10</v>
      </c>
      <c r="AG21" s="100">
        <v>29</v>
      </c>
      <c r="AH21" s="100">
        <v>69</v>
      </c>
      <c r="AI21" s="100">
        <v>73</v>
      </c>
      <c r="AJ21" s="100">
        <v>90</v>
      </c>
      <c r="AK21" s="100">
        <v>100</v>
      </c>
      <c r="AL21" s="100">
        <v>136</v>
      </c>
      <c r="AM21" s="100">
        <v>175</v>
      </c>
      <c r="AN21" s="100">
        <v>151</v>
      </c>
      <c r="AO21" s="100">
        <v>96</v>
      </c>
      <c r="AP21" s="100">
        <v>66</v>
      </c>
      <c r="AQ21" s="100">
        <v>1</v>
      </c>
      <c r="AR21" s="100">
        <v>1061</v>
      </c>
      <c r="AS21" s="126"/>
      <c r="AT21" s="114">
        <v>1914</v>
      </c>
      <c r="AU21" s="100">
        <v>67</v>
      </c>
      <c r="AV21" s="100">
        <v>3</v>
      </c>
      <c r="AW21" s="100">
        <v>2</v>
      </c>
      <c r="AX21" s="100">
        <v>3</v>
      </c>
      <c r="AY21" s="100">
        <v>17</v>
      </c>
      <c r="AZ21" s="100">
        <v>17</v>
      </c>
      <c r="BA21" s="100">
        <v>34</v>
      </c>
      <c r="BB21" s="100">
        <v>37</v>
      </c>
      <c r="BC21" s="100">
        <v>66</v>
      </c>
      <c r="BD21" s="100">
        <v>131</v>
      </c>
      <c r="BE21" s="100">
        <v>159</v>
      </c>
      <c r="BF21" s="100">
        <v>230</v>
      </c>
      <c r="BG21" s="100">
        <v>229</v>
      </c>
      <c r="BH21" s="100">
        <v>274</v>
      </c>
      <c r="BI21" s="100">
        <v>337</v>
      </c>
      <c r="BJ21" s="100">
        <v>275</v>
      </c>
      <c r="BK21" s="100">
        <v>206</v>
      </c>
      <c r="BL21" s="100">
        <v>116</v>
      </c>
      <c r="BM21" s="100">
        <v>1</v>
      </c>
      <c r="BN21" s="100">
        <v>2204</v>
      </c>
      <c r="BP21" s="114">
        <v>1914</v>
      </c>
    </row>
    <row r="22" spans="2:68" s="92" customFormat="1">
      <c r="B22" s="114">
        <v>1915</v>
      </c>
      <c r="C22" s="100">
        <v>25</v>
      </c>
      <c r="D22" s="100">
        <v>2</v>
      </c>
      <c r="E22" s="100">
        <v>1</v>
      </c>
      <c r="F22" s="100">
        <v>4</v>
      </c>
      <c r="G22" s="100">
        <v>3</v>
      </c>
      <c r="H22" s="100">
        <v>13</v>
      </c>
      <c r="I22" s="100">
        <v>15</v>
      </c>
      <c r="J22" s="100">
        <v>16</v>
      </c>
      <c r="K22" s="100">
        <v>36</v>
      </c>
      <c r="L22" s="100">
        <v>47</v>
      </c>
      <c r="M22" s="100">
        <v>93</v>
      </c>
      <c r="N22" s="100">
        <v>115</v>
      </c>
      <c r="O22" s="100">
        <v>129</v>
      </c>
      <c r="P22" s="100">
        <v>157</v>
      </c>
      <c r="Q22" s="100">
        <v>151</v>
      </c>
      <c r="R22" s="100">
        <v>166</v>
      </c>
      <c r="S22" s="100">
        <v>93</v>
      </c>
      <c r="T22" s="100">
        <v>51</v>
      </c>
      <c r="U22" s="100">
        <v>3</v>
      </c>
      <c r="V22" s="100">
        <v>1120</v>
      </c>
      <c r="W22" s="126"/>
      <c r="X22" s="114">
        <v>1915</v>
      </c>
      <c r="Y22" s="100">
        <v>14</v>
      </c>
      <c r="Z22" s="100">
        <v>2</v>
      </c>
      <c r="AA22" s="100">
        <v>0</v>
      </c>
      <c r="AB22" s="100">
        <v>2</v>
      </c>
      <c r="AC22" s="100">
        <v>7</v>
      </c>
      <c r="AD22" s="100">
        <v>9</v>
      </c>
      <c r="AE22" s="100">
        <v>9</v>
      </c>
      <c r="AF22" s="100">
        <v>13</v>
      </c>
      <c r="AG22" s="100">
        <v>29</v>
      </c>
      <c r="AH22" s="100">
        <v>43</v>
      </c>
      <c r="AI22" s="100">
        <v>70</v>
      </c>
      <c r="AJ22" s="100">
        <v>81</v>
      </c>
      <c r="AK22" s="100">
        <v>96</v>
      </c>
      <c r="AL22" s="100">
        <v>145</v>
      </c>
      <c r="AM22" s="100">
        <v>161</v>
      </c>
      <c r="AN22" s="100">
        <v>157</v>
      </c>
      <c r="AO22" s="100">
        <v>102</v>
      </c>
      <c r="AP22" s="100">
        <v>57</v>
      </c>
      <c r="AQ22" s="100">
        <v>1</v>
      </c>
      <c r="AR22" s="100">
        <v>998</v>
      </c>
      <c r="AS22" s="126"/>
      <c r="AT22" s="114">
        <v>1915</v>
      </c>
      <c r="AU22" s="100">
        <v>39</v>
      </c>
      <c r="AV22" s="100">
        <v>4</v>
      </c>
      <c r="AW22" s="100">
        <v>1</v>
      </c>
      <c r="AX22" s="100">
        <v>6</v>
      </c>
      <c r="AY22" s="100">
        <v>10</v>
      </c>
      <c r="AZ22" s="100">
        <v>22</v>
      </c>
      <c r="BA22" s="100">
        <v>24</v>
      </c>
      <c r="BB22" s="100">
        <v>29</v>
      </c>
      <c r="BC22" s="100">
        <v>65</v>
      </c>
      <c r="BD22" s="100">
        <v>90</v>
      </c>
      <c r="BE22" s="100">
        <v>163</v>
      </c>
      <c r="BF22" s="100">
        <v>196</v>
      </c>
      <c r="BG22" s="100">
        <v>225</v>
      </c>
      <c r="BH22" s="100">
        <v>302</v>
      </c>
      <c r="BI22" s="100">
        <v>312</v>
      </c>
      <c r="BJ22" s="100">
        <v>323</v>
      </c>
      <c r="BK22" s="100">
        <v>195</v>
      </c>
      <c r="BL22" s="100">
        <v>108</v>
      </c>
      <c r="BM22" s="100">
        <v>4</v>
      </c>
      <c r="BN22" s="100">
        <v>2118</v>
      </c>
      <c r="BP22" s="114">
        <v>1915</v>
      </c>
    </row>
    <row r="23" spans="2:68" s="92" customFormat="1">
      <c r="B23" s="114">
        <v>1916</v>
      </c>
      <c r="C23" s="100">
        <v>14</v>
      </c>
      <c r="D23" s="100">
        <v>5</v>
      </c>
      <c r="E23" s="100">
        <v>4</v>
      </c>
      <c r="F23" s="100">
        <v>2</v>
      </c>
      <c r="G23" s="100">
        <v>6</v>
      </c>
      <c r="H23" s="100">
        <v>6</v>
      </c>
      <c r="I23" s="100">
        <v>8</v>
      </c>
      <c r="J23" s="100">
        <v>24</v>
      </c>
      <c r="K23" s="100">
        <v>27</v>
      </c>
      <c r="L23" s="100">
        <v>43</v>
      </c>
      <c r="M23" s="100">
        <v>91</v>
      </c>
      <c r="N23" s="100">
        <v>133</v>
      </c>
      <c r="O23" s="100">
        <v>144</v>
      </c>
      <c r="P23" s="100">
        <v>162</v>
      </c>
      <c r="Q23" s="100">
        <v>137</v>
      </c>
      <c r="R23" s="100">
        <v>166</v>
      </c>
      <c r="S23" s="100">
        <v>97</v>
      </c>
      <c r="T23" s="100">
        <v>63</v>
      </c>
      <c r="U23" s="100">
        <v>1</v>
      </c>
      <c r="V23" s="100">
        <v>1133</v>
      </c>
      <c r="W23" s="126"/>
      <c r="X23" s="114">
        <v>1916</v>
      </c>
      <c r="Y23" s="100">
        <v>17</v>
      </c>
      <c r="Z23" s="100">
        <v>2</v>
      </c>
      <c r="AA23" s="100">
        <v>2</v>
      </c>
      <c r="AB23" s="100">
        <v>1</v>
      </c>
      <c r="AC23" s="100">
        <v>4</v>
      </c>
      <c r="AD23" s="100">
        <v>10</v>
      </c>
      <c r="AE23" s="100">
        <v>15</v>
      </c>
      <c r="AF23" s="100">
        <v>15</v>
      </c>
      <c r="AG23" s="100">
        <v>31</v>
      </c>
      <c r="AH23" s="100">
        <v>73</v>
      </c>
      <c r="AI23" s="100">
        <v>78</v>
      </c>
      <c r="AJ23" s="100">
        <v>92</v>
      </c>
      <c r="AK23" s="100">
        <v>116</v>
      </c>
      <c r="AL23" s="100">
        <v>135</v>
      </c>
      <c r="AM23" s="100">
        <v>177</v>
      </c>
      <c r="AN23" s="100">
        <v>160</v>
      </c>
      <c r="AO23" s="100">
        <v>109</v>
      </c>
      <c r="AP23" s="100">
        <v>60</v>
      </c>
      <c r="AQ23" s="100">
        <v>0</v>
      </c>
      <c r="AR23" s="100">
        <v>1097</v>
      </c>
      <c r="AS23" s="126"/>
      <c r="AT23" s="114">
        <v>1916</v>
      </c>
      <c r="AU23" s="100">
        <v>31</v>
      </c>
      <c r="AV23" s="100">
        <v>7</v>
      </c>
      <c r="AW23" s="100">
        <v>6</v>
      </c>
      <c r="AX23" s="100">
        <v>3</v>
      </c>
      <c r="AY23" s="100">
        <v>10</v>
      </c>
      <c r="AZ23" s="100">
        <v>16</v>
      </c>
      <c r="BA23" s="100">
        <v>23</v>
      </c>
      <c r="BB23" s="100">
        <v>39</v>
      </c>
      <c r="BC23" s="100">
        <v>58</v>
      </c>
      <c r="BD23" s="100">
        <v>116</v>
      </c>
      <c r="BE23" s="100">
        <v>169</v>
      </c>
      <c r="BF23" s="100">
        <v>225</v>
      </c>
      <c r="BG23" s="100">
        <v>260</v>
      </c>
      <c r="BH23" s="100">
        <v>297</v>
      </c>
      <c r="BI23" s="100">
        <v>314</v>
      </c>
      <c r="BJ23" s="100">
        <v>326</v>
      </c>
      <c r="BK23" s="100">
        <v>206</v>
      </c>
      <c r="BL23" s="100">
        <v>123</v>
      </c>
      <c r="BM23" s="100">
        <v>1</v>
      </c>
      <c r="BN23" s="100">
        <v>2230</v>
      </c>
      <c r="BP23" s="114">
        <v>1916</v>
      </c>
    </row>
    <row r="24" spans="2:68" s="92" customFormat="1">
      <c r="B24" s="114">
        <v>1917</v>
      </c>
      <c r="C24" s="100">
        <v>14</v>
      </c>
      <c r="D24" s="100">
        <v>2</v>
      </c>
      <c r="E24" s="100">
        <v>2</v>
      </c>
      <c r="F24" s="100">
        <v>1</v>
      </c>
      <c r="G24" s="100">
        <v>5</v>
      </c>
      <c r="H24" s="100">
        <v>6</v>
      </c>
      <c r="I24" s="100">
        <v>13</v>
      </c>
      <c r="J24" s="100">
        <v>15</v>
      </c>
      <c r="K24" s="100">
        <v>32</v>
      </c>
      <c r="L24" s="100">
        <v>58</v>
      </c>
      <c r="M24" s="100">
        <v>105</v>
      </c>
      <c r="N24" s="100">
        <v>132</v>
      </c>
      <c r="O24" s="100">
        <v>151</v>
      </c>
      <c r="P24" s="100">
        <v>154</v>
      </c>
      <c r="Q24" s="100">
        <v>157</v>
      </c>
      <c r="R24" s="100">
        <v>152</v>
      </c>
      <c r="S24" s="100">
        <v>99</v>
      </c>
      <c r="T24" s="100">
        <v>52</v>
      </c>
      <c r="U24" s="100">
        <v>2</v>
      </c>
      <c r="V24" s="100">
        <v>1152</v>
      </c>
      <c r="W24" s="126"/>
      <c r="X24" s="114">
        <v>1917</v>
      </c>
      <c r="Y24" s="100">
        <v>10</v>
      </c>
      <c r="Z24" s="100">
        <v>3</v>
      </c>
      <c r="AA24" s="100">
        <v>3</v>
      </c>
      <c r="AB24" s="100">
        <v>3</v>
      </c>
      <c r="AC24" s="100">
        <v>8</v>
      </c>
      <c r="AD24" s="100">
        <v>5</v>
      </c>
      <c r="AE24" s="100">
        <v>11</v>
      </c>
      <c r="AF24" s="100">
        <v>11</v>
      </c>
      <c r="AG24" s="100">
        <v>26</v>
      </c>
      <c r="AH24" s="100">
        <v>49</v>
      </c>
      <c r="AI24" s="100">
        <v>111</v>
      </c>
      <c r="AJ24" s="100">
        <v>89</v>
      </c>
      <c r="AK24" s="100">
        <v>135</v>
      </c>
      <c r="AL24" s="100">
        <v>143</v>
      </c>
      <c r="AM24" s="100">
        <v>156</v>
      </c>
      <c r="AN24" s="100">
        <v>142</v>
      </c>
      <c r="AO24" s="100">
        <v>94</v>
      </c>
      <c r="AP24" s="100">
        <v>63</v>
      </c>
      <c r="AQ24" s="100">
        <v>0</v>
      </c>
      <c r="AR24" s="100">
        <v>1062</v>
      </c>
      <c r="AS24" s="126"/>
      <c r="AT24" s="114">
        <v>1917</v>
      </c>
      <c r="AU24" s="100">
        <v>24</v>
      </c>
      <c r="AV24" s="100">
        <v>5</v>
      </c>
      <c r="AW24" s="100">
        <v>5</v>
      </c>
      <c r="AX24" s="100">
        <v>4</v>
      </c>
      <c r="AY24" s="100">
        <v>13</v>
      </c>
      <c r="AZ24" s="100">
        <v>11</v>
      </c>
      <c r="BA24" s="100">
        <v>24</v>
      </c>
      <c r="BB24" s="100">
        <v>26</v>
      </c>
      <c r="BC24" s="100">
        <v>58</v>
      </c>
      <c r="BD24" s="100">
        <v>107</v>
      </c>
      <c r="BE24" s="100">
        <v>216</v>
      </c>
      <c r="BF24" s="100">
        <v>221</v>
      </c>
      <c r="BG24" s="100">
        <v>286</v>
      </c>
      <c r="BH24" s="100">
        <v>297</v>
      </c>
      <c r="BI24" s="100">
        <v>313</v>
      </c>
      <c r="BJ24" s="100">
        <v>294</v>
      </c>
      <c r="BK24" s="100">
        <v>193</v>
      </c>
      <c r="BL24" s="100">
        <v>115</v>
      </c>
      <c r="BM24" s="100">
        <v>2</v>
      </c>
      <c r="BN24" s="100">
        <v>2214</v>
      </c>
      <c r="BP24" s="114">
        <v>1917</v>
      </c>
    </row>
    <row r="25" spans="2:68" s="92" customFormat="1">
      <c r="B25" s="115">
        <v>1918</v>
      </c>
      <c r="C25" s="100">
        <v>10</v>
      </c>
      <c r="D25" s="100">
        <v>3</v>
      </c>
      <c r="E25" s="100">
        <v>1</v>
      </c>
      <c r="F25" s="100">
        <v>5</v>
      </c>
      <c r="G25" s="100">
        <v>1</v>
      </c>
      <c r="H25" s="100">
        <v>4</v>
      </c>
      <c r="I25" s="100">
        <v>18</v>
      </c>
      <c r="J25" s="100">
        <v>23</v>
      </c>
      <c r="K25" s="100">
        <v>27</v>
      </c>
      <c r="L25" s="100">
        <v>63</v>
      </c>
      <c r="M25" s="100">
        <v>104</v>
      </c>
      <c r="N25" s="100">
        <v>135</v>
      </c>
      <c r="O25" s="100">
        <v>163</v>
      </c>
      <c r="P25" s="100">
        <v>165</v>
      </c>
      <c r="Q25" s="100">
        <v>166</v>
      </c>
      <c r="R25" s="100">
        <v>156</v>
      </c>
      <c r="S25" s="100">
        <v>82</v>
      </c>
      <c r="T25" s="100">
        <v>54</v>
      </c>
      <c r="U25" s="100">
        <v>2</v>
      </c>
      <c r="V25" s="100">
        <v>1182</v>
      </c>
      <c r="W25" s="126"/>
      <c r="X25" s="115">
        <v>1918</v>
      </c>
      <c r="Y25" s="100">
        <v>6</v>
      </c>
      <c r="Z25" s="100">
        <v>4</v>
      </c>
      <c r="AA25" s="100">
        <v>0</v>
      </c>
      <c r="AB25" s="100">
        <v>2</v>
      </c>
      <c r="AC25" s="100">
        <v>2</v>
      </c>
      <c r="AD25" s="100">
        <v>7</v>
      </c>
      <c r="AE25" s="100">
        <v>9</v>
      </c>
      <c r="AF25" s="100">
        <v>13</v>
      </c>
      <c r="AG25" s="100">
        <v>26</v>
      </c>
      <c r="AH25" s="100">
        <v>50</v>
      </c>
      <c r="AI25" s="100">
        <v>73</v>
      </c>
      <c r="AJ25" s="100">
        <v>95</v>
      </c>
      <c r="AK25" s="100">
        <v>139</v>
      </c>
      <c r="AL25" s="100">
        <v>149</v>
      </c>
      <c r="AM25" s="100">
        <v>174</v>
      </c>
      <c r="AN25" s="100">
        <v>179</v>
      </c>
      <c r="AO25" s="100">
        <v>112</v>
      </c>
      <c r="AP25" s="100">
        <v>75</v>
      </c>
      <c r="AQ25" s="100">
        <v>0</v>
      </c>
      <c r="AR25" s="100">
        <v>1115</v>
      </c>
      <c r="AS25" s="126"/>
      <c r="AT25" s="115">
        <v>1918</v>
      </c>
      <c r="AU25" s="100">
        <v>16</v>
      </c>
      <c r="AV25" s="100">
        <v>7</v>
      </c>
      <c r="AW25" s="100">
        <v>1</v>
      </c>
      <c r="AX25" s="100">
        <v>7</v>
      </c>
      <c r="AY25" s="100">
        <v>3</v>
      </c>
      <c r="AZ25" s="100">
        <v>11</v>
      </c>
      <c r="BA25" s="100">
        <v>27</v>
      </c>
      <c r="BB25" s="100">
        <v>36</v>
      </c>
      <c r="BC25" s="100">
        <v>53</v>
      </c>
      <c r="BD25" s="100">
        <v>113</v>
      </c>
      <c r="BE25" s="100">
        <v>177</v>
      </c>
      <c r="BF25" s="100">
        <v>230</v>
      </c>
      <c r="BG25" s="100">
        <v>302</v>
      </c>
      <c r="BH25" s="100">
        <v>314</v>
      </c>
      <c r="BI25" s="100">
        <v>340</v>
      </c>
      <c r="BJ25" s="100">
        <v>335</v>
      </c>
      <c r="BK25" s="100">
        <v>194</v>
      </c>
      <c r="BL25" s="100">
        <v>129</v>
      </c>
      <c r="BM25" s="100">
        <v>2</v>
      </c>
      <c r="BN25" s="100">
        <v>2297</v>
      </c>
      <c r="BP25" s="115">
        <v>1918</v>
      </c>
    </row>
    <row r="26" spans="2:68" s="92" customFormat="1">
      <c r="B26" s="115">
        <v>1919</v>
      </c>
      <c r="C26" s="100">
        <v>14</v>
      </c>
      <c r="D26" s="100">
        <v>1</v>
      </c>
      <c r="E26" s="100">
        <v>3</v>
      </c>
      <c r="F26" s="100">
        <v>6</v>
      </c>
      <c r="G26" s="100">
        <v>2</v>
      </c>
      <c r="H26" s="100">
        <v>8</v>
      </c>
      <c r="I26" s="100">
        <v>13</v>
      </c>
      <c r="J26" s="100">
        <v>36</v>
      </c>
      <c r="K26" s="100">
        <v>33</v>
      </c>
      <c r="L26" s="100">
        <v>56</v>
      </c>
      <c r="M26" s="100">
        <v>96</v>
      </c>
      <c r="N26" s="100">
        <v>143</v>
      </c>
      <c r="O26" s="100">
        <v>197</v>
      </c>
      <c r="P26" s="100">
        <v>167</v>
      </c>
      <c r="Q26" s="100">
        <v>159</v>
      </c>
      <c r="R26" s="100">
        <v>160</v>
      </c>
      <c r="S26" s="100">
        <v>100</v>
      </c>
      <c r="T26" s="100">
        <v>77</v>
      </c>
      <c r="U26" s="100">
        <v>4</v>
      </c>
      <c r="V26" s="100">
        <v>1275</v>
      </c>
      <c r="W26" s="126"/>
      <c r="X26" s="115">
        <v>1919</v>
      </c>
      <c r="Y26" s="100">
        <v>9</v>
      </c>
      <c r="Z26" s="100">
        <v>0</v>
      </c>
      <c r="AA26" s="100">
        <v>4</v>
      </c>
      <c r="AB26" s="100">
        <v>2</v>
      </c>
      <c r="AC26" s="100">
        <v>4</v>
      </c>
      <c r="AD26" s="100">
        <v>7</v>
      </c>
      <c r="AE26" s="100">
        <v>9</v>
      </c>
      <c r="AF26" s="100">
        <v>24</v>
      </c>
      <c r="AG26" s="100">
        <v>32</v>
      </c>
      <c r="AH26" s="100">
        <v>61</v>
      </c>
      <c r="AI26" s="100">
        <v>74</v>
      </c>
      <c r="AJ26" s="100">
        <v>114</v>
      </c>
      <c r="AK26" s="100">
        <v>170</v>
      </c>
      <c r="AL26" s="100">
        <v>166</v>
      </c>
      <c r="AM26" s="100">
        <v>169</v>
      </c>
      <c r="AN26" s="100">
        <v>153</v>
      </c>
      <c r="AO26" s="100">
        <v>114</v>
      </c>
      <c r="AP26" s="100">
        <v>80</v>
      </c>
      <c r="AQ26" s="100">
        <v>0</v>
      </c>
      <c r="AR26" s="100">
        <v>1192</v>
      </c>
      <c r="AS26" s="126"/>
      <c r="AT26" s="115">
        <v>1919</v>
      </c>
      <c r="AU26" s="100">
        <v>23</v>
      </c>
      <c r="AV26" s="100">
        <v>1</v>
      </c>
      <c r="AW26" s="100">
        <v>7</v>
      </c>
      <c r="AX26" s="100">
        <v>8</v>
      </c>
      <c r="AY26" s="100">
        <v>6</v>
      </c>
      <c r="AZ26" s="100">
        <v>15</v>
      </c>
      <c r="BA26" s="100">
        <v>22</v>
      </c>
      <c r="BB26" s="100">
        <v>60</v>
      </c>
      <c r="BC26" s="100">
        <v>65</v>
      </c>
      <c r="BD26" s="100">
        <v>117</v>
      </c>
      <c r="BE26" s="100">
        <v>170</v>
      </c>
      <c r="BF26" s="100">
        <v>257</v>
      </c>
      <c r="BG26" s="100">
        <v>367</v>
      </c>
      <c r="BH26" s="100">
        <v>333</v>
      </c>
      <c r="BI26" s="100">
        <v>328</v>
      </c>
      <c r="BJ26" s="100">
        <v>313</v>
      </c>
      <c r="BK26" s="100">
        <v>214</v>
      </c>
      <c r="BL26" s="100">
        <v>157</v>
      </c>
      <c r="BM26" s="100">
        <v>4</v>
      </c>
      <c r="BN26" s="100">
        <v>2467</v>
      </c>
      <c r="BP26" s="115">
        <v>1919</v>
      </c>
    </row>
    <row r="27" spans="2:68" s="92" customFormat="1">
      <c r="B27" s="115">
        <v>1920</v>
      </c>
      <c r="C27" s="100">
        <v>12</v>
      </c>
      <c r="D27" s="100">
        <v>0</v>
      </c>
      <c r="E27" s="100">
        <v>2</v>
      </c>
      <c r="F27" s="100">
        <v>2</v>
      </c>
      <c r="G27" s="100">
        <v>7</v>
      </c>
      <c r="H27" s="100">
        <v>12</v>
      </c>
      <c r="I27" s="100">
        <v>18</v>
      </c>
      <c r="J27" s="100">
        <v>18</v>
      </c>
      <c r="K27" s="100">
        <v>32</v>
      </c>
      <c r="L27" s="100">
        <v>61</v>
      </c>
      <c r="M27" s="100">
        <v>80</v>
      </c>
      <c r="N27" s="100">
        <v>153</v>
      </c>
      <c r="O27" s="100">
        <v>185</v>
      </c>
      <c r="P27" s="100">
        <v>172</v>
      </c>
      <c r="Q27" s="100">
        <v>180</v>
      </c>
      <c r="R27" s="100">
        <v>195</v>
      </c>
      <c r="S27" s="100">
        <v>97</v>
      </c>
      <c r="T27" s="100">
        <v>70</v>
      </c>
      <c r="U27" s="100">
        <v>2</v>
      </c>
      <c r="V27" s="100">
        <v>1298</v>
      </c>
      <c r="W27" s="126"/>
      <c r="X27" s="115">
        <v>1920</v>
      </c>
      <c r="Y27" s="100">
        <v>12</v>
      </c>
      <c r="Z27" s="100">
        <v>2</v>
      </c>
      <c r="AA27" s="100">
        <v>1</v>
      </c>
      <c r="AB27" s="100">
        <v>2</v>
      </c>
      <c r="AC27" s="100">
        <v>1</v>
      </c>
      <c r="AD27" s="100">
        <v>4</v>
      </c>
      <c r="AE27" s="100">
        <v>8</v>
      </c>
      <c r="AF27" s="100">
        <v>23</v>
      </c>
      <c r="AG27" s="100">
        <v>27</v>
      </c>
      <c r="AH27" s="100">
        <v>69</v>
      </c>
      <c r="AI27" s="100">
        <v>100</v>
      </c>
      <c r="AJ27" s="100">
        <v>124</v>
      </c>
      <c r="AK27" s="100">
        <v>141</v>
      </c>
      <c r="AL27" s="100">
        <v>138</v>
      </c>
      <c r="AM27" s="100">
        <v>175</v>
      </c>
      <c r="AN27" s="100">
        <v>174</v>
      </c>
      <c r="AO27" s="100">
        <v>129</v>
      </c>
      <c r="AP27" s="100">
        <v>66</v>
      </c>
      <c r="AQ27" s="100">
        <v>1</v>
      </c>
      <c r="AR27" s="100">
        <v>1197</v>
      </c>
      <c r="AS27" s="126"/>
      <c r="AT27" s="115">
        <v>1920</v>
      </c>
      <c r="AU27" s="100">
        <v>24</v>
      </c>
      <c r="AV27" s="100">
        <v>2</v>
      </c>
      <c r="AW27" s="100">
        <v>3</v>
      </c>
      <c r="AX27" s="100">
        <v>4</v>
      </c>
      <c r="AY27" s="100">
        <v>8</v>
      </c>
      <c r="AZ27" s="100">
        <v>16</v>
      </c>
      <c r="BA27" s="100">
        <v>26</v>
      </c>
      <c r="BB27" s="100">
        <v>41</v>
      </c>
      <c r="BC27" s="100">
        <v>59</v>
      </c>
      <c r="BD27" s="100">
        <v>130</v>
      </c>
      <c r="BE27" s="100">
        <v>180</v>
      </c>
      <c r="BF27" s="100">
        <v>277</v>
      </c>
      <c r="BG27" s="100">
        <v>326</v>
      </c>
      <c r="BH27" s="100">
        <v>310</v>
      </c>
      <c r="BI27" s="100">
        <v>355</v>
      </c>
      <c r="BJ27" s="100">
        <v>369</v>
      </c>
      <c r="BK27" s="100">
        <v>226</v>
      </c>
      <c r="BL27" s="100">
        <v>136</v>
      </c>
      <c r="BM27" s="100">
        <v>3</v>
      </c>
      <c r="BN27" s="100">
        <v>2495</v>
      </c>
      <c r="BP27" s="115">
        <v>1920</v>
      </c>
    </row>
    <row r="28" spans="2:68">
      <c r="B28" s="116">
        <v>1921</v>
      </c>
      <c r="C28" s="100">
        <v>7</v>
      </c>
      <c r="D28" s="100">
        <v>1</v>
      </c>
      <c r="E28" s="100">
        <v>5</v>
      </c>
      <c r="F28" s="100">
        <v>2</v>
      </c>
      <c r="G28" s="100">
        <v>8</v>
      </c>
      <c r="H28" s="100">
        <v>18</v>
      </c>
      <c r="I28" s="100">
        <v>18</v>
      </c>
      <c r="J28" s="100">
        <v>18</v>
      </c>
      <c r="K28" s="100">
        <v>39</v>
      </c>
      <c r="L28" s="100">
        <v>58</v>
      </c>
      <c r="M28" s="100">
        <v>103</v>
      </c>
      <c r="N28" s="100">
        <v>132</v>
      </c>
      <c r="O28" s="100">
        <v>215</v>
      </c>
      <c r="P28" s="100">
        <v>181</v>
      </c>
      <c r="Q28" s="100">
        <v>149</v>
      </c>
      <c r="R28" s="100">
        <v>147</v>
      </c>
      <c r="S28" s="100">
        <v>90</v>
      </c>
      <c r="T28" s="100">
        <v>48</v>
      </c>
      <c r="U28" s="100">
        <v>5</v>
      </c>
      <c r="V28" s="100">
        <v>1244</v>
      </c>
      <c r="W28" s="128"/>
      <c r="X28" s="116">
        <v>1921</v>
      </c>
      <c r="Y28" s="100">
        <v>5</v>
      </c>
      <c r="Z28" s="100">
        <v>4</v>
      </c>
      <c r="AA28" s="100">
        <v>2</v>
      </c>
      <c r="AB28" s="100">
        <v>2</v>
      </c>
      <c r="AC28" s="100">
        <v>5</v>
      </c>
      <c r="AD28" s="100">
        <v>9</v>
      </c>
      <c r="AE28" s="100">
        <v>16</v>
      </c>
      <c r="AF28" s="100">
        <v>27</v>
      </c>
      <c r="AG28" s="100">
        <v>44</v>
      </c>
      <c r="AH28" s="100">
        <v>54</v>
      </c>
      <c r="AI28" s="100">
        <v>98</v>
      </c>
      <c r="AJ28" s="100">
        <v>121</v>
      </c>
      <c r="AK28" s="100">
        <v>161</v>
      </c>
      <c r="AL28" s="100">
        <v>158</v>
      </c>
      <c r="AM28" s="100">
        <v>173</v>
      </c>
      <c r="AN28" s="100">
        <v>165</v>
      </c>
      <c r="AO28" s="100">
        <v>122</v>
      </c>
      <c r="AP28" s="100">
        <v>62</v>
      </c>
      <c r="AQ28" s="100">
        <v>0</v>
      </c>
      <c r="AR28" s="100">
        <v>1228</v>
      </c>
      <c r="AS28" s="128"/>
      <c r="AT28" s="116">
        <v>1921</v>
      </c>
      <c r="AU28" s="100">
        <v>12</v>
      </c>
      <c r="AV28" s="100">
        <v>5</v>
      </c>
      <c r="AW28" s="100">
        <v>7</v>
      </c>
      <c r="AX28" s="100">
        <v>4</v>
      </c>
      <c r="AY28" s="100">
        <v>13</v>
      </c>
      <c r="AZ28" s="100">
        <v>27</v>
      </c>
      <c r="BA28" s="100">
        <v>34</v>
      </c>
      <c r="BB28" s="100">
        <v>45</v>
      </c>
      <c r="BC28" s="100">
        <v>83</v>
      </c>
      <c r="BD28" s="100">
        <v>112</v>
      </c>
      <c r="BE28" s="100">
        <v>201</v>
      </c>
      <c r="BF28" s="100">
        <v>253</v>
      </c>
      <c r="BG28" s="100">
        <v>376</v>
      </c>
      <c r="BH28" s="100">
        <v>339</v>
      </c>
      <c r="BI28" s="100">
        <v>322</v>
      </c>
      <c r="BJ28" s="100">
        <v>312</v>
      </c>
      <c r="BK28" s="100">
        <v>212</v>
      </c>
      <c r="BL28" s="100">
        <v>110</v>
      </c>
      <c r="BM28" s="100">
        <v>5</v>
      </c>
      <c r="BN28" s="100">
        <v>2472</v>
      </c>
      <c r="BP28" s="116">
        <v>1921</v>
      </c>
    </row>
    <row r="29" spans="2:68">
      <c r="B29" s="117">
        <v>1922</v>
      </c>
      <c r="C29" s="100">
        <v>11</v>
      </c>
      <c r="D29" s="100">
        <v>6</v>
      </c>
      <c r="E29" s="100">
        <v>1</v>
      </c>
      <c r="F29" s="100">
        <v>5</v>
      </c>
      <c r="G29" s="100">
        <v>10</v>
      </c>
      <c r="H29" s="100">
        <v>13</v>
      </c>
      <c r="I29" s="100">
        <v>18</v>
      </c>
      <c r="J29" s="100">
        <v>27</v>
      </c>
      <c r="K29" s="100">
        <v>52</v>
      </c>
      <c r="L29" s="100">
        <v>40</v>
      </c>
      <c r="M29" s="100">
        <v>96</v>
      </c>
      <c r="N29" s="100">
        <v>145</v>
      </c>
      <c r="O29" s="100">
        <v>195</v>
      </c>
      <c r="P29" s="100">
        <v>224</v>
      </c>
      <c r="Q29" s="100">
        <v>192</v>
      </c>
      <c r="R29" s="100">
        <v>174</v>
      </c>
      <c r="S29" s="100">
        <v>105</v>
      </c>
      <c r="T29" s="100">
        <v>66</v>
      </c>
      <c r="U29" s="100">
        <v>1</v>
      </c>
      <c r="V29" s="100">
        <v>1381</v>
      </c>
      <c r="W29" s="128"/>
      <c r="X29" s="117">
        <v>1922</v>
      </c>
      <c r="Y29" s="100">
        <v>1</v>
      </c>
      <c r="Z29" s="100">
        <v>2</v>
      </c>
      <c r="AA29" s="100">
        <v>2</v>
      </c>
      <c r="AB29" s="100">
        <v>7</v>
      </c>
      <c r="AC29" s="100">
        <v>12</v>
      </c>
      <c r="AD29" s="100">
        <v>8</v>
      </c>
      <c r="AE29" s="100">
        <v>23</v>
      </c>
      <c r="AF29" s="100">
        <v>24</v>
      </c>
      <c r="AG29" s="100">
        <v>42</v>
      </c>
      <c r="AH29" s="100">
        <v>61</v>
      </c>
      <c r="AI29" s="100">
        <v>99</v>
      </c>
      <c r="AJ29" s="100">
        <v>131</v>
      </c>
      <c r="AK29" s="100">
        <v>163</v>
      </c>
      <c r="AL29" s="100">
        <v>207</v>
      </c>
      <c r="AM29" s="100">
        <v>173</v>
      </c>
      <c r="AN29" s="100">
        <v>214</v>
      </c>
      <c r="AO29" s="100">
        <v>150</v>
      </c>
      <c r="AP29" s="100">
        <v>131</v>
      </c>
      <c r="AQ29" s="100">
        <v>2</v>
      </c>
      <c r="AR29" s="100">
        <v>1452</v>
      </c>
      <c r="AS29" s="128"/>
      <c r="AT29" s="117">
        <v>1922</v>
      </c>
      <c r="AU29" s="100">
        <v>12</v>
      </c>
      <c r="AV29" s="100">
        <v>8</v>
      </c>
      <c r="AW29" s="100">
        <v>3</v>
      </c>
      <c r="AX29" s="100">
        <v>12</v>
      </c>
      <c r="AY29" s="100">
        <v>22</v>
      </c>
      <c r="AZ29" s="100">
        <v>21</v>
      </c>
      <c r="BA29" s="100">
        <v>41</v>
      </c>
      <c r="BB29" s="100">
        <v>51</v>
      </c>
      <c r="BC29" s="100">
        <v>94</v>
      </c>
      <c r="BD29" s="100">
        <v>101</v>
      </c>
      <c r="BE29" s="100">
        <v>195</v>
      </c>
      <c r="BF29" s="100">
        <v>276</v>
      </c>
      <c r="BG29" s="100">
        <v>358</v>
      </c>
      <c r="BH29" s="100">
        <v>431</v>
      </c>
      <c r="BI29" s="100">
        <v>365</v>
      </c>
      <c r="BJ29" s="100">
        <v>388</v>
      </c>
      <c r="BK29" s="100">
        <v>255</v>
      </c>
      <c r="BL29" s="100">
        <v>197</v>
      </c>
      <c r="BM29" s="100">
        <v>3</v>
      </c>
      <c r="BN29" s="100">
        <v>2833</v>
      </c>
      <c r="BP29" s="117">
        <v>1922</v>
      </c>
    </row>
    <row r="30" spans="2:68">
      <c r="B30" s="117">
        <v>1923</v>
      </c>
      <c r="C30" s="100">
        <v>6</v>
      </c>
      <c r="D30" s="100">
        <v>3</v>
      </c>
      <c r="E30" s="100">
        <v>3</v>
      </c>
      <c r="F30" s="100">
        <v>9</v>
      </c>
      <c r="G30" s="100">
        <v>3</v>
      </c>
      <c r="H30" s="100">
        <v>9</v>
      </c>
      <c r="I30" s="100">
        <v>20</v>
      </c>
      <c r="J30" s="100">
        <v>30</v>
      </c>
      <c r="K30" s="100">
        <v>37</v>
      </c>
      <c r="L30" s="100">
        <v>61</v>
      </c>
      <c r="M30" s="100">
        <v>103</v>
      </c>
      <c r="N30" s="100">
        <v>110</v>
      </c>
      <c r="O30" s="100">
        <v>218</v>
      </c>
      <c r="P30" s="100">
        <v>245</v>
      </c>
      <c r="Q30" s="100">
        <v>189</v>
      </c>
      <c r="R30" s="100">
        <v>170</v>
      </c>
      <c r="S30" s="100">
        <v>120</v>
      </c>
      <c r="T30" s="100">
        <v>88</v>
      </c>
      <c r="U30" s="100">
        <v>4</v>
      </c>
      <c r="V30" s="100">
        <v>1428</v>
      </c>
      <c r="W30" s="128"/>
      <c r="X30" s="117">
        <v>1923</v>
      </c>
      <c r="Y30" s="100">
        <v>5</v>
      </c>
      <c r="Z30" s="100">
        <v>0</v>
      </c>
      <c r="AA30" s="100">
        <v>3</v>
      </c>
      <c r="AB30" s="100">
        <v>3</v>
      </c>
      <c r="AC30" s="100">
        <v>6</v>
      </c>
      <c r="AD30" s="100">
        <v>11</v>
      </c>
      <c r="AE30" s="100">
        <v>16</v>
      </c>
      <c r="AF30" s="100">
        <v>23</v>
      </c>
      <c r="AG30" s="100">
        <v>46</v>
      </c>
      <c r="AH30" s="100">
        <v>56</v>
      </c>
      <c r="AI30" s="100">
        <v>101</v>
      </c>
      <c r="AJ30" s="100">
        <v>150</v>
      </c>
      <c r="AK30" s="100">
        <v>211</v>
      </c>
      <c r="AL30" s="100">
        <v>222</v>
      </c>
      <c r="AM30" s="100">
        <v>181</v>
      </c>
      <c r="AN30" s="100">
        <v>243</v>
      </c>
      <c r="AO30" s="100">
        <v>166</v>
      </c>
      <c r="AP30" s="100">
        <v>118</v>
      </c>
      <c r="AQ30" s="100">
        <v>0</v>
      </c>
      <c r="AR30" s="100">
        <v>1561</v>
      </c>
      <c r="AS30" s="128"/>
      <c r="AT30" s="117">
        <v>1923</v>
      </c>
      <c r="AU30" s="100">
        <v>11</v>
      </c>
      <c r="AV30" s="100">
        <v>3</v>
      </c>
      <c r="AW30" s="100">
        <v>6</v>
      </c>
      <c r="AX30" s="100">
        <v>12</v>
      </c>
      <c r="AY30" s="100">
        <v>9</v>
      </c>
      <c r="AZ30" s="100">
        <v>20</v>
      </c>
      <c r="BA30" s="100">
        <v>36</v>
      </c>
      <c r="BB30" s="100">
        <v>53</v>
      </c>
      <c r="BC30" s="100">
        <v>83</v>
      </c>
      <c r="BD30" s="100">
        <v>117</v>
      </c>
      <c r="BE30" s="100">
        <v>204</v>
      </c>
      <c r="BF30" s="100">
        <v>260</v>
      </c>
      <c r="BG30" s="100">
        <v>429</v>
      </c>
      <c r="BH30" s="100">
        <v>467</v>
      </c>
      <c r="BI30" s="100">
        <v>370</v>
      </c>
      <c r="BJ30" s="100">
        <v>413</v>
      </c>
      <c r="BK30" s="100">
        <v>286</v>
      </c>
      <c r="BL30" s="100">
        <v>206</v>
      </c>
      <c r="BM30" s="100">
        <v>4</v>
      </c>
      <c r="BN30" s="100">
        <v>2989</v>
      </c>
      <c r="BP30" s="117">
        <v>1923</v>
      </c>
    </row>
    <row r="31" spans="2:68">
      <c r="B31" s="117">
        <v>1924</v>
      </c>
      <c r="C31" s="100">
        <v>12</v>
      </c>
      <c r="D31" s="100">
        <v>1</v>
      </c>
      <c r="E31" s="100">
        <v>2</v>
      </c>
      <c r="F31" s="100">
        <v>3</v>
      </c>
      <c r="G31" s="100">
        <v>3</v>
      </c>
      <c r="H31" s="100">
        <v>8</v>
      </c>
      <c r="I31" s="100">
        <v>10</v>
      </c>
      <c r="J31" s="100">
        <v>22</v>
      </c>
      <c r="K31" s="100">
        <v>35</v>
      </c>
      <c r="L31" s="100">
        <v>41</v>
      </c>
      <c r="M31" s="100">
        <v>64</v>
      </c>
      <c r="N31" s="100">
        <v>86</v>
      </c>
      <c r="O31" s="100">
        <v>166</v>
      </c>
      <c r="P31" s="100">
        <v>197</v>
      </c>
      <c r="Q31" s="100">
        <v>192</v>
      </c>
      <c r="R31" s="100">
        <v>131</v>
      </c>
      <c r="S31" s="100">
        <v>90</v>
      </c>
      <c r="T31" s="100">
        <v>51</v>
      </c>
      <c r="U31" s="100">
        <v>0</v>
      </c>
      <c r="V31" s="100">
        <v>1114</v>
      </c>
      <c r="W31" s="128"/>
      <c r="X31" s="117">
        <v>1924</v>
      </c>
      <c r="Y31" s="100">
        <v>4</v>
      </c>
      <c r="Z31" s="100">
        <v>4</v>
      </c>
      <c r="AA31" s="100">
        <v>0</v>
      </c>
      <c r="AB31" s="100">
        <v>6</v>
      </c>
      <c r="AC31" s="100">
        <v>5</v>
      </c>
      <c r="AD31" s="100">
        <v>7</v>
      </c>
      <c r="AE31" s="100">
        <v>12</v>
      </c>
      <c r="AF31" s="100">
        <v>16</v>
      </c>
      <c r="AG31" s="100">
        <v>19</v>
      </c>
      <c r="AH31" s="100">
        <v>59</v>
      </c>
      <c r="AI31" s="100">
        <v>71</v>
      </c>
      <c r="AJ31" s="100">
        <v>110</v>
      </c>
      <c r="AK31" s="100">
        <v>145</v>
      </c>
      <c r="AL31" s="100">
        <v>185</v>
      </c>
      <c r="AM31" s="100">
        <v>169</v>
      </c>
      <c r="AN31" s="100">
        <v>159</v>
      </c>
      <c r="AO31" s="100">
        <v>125</v>
      </c>
      <c r="AP31" s="100">
        <v>94</v>
      </c>
      <c r="AQ31" s="100">
        <v>1</v>
      </c>
      <c r="AR31" s="100">
        <v>1191</v>
      </c>
      <c r="AS31" s="128"/>
      <c r="AT31" s="117">
        <v>1924</v>
      </c>
      <c r="AU31" s="100">
        <v>16</v>
      </c>
      <c r="AV31" s="100">
        <v>5</v>
      </c>
      <c r="AW31" s="100">
        <v>2</v>
      </c>
      <c r="AX31" s="100">
        <v>9</v>
      </c>
      <c r="AY31" s="100">
        <v>8</v>
      </c>
      <c r="AZ31" s="100">
        <v>15</v>
      </c>
      <c r="BA31" s="100">
        <v>22</v>
      </c>
      <c r="BB31" s="100">
        <v>38</v>
      </c>
      <c r="BC31" s="100">
        <v>54</v>
      </c>
      <c r="BD31" s="100">
        <v>100</v>
      </c>
      <c r="BE31" s="100">
        <v>135</v>
      </c>
      <c r="BF31" s="100">
        <v>196</v>
      </c>
      <c r="BG31" s="100">
        <v>311</v>
      </c>
      <c r="BH31" s="100">
        <v>382</v>
      </c>
      <c r="BI31" s="100">
        <v>361</v>
      </c>
      <c r="BJ31" s="100">
        <v>290</v>
      </c>
      <c r="BK31" s="100">
        <v>215</v>
      </c>
      <c r="BL31" s="100">
        <v>145</v>
      </c>
      <c r="BM31" s="100">
        <v>1</v>
      </c>
      <c r="BN31" s="100">
        <v>2305</v>
      </c>
      <c r="BP31" s="117">
        <v>1924</v>
      </c>
    </row>
    <row r="32" spans="2:68">
      <c r="B32" s="117">
        <v>1925</v>
      </c>
      <c r="C32" s="100">
        <v>2</v>
      </c>
      <c r="D32" s="100">
        <v>1</v>
      </c>
      <c r="E32" s="100">
        <v>5</v>
      </c>
      <c r="F32" s="100">
        <v>8</v>
      </c>
      <c r="G32" s="100">
        <v>5</v>
      </c>
      <c r="H32" s="100">
        <v>5</v>
      </c>
      <c r="I32" s="100">
        <v>15</v>
      </c>
      <c r="J32" s="100">
        <v>26</v>
      </c>
      <c r="K32" s="100">
        <v>30</v>
      </c>
      <c r="L32" s="100">
        <v>58</v>
      </c>
      <c r="M32" s="100">
        <v>95</v>
      </c>
      <c r="N32" s="100">
        <v>148</v>
      </c>
      <c r="O32" s="100">
        <v>201</v>
      </c>
      <c r="P32" s="100">
        <v>256</v>
      </c>
      <c r="Q32" s="100">
        <v>237</v>
      </c>
      <c r="R32" s="100">
        <v>183</v>
      </c>
      <c r="S32" s="100">
        <v>145</v>
      </c>
      <c r="T32" s="100">
        <v>81</v>
      </c>
      <c r="U32" s="100">
        <v>1</v>
      </c>
      <c r="V32" s="100">
        <v>1502</v>
      </c>
      <c r="W32" s="128"/>
      <c r="X32" s="117">
        <v>1925</v>
      </c>
      <c r="Y32" s="100">
        <v>7</v>
      </c>
      <c r="Z32" s="100">
        <v>2</v>
      </c>
      <c r="AA32" s="100">
        <v>4</v>
      </c>
      <c r="AB32" s="100">
        <v>2</v>
      </c>
      <c r="AC32" s="100">
        <v>6</v>
      </c>
      <c r="AD32" s="100">
        <v>14</v>
      </c>
      <c r="AE32" s="100">
        <v>8</v>
      </c>
      <c r="AF32" s="100">
        <v>24</v>
      </c>
      <c r="AG32" s="100">
        <v>42</v>
      </c>
      <c r="AH32" s="100">
        <v>59</v>
      </c>
      <c r="AI32" s="100">
        <v>96</v>
      </c>
      <c r="AJ32" s="100">
        <v>133</v>
      </c>
      <c r="AK32" s="100">
        <v>197</v>
      </c>
      <c r="AL32" s="100">
        <v>235</v>
      </c>
      <c r="AM32" s="100">
        <v>216</v>
      </c>
      <c r="AN32" s="100">
        <v>212</v>
      </c>
      <c r="AO32" s="100">
        <v>175</v>
      </c>
      <c r="AP32" s="100">
        <v>104</v>
      </c>
      <c r="AQ32" s="100">
        <v>0</v>
      </c>
      <c r="AR32" s="100">
        <v>1536</v>
      </c>
      <c r="AS32" s="128"/>
      <c r="AT32" s="117">
        <v>1925</v>
      </c>
      <c r="AU32" s="100">
        <v>9</v>
      </c>
      <c r="AV32" s="100">
        <v>3</v>
      </c>
      <c r="AW32" s="100">
        <v>9</v>
      </c>
      <c r="AX32" s="100">
        <v>10</v>
      </c>
      <c r="AY32" s="100">
        <v>11</v>
      </c>
      <c r="AZ32" s="100">
        <v>19</v>
      </c>
      <c r="BA32" s="100">
        <v>23</v>
      </c>
      <c r="BB32" s="100">
        <v>50</v>
      </c>
      <c r="BC32" s="100">
        <v>72</v>
      </c>
      <c r="BD32" s="100">
        <v>117</v>
      </c>
      <c r="BE32" s="100">
        <v>191</v>
      </c>
      <c r="BF32" s="100">
        <v>281</v>
      </c>
      <c r="BG32" s="100">
        <v>398</v>
      </c>
      <c r="BH32" s="100">
        <v>491</v>
      </c>
      <c r="BI32" s="100">
        <v>453</v>
      </c>
      <c r="BJ32" s="100">
        <v>395</v>
      </c>
      <c r="BK32" s="100">
        <v>320</v>
      </c>
      <c r="BL32" s="100">
        <v>185</v>
      </c>
      <c r="BM32" s="100">
        <v>1</v>
      </c>
      <c r="BN32" s="100">
        <v>3038</v>
      </c>
      <c r="BP32" s="117">
        <v>1925</v>
      </c>
    </row>
    <row r="33" spans="2:68">
      <c r="B33" s="117">
        <v>1926</v>
      </c>
      <c r="C33" s="100">
        <v>11</v>
      </c>
      <c r="D33" s="100">
        <v>0</v>
      </c>
      <c r="E33" s="100">
        <v>5</v>
      </c>
      <c r="F33" s="100">
        <v>1</v>
      </c>
      <c r="G33" s="100">
        <v>3</v>
      </c>
      <c r="H33" s="100">
        <v>16</v>
      </c>
      <c r="I33" s="100">
        <v>17</v>
      </c>
      <c r="J33" s="100">
        <v>21</v>
      </c>
      <c r="K33" s="100">
        <v>41</v>
      </c>
      <c r="L33" s="100">
        <v>63</v>
      </c>
      <c r="M33" s="100">
        <v>93</v>
      </c>
      <c r="N33" s="100">
        <v>167</v>
      </c>
      <c r="O33" s="100">
        <v>223</v>
      </c>
      <c r="P33" s="100">
        <v>258</v>
      </c>
      <c r="Q33" s="100">
        <v>218</v>
      </c>
      <c r="R33" s="100">
        <v>201</v>
      </c>
      <c r="S33" s="100">
        <v>116</v>
      </c>
      <c r="T33" s="100">
        <v>75</v>
      </c>
      <c r="U33" s="100">
        <v>2</v>
      </c>
      <c r="V33" s="100">
        <v>1531</v>
      </c>
      <c r="W33" s="128"/>
      <c r="X33" s="117">
        <v>1926</v>
      </c>
      <c r="Y33" s="100">
        <v>5</v>
      </c>
      <c r="Z33" s="100">
        <v>0</v>
      </c>
      <c r="AA33" s="100">
        <v>2</v>
      </c>
      <c r="AB33" s="100">
        <v>3</v>
      </c>
      <c r="AC33" s="100">
        <v>7</v>
      </c>
      <c r="AD33" s="100">
        <v>9</v>
      </c>
      <c r="AE33" s="100">
        <v>16</v>
      </c>
      <c r="AF33" s="100">
        <v>27</v>
      </c>
      <c r="AG33" s="100">
        <v>45</v>
      </c>
      <c r="AH33" s="100">
        <v>58</v>
      </c>
      <c r="AI33" s="100">
        <v>92</v>
      </c>
      <c r="AJ33" s="100">
        <v>155</v>
      </c>
      <c r="AK33" s="100">
        <v>182</v>
      </c>
      <c r="AL33" s="100">
        <v>258</v>
      </c>
      <c r="AM33" s="100">
        <v>265</v>
      </c>
      <c r="AN33" s="100">
        <v>234</v>
      </c>
      <c r="AO33" s="100">
        <v>165</v>
      </c>
      <c r="AP33" s="100">
        <v>95</v>
      </c>
      <c r="AQ33" s="100">
        <v>0</v>
      </c>
      <c r="AR33" s="100">
        <v>1618</v>
      </c>
      <c r="AS33" s="128"/>
      <c r="AT33" s="117">
        <v>1926</v>
      </c>
      <c r="AU33" s="100">
        <v>16</v>
      </c>
      <c r="AV33" s="100">
        <v>0</v>
      </c>
      <c r="AW33" s="100">
        <v>7</v>
      </c>
      <c r="AX33" s="100">
        <v>4</v>
      </c>
      <c r="AY33" s="100">
        <v>10</v>
      </c>
      <c r="AZ33" s="100">
        <v>25</v>
      </c>
      <c r="BA33" s="100">
        <v>33</v>
      </c>
      <c r="BB33" s="100">
        <v>48</v>
      </c>
      <c r="BC33" s="100">
        <v>86</v>
      </c>
      <c r="BD33" s="100">
        <v>121</v>
      </c>
      <c r="BE33" s="100">
        <v>185</v>
      </c>
      <c r="BF33" s="100">
        <v>322</v>
      </c>
      <c r="BG33" s="100">
        <v>405</v>
      </c>
      <c r="BH33" s="100">
        <v>516</v>
      </c>
      <c r="BI33" s="100">
        <v>483</v>
      </c>
      <c r="BJ33" s="100">
        <v>435</v>
      </c>
      <c r="BK33" s="100">
        <v>281</v>
      </c>
      <c r="BL33" s="100">
        <v>170</v>
      </c>
      <c r="BM33" s="100">
        <v>2</v>
      </c>
      <c r="BN33" s="100">
        <v>3149</v>
      </c>
      <c r="BP33" s="117">
        <v>1926</v>
      </c>
    </row>
    <row r="34" spans="2:68">
      <c r="B34" s="117">
        <v>1927</v>
      </c>
      <c r="C34" s="100">
        <v>2</v>
      </c>
      <c r="D34" s="100">
        <v>4</v>
      </c>
      <c r="E34" s="100">
        <v>6</v>
      </c>
      <c r="F34" s="100">
        <v>3</v>
      </c>
      <c r="G34" s="100">
        <v>9</v>
      </c>
      <c r="H34" s="100">
        <v>12</v>
      </c>
      <c r="I34" s="100">
        <v>12</v>
      </c>
      <c r="J34" s="100">
        <v>17</v>
      </c>
      <c r="K34" s="100">
        <v>37</v>
      </c>
      <c r="L34" s="100">
        <v>52</v>
      </c>
      <c r="M34" s="100">
        <v>106</v>
      </c>
      <c r="N34" s="100">
        <v>176</v>
      </c>
      <c r="O34" s="100">
        <v>204</v>
      </c>
      <c r="P34" s="100">
        <v>262</v>
      </c>
      <c r="Q34" s="100">
        <v>231</v>
      </c>
      <c r="R34" s="100">
        <v>214</v>
      </c>
      <c r="S34" s="100">
        <v>138</v>
      </c>
      <c r="T34" s="100">
        <v>89</v>
      </c>
      <c r="U34" s="100">
        <v>0</v>
      </c>
      <c r="V34" s="100">
        <v>1574</v>
      </c>
      <c r="W34" s="128"/>
      <c r="X34" s="117">
        <v>1927</v>
      </c>
      <c r="Y34" s="100">
        <v>4</v>
      </c>
      <c r="Z34" s="100">
        <v>0</v>
      </c>
      <c r="AA34" s="100">
        <v>3</v>
      </c>
      <c r="AB34" s="100">
        <v>6</v>
      </c>
      <c r="AC34" s="100">
        <v>7</v>
      </c>
      <c r="AD34" s="100">
        <v>5</v>
      </c>
      <c r="AE34" s="100">
        <v>12</v>
      </c>
      <c r="AF34" s="100">
        <v>29</v>
      </c>
      <c r="AG34" s="100">
        <v>39</v>
      </c>
      <c r="AH34" s="100">
        <v>66</v>
      </c>
      <c r="AI34" s="100">
        <v>115</v>
      </c>
      <c r="AJ34" s="100">
        <v>146</v>
      </c>
      <c r="AK34" s="100">
        <v>202</v>
      </c>
      <c r="AL34" s="100">
        <v>275</v>
      </c>
      <c r="AM34" s="100">
        <v>262</v>
      </c>
      <c r="AN34" s="100">
        <v>224</v>
      </c>
      <c r="AO34" s="100">
        <v>155</v>
      </c>
      <c r="AP34" s="100">
        <v>133</v>
      </c>
      <c r="AQ34" s="100">
        <v>0</v>
      </c>
      <c r="AR34" s="100">
        <v>1683</v>
      </c>
      <c r="AS34" s="128"/>
      <c r="AT34" s="117">
        <v>1927</v>
      </c>
      <c r="AU34" s="100">
        <v>6</v>
      </c>
      <c r="AV34" s="100">
        <v>4</v>
      </c>
      <c r="AW34" s="100">
        <v>9</v>
      </c>
      <c r="AX34" s="100">
        <v>9</v>
      </c>
      <c r="AY34" s="100">
        <v>16</v>
      </c>
      <c r="AZ34" s="100">
        <v>17</v>
      </c>
      <c r="BA34" s="100">
        <v>24</v>
      </c>
      <c r="BB34" s="100">
        <v>46</v>
      </c>
      <c r="BC34" s="100">
        <v>76</v>
      </c>
      <c r="BD34" s="100">
        <v>118</v>
      </c>
      <c r="BE34" s="100">
        <v>221</v>
      </c>
      <c r="BF34" s="100">
        <v>322</v>
      </c>
      <c r="BG34" s="100">
        <v>406</v>
      </c>
      <c r="BH34" s="100">
        <v>537</v>
      </c>
      <c r="BI34" s="100">
        <v>493</v>
      </c>
      <c r="BJ34" s="100">
        <v>438</v>
      </c>
      <c r="BK34" s="100">
        <v>293</v>
      </c>
      <c r="BL34" s="100">
        <v>222</v>
      </c>
      <c r="BM34" s="100">
        <v>0</v>
      </c>
      <c r="BN34" s="100">
        <v>3257</v>
      </c>
      <c r="BP34" s="117">
        <v>1927</v>
      </c>
    </row>
    <row r="35" spans="2:68">
      <c r="B35" s="117">
        <v>1928</v>
      </c>
      <c r="C35" s="100">
        <v>4</v>
      </c>
      <c r="D35" s="100">
        <v>1</v>
      </c>
      <c r="E35" s="100">
        <v>2</v>
      </c>
      <c r="F35" s="100">
        <v>7</v>
      </c>
      <c r="G35" s="100">
        <v>8</v>
      </c>
      <c r="H35" s="100">
        <v>5</v>
      </c>
      <c r="I35" s="100">
        <v>9</v>
      </c>
      <c r="J35" s="100">
        <v>22</v>
      </c>
      <c r="K35" s="100">
        <v>38</v>
      </c>
      <c r="L35" s="100">
        <v>63</v>
      </c>
      <c r="M35" s="100">
        <v>91</v>
      </c>
      <c r="N35" s="100">
        <v>152</v>
      </c>
      <c r="O35" s="100">
        <v>205</v>
      </c>
      <c r="P35" s="100">
        <v>284</v>
      </c>
      <c r="Q35" s="100">
        <v>287</v>
      </c>
      <c r="R35" s="100">
        <v>209</v>
      </c>
      <c r="S35" s="100">
        <v>127</v>
      </c>
      <c r="T35" s="100">
        <v>68</v>
      </c>
      <c r="U35" s="100">
        <v>5</v>
      </c>
      <c r="V35" s="100">
        <v>1587</v>
      </c>
      <c r="W35" s="128"/>
      <c r="X35" s="117">
        <v>1928</v>
      </c>
      <c r="Y35" s="100">
        <v>5</v>
      </c>
      <c r="Z35" s="100">
        <v>4</v>
      </c>
      <c r="AA35" s="100">
        <v>4</v>
      </c>
      <c r="AB35" s="100">
        <v>5</v>
      </c>
      <c r="AC35" s="100">
        <v>5</v>
      </c>
      <c r="AD35" s="100">
        <v>8</v>
      </c>
      <c r="AE35" s="100">
        <v>11</v>
      </c>
      <c r="AF35" s="100">
        <v>25</v>
      </c>
      <c r="AG35" s="100">
        <v>49</v>
      </c>
      <c r="AH35" s="100">
        <v>103</v>
      </c>
      <c r="AI35" s="100">
        <v>87</v>
      </c>
      <c r="AJ35" s="100">
        <v>158</v>
      </c>
      <c r="AK35" s="100">
        <v>233</v>
      </c>
      <c r="AL35" s="100">
        <v>270</v>
      </c>
      <c r="AM35" s="100">
        <v>268</v>
      </c>
      <c r="AN35" s="100">
        <v>225</v>
      </c>
      <c r="AO35" s="100">
        <v>164</v>
      </c>
      <c r="AP35" s="100">
        <v>148</v>
      </c>
      <c r="AQ35" s="100">
        <v>2</v>
      </c>
      <c r="AR35" s="100">
        <v>1774</v>
      </c>
      <c r="AS35" s="128"/>
      <c r="AT35" s="117">
        <v>1928</v>
      </c>
      <c r="AU35" s="100">
        <v>9</v>
      </c>
      <c r="AV35" s="100">
        <v>5</v>
      </c>
      <c r="AW35" s="100">
        <v>6</v>
      </c>
      <c r="AX35" s="100">
        <v>12</v>
      </c>
      <c r="AY35" s="100">
        <v>13</v>
      </c>
      <c r="AZ35" s="100">
        <v>13</v>
      </c>
      <c r="BA35" s="100">
        <v>20</v>
      </c>
      <c r="BB35" s="100">
        <v>47</v>
      </c>
      <c r="BC35" s="100">
        <v>87</v>
      </c>
      <c r="BD35" s="100">
        <v>166</v>
      </c>
      <c r="BE35" s="100">
        <v>178</v>
      </c>
      <c r="BF35" s="100">
        <v>310</v>
      </c>
      <c r="BG35" s="100">
        <v>438</v>
      </c>
      <c r="BH35" s="100">
        <v>554</v>
      </c>
      <c r="BI35" s="100">
        <v>555</v>
      </c>
      <c r="BJ35" s="100">
        <v>434</v>
      </c>
      <c r="BK35" s="100">
        <v>291</v>
      </c>
      <c r="BL35" s="100">
        <v>216</v>
      </c>
      <c r="BM35" s="100">
        <v>7</v>
      </c>
      <c r="BN35" s="100">
        <v>3361</v>
      </c>
      <c r="BP35" s="117">
        <v>1928</v>
      </c>
    </row>
    <row r="36" spans="2:68">
      <c r="B36" s="117">
        <v>1929</v>
      </c>
      <c r="C36" s="100">
        <v>8</v>
      </c>
      <c r="D36" s="100">
        <v>2</v>
      </c>
      <c r="E36" s="100">
        <v>3</v>
      </c>
      <c r="F36" s="100">
        <v>1</v>
      </c>
      <c r="G36" s="100">
        <v>7</v>
      </c>
      <c r="H36" s="100">
        <v>2</v>
      </c>
      <c r="I36" s="100">
        <v>8</v>
      </c>
      <c r="J36" s="100">
        <v>28</v>
      </c>
      <c r="K36" s="100">
        <v>39</v>
      </c>
      <c r="L36" s="100">
        <v>59</v>
      </c>
      <c r="M36" s="100">
        <v>105</v>
      </c>
      <c r="N36" s="100">
        <v>144</v>
      </c>
      <c r="O36" s="100">
        <v>221</v>
      </c>
      <c r="P36" s="100">
        <v>328</v>
      </c>
      <c r="Q36" s="100">
        <v>323</v>
      </c>
      <c r="R36" s="100">
        <v>226</v>
      </c>
      <c r="S36" s="100">
        <v>131</v>
      </c>
      <c r="T36" s="100">
        <v>89</v>
      </c>
      <c r="U36" s="100">
        <v>1</v>
      </c>
      <c r="V36" s="100">
        <v>1725</v>
      </c>
      <c r="W36" s="128"/>
      <c r="X36" s="117">
        <v>1929</v>
      </c>
      <c r="Y36" s="100">
        <v>2</v>
      </c>
      <c r="Z36" s="100">
        <v>1</v>
      </c>
      <c r="AA36" s="100">
        <v>2</v>
      </c>
      <c r="AB36" s="100">
        <v>2</v>
      </c>
      <c r="AC36" s="100">
        <v>5</v>
      </c>
      <c r="AD36" s="100">
        <v>13</v>
      </c>
      <c r="AE36" s="100">
        <v>10</v>
      </c>
      <c r="AF36" s="100">
        <v>15</v>
      </c>
      <c r="AG36" s="100">
        <v>47</v>
      </c>
      <c r="AH36" s="100">
        <v>68</v>
      </c>
      <c r="AI36" s="100">
        <v>108</v>
      </c>
      <c r="AJ36" s="100">
        <v>143</v>
      </c>
      <c r="AK36" s="100">
        <v>223</v>
      </c>
      <c r="AL36" s="100">
        <v>273</v>
      </c>
      <c r="AM36" s="100">
        <v>333</v>
      </c>
      <c r="AN36" s="100">
        <v>277</v>
      </c>
      <c r="AO36" s="100">
        <v>176</v>
      </c>
      <c r="AP36" s="100">
        <v>128</v>
      </c>
      <c r="AQ36" s="100">
        <v>0</v>
      </c>
      <c r="AR36" s="100">
        <v>1826</v>
      </c>
      <c r="AS36" s="128"/>
      <c r="AT36" s="117">
        <v>1929</v>
      </c>
      <c r="AU36" s="100">
        <v>10</v>
      </c>
      <c r="AV36" s="100">
        <v>3</v>
      </c>
      <c r="AW36" s="100">
        <v>5</v>
      </c>
      <c r="AX36" s="100">
        <v>3</v>
      </c>
      <c r="AY36" s="100">
        <v>12</v>
      </c>
      <c r="AZ36" s="100">
        <v>15</v>
      </c>
      <c r="BA36" s="100">
        <v>18</v>
      </c>
      <c r="BB36" s="100">
        <v>43</v>
      </c>
      <c r="BC36" s="100">
        <v>86</v>
      </c>
      <c r="BD36" s="100">
        <v>127</v>
      </c>
      <c r="BE36" s="100">
        <v>213</v>
      </c>
      <c r="BF36" s="100">
        <v>287</v>
      </c>
      <c r="BG36" s="100">
        <v>444</v>
      </c>
      <c r="BH36" s="100">
        <v>601</v>
      </c>
      <c r="BI36" s="100">
        <v>656</v>
      </c>
      <c r="BJ36" s="100">
        <v>503</v>
      </c>
      <c r="BK36" s="100">
        <v>307</v>
      </c>
      <c r="BL36" s="100">
        <v>217</v>
      </c>
      <c r="BM36" s="100">
        <v>1</v>
      </c>
      <c r="BN36" s="100">
        <v>3551</v>
      </c>
      <c r="BP36" s="117">
        <v>1929</v>
      </c>
    </row>
    <row r="37" spans="2:68">
      <c r="B37" s="117">
        <v>1930</v>
      </c>
      <c r="C37" s="100">
        <v>5</v>
      </c>
      <c r="D37" s="100">
        <v>1</v>
      </c>
      <c r="E37" s="100">
        <v>1</v>
      </c>
      <c r="F37" s="100">
        <v>3</v>
      </c>
      <c r="G37" s="100">
        <v>8</v>
      </c>
      <c r="H37" s="100">
        <v>5</v>
      </c>
      <c r="I37" s="100">
        <v>6</v>
      </c>
      <c r="J37" s="100">
        <v>26</v>
      </c>
      <c r="K37" s="100">
        <v>41</v>
      </c>
      <c r="L37" s="100">
        <v>44</v>
      </c>
      <c r="M37" s="100">
        <v>103</v>
      </c>
      <c r="N37" s="100">
        <v>156</v>
      </c>
      <c r="O37" s="100">
        <v>203</v>
      </c>
      <c r="P37" s="100">
        <v>288</v>
      </c>
      <c r="Q37" s="100">
        <v>284</v>
      </c>
      <c r="R37" s="100">
        <v>257</v>
      </c>
      <c r="S37" s="100">
        <v>143</v>
      </c>
      <c r="T37" s="100">
        <v>68</v>
      </c>
      <c r="U37" s="100">
        <v>1</v>
      </c>
      <c r="V37" s="100">
        <v>1643</v>
      </c>
      <c r="W37" s="128"/>
      <c r="X37" s="117">
        <v>1930</v>
      </c>
      <c r="Y37" s="100">
        <v>1</v>
      </c>
      <c r="Z37" s="100">
        <v>2</v>
      </c>
      <c r="AA37" s="100">
        <v>3</v>
      </c>
      <c r="AB37" s="100">
        <v>5</v>
      </c>
      <c r="AC37" s="100">
        <v>4</v>
      </c>
      <c r="AD37" s="100">
        <v>9</v>
      </c>
      <c r="AE37" s="100">
        <v>14</v>
      </c>
      <c r="AF37" s="100">
        <v>21</v>
      </c>
      <c r="AG37" s="100">
        <v>47</v>
      </c>
      <c r="AH37" s="100">
        <v>76</v>
      </c>
      <c r="AI37" s="100">
        <v>115</v>
      </c>
      <c r="AJ37" s="100">
        <v>163</v>
      </c>
      <c r="AK37" s="100">
        <v>228</v>
      </c>
      <c r="AL37" s="100">
        <v>289</v>
      </c>
      <c r="AM37" s="100">
        <v>323</v>
      </c>
      <c r="AN37" s="100">
        <v>272</v>
      </c>
      <c r="AO37" s="100">
        <v>176</v>
      </c>
      <c r="AP37" s="100">
        <v>112</v>
      </c>
      <c r="AQ37" s="100">
        <v>0</v>
      </c>
      <c r="AR37" s="100">
        <v>1860</v>
      </c>
      <c r="AS37" s="128"/>
      <c r="AT37" s="117">
        <v>1930</v>
      </c>
      <c r="AU37" s="100">
        <v>6</v>
      </c>
      <c r="AV37" s="100">
        <v>3</v>
      </c>
      <c r="AW37" s="100">
        <v>4</v>
      </c>
      <c r="AX37" s="100">
        <v>8</v>
      </c>
      <c r="AY37" s="100">
        <v>12</v>
      </c>
      <c r="AZ37" s="100">
        <v>14</v>
      </c>
      <c r="BA37" s="100">
        <v>20</v>
      </c>
      <c r="BB37" s="100">
        <v>47</v>
      </c>
      <c r="BC37" s="100">
        <v>88</v>
      </c>
      <c r="BD37" s="100">
        <v>120</v>
      </c>
      <c r="BE37" s="100">
        <v>218</v>
      </c>
      <c r="BF37" s="100">
        <v>319</v>
      </c>
      <c r="BG37" s="100">
        <v>431</v>
      </c>
      <c r="BH37" s="100">
        <v>577</v>
      </c>
      <c r="BI37" s="100">
        <v>607</v>
      </c>
      <c r="BJ37" s="100">
        <v>529</v>
      </c>
      <c r="BK37" s="100">
        <v>319</v>
      </c>
      <c r="BL37" s="100">
        <v>180</v>
      </c>
      <c r="BM37" s="100">
        <v>1</v>
      </c>
      <c r="BN37" s="100">
        <v>3503</v>
      </c>
      <c r="BP37" s="117">
        <v>1930</v>
      </c>
    </row>
    <row r="38" spans="2:68">
      <c r="B38" s="118">
        <v>1931</v>
      </c>
      <c r="C38" s="100">
        <v>4</v>
      </c>
      <c r="D38" s="100">
        <v>7</v>
      </c>
      <c r="E38" s="100">
        <v>4</v>
      </c>
      <c r="F38" s="100">
        <v>3</v>
      </c>
      <c r="G38" s="100">
        <v>5</v>
      </c>
      <c r="H38" s="100">
        <v>10</v>
      </c>
      <c r="I38" s="100">
        <v>10</v>
      </c>
      <c r="J38" s="100">
        <v>24</v>
      </c>
      <c r="K38" s="100">
        <v>35</v>
      </c>
      <c r="L38" s="100">
        <v>55</v>
      </c>
      <c r="M38" s="100">
        <v>101</v>
      </c>
      <c r="N38" s="100">
        <v>160</v>
      </c>
      <c r="O38" s="100">
        <v>201</v>
      </c>
      <c r="P38" s="100">
        <v>303</v>
      </c>
      <c r="Q38" s="100">
        <v>371</v>
      </c>
      <c r="R38" s="100">
        <v>290</v>
      </c>
      <c r="S38" s="100">
        <v>167</v>
      </c>
      <c r="T38" s="100">
        <v>100</v>
      </c>
      <c r="U38" s="100">
        <v>0</v>
      </c>
      <c r="V38" s="100">
        <v>1850</v>
      </c>
      <c r="W38" s="128"/>
      <c r="X38" s="118">
        <v>1931</v>
      </c>
      <c r="Y38" s="100">
        <v>3</v>
      </c>
      <c r="Z38" s="100">
        <v>3</v>
      </c>
      <c r="AA38" s="100">
        <v>3</v>
      </c>
      <c r="AB38" s="100">
        <v>4</v>
      </c>
      <c r="AC38" s="100">
        <v>4</v>
      </c>
      <c r="AD38" s="100">
        <v>3</v>
      </c>
      <c r="AE38" s="100">
        <v>9</v>
      </c>
      <c r="AF38" s="100">
        <v>22</v>
      </c>
      <c r="AG38" s="100">
        <v>51</v>
      </c>
      <c r="AH38" s="100">
        <v>74</v>
      </c>
      <c r="AI38" s="100">
        <v>120</v>
      </c>
      <c r="AJ38" s="100">
        <v>125</v>
      </c>
      <c r="AK38" s="100">
        <v>240</v>
      </c>
      <c r="AL38" s="100">
        <v>328</v>
      </c>
      <c r="AM38" s="100">
        <v>376</v>
      </c>
      <c r="AN38" s="100">
        <v>292</v>
      </c>
      <c r="AO38" s="100">
        <v>212</v>
      </c>
      <c r="AP38" s="100">
        <v>155</v>
      </c>
      <c r="AQ38" s="100">
        <v>0</v>
      </c>
      <c r="AR38" s="100">
        <v>2024</v>
      </c>
      <c r="AS38" s="128"/>
      <c r="AT38" s="118">
        <v>1931</v>
      </c>
      <c r="AU38" s="100">
        <v>7</v>
      </c>
      <c r="AV38" s="100">
        <v>10</v>
      </c>
      <c r="AW38" s="100">
        <v>7</v>
      </c>
      <c r="AX38" s="100">
        <v>7</v>
      </c>
      <c r="AY38" s="100">
        <v>9</v>
      </c>
      <c r="AZ38" s="100">
        <v>13</v>
      </c>
      <c r="BA38" s="100">
        <v>19</v>
      </c>
      <c r="BB38" s="100">
        <v>46</v>
      </c>
      <c r="BC38" s="100">
        <v>86</v>
      </c>
      <c r="BD38" s="100">
        <v>129</v>
      </c>
      <c r="BE38" s="100">
        <v>221</v>
      </c>
      <c r="BF38" s="100">
        <v>285</v>
      </c>
      <c r="BG38" s="100">
        <v>441</v>
      </c>
      <c r="BH38" s="100">
        <v>631</v>
      </c>
      <c r="BI38" s="100">
        <v>747</v>
      </c>
      <c r="BJ38" s="100">
        <v>582</v>
      </c>
      <c r="BK38" s="100">
        <v>379</v>
      </c>
      <c r="BL38" s="100">
        <v>255</v>
      </c>
      <c r="BM38" s="100">
        <v>0</v>
      </c>
      <c r="BN38" s="100">
        <v>3874</v>
      </c>
      <c r="BP38" s="118">
        <v>1931</v>
      </c>
    </row>
    <row r="39" spans="2:68">
      <c r="B39" s="118">
        <v>1932</v>
      </c>
      <c r="C39" s="100">
        <v>4</v>
      </c>
      <c r="D39" s="100">
        <v>5</v>
      </c>
      <c r="E39" s="100">
        <v>4</v>
      </c>
      <c r="F39" s="100">
        <v>2</v>
      </c>
      <c r="G39" s="100">
        <v>9</v>
      </c>
      <c r="H39" s="100">
        <v>8</v>
      </c>
      <c r="I39" s="100">
        <v>10</v>
      </c>
      <c r="J39" s="100">
        <v>20</v>
      </c>
      <c r="K39" s="100">
        <v>49</v>
      </c>
      <c r="L39" s="100">
        <v>91</v>
      </c>
      <c r="M39" s="100">
        <v>112</v>
      </c>
      <c r="N39" s="100">
        <v>149</v>
      </c>
      <c r="O39" s="100">
        <v>229</v>
      </c>
      <c r="P39" s="100">
        <v>309</v>
      </c>
      <c r="Q39" s="100">
        <v>342</v>
      </c>
      <c r="R39" s="100">
        <v>286</v>
      </c>
      <c r="S39" s="100">
        <v>186</v>
      </c>
      <c r="T39" s="100">
        <v>99</v>
      </c>
      <c r="U39" s="100">
        <v>0</v>
      </c>
      <c r="V39" s="100">
        <v>1914</v>
      </c>
      <c r="W39" s="128"/>
      <c r="X39" s="118">
        <v>1932</v>
      </c>
      <c r="Y39" s="100">
        <v>2</v>
      </c>
      <c r="Z39" s="100">
        <v>2</v>
      </c>
      <c r="AA39" s="100">
        <v>3</v>
      </c>
      <c r="AB39" s="100">
        <v>3</v>
      </c>
      <c r="AC39" s="100">
        <v>4</v>
      </c>
      <c r="AD39" s="100">
        <v>6</v>
      </c>
      <c r="AE39" s="100">
        <v>11</v>
      </c>
      <c r="AF39" s="100">
        <v>16</v>
      </c>
      <c r="AG39" s="100">
        <v>36</v>
      </c>
      <c r="AH39" s="100">
        <v>81</v>
      </c>
      <c r="AI39" s="100">
        <v>124</v>
      </c>
      <c r="AJ39" s="100">
        <v>145</v>
      </c>
      <c r="AK39" s="100">
        <v>247</v>
      </c>
      <c r="AL39" s="100">
        <v>352</v>
      </c>
      <c r="AM39" s="100">
        <v>387</v>
      </c>
      <c r="AN39" s="100">
        <v>346</v>
      </c>
      <c r="AO39" s="100">
        <v>197</v>
      </c>
      <c r="AP39" s="100">
        <v>188</v>
      </c>
      <c r="AQ39" s="100">
        <v>0</v>
      </c>
      <c r="AR39" s="100">
        <v>2150</v>
      </c>
      <c r="AS39" s="128"/>
      <c r="AT39" s="118">
        <v>1932</v>
      </c>
      <c r="AU39" s="100">
        <v>6</v>
      </c>
      <c r="AV39" s="100">
        <v>7</v>
      </c>
      <c r="AW39" s="100">
        <v>7</v>
      </c>
      <c r="AX39" s="100">
        <v>5</v>
      </c>
      <c r="AY39" s="100">
        <v>13</v>
      </c>
      <c r="AZ39" s="100">
        <v>14</v>
      </c>
      <c r="BA39" s="100">
        <v>21</v>
      </c>
      <c r="BB39" s="100">
        <v>36</v>
      </c>
      <c r="BC39" s="100">
        <v>85</v>
      </c>
      <c r="BD39" s="100">
        <v>172</v>
      </c>
      <c r="BE39" s="100">
        <v>236</v>
      </c>
      <c r="BF39" s="100">
        <v>294</v>
      </c>
      <c r="BG39" s="100">
        <v>476</v>
      </c>
      <c r="BH39" s="100">
        <v>661</v>
      </c>
      <c r="BI39" s="100">
        <v>729</v>
      </c>
      <c r="BJ39" s="100">
        <v>632</v>
      </c>
      <c r="BK39" s="100">
        <v>383</v>
      </c>
      <c r="BL39" s="100">
        <v>287</v>
      </c>
      <c r="BM39" s="100">
        <v>0</v>
      </c>
      <c r="BN39" s="100">
        <v>4064</v>
      </c>
      <c r="BP39" s="118">
        <v>1932</v>
      </c>
    </row>
    <row r="40" spans="2:68">
      <c r="B40" s="118">
        <v>1933</v>
      </c>
      <c r="C40" s="100">
        <v>7</v>
      </c>
      <c r="D40" s="100">
        <v>4</v>
      </c>
      <c r="E40" s="100">
        <v>0</v>
      </c>
      <c r="F40" s="100">
        <v>7</v>
      </c>
      <c r="G40" s="100">
        <v>5</v>
      </c>
      <c r="H40" s="100">
        <v>9</v>
      </c>
      <c r="I40" s="100">
        <v>10</v>
      </c>
      <c r="J40" s="100">
        <v>21</v>
      </c>
      <c r="K40" s="100">
        <v>42</v>
      </c>
      <c r="L40" s="100">
        <v>81</v>
      </c>
      <c r="M40" s="100">
        <v>114</v>
      </c>
      <c r="N40" s="100">
        <v>149</v>
      </c>
      <c r="O40" s="100">
        <v>242</v>
      </c>
      <c r="P40" s="100">
        <v>321</v>
      </c>
      <c r="Q40" s="100">
        <v>381</v>
      </c>
      <c r="R40" s="100">
        <v>309</v>
      </c>
      <c r="S40" s="100">
        <v>192</v>
      </c>
      <c r="T40" s="100">
        <v>100</v>
      </c>
      <c r="U40" s="100">
        <v>1</v>
      </c>
      <c r="V40" s="100">
        <v>1995</v>
      </c>
      <c r="W40" s="128"/>
      <c r="X40" s="118">
        <v>1933</v>
      </c>
      <c r="Y40" s="100">
        <v>1</v>
      </c>
      <c r="Z40" s="100">
        <v>2</v>
      </c>
      <c r="AA40" s="100">
        <v>6</v>
      </c>
      <c r="AB40" s="100">
        <v>7</v>
      </c>
      <c r="AC40" s="100">
        <v>7</v>
      </c>
      <c r="AD40" s="100">
        <v>8</v>
      </c>
      <c r="AE40" s="100">
        <v>15</v>
      </c>
      <c r="AF40" s="100">
        <v>34</v>
      </c>
      <c r="AG40" s="100">
        <v>35</v>
      </c>
      <c r="AH40" s="100">
        <v>98</v>
      </c>
      <c r="AI40" s="100">
        <v>155</v>
      </c>
      <c r="AJ40" s="100">
        <v>172</v>
      </c>
      <c r="AK40" s="100">
        <v>238</v>
      </c>
      <c r="AL40" s="100">
        <v>348</v>
      </c>
      <c r="AM40" s="100">
        <v>408</v>
      </c>
      <c r="AN40" s="100">
        <v>383</v>
      </c>
      <c r="AO40" s="100">
        <v>250</v>
      </c>
      <c r="AP40" s="100">
        <v>192</v>
      </c>
      <c r="AQ40" s="100">
        <v>0</v>
      </c>
      <c r="AR40" s="100">
        <v>2359</v>
      </c>
      <c r="AS40" s="128"/>
      <c r="AT40" s="118">
        <v>1933</v>
      </c>
      <c r="AU40" s="100">
        <v>8</v>
      </c>
      <c r="AV40" s="100">
        <v>6</v>
      </c>
      <c r="AW40" s="100">
        <v>6</v>
      </c>
      <c r="AX40" s="100">
        <v>14</v>
      </c>
      <c r="AY40" s="100">
        <v>12</v>
      </c>
      <c r="AZ40" s="100">
        <v>17</v>
      </c>
      <c r="BA40" s="100">
        <v>25</v>
      </c>
      <c r="BB40" s="100">
        <v>55</v>
      </c>
      <c r="BC40" s="100">
        <v>77</v>
      </c>
      <c r="BD40" s="100">
        <v>179</v>
      </c>
      <c r="BE40" s="100">
        <v>269</v>
      </c>
      <c r="BF40" s="100">
        <v>321</v>
      </c>
      <c r="BG40" s="100">
        <v>480</v>
      </c>
      <c r="BH40" s="100">
        <v>669</v>
      </c>
      <c r="BI40" s="100">
        <v>789</v>
      </c>
      <c r="BJ40" s="100">
        <v>692</v>
      </c>
      <c r="BK40" s="100">
        <v>442</v>
      </c>
      <c r="BL40" s="100">
        <v>292</v>
      </c>
      <c r="BM40" s="100">
        <v>1</v>
      </c>
      <c r="BN40" s="100">
        <v>4354</v>
      </c>
      <c r="BP40" s="118">
        <v>1933</v>
      </c>
    </row>
    <row r="41" spans="2:68">
      <c r="B41" s="118">
        <v>1934</v>
      </c>
      <c r="C41" s="100">
        <v>5</v>
      </c>
      <c r="D41" s="100">
        <v>0</v>
      </c>
      <c r="E41" s="100">
        <v>2</v>
      </c>
      <c r="F41" s="100">
        <v>5</v>
      </c>
      <c r="G41" s="100">
        <v>11</v>
      </c>
      <c r="H41" s="100">
        <v>14</v>
      </c>
      <c r="I41" s="100">
        <v>16</v>
      </c>
      <c r="J41" s="100">
        <v>22</v>
      </c>
      <c r="K41" s="100">
        <v>51</v>
      </c>
      <c r="L41" s="100">
        <v>75</v>
      </c>
      <c r="M41" s="100">
        <v>100</v>
      </c>
      <c r="N41" s="100">
        <v>171</v>
      </c>
      <c r="O41" s="100">
        <v>263</v>
      </c>
      <c r="P41" s="100">
        <v>348</v>
      </c>
      <c r="Q41" s="100">
        <v>381</v>
      </c>
      <c r="R41" s="100">
        <v>323</v>
      </c>
      <c r="S41" s="100">
        <v>188</v>
      </c>
      <c r="T41" s="100">
        <v>104</v>
      </c>
      <c r="U41" s="100">
        <v>1</v>
      </c>
      <c r="V41" s="100">
        <v>2080</v>
      </c>
      <c r="W41" s="128"/>
      <c r="X41" s="118">
        <v>1934</v>
      </c>
      <c r="Y41" s="100">
        <v>2</v>
      </c>
      <c r="Z41" s="100">
        <v>2</v>
      </c>
      <c r="AA41" s="100">
        <v>6</v>
      </c>
      <c r="AB41" s="100">
        <v>6</v>
      </c>
      <c r="AC41" s="100">
        <v>4</v>
      </c>
      <c r="AD41" s="100">
        <v>8</v>
      </c>
      <c r="AE41" s="100">
        <v>11</v>
      </c>
      <c r="AF41" s="100">
        <v>23</v>
      </c>
      <c r="AG41" s="100">
        <v>55</v>
      </c>
      <c r="AH41" s="100">
        <v>97</v>
      </c>
      <c r="AI41" s="100">
        <v>146</v>
      </c>
      <c r="AJ41" s="100">
        <v>153</v>
      </c>
      <c r="AK41" s="100">
        <v>254</v>
      </c>
      <c r="AL41" s="100">
        <v>319</v>
      </c>
      <c r="AM41" s="100">
        <v>420</v>
      </c>
      <c r="AN41" s="100">
        <v>409</v>
      </c>
      <c r="AO41" s="100">
        <v>266</v>
      </c>
      <c r="AP41" s="100">
        <v>169</v>
      </c>
      <c r="AQ41" s="100">
        <v>0</v>
      </c>
      <c r="AR41" s="100">
        <v>2350</v>
      </c>
      <c r="AS41" s="128"/>
      <c r="AT41" s="118">
        <v>1934</v>
      </c>
      <c r="AU41" s="100">
        <v>7</v>
      </c>
      <c r="AV41" s="100">
        <v>2</v>
      </c>
      <c r="AW41" s="100">
        <v>8</v>
      </c>
      <c r="AX41" s="100">
        <v>11</v>
      </c>
      <c r="AY41" s="100">
        <v>15</v>
      </c>
      <c r="AZ41" s="100">
        <v>22</v>
      </c>
      <c r="BA41" s="100">
        <v>27</v>
      </c>
      <c r="BB41" s="100">
        <v>45</v>
      </c>
      <c r="BC41" s="100">
        <v>106</v>
      </c>
      <c r="BD41" s="100">
        <v>172</v>
      </c>
      <c r="BE41" s="100">
        <v>246</v>
      </c>
      <c r="BF41" s="100">
        <v>324</v>
      </c>
      <c r="BG41" s="100">
        <v>517</v>
      </c>
      <c r="BH41" s="100">
        <v>667</v>
      </c>
      <c r="BI41" s="100">
        <v>801</v>
      </c>
      <c r="BJ41" s="100">
        <v>732</v>
      </c>
      <c r="BK41" s="100">
        <v>454</v>
      </c>
      <c r="BL41" s="100">
        <v>273</v>
      </c>
      <c r="BM41" s="100">
        <v>1</v>
      </c>
      <c r="BN41" s="100">
        <v>4430</v>
      </c>
      <c r="BP41" s="118">
        <v>1934</v>
      </c>
    </row>
    <row r="42" spans="2:68">
      <c r="B42" s="118">
        <v>1935</v>
      </c>
      <c r="C42" s="100">
        <v>11</v>
      </c>
      <c r="D42" s="100">
        <v>5</v>
      </c>
      <c r="E42" s="100">
        <v>3</v>
      </c>
      <c r="F42" s="100">
        <v>5</v>
      </c>
      <c r="G42" s="100">
        <v>8</v>
      </c>
      <c r="H42" s="100">
        <v>10</v>
      </c>
      <c r="I42" s="100">
        <v>14</v>
      </c>
      <c r="J42" s="100">
        <v>22</v>
      </c>
      <c r="K42" s="100">
        <v>45</v>
      </c>
      <c r="L42" s="100">
        <v>85</v>
      </c>
      <c r="M42" s="100">
        <v>123</v>
      </c>
      <c r="N42" s="100">
        <v>157</v>
      </c>
      <c r="O42" s="100">
        <v>258</v>
      </c>
      <c r="P42" s="100">
        <v>365</v>
      </c>
      <c r="Q42" s="100">
        <v>350</v>
      </c>
      <c r="R42" s="100">
        <v>397</v>
      </c>
      <c r="S42" s="100">
        <v>191</v>
      </c>
      <c r="T42" s="100">
        <v>103</v>
      </c>
      <c r="U42" s="100">
        <v>0</v>
      </c>
      <c r="V42" s="100">
        <v>2152</v>
      </c>
      <c r="W42" s="128"/>
      <c r="X42" s="118">
        <v>1935</v>
      </c>
      <c r="Y42" s="100">
        <v>7</v>
      </c>
      <c r="Z42" s="100">
        <v>7</v>
      </c>
      <c r="AA42" s="100">
        <v>3</v>
      </c>
      <c r="AB42" s="100">
        <v>6</v>
      </c>
      <c r="AC42" s="100">
        <v>8</v>
      </c>
      <c r="AD42" s="100">
        <v>15</v>
      </c>
      <c r="AE42" s="100">
        <v>13</v>
      </c>
      <c r="AF42" s="100">
        <v>19</v>
      </c>
      <c r="AG42" s="100">
        <v>53</v>
      </c>
      <c r="AH42" s="100">
        <v>108</v>
      </c>
      <c r="AI42" s="100">
        <v>150</v>
      </c>
      <c r="AJ42" s="100">
        <v>188</v>
      </c>
      <c r="AK42" s="100">
        <v>266</v>
      </c>
      <c r="AL42" s="100">
        <v>411</v>
      </c>
      <c r="AM42" s="100">
        <v>432</v>
      </c>
      <c r="AN42" s="100">
        <v>426</v>
      </c>
      <c r="AO42" s="100">
        <v>271</v>
      </c>
      <c r="AP42" s="100">
        <v>173</v>
      </c>
      <c r="AQ42" s="100">
        <v>0</v>
      </c>
      <c r="AR42" s="100">
        <v>2556</v>
      </c>
      <c r="AS42" s="128"/>
      <c r="AT42" s="118">
        <v>1935</v>
      </c>
      <c r="AU42" s="100">
        <v>18</v>
      </c>
      <c r="AV42" s="100">
        <v>12</v>
      </c>
      <c r="AW42" s="100">
        <v>6</v>
      </c>
      <c r="AX42" s="100">
        <v>11</v>
      </c>
      <c r="AY42" s="100">
        <v>16</v>
      </c>
      <c r="AZ42" s="100">
        <v>25</v>
      </c>
      <c r="BA42" s="100">
        <v>27</v>
      </c>
      <c r="BB42" s="100">
        <v>41</v>
      </c>
      <c r="BC42" s="100">
        <v>98</v>
      </c>
      <c r="BD42" s="100">
        <v>193</v>
      </c>
      <c r="BE42" s="100">
        <v>273</v>
      </c>
      <c r="BF42" s="100">
        <v>345</v>
      </c>
      <c r="BG42" s="100">
        <v>524</v>
      </c>
      <c r="BH42" s="100">
        <v>776</v>
      </c>
      <c r="BI42" s="100">
        <v>782</v>
      </c>
      <c r="BJ42" s="100">
        <v>823</v>
      </c>
      <c r="BK42" s="100">
        <v>462</v>
      </c>
      <c r="BL42" s="100">
        <v>276</v>
      </c>
      <c r="BM42" s="100">
        <v>0</v>
      </c>
      <c r="BN42" s="100">
        <v>4708</v>
      </c>
      <c r="BP42" s="118">
        <v>1935</v>
      </c>
    </row>
    <row r="43" spans="2:68">
      <c r="B43" s="118">
        <v>1936</v>
      </c>
      <c r="C43" s="100">
        <v>7</v>
      </c>
      <c r="D43" s="100">
        <v>4</v>
      </c>
      <c r="E43" s="100">
        <v>5</v>
      </c>
      <c r="F43" s="100">
        <v>9</v>
      </c>
      <c r="G43" s="100">
        <v>4</v>
      </c>
      <c r="H43" s="100">
        <v>4</v>
      </c>
      <c r="I43" s="100">
        <v>5</v>
      </c>
      <c r="J43" s="100">
        <v>17</v>
      </c>
      <c r="K43" s="100">
        <v>46</v>
      </c>
      <c r="L43" s="100">
        <v>92</v>
      </c>
      <c r="M43" s="100">
        <v>136</v>
      </c>
      <c r="N43" s="100">
        <v>173</v>
      </c>
      <c r="O43" s="100">
        <v>241</v>
      </c>
      <c r="P43" s="100">
        <v>349</v>
      </c>
      <c r="Q43" s="100">
        <v>427</v>
      </c>
      <c r="R43" s="100">
        <v>356</v>
      </c>
      <c r="S43" s="100">
        <v>204</v>
      </c>
      <c r="T43" s="100">
        <v>107</v>
      </c>
      <c r="U43" s="100">
        <v>0</v>
      </c>
      <c r="V43" s="100">
        <v>2186</v>
      </c>
      <c r="W43" s="128"/>
      <c r="X43" s="118">
        <v>1936</v>
      </c>
      <c r="Y43" s="100">
        <v>8</v>
      </c>
      <c r="Z43" s="100">
        <v>4</v>
      </c>
      <c r="AA43" s="100">
        <v>1</v>
      </c>
      <c r="AB43" s="100">
        <v>3</v>
      </c>
      <c r="AC43" s="100">
        <v>11</v>
      </c>
      <c r="AD43" s="100">
        <v>8</v>
      </c>
      <c r="AE43" s="100">
        <v>10</v>
      </c>
      <c r="AF43" s="100">
        <v>25</v>
      </c>
      <c r="AG43" s="100">
        <v>63</v>
      </c>
      <c r="AH43" s="100">
        <v>110</v>
      </c>
      <c r="AI43" s="100">
        <v>161</v>
      </c>
      <c r="AJ43" s="100">
        <v>217</v>
      </c>
      <c r="AK43" s="100">
        <v>282</v>
      </c>
      <c r="AL43" s="100">
        <v>370</v>
      </c>
      <c r="AM43" s="100">
        <v>453</v>
      </c>
      <c r="AN43" s="100">
        <v>492</v>
      </c>
      <c r="AO43" s="100">
        <v>311</v>
      </c>
      <c r="AP43" s="100">
        <v>176</v>
      </c>
      <c r="AQ43" s="100">
        <v>0</v>
      </c>
      <c r="AR43" s="100">
        <v>2705</v>
      </c>
      <c r="AS43" s="128"/>
      <c r="AT43" s="118">
        <v>1936</v>
      </c>
      <c r="AU43" s="100">
        <v>15</v>
      </c>
      <c r="AV43" s="100">
        <v>8</v>
      </c>
      <c r="AW43" s="100">
        <v>6</v>
      </c>
      <c r="AX43" s="100">
        <v>12</v>
      </c>
      <c r="AY43" s="100">
        <v>15</v>
      </c>
      <c r="AZ43" s="100">
        <v>12</v>
      </c>
      <c r="BA43" s="100">
        <v>15</v>
      </c>
      <c r="BB43" s="100">
        <v>42</v>
      </c>
      <c r="BC43" s="100">
        <v>109</v>
      </c>
      <c r="BD43" s="100">
        <v>202</v>
      </c>
      <c r="BE43" s="100">
        <v>297</v>
      </c>
      <c r="BF43" s="100">
        <v>390</v>
      </c>
      <c r="BG43" s="100">
        <v>523</v>
      </c>
      <c r="BH43" s="100">
        <v>719</v>
      </c>
      <c r="BI43" s="100">
        <v>880</v>
      </c>
      <c r="BJ43" s="100">
        <v>848</v>
      </c>
      <c r="BK43" s="100">
        <v>515</v>
      </c>
      <c r="BL43" s="100">
        <v>283</v>
      </c>
      <c r="BM43" s="100">
        <v>0</v>
      </c>
      <c r="BN43" s="100">
        <v>4891</v>
      </c>
      <c r="BP43" s="118">
        <v>1936</v>
      </c>
    </row>
    <row r="44" spans="2:68">
      <c r="B44" s="118">
        <v>1937</v>
      </c>
      <c r="C44" s="100">
        <v>6</v>
      </c>
      <c r="D44" s="100">
        <v>2</v>
      </c>
      <c r="E44" s="100">
        <v>3</v>
      </c>
      <c r="F44" s="100">
        <v>6</v>
      </c>
      <c r="G44" s="100">
        <v>9</v>
      </c>
      <c r="H44" s="100">
        <v>7</v>
      </c>
      <c r="I44" s="100">
        <v>11</v>
      </c>
      <c r="J44" s="100">
        <v>32</v>
      </c>
      <c r="K44" s="100">
        <v>45</v>
      </c>
      <c r="L44" s="100">
        <v>75</v>
      </c>
      <c r="M44" s="100">
        <v>123</v>
      </c>
      <c r="N44" s="100">
        <v>182</v>
      </c>
      <c r="O44" s="100">
        <v>273</v>
      </c>
      <c r="P44" s="100">
        <v>324</v>
      </c>
      <c r="Q44" s="100">
        <v>378</v>
      </c>
      <c r="R44" s="100">
        <v>419</v>
      </c>
      <c r="S44" s="100">
        <v>220</v>
      </c>
      <c r="T44" s="100">
        <v>115</v>
      </c>
      <c r="U44" s="100">
        <v>0</v>
      </c>
      <c r="V44" s="100">
        <v>2230</v>
      </c>
      <c r="W44" s="128"/>
      <c r="X44" s="118">
        <v>1937</v>
      </c>
      <c r="Y44" s="100">
        <v>8</v>
      </c>
      <c r="Z44" s="100">
        <v>2</v>
      </c>
      <c r="AA44" s="100">
        <v>3</v>
      </c>
      <c r="AB44" s="100">
        <v>11</v>
      </c>
      <c r="AC44" s="100">
        <v>10</v>
      </c>
      <c r="AD44" s="100">
        <v>13</v>
      </c>
      <c r="AE44" s="100">
        <v>16</v>
      </c>
      <c r="AF44" s="100">
        <v>29</v>
      </c>
      <c r="AG44" s="100">
        <v>80</v>
      </c>
      <c r="AH44" s="100">
        <v>109</v>
      </c>
      <c r="AI44" s="100">
        <v>178</v>
      </c>
      <c r="AJ44" s="100">
        <v>217</v>
      </c>
      <c r="AK44" s="100">
        <v>301</v>
      </c>
      <c r="AL44" s="100">
        <v>387</v>
      </c>
      <c r="AM44" s="100">
        <v>494</v>
      </c>
      <c r="AN44" s="100">
        <v>476</v>
      </c>
      <c r="AO44" s="100">
        <v>303</v>
      </c>
      <c r="AP44" s="100">
        <v>178</v>
      </c>
      <c r="AQ44" s="100">
        <v>0</v>
      </c>
      <c r="AR44" s="100">
        <v>2815</v>
      </c>
      <c r="AS44" s="128"/>
      <c r="AT44" s="118">
        <v>1937</v>
      </c>
      <c r="AU44" s="100">
        <v>14</v>
      </c>
      <c r="AV44" s="100">
        <v>4</v>
      </c>
      <c r="AW44" s="100">
        <v>6</v>
      </c>
      <c r="AX44" s="100">
        <v>17</v>
      </c>
      <c r="AY44" s="100">
        <v>19</v>
      </c>
      <c r="AZ44" s="100">
        <v>20</v>
      </c>
      <c r="BA44" s="100">
        <v>27</v>
      </c>
      <c r="BB44" s="100">
        <v>61</v>
      </c>
      <c r="BC44" s="100">
        <v>125</v>
      </c>
      <c r="BD44" s="100">
        <v>184</v>
      </c>
      <c r="BE44" s="100">
        <v>301</v>
      </c>
      <c r="BF44" s="100">
        <v>399</v>
      </c>
      <c r="BG44" s="100">
        <v>574</v>
      </c>
      <c r="BH44" s="100">
        <v>711</v>
      </c>
      <c r="BI44" s="100">
        <v>872</v>
      </c>
      <c r="BJ44" s="100">
        <v>895</v>
      </c>
      <c r="BK44" s="100">
        <v>523</v>
      </c>
      <c r="BL44" s="100">
        <v>293</v>
      </c>
      <c r="BM44" s="100">
        <v>0</v>
      </c>
      <c r="BN44" s="100">
        <v>5045</v>
      </c>
      <c r="BP44" s="118">
        <v>1937</v>
      </c>
    </row>
    <row r="45" spans="2:68">
      <c r="B45" s="118">
        <v>1938</v>
      </c>
      <c r="C45" s="100">
        <v>11</v>
      </c>
      <c r="D45" s="100">
        <v>3</v>
      </c>
      <c r="E45" s="100">
        <v>9</v>
      </c>
      <c r="F45" s="100">
        <v>10</v>
      </c>
      <c r="G45" s="100">
        <v>9</v>
      </c>
      <c r="H45" s="100">
        <v>8</v>
      </c>
      <c r="I45" s="100">
        <v>12</v>
      </c>
      <c r="J45" s="100">
        <v>29</v>
      </c>
      <c r="K45" s="100">
        <v>29</v>
      </c>
      <c r="L45" s="100">
        <v>87</v>
      </c>
      <c r="M45" s="100">
        <v>126</v>
      </c>
      <c r="N45" s="100">
        <v>196</v>
      </c>
      <c r="O45" s="100">
        <v>259</v>
      </c>
      <c r="P45" s="100">
        <v>342</v>
      </c>
      <c r="Q45" s="100">
        <v>452</v>
      </c>
      <c r="R45" s="100">
        <v>428</v>
      </c>
      <c r="S45" s="100">
        <v>246</v>
      </c>
      <c r="T45" s="100">
        <v>117</v>
      </c>
      <c r="U45" s="100">
        <v>2</v>
      </c>
      <c r="V45" s="100">
        <v>2375</v>
      </c>
      <c r="W45" s="128"/>
      <c r="X45" s="118">
        <v>1938</v>
      </c>
      <c r="Y45" s="100">
        <v>8</v>
      </c>
      <c r="Z45" s="100">
        <v>0</v>
      </c>
      <c r="AA45" s="100">
        <v>3</v>
      </c>
      <c r="AB45" s="100">
        <v>5</v>
      </c>
      <c r="AC45" s="100">
        <v>7</v>
      </c>
      <c r="AD45" s="100">
        <v>11</v>
      </c>
      <c r="AE45" s="100">
        <v>20</v>
      </c>
      <c r="AF45" s="100">
        <v>27</v>
      </c>
      <c r="AG45" s="100">
        <v>59</v>
      </c>
      <c r="AH45" s="100">
        <v>108</v>
      </c>
      <c r="AI45" s="100">
        <v>196</v>
      </c>
      <c r="AJ45" s="100">
        <v>224</v>
      </c>
      <c r="AK45" s="100">
        <v>294</v>
      </c>
      <c r="AL45" s="100">
        <v>396</v>
      </c>
      <c r="AM45" s="100">
        <v>515</v>
      </c>
      <c r="AN45" s="100">
        <v>517</v>
      </c>
      <c r="AO45" s="100">
        <v>364</v>
      </c>
      <c r="AP45" s="100">
        <v>203</v>
      </c>
      <c r="AQ45" s="100">
        <v>0</v>
      </c>
      <c r="AR45" s="100">
        <v>2957</v>
      </c>
      <c r="AS45" s="128"/>
      <c r="AT45" s="118">
        <v>1938</v>
      </c>
      <c r="AU45" s="100">
        <v>19</v>
      </c>
      <c r="AV45" s="100">
        <v>3</v>
      </c>
      <c r="AW45" s="100">
        <v>12</v>
      </c>
      <c r="AX45" s="100">
        <v>15</v>
      </c>
      <c r="AY45" s="100">
        <v>16</v>
      </c>
      <c r="AZ45" s="100">
        <v>19</v>
      </c>
      <c r="BA45" s="100">
        <v>32</v>
      </c>
      <c r="BB45" s="100">
        <v>56</v>
      </c>
      <c r="BC45" s="100">
        <v>88</v>
      </c>
      <c r="BD45" s="100">
        <v>195</v>
      </c>
      <c r="BE45" s="100">
        <v>322</v>
      </c>
      <c r="BF45" s="100">
        <v>420</v>
      </c>
      <c r="BG45" s="100">
        <v>553</v>
      </c>
      <c r="BH45" s="100">
        <v>738</v>
      </c>
      <c r="BI45" s="100">
        <v>967</v>
      </c>
      <c r="BJ45" s="100">
        <v>945</v>
      </c>
      <c r="BK45" s="100">
        <v>610</v>
      </c>
      <c r="BL45" s="100">
        <v>320</v>
      </c>
      <c r="BM45" s="100">
        <v>2</v>
      </c>
      <c r="BN45" s="100">
        <v>5332</v>
      </c>
      <c r="BP45" s="118">
        <v>1938</v>
      </c>
    </row>
    <row r="46" spans="2:68">
      <c r="B46" s="118">
        <v>1939</v>
      </c>
      <c r="C46" s="100">
        <v>5</v>
      </c>
      <c r="D46" s="100">
        <v>1</v>
      </c>
      <c r="E46" s="100">
        <v>2</v>
      </c>
      <c r="F46" s="100">
        <v>4</v>
      </c>
      <c r="G46" s="100">
        <v>6</v>
      </c>
      <c r="H46" s="100">
        <v>16</v>
      </c>
      <c r="I46" s="100">
        <v>11</v>
      </c>
      <c r="J46" s="100">
        <v>21</v>
      </c>
      <c r="K46" s="100">
        <v>42</v>
      </c>
      <c r="L46" s="100">
        <v>76</v>
      </c>
      <c r="M46" s="100">
        <v>148</v>
      </c>
      <c r="N46" s="100">
        <v>187</v>
      </c>
      <c r="O46" s="100">
        <v>250</v>
      </c>
      <c r="P46" s="100">
        <v>360</v>
      </c>
      <c r="Q46" s="100">
        <v>425</v>
      </c>
      <c r="R46" s="100">
        <v>454</v>
      </c>
      <c r="S46" s="100">
        <v>248</v>
      </c>
      <c r="T46" s="100">
        <v>142</v>
      </c>
      <c r="U46" s="100">
        <v>0</v>
      </c>
      <c r="V46" s="100">
        <v>2398</v>
      </c>
      <c r="W46" s="128"/>
      <c r="X46" s="118">
        <v>1939</v>
      </c>
      <c r="Y46" s="100">
        <v>6</v>
      </c>
      <c r="Z46" s="100">
        <v>5</v>
      </c>
      <c r="AA46" s="100">
        <v>2</v>
      </c>
      <c r="AB46" s="100">
        <v>9</v>
      </c>
      <c r="AC46" s="100">
        <v>2</v>
      </c>
      <c r="AD46" s="100">
        <v>15</v>
      </c>
      <c r="AE46" s="100">
        <v>13</v>
      </c>
      <c r="AF46" s="100">
        <v>33</v>
      </c>
      <c r="AG46" s="100">
        <v>67</v>
      </c>
      <c r="AH46" s="100">
        <v>122</v>
      </c>
      <c r="AI46" s="100">
        <v>180</v>
      </c>
      <c r="AJ46" s="100">
        <v>212</v>
      </c>
      <c r="AK46" s="100">
        <v>271</v>
      </c>
      <c r="AL46" s="100">
        <v>425</v>
      </c>
      <c r="AM46" s="100">
        <v>476</v>
      </c>
      <c r="AN46" s="100">
        <v>546</v>
      </c>
      <c r="AO46" s="100">
        <v>380</v>
      </c>
      <c r="AP46" s="100">
        <v>233</v>
      </c>
      <c r="AQ46" s="100">
        <v>0</v>
      </c>
      <c r="AR46" s="100">
        <v>2997</v>
      </c>
      <c r="AS46" s="128"/>
      <c r="AT46" s="118">
        <v>1939</v>
      </c>
      <c r="AU46" s="100">
        <v>11</v>
      </c>
      <c r="AV46" s="100">
        <v>6</v>
      </c>
      <c r="AW46" s="100">
        <v>4</v>
      </c>
      <c r="AX46" s="100">
        <v>13</v>
      </c>
      <c r="AY46" s="100">
        <v>8</v>
      </c>
      <c r="AZ46" s="100">
        <v>31</v>
      </c>
      <c r="BA46" s="100">
        <v>24</v>
      </c>
      <c r="BB46" s="100">
        <v>54</v>
      </c>
      <c r="BC46" s="100">
        <v>109</v>
      </c>
      <c r="BD46" s="100">
        <v>198</v>
      </c>
      <c r="BE46" s="100">
        <v>328</v>
      </c>
      <c r="BF46" s="100">
        <v>399</v>
      </c>
      <c r="BG46" s="100">
        <v>521</v>
      </c>
      <c r="BH46" s="100">
        <v>785</v>
      </c>
      <c r="BI46" s="100">
        <v>901</v>
      </c>
      <c r="BJ46" s="100">
        <v>1000</v>
      </c>
      <c r="BK46" s="100">
        <v>628</v>
      </c>
      <c r="BL46" s="100">
        <v>375</v>
      </c>
      <c r="BM46" s="100">
        <v>0</v>
      </c>
      <c r="BN46" s="100">
        <v>5395</v>
      </c>
      <c r="BP46" s="118">
        <v>1939</v>
      </c>
    </row>
    <row r="47" spans="2:68">
      <c r="B47" s="119">
        <v>1940</v>
      </c>
      <c r="C47" s="100">
        <v>8</v>
      </c>
      <c r="D47" s="100">
        <v>2</v>
      </c>
      <c r="E47" s="100">
        <v>2</v>
      </c>
      <c r="F47" s="100">
        <v>3</v>
      </c>
      <c r="G47" s="100">
        <v>7</v>
      </c>
      <c r="H47" s="100">
        <v>11</v>
      </c>
      <c r="I47" s="100">
        <v>12</v>
      </c>
      <c r="J47" s="100">
        <v>27</v>
      </c>
      <c r="K47" s="100">
        <v>52</v>
      </c>
      <c r="L47" s="100">
        <v>82</v>
      </c>
      <c r="M47" s="100">
        <v>152</v>
      </c>
      <c r="N47" s="100">
        <v>241</v>
      </c>
      <c r="O47" s="100">
        <v>272</v>
      </c>
      <c r="P47" s="100">
        <v>370</v>
      </c>
      <c r="Q47" s="100">
        <v>372</v>
      </c>
      <c r="R47" s="100">
        <v>454</v>
      </c>
      <c r="S47" s="100">
        <v>261</v>
      </c>
      <c r="T47" s="100">
        <v>141</v>
      </c>
      <c r="U47" s="100">
        <v>1</v>
      </c>
      <c r="V47" s="100">
        <v>2470</v>
      </c>
      <c r="W47" s="128"/>
      <c r="X47" s="119">
        <v>1940</v>
      </c>
      <c r="Y47" s="100">
        <v>3</v>
      </c>
      <c r="Z47" s="100">
        <v>2</v>
      </c>
      <c r="AA47" s="100">
        <v>2</v>
      </c>
      <c r="AB47" s="100">
        <v>5</v>
      </c>
      <c r="AC47" s="100">
        <v>2</v>
      </c>
      <c r="AD47" s="100">
        <v>10</v>
      </c>
      <c r="AE47" s="100">
        <v>11</v>
      </c>
      <c r="AF47" s="100">
        <v>32</v>
      </c>
      <c r="AG47" s="100">
        <v>61</v>
      </c>
      <c r="AH47" s="100">
        <v>113</v>
      </c>
      <c r="AI47" s="100">
        <v>190</v>
      </c>
      <c r="AJ47" s="100">
        <v>235</v>
      </c>
      <c r="AK47" s="100">
        <v>302</v>
      </c>
      <c r="AL47" s="100">
        <v>401</v>
      </c>
      <c r="AM47" s="100">
        <v>507</v>
      </c>
      <c r="AN47" s="100">
        <v>565</v>
      </c>
      <c r="AO47" s="100">
        <v>379</v>
      </c>
      <c r="AP47" s="100">
        <v>226</v>
      </c>
      <c r="AQ47" s="100">
        <v>0</v>
      </c>
      <c r="AR47" s="100">
        <v>3046</v>
      </c>
      <c r="AS47" s="128"/>
      <c r="AT47" s="119">
        <v>1940</v>
      </c>
      <c r="AU47" s="100">
        <v>11</v>
      </c>
      <c r="AV47" s="100">
        <v>4</v>
      </c>
      <c r="AW47" s="100">
        <v>4</v>
      </c>
      <c r="AX47" s="100">
        <v>8</v>
      </c>
      <c r="AY47" s="100">
        <v>9</v>
      </c>
      <c r="AZ47" s="100">
        <v>21</v>
      </c>
      <c r="BA47" s="100">
        <v>23</v>
      </c>
      <c r="BB47" s="100">
        <v>59</v>
      </c>
      <c r="BC47" s="100">
        <v>113</v>
      </c>
      <c r="BD47" s="100">
        <v>195</v>
      </c>
      <c r="BE47" s="100">
        <v>342</v>
      </c>
      <c r="BF47" s="100">
        <v>476</v>
      </c>
      <c r="BG47" s="100">
        <v>574</v>
      </c>
      <c r="BH47" s="100">
        <v>771</v>
      </c>
      <c r="BI47" s="100">
        <v>879</v>
      </c>
      <c r="BJ47" s="100">
        <v>1019</v>
      </c>
      <c r="BK47" s="100">
        <v>640</v>
      </c>
      <c r="BL47" s="100">
        <v>367</v>
      </c>
      <c r="BM47" s="100">
        <v>1</v>
      </c>
      <c r="BN47" s="100">
        <v>5516</v>
      </c>
      <c r="BP47" s="119">
        <v>1940</v>
      </c>
    </row>
    <row r="48" spans="2:68">
      <c r="B48" s="119">
        <v>1941</v>
      </c>
      <c r="C48" s="100">
        <v>3</v>
      </c>
      <c r="D48" s="100">
        <v>2</v>
      </c>
      <c r="E48" s="100">
        <v>2</v>
      </c>
      <c r="F48" s="100">
        <v>7</v>
      </c>
      <c r="G48" s="100">
        <v>3</v>
      </c>
      <c r="H48" s="100">
        <v>16</v>
      </c>
      <c r="I48" s="100">
        <v>13</v>
      </c>
      <c r="J48" s="100">
        <v>28</v>
      </c>
      <c r="K48" s="100">
        <v>30</v>
      </c>
      <c r="L48" s="100">
        <v>94</v>
      </c>
      <c r="M48" s="100">
        <v>166</v>
      </c>
      <c r="N48" s="100">
        <v>233</v>
      </c>
      <c r="O48" s="100">
        <v>315</v>
      </c>
      <c r="P48" s="100">
        <v>347</v>
      </c>
      <c r="Q48" s="100">
        <v>432</v>
      </c>
      <c r="R48" s="100">
        <v>430</v>
      </c>
      <c r="S48" s="100">
        <v>284</v>
      </c>
      <c r="T48" s="100">
        <v>150</v>
      </c>
      <c r="U48" s="100">
        <v>0</v>
      </c>
      <c r="V48" s="100">
        <v>2555</v>
      </c>
      <c r="W48" s="128"/>
      <c r="X48" s="119">
        <v>1941</v>
      </c>
      <c r="Y48" s="100">
        <v>3</v>
      </c>
      <c r="Z48" s="100">
        <v>4</v>
      </c>
      <c r="AA48" s="100">
        <v>2</v>
      </c>
      <c r="AB48" s="100">
        <v>4</v>
      </c>
      <c r="AC48" s="100">
        <v>6</v>
      </c>
      <c r="AD48" s="100">
        <v>12</v>
      </c>
      <c r="AE48" s="100">
        <v>14</v>
      </c>
      <c r="AF48" s="100">
        <v>19</v>
      </c>
      <c r="AG48" s="100">
        <v>56</v>
      </c>
      <c r="AH48" s="100">
        <v>136</v>
      </c>
      <c r="AI48" s="100">
        <v>219</v>
      </c>
      <c r="AJ48" s="100">
        <v>276</v>
      </c>
      <c r="AK48" s="100">
        <v>352</v>
      </c>
      <c r="AL48" s="100">
        <v>436</v>
      </c>
      <c r="AM48" s="100">
        <v>560</v>
      </c>
      <c r="AN48" s="100">
        <v>568</v>
      </c>
      <c r="AO48" s="100">
        <v>449</v>
      </c>
      <c r="AP48" s="100">
        <v>286</v>
      </c>
      <c r="AQ48" s="100">
        <v>0</v>
      </c>
      <c r="AR48" s="100">
        <v>3402</v>
      </c>
      <c r="AS48" s="128"/>
      <c r="AT48" s="119">
        <v>1941</v>
      </c>
      <c r="AU48" s="100">
        <v>6</v>
      </c>
      <c r="AV48" s="100">
        <v>6</v>
      </c>
      <c r="AW48" s="100">
        <v>4</v>
      </c>
      <c r="AX48" s="100">
        <v>11</v>
      </c>
      <c r="AY48" s="100">
        <v>9</v>
      </c>
      <c r="AZ48" s="100">
        <v>28</v>
      </c>
      <c r="BA48" s="100">
        <v>27</v>
      </c>
      <c r="BB48" s="100">
        <v>47</v>
      </c>
      <c r="BC48" s="100">
        <v>86</v>
      </c>
      <c r="BD48" s="100">
        <v>230</v>
      </c>
      <c r="BE48" s="100">
        <v>385</v>
      </c>
      <c r="BF48" s="100">
        <v>509</v>
      </c>
      <c r="BG48" s="100">
        <v>667</v>
      </c>
      <c r="BH48" s="100">
        <v>783</v>
      </c>
      <c r="BI48" s="100">
        <v>992</v>
      </c>
      <c r="BJ48" s="100">
        <v>998</v>
      </c>
      <c r="BK48" s="100">
        <v>733</v>
      </c>
      <c r="BL48" s="100">
        <v>436</v>
      </c>
      <c r="BM48" s="100">
        <v>0</v>
      </c>
      <c r="BN48" s="100">
        <v>5957</v>
      </c>
      <c r="BP48" s="119">
        <v>1941</v>
      </c>
    </row>
    <row r="49" spans="2:68">
      <c r="B49" s="119">
        <v>1942</v>
      </c>
      <c r="C49" s="100">
        <v>8</v>
      </c>
      <c r="D49" s="100">
        <v>2</v>
      </c>
      <c r="E49" s="100">
        <v>1</v>
      </c>
      <c r="F49" s="100">
        <v>5</v>
      </c>
      <c r="G49" s="100">
        <v>5</v>
      </c>
      <c r="H49" s="100">
        <v>9</v>
      </c>
      <c r="I49" s="100">
        <v>16</v>
      </c>
      <c r="J49" s="100">
        <v>15</v>
      </c>
      <c r="K49" s="100">
        <v>54</v>
      </c>
      <c r="L49" s="100">
        <v>104</v>
      </c>
      <c r="M49" s="100">
        <v>178</v>
      </c>
      <c r="N49" s="100">
        <v>245</v>
      </c>
      <c r="O49" s="100">
        <v>338</v>
      </c>
      <c r="P49" s="100">
        <v>351</v>
      </c>
      <c r="Q49" s="100">
        <v>471</v>
      </c>
      <c r="R49" s="100">
        <v>499</v>
      </c>
      <c r="S49" s="100">
        <v>329</v>
      </c>
      <c r="T49" s="100">
        <v>156</v>
      </c>
      <c r="U49" s="100">
        <v>0</v>
      </c>
      <c r="V49" s="100">
        <v>2786</v>
      </c>
      <c r="W49" s="128"/>
      <c r="X49" s="119">
        <v>1942</v>
      </c>
      <c r="Y49" s="100">
        <v>8</v>
      </c>
      <c r="Z49" s="100">
        <v>2</v>
      </c>
      <c r="AA49" s="100">
        <v>5</v>
      </c>
      <c r="AB49" s="100">
        <v>2</v>
      </c>
      <c r="AC49" s="100">
        <v>2</v>
      </c>
      <c r="AD49" s="100">
        <v>18</v>
      </c>
      <c r="AE49" s="100">
        <v>21</v>
      </c>
      <c r="AF49" s="100">
        <v>31</v>
      </c>
      <c r="AG49" s="100">
        <v>60</v>
      </c>
      <c r="AH49" s="100">
        <v>139</v>
      </c>
      <c r="AI49" s="100">
        <v>242</v>
      </c>
      <c r="AJ49" s="100">
        <v>305</v>
      </c>
      <c r="AK49" s="100">
        <v>356</v>
      </c>
      <c r="AL49" s="100">
        <v>490</v>
      </c>
      <c r="AM49" s="100">
        <v>582</v>
      </c>
      <c r="AN49" s="100">
        <v>683</v>
      </c>
      <c r="AO49" s="100">
        <v>472</v>
      </c>
      <c r="AP49" s="100">
        <v>273</v>
      </c>
      <c r="AQ49" s="100">
        <v>0</v>
      </c>
      <c r="AR49" s="100">
        <v>3691</v>
      </c>
      <c r="AS49" s="128"/>
      <c r="AT49" s="119">
        <v>1942</v>
      </c>
      <c r="AU49" s="100">
        <v>16</v>
      </c>
      <c r="AV49" s="100">
        <v>4</v>
      </c>
      <c r="AW49" s="100">
        <v>6</v>
      </c>
      <c r="AX49" s="100">
        <v>7</v>
      </c>
      <c r="AY49" s="100">
        <v>7</v>
      </c>
      <c r="AZ49" s="100">
        <v>27</v>
      </c>
      <c r="BA49" s="100">
        <v>37</v>
      </c>
      <c r="BB49" s="100">
        <v>46</v>
      </c>
      <c r="BC49" s="100">
        <v>114</v>
      </c>
      <c r="BD49" s="100">
        <v>243</v>
      </c>
      <c r="BE49" s="100">
        <v>420</v>
      </c>
      <c r="BF49" s="100">
        <v>550</v>
      </c>
      <c r="BG49" s="100">
        <v>694</v>
      </c>
      <c r="BH49" s="100">
        <v>841</v>
      </c>
      <c r="BI49" s="100">
        <v>1053</v>
      </c>
      <c r="BJ49" s="100">
        <v>1182</v>
      </c>
      <c r="BK49" s="100">
        <v>801</v>
      </c>
      <c r="BL49" s="100">
        <v>429</v>
      </c>
      <c r="BM49" s="100">
        <v>0</v>
      </c>
      <c r="BN49" s="100">
        <v>6477</v>
      </c>
      <c r="BP49" s="119">
        <v>1942</v>
      </c>
    </row>
    <row r="50" spans="2:68">
      <c r="B50" s="119">
        <v>1943</v>
      </c>
      <c r="C50" s="100">
        <v>8</v>
      </c>
      <c r="D50" s="100">
        <v>6</v>
      </c>
      <c r="E50" s="100">
        <v>3</v>
      </c>
      <c r="F50" s="100">
        <v>2</v>
      </c>
      <c r="G50" s="100">
        <v>4</v>
      </c>
      <c r="H50" s="100">
        <v>12</v>
      </c>
      <c r="I50" s="100">
        <v>11</v>
      </c>
      <c r="J50" s="100">
        <v>26</v>
      </c>
      <c r="K50" s="100">
        <v>54</v>
      </c>
      <c r="L50" s="100">
        <v>78</v>
      </c>
      <c r="M50" s="100">
        <v>181</v>
      </c>
      <c r="N50" s="100">
        <v>262</v>
      </c>
      <c r="O50" s="100">
        <v>331</v>
      </c>
      <c r="P50" s="100">
        <v>401</v>
      </c>
      <c r="Q50" s="100">
        <v>414</v>
      </c>
      <c r="R50" s="100">
        <v>492</v>
      </c>
      <c r="S50" s="100">
        <v>325</v>
      </c>
      <c r="T50" s="100">
        <v>158</v>
      </c>
      <c r="U50" s="100">
        <v>1</v>
      </c>
      <c r="V50" s="100">
        <v>2769</v>
      </c>
      <c r="W50" s="128"/>
      <c r="X50" s="119">
        <v>1943</v>
      </c>
      <c r="Y50" s="100">
        <v>6</v>
      </c>
      <c r="Z50" s="100">
        <v>1</v>
      </c>
      <c r="AA50" s="100">
        <v>3</v>
      </c>
      <c r="AB50" s="100">
        <v>0</v>
      </c>
      <c r="AC50" s="100">
        <v>1</v>
      </c>
      <c r="AD50" s="100">
        <v>10</v>
      </c>
      <c r="AE50" s="100">
        <v>14</v>
      </c>
      <c r="AF50" s="100">
        <v>35</v>
      </c>
      <c r="AG50" s="100">
        <v>78</v>
      </c>
      <c r="AH50" s="100">
        <v>146</v>
      </c>
      <c r="AI50" s="100">
        <v>254</v>
      </c>
      <c r="AJ50" s="100">
        <v>306</v>
      </c>
      <c r="AK50" s="100">
        <v>390</v>
      </c>
      <c r="AL50" s="100">
        <v>475</v>
      </c>
      <c r="AM50" s="100">
        <v>580</v>
      </c>
      <c r="AN50" s="100">
        <v>618</v>
      </c>
      <c r="AO50" s="100">
        <v>494</v>
      </c>
      <c r="AP50" s="100">
        <v>303</v>
      </c>
      <c r="AQ50" s="100">
        <v>0</v>
      </c>
      <c r="AR50" s="100">
        <v>3714</v>
      </c>
      <c r="AS50" s="128"/>
      <c r="AT50" s="119">
        <v>1943</v>
      </c>
      <c r="AU50" s="100">
        <v>14</v>
      </c>
      <c r="AV50" s="100">
        <v>7</v>
      </c>
      <c r="AW50" s="100">
        <v>6</v>
      </c>
      <c r="AX50" s="100">
        <v>2</v>
      </c>
      <c r="AY50" s="100">
        <v>5</v>
      </c>
      <c r="AZ50" s="100">
        <v>22</v>
      </c>
      <c r="BA50" s="100">
        <v>25</v>
      </c>
      <c r="BB50" s="100">
        <v>61</v>
      </c>
      <c r="BC50" s="100">
        <v>132</v>
      </c>
      <c r="BD50" s="100">
        <v>224</v>
      </c>
      <c r="BE50" s="100">
        <v>435</v>
      </c>
      <c r="BF50" s="100">
        <v>568</v>
      </c>
      <c r="BG50" s="100">
        <v>721</v>
      </c>
      <c r="BH50" s="100">
        <v>876</v>
      </c>
      <c r="BI50" s="100">
        <v>994</v>
      </c>
      <c r="BJ50" s="100">
        <v>1110</v>
      </c>
      <c r="BK50" s="100">
        <v>819</v>
      </c>
      <c r="BL50" s="100">
        <v>461</v>
      </c>
      <c r="BM50" s="100">
        <v>1</v>
      </c>
      <c r="BN50" s="100">
        <v>6483</v>
      </c>
      <c r="BP50" s="119">
        <v>1943</v>
      </c>
    </row>
    <row r="51" spans="2:68">
      <c r="B51" s="119">
        <v>1944</v>
      </c>
      <c r="C51" s="100">
        <v>8</v>
      </c>
      <c r="D51" s="100">
        <v>2</v>
      </c>
      <c r="E51" s="100">
        <v>7</v>
      </c>
      <c r="F51" s="100">
        <v>7</v>
      </c>
      <c r="G51" s="100">
        <v>4</v>
      </c>
      <c r="H51" s="100">
        <v>6</v>
      </c>
      <c r="I51" s="100">
        <v>13</v>
      </c>
      <c r="J51" s="100">
        <v>18</v>
      </c>
      <c r="K51" s="100">
        <v>50</v>
      </c>
      <c r="L51" s="100">
        <v>83</v>
      </c>
      <c r="M51" s="100">
        <v>176</v>
      </c>
      <c r="N51" s="100">
        <v>254</v>
      </c>
      <c r="O51" s="100">
        <v>325</v>
      </c>
      <c r="P51" s="100">
        <v>396</v>
      </c>
      <c r="Q51" s="100">
        <v>433</v>
      </c>
      <c r="R51" s="100">
        <v>447</v>
      </c>
      <c r="S51" s="100">
        <v>335</v>
      </c>
      <c r="T51" s="100">
        <v>176</v>
      </c>
      <c r="U51" s="100">
        <v>0</v>
      </c>
      <c r="V51" s="100">
        <v>2740</v>
      </c>
      <c r="W51" s="128"/>
      <c r="X51" s="119">
        <v>1944</v>
      </c>
      <c r="Y51" s="100">
        <v>11</v>
      </c>
      <c r="Z51" s="100">
        <v>1</v>
      </c>
      <c r="AA51" s="100">
        <v>1</v>
      </c>
      <c r="AB51" s="100">
        <v>3</v>
      </c>
      <c r="AC51" s="100">
        <v>1</v>
      </c>
      <c r="AD51" s="100">
        <v>15</v>
      </c>
      <c r="AE51" s="100">
        <v>27</v>
      </c>
      <c r="AF51" s="100">
        <v>29</v>
      </c>
      <c r="AG51" s="100">
        <v>73</v>
      </c>
      <c r="AH51" s="100">
        <v>134</v>
      </c>
      <c r="AI51" s="100">
        <v>235</v>
      </c>
      <c r="AJ51" s="100">
        <v>309</v>
      </c>
      <c r="AK51" s="100">
        <v>394</v>
      </c>
      <c r="AL51" s="100">
        <v>476</v>
      </c>
      <c r="AM51" s="100">
        <v>611</v>
      </c>
      <c r="AN51" s="100">
        <v>652</v>
      </c>
      <c r="AO51" s="100">
        <v>500</v>
      </c>
      <c r="AP51" s="100">
        <v>303</v>
      </c>
      <c r="AQ51" s="100">
        <v>0</v>
      </c>
      <c r="AR51" s="100">
        <v>3775</v>
      </c>
      <c r="AS51" s="128"/>
      <c r="AT51" s="119">
        <v>1944</v>
      </c>
      <c r="AU51" s="100">
        <v>19</v>
      </c>
      <c r="AV51" s="100">
        <v>3</v>
      </c>
      <c r="AW51" s="100">
        <v>8</v>
      </c>
      <c r="AX51" s="100">
        <v>10</v>
      </c>
      <c r="AY51" s="100">
        <v>5</v>
      </c>
      <c r="AZ51" s="100">
        <v>21</v>
      </c>
      <c r="BA51" s="100">
        <v>40</v>
      </c>
      <c r="BB51" s="100">
        <v>47</v>
      </c>
      <c r="BC51" s="100">
        <v>123</v>
      </c>
      <c r="BD51" s="100">
        <v>217</v>
      </c>
      <c r="BE51" s="100">
        <v>411</v>
      </c>
      <c r="BF51" s="100">
        <v>563</v>
      </c>
      <c r="BG51" s="100">
        <v>719</v>
      </c>
      <c r="BH51" s="100">
        <v>872</v>
      </c>
      <c r="BI51" s="100">
        <v>1044</v>
      </c>
      <c r="BJ51" s="100">
        <v>1099</v>
      </c>
      <c r="BK51" s="100">
        <v>835</v>
      </c>
      <c r="BL51" s="100">
        <v>479</v>
      </c>
      <c r="BM51" s="100">
        <v>0</v>
      </c>
      <c r="BN51" s="100">
        <v>6515</v>
      </c>
      <c r="BP51" s="119">
        <v>1944</v>
      </c>
    </row>
    <row r="52" spans="2:68">
      <c r="B52" s="119">
        <v>1945</v>
      </c>
      <c r="C52" s="100">
        <v>8</v>
      </c>
      <c r="D52" s="100">
        <v>4</v>
      </c>
      <c r="E52" s="100">
        <v>3</v>
      </c>
      <c r="F52" s="100">
        <v>5</v>
      </c>
      <c r="G52" s="100">
        <v>5</v>
      </c>
      <c r="H52" s="100">
        <v>6</v>
      </c>
      <c r="I52" s="100">
        <v>16</v>
      </c>
      <c r="J52" s="100">
        <v>33</v>
      </c>
      <c r="K52" s="100">
        <v>50</v>
      </c>
      <c r="L52" s="100">
        <v>88</v>
      </c>
      <c r="M52" s="100">
        <v>165</v>
      </c>
      <c r="N52" s="100">
        <v>302</v>
      </c>
      <c r="O52" s="100">
        <v>384</v>
      </c>
      <c r="P52" s="100">
        <v>474</v>
      </c>
      <c r="Q52" s="100">
        <v>462</v>
      </c>
      <c r="R52" s="100">
        <v>439</v>
      </c>
      <c r="S52" s="100">
        <v>369</v>
      </c>
      <c r="T52" s="100">
        <v>191</v>
      </c>
      <c r="U52" s="100">
        <v>0</v>
      </c>
      <c r="V52" s="100">
        <v>3004</v>
      </c>
      <c r="W52" s="128"/>
      <c r="X52" s="119">
        <v>1945</v>
      </c>
      <c r="Y52" s="100">
        <v>3</v>
      </c>
      <c r="Z52" s="100">
        <v>1</v>
      </c>
      <c r="AA52" s="100">
        <v>1</v>
      </c>
      <c r="AB52" s="100">
        <v>7</v>
      </c>
      <c r="AC52" s="100">
        <v>3</v>
      </c>
      <c r="AD52" s="100">
        <v>11</v>
      </c>
      <c r="AE52" s="100">
        <v>17</v>
      </c>
      <c r="AF52" s="100">
        <v>45</v>
      </c>
      <c r="AG52" s="100">
        <v>70</v>
      </c>
      <c r="AH52" s="100">
        <v>158</v>
      </c>
      <c r="AI52" s="100">
        <v>266</v>
      </c>
      <c r="AJ52" s="100">
        <v>289</v>
      </c>
      <c r="AK52" s="100">
        <v>391</v>
      </c>
      <c r="AL52" s="100">
        <v>520</v>
      </c>
      <c r="AM52" s="100">
        <v>586</v>
      </c>
      <c r="AN52" s="100">
        <v>677</v>
      </c>
      <c r="AO52" s="100">
        <v>506</v>
      </c>
      <c r="AP52" s="100">
        <v>288</v>
      </c>
      <c r="AQ52" s="100">
        <v>0</v>
      </c>
      <c r="AR52" s="100">
        <v>3839</v>
      </c>
      <c r="AS52" s="128"/>
      <c r="AT52" s="119">
        <v>1945</v>
      </c>
      <c r="AU52" s="100">
        <v>11</v>
      </c>
      <c r="AV52" s="100">
        <v>5</v>
      </c>
      <c r="AW52" s="100">
        <v>4</v>
      </c>
      <c r="AX52" s="100">
        <v>12</v>
      </c>
      <c r="AY52" s="100">
        <v>8</v>
      </c>
      <c r="AZ52" s="100">
        <v>17</v>
      </c>
      <c r="BA52" s="100">
        <v>33</v>
      </c>
      <c r="BB52" s="100">
        <v>78</v>
      </c>
      <c r="BC52" s="100">
        <v>120</v>
      </c>
      <c r="BD52" s="100">
        <v>246</v>
      </c>
      <c r="BE52" s="100">
        <v>431</v>
      </c>
      <c r="BF52" s="100">
        <v>591</v>
      </c>
      <c r="BG52" s="100">
        <v>775</v>
      </c>
      <c r="BH52" s="100">
        <v>994</v>
      </c>
      <c r="BI52" s="100">
        <v>1048</v>
      </c>
      <c r="BJ52" s="100">
        <v>1116</v>
      </c>
      <c r="BK52" s="100">
        <v>875</v>
      </c>
      <c r="BL52" s="100">
        <v>479</v>
      </c>
      <c r="BM52" s="100">
        <v>0</v>
      </c>
      <c r="BN52" s="100">
        <v>6843</v>
      </c>
      <c r="BP52" s="119">
        <v>1945</v>
      </c>
    </row>
    <row r="53" spans="2:68">
      <c r="B53" s="119">
        <v>1946</v>
      </c>
      <c r="C53" s="100">
        <v>5</v>
      </c>
      <c r="D53" s="100">
        <v>2</v>
      </c>
      <c r="E53" s="100">
        <v>1</v>
      </c>
      <c r="F53" s="100">
        <v>12</v>
      </c>
      <c r="G53" s="100">
        <v>3</v>
      </c>
      <c r="H53" s="100">
        <v>8</v>
      </c>
      <c r="I53" s="100">
        <v>16</v>
      </c>
      <c r="J53" s="100">
        <v>32</v>
      </c>
      <c r="K53" s="100">
        <v>47</v>
      </c>
      <c r="L53" s="100">
        <v>112</v>
      </c>
      <c r="M53" s="100">
        <v>198</v>
      </c>
      <c r="N53" s="100">
        <v>320</v>
      </c>
      <c r="O53" s="100">
        <v>405</v>
      </c>
      <c r="P53" s="100">
        <v>442</v>
      </c>
      <c r="Q53" s="100">
        <v>454</v>
      </c>
      <c r="R53" s="100">
        <v>463</v>
      </c>
      <c r="S53" s="100">
        <v>312</v>
      </c>
      <c r="T53" s="100">
        <v>240</v>
      </c>
      <c r="U53" s="100">
        <v>1</v>
      </c>
      <c r="V53" s="100">
        <v>3073</v>
      </c>
      <c r="W53" s="128"/>
      <c r="X53" s="119">
        <v>1946</v>
      </c>
      <c r="Y53" s="100">
        <v>5</v>
      </c>
      <c r="Z53" s="100">
        <v>0</v>
      </c>
      <c r="AA53" s="100">
        <v>0</v>
      </c>
      <c r="AB53" s="100">
        <v>5</v>
      </c>
      <c r="AC53" s="100">
        <v>3</v>
      </c>
      <c r="AD53" s="100">
        <v>9</v>
      </c>
      <c r="AE53" s="100">
        <v>24</v>
      </c>
      <c r="AF53" s="100">
        <v>36</v>
      </c>
      <c r="AG53" s="100">
        <v>76</v>
      </c>
      <c r="AH53" s="100">
        <v>151</v>
      </c>
      <c r="AI53" s="100">
        <v>272</v>
      </c>
      <c r="AJ53" s="100">
        <v>326</v>
      </c>
      <c r="AK53" s="100">
        <v>452</v>
      </c>
      <c r="AL53" s="100">
        <v>510</v>
      </c>
      <c r="AM53" s="100">
        <v>662</v>
      </c>
      <c r="AN53" s="100">
        <v>653</v>
      </c>
      <c r="AO53" s="100">
        <v>546</v>
      </c>
      <c r="AP53" s="100">
        <v>331</v>
      </c>
      <c r="AQ53" s="100">
        <v>1</v>
      </c>
      <c r="AR53" s="100">
        <v>4062</v>
      </c>
      <c r="AS53" s="128"/>
      <c r="AT53" s="119">
        <v>1946</v>
      </c>
      <c r="AU53" s="100">
        <v>10</v>
      </c>
      <c r="AV53" s="100">
        <v>2</v>
      </c>
      <c r="AW53" s="100">
        <v>1</v>
      </c>
      <c r="AX53" s="100">
        <v>17</v>
      </c>
      <c r="AY53" s="100">
        <v>6</v>
      </c>
      <c r="AZ53" s="100">
        <v>17</v>
      </c>
      <c r="BA53" s="100">
        <v>40</v>
      </c>
      <c r="BB53" s="100">
        <v>68</v>
      </c>
      <c r="BC53" s="100">
        <v>123</v>
      </c>
      <c r="BD53" s="100">
        <v>263</v>
      </c>
      <c r="BE53" s="100">
        <v>470</v>
      </c>
      <c r="BF53" s="100">
        <v>646</v>
      </c>
      <c r="BG53" s="100">
        <v>857</v>
      </c>
      <c r="BH53" s="100">
        <v>952</v>
      </c>
      <c r="BI53" s="100">
        <v>1116</v>
      </c>
      <c r="BJ53" s="100">
        <v>1116</v>
      </c>
      <c r="BK53" s="100">
        <v>858</v>
      </c>
      <c r="BL53" s="100">
        <v>571</v>
      </c>
      <c r="BM53" s="100">
        <v>2</v>
      </c>
      <c r="BN53" s="100">
        <v>7135</v>
      </c>
      <c r="BP53" s="119">
        <v>1946</v>
      </c>
    </row>
    <row r="54" spans="2:68">
      <c r="B54" s="119">
        <v>1947</v>
      </c>
      <c r="C54" s="100">
        <v>5</v>
      </c>
      <c r="D54" s="100">
        <v>4</v>
      </c>
      <c r="E54" s="100">
        <v>3</v>
      </c>
      <c r="F54" s="100">
        <v>3</v>
      </c>
      <c r="G54" s="100">
        <v>5</v>
      </c>
      <c r="H54" s="100">
        <v>11</v>
      </c>
      <c r="I54" s="100">
        <v>22</v>
      </c>
      <c r="J54" s="100">
        <v>31</v>
      </c>
      <c r="K54" s="100">
        <v>60</v>
      </c>
      <c r="L54" s="100">
        <v>101</v>
      </c>
      <c r="M54" s="100">
        <v>189</v>
      </c>
      <c r="N54" s="100">
        <v>332</v>
      </c>
      <c r="O54" s="100">
        <v>418</v>
      </c>
      <c r="P54" s="100">
        <v>505</v>
      </c>
      <c r="Q54" s="100">
        <v>452</v>
      </c>
      <c r="R54" s="100">
        <v>463</v>
      </c>
      <c r="S54" s="100">
        <v>357</v>
      </c>
      <c r="T54" s="100">
        <v>204</v>
      </c>
      <c r="U54" s="100">
        <v>0</v>
      </c>
      <c r="V54" s="100">
        <v>3165</v>
      </c>
      <c r="W54" s="128"/>
      <c r="X54" s="119">
        <v>1947</v>
      </c>
      <c r="Y54" s="100">
        <v>5</v>
      </c>
      <c r="Z54" s="100">
        <v>0</v>
      </c>
      <c r="AA54" s="100">
        <v>4</v>
      </c>
      <c r="AB54" s="100">
        <v>1</v>
      </c>
      <c r="AC54" s="100">
        <v>3</v>
      </c>
      <c r="AD54" s="100">
        <v>12</v>
      </c>
      <c r="AE54" s="100">
        <v>23</v>
      </c>
      <c r="AF54" s="100">
        <v>24</v>
      </c>
      <c r="AG54" s="100">
        <v>83</v>
      </c>
      <c r="AH54" s="100">
        <v>147</v>
      </c>
      <c r="AI54" s="100">
        <v>277</v>
      </c>
      <c r="AJ54" s="100">
        <v>327</v>
      </c>
      <c r="AK54" s="100">
        <v>427</v>
      </c>
      <c r="AL54" s="100">
        <v>517</v>
      </c>
      <c r="AM54" s="100">
        <v>639</v>
      </c>
      <c r="AN54" s="100">
        <v>671</v>
      </c>
      <c r="AO54" s="100">
        <v>557</v>
      </c>
      <c r="AP54" s="100">
        <v>379</v>
      </c>
      <c r="AQ54" s="100">
        <v>0</v>
      </c>
      <c r="AR54" s="100">
        <v>4096</v>
      </c>
      <c r="AS54" s="128"/>
      <c r="AT54" s="119">
        <v>1947</v>
      </c>
      <c r="AU54" s="100">
        <v>10</v>
      </c>
      <c r="AV54" s="100">
        <v>4</v>
      </c>
      <c r="AW54" s="100">
        <v>7</v>
      </c>
      <c r="AX54" s="100">
        <v>4</v>
      </c>
      <c r="AY54" s="100">
        <v>8</v>
      </c>
      <c r="AZ54" s="100">
        <v>23</v>
      </c>
      <c r="BA54" s="100">
        <v>45</v>
      </c>
      <c r="BB54" s="100">
        <v>55</v>
      </c>
      <c r="BC54" s="100">
        <v>143</v>
      </c>
      <c r="BD54" s="100">
        <v>248</v>
      </c>
      <c r="BE54" s="100">
        <v>466</v>
      </c>
      <c r="BF54" s="100">
        <v>659</v>
      </c>
      <c r="BG54" s="100">
        <v>845</v>
      </c>
      <c r="BH54" s="100">
        <v>1022</v>
      </c>
      <c r="BI54" s="100">
        <v>1091</v>
      </c>
      <c r="BJ54" s="100">
        <v>1134</v>
      </c>
      <c r="BK54" s="100">
        <v>914</v>
      </c>
      <c r="BL54" s="100">
        <v>583</v>
      </c>
      <c r="BM54" s="100">
        <v>0</v>
      </c>
      <c r="BN54" s="100">
        <v>7261</v>
      </c>
      <c r="BP54" s="119">
        <v>1947</v>
      </c>
    </row>
    <row r="55" spans="2:68">
      <c r="B55" s="119">
        <v>1948</v>
      </c>
      <c r="C55" s="100">
        <v>10</v>
      </c>
      <c r="D55" s="100">
        <v>5</v>
      </c>
      <c r="E55" s="100">
        <v>6</v>
      </c>
      <c r="F55" s="100">
        <v>8</v>
      </c>
      <c r="G55" s="100">
        <v>3</v>
      </c>
      <c r="H55" s="100">
        <v>9</v>
      </c>
      <c r="I55" s="100">
        <v>14</v>
      </c>
      <c r="J55" s="100">
        <v>31</v>
      </c>
      <c r="K55" s="100">
        <v>62</v>
      </c>
      <c r="L55" s="100">
        <v>134</v>
      </c>
      <c r="M55" s="100">
        <v>217</v>
      </c>
      <c r="N55" s="100">
        <v>356</v>
      </c>
      <c r="O55" s="100">
        <v>436</v>
      </c>
      <c r="P55" s="100">
        <v>519</v>
      </c>
      <c r="Q55" s="100">
        <v>536</v>
      </c>
      <c r="R55" s="100">
        <v>506</v>
      </c>
      <c r="S55" s="100">
        <v>403</v>
      </c>
      <c r="T55" s="100">
        <v>237</v>
      </c>
      <c r="U55" s="100">
        <v>3</v>
      </c>
      <c r="V55" s="100">
        <v>3495</v>
      </c>
      <c r="W55" s="128"/>
      <c r="X55" s="119">
        <v>1948</v>
      </c>
      <c r="Y55" s="100">
        <v>7</v>
      </c>
      <c r="Z55" s="100">
        <v>1</v>
      </c>
      <c r="AA55" s="100">
        <v>3</v>
      </c>
      <c r="AB55" s="100">
        <v>1</v>
      </c>
      <c r="AC55" s="100">
        <v>9</v>
      </c>
      <c r="AD55" s="100">
        <v>16</v>
      </c>
      <c r="AE55" s="100">
        <v>17</v>
      </c>
      <c r="AF55" s="100">
        <v>44</v>
      </c>
      <c r="AG55" s="100">
        <v>89</v>
      </c>
      <c r="AH55" s="100">
        <v>149</v>
      </c>
      <c r="AI55" s="100">
        <v>276</v>
      </c>
      <c r="AJ55" s="100">
        <v>348</v>
      </c>
      <c r="AK55" s="100">
        <v>475</v>
      </c>
      <c r="AL55" s="100">
        <v>586</v>
      </c>
      <c r="AM55" s="100">
        <v>698</v>
      </c>
      <c r="AN55" s="100">
        <v>781</v>
      </c>
      <c r="AO55" s="100">
        <v>610</v>
      </c>
      <c r="AP55" s="100">
        <v>447</v>
      </c>
      <c r="AQ55" s="100">
        <v>1</v>
      </c>
      <c r="AR55" s="100">
        <v>4558</v>
      </c>
      <c r="AS55" s="128"/>
      <c r="AT55" s="119">
        <v>1948</v>
      </c>
      <c r="AU55" s="100">
        <v>17</v>
      </c>
      <c r="AV55" s="100">
        <v>6</v>
      </c>
      <c r="AW55" s="100">
        <v>9</v>
      </c>
      <c r="AX55" s="100">
        <v>9</v>
      </c>
      <c r="AY55" s="100">
        <v>12</v>
      </c>
      <c r="AZ55" s="100">
        <v>25</v>
      </c>
      <c r="BA55" s="100">
        <v>31</v>
      </c>
      <c r="BB55" s="100">
        <v>75</v>
      </c>
      <c r="BC55" s="100">
        <v>151</v>
      </c>
      <c r="BD55" s="100">
        <v>283</v>
      </c>
      <c r="BE55" s="100">
        <v>493</v>
      </c>
      <c r="BF55" s="100">
        <v>704</v>
      </c>
      <c r="BG55" s="100">
        <v>911</v>
      </c>
      <c r="BH55" s="100">
        <v>1105</v>
      </c>
      <c r="BI55" s="100">
        <v>1234</v>
      </c>
      <c r="BJ55" s="100">
        <v>1287</v>
      </c>
      <c r="BK55" s="100">
        <v>1013</v>
      </c>
      <c r="BL55" s="100">
        <v>684</v>
      </c>
      <c r="BM55" s="100">
        <v>4</v>
      </c>
      <c r="BN55" s="100">
        <v>8053</v>
      </c>
      <c r="BP55" s="119">
        <v>1948</v>
      </c>
    </row>
    <row r="56" spans="2:68">
      <c r="B56" s="119">
        <v>1949</v>
      </c>
      <c r="C56" s="100">
        <v>12</v>
      </c>
      <c r="D56" s="100">
        <v>0</v>
      </c>
      <c r="E56" s="100">
        <v>3</v>
      </c>
      <c r="F56" s="100">
        <v>3</v>
      </c>
      <c r="G56" s="100">
        <v>5</v>
      </c>
      <c r="H56" s="100">
        <v>12</v>
      </c>
      <c r="I56" s="100">
        <v>17</v>
      </c>
      <c r="J56" s="100">
        <v>28</v>
      </c>
      <c r="K56" s="100">
        <v>69</v>
      </c>
      <c r="L56" s="100">
        <v>121</v>
      </c>
      <c r="M56" s="100">
        <v>197</v>
      </c>
      <c r="N56" s="100">
        <v>295</v>
      </c>
      <c r="O56" s="100">
        <v>480</v>
      </c>
      <c r="P56" s="100">
        <v>562</v>
      </c>
      <c r="Q56" s="100">
        <v>575</v>
      </c>
      <c r="R56" s="100">
        <v>532</v>
      </c>
      <c r="S56" s="100">
        <v>408</v>
      </c>
      <c r="T56" s="100">
        <v>267</v>
      </c>
      <c r="U56" s="100">
        <v>0</v>
      </c>
      <c r="V56" s="100">
        <v>3586</v>
      </c>
      <c r="W56" s="128"/>
      <c r="X56" s="119">
        <v>1949</v>
      </c>
      <c r="Y56" s="100">
        <v>8</v>
      </c>
      <c r="Z56" s="100">
        <v>0</v>
      </c>
      <c r="AA56" s="100">
        <v>1</v>
      </c>
      <c r="AB56" s="100">
        <v>5</v>
      </c>
      <c r="AC56" s="100">
        <v>5</v>
      </c>
      <c r="AD56" s="100">
        <v>12</v>
      </c>
      <c r="AE56" s="100">
        <v>19</v>
      </c>
      <c r="AF56" s="100">
        <v>40</v>
      </c>
      <c r="AG56" s="100">
        <v>89</v>
      </c>
      <c r="AH56" s="100">
        <v>174</v>
      </c>
      <c r="AI56" s="100">
        <v>289</v>
      </c>
      <c r="AJ56" s="100">
        <v>366</v>
      </c>
      <c r="AK56" s="100">
        <v>474</v>
      </c>
      <c r="AL56" s="100">
        <v>600</v>
      </c>
      <c r="AM56" s="100">
        <v>721</v>
      </c>
      <c r="AN56" s="100">
        <v>789</v>
      </c>
      <c r="AO56" s="100">
        <v>652</v>
      </c>
      <c r="AP56" s="100">
        <v>509</v>
      </c>
      <c r="AQ56" s="100">
        <v>0</v>
      </c>
      <c r="AR56" s="100">
        <v>4753</v>
      </c>
      <c r="AS56" s="128"/>
      <c r="AT56" s="119">
        <v>1949</v>
      </c>
      <c r="AU56" s="100">
        <v>20</v>
      </c>
      <c r="AV56" s="100">
        <v>0</v>
      </c>
      <c r="AW56" s="100">
        <v>4</v>
      </c>
      <c r="AX56" s="100">
        <v>8</v>
      </c>
      <c r="AY56" s="100">
        <v>10</v>
      </c>
      <c r="AZ56" s="100">
        <v>24</v>
      </c>
      <c r="BA56" s="100">
        <v>36</v>
      </c>
      <c r="BB56" s="100">
        <v>68</v>
      </c>
      <c r="BC56" s="100">
        <v>158</v>
      </c>
      <c r="BD56" s="100">
        <v>295</v>
      </c>
      <c r="BE56" s="100">
        <v>486</v>
      </c>
      <c r="BF56" s="100">
        <v>661</v>
      </c>
      <c r="BG56" s="100">
        <v>954</v>
      </c>
      <c r="BH56" s="100">
        <v>1162</v>
      </c>
      <c r="BI56" s="100">
        <v>1296</v>
      </c>
      <c r="BJ56" s="100">
        <v>1321</v>
      </c>
      <c r="BK56" s="100">
        <v>1060</v>
      </c>
      <c r="BL56" s="100">
        <v>776</v>
      </c>
      <c r="BM56" s="100">
        <v>0</v>
      </c>
      <c r="BN56" s="100">
        <v>8339</v>
      </c>
      <c r="BP56" s="119">
        <v>1949</v>
      </c>
    </row>
    <row r="57" spans="2:68">
      <c r="B57" s="120">
        <v>1950</v>
      </c>
      <c r="C57" s="100">
        <v>5</v>
      </c>
      <c r="D57" s="100">
        <v>1</v>
      </c>
      <c r="E57" s="100">
        <v>3</v>
      </c>
      <c r="F57" s="100">
        <v>4</v>
      </c>
      <c r="G57" s="100">
        <v>10</v>
      </c>
      <c r="H57" s="100">
        <v>19</v>
      </c>
      <c r="I57" s="100">
        <v>19</v>
      </c>
      <c r="J57" s="100">
        <v>32</v>
      </c>
      <c r="K57" s="100">
        <v>65</v>
      </c>
      <c r="L57" s="100">
        <v>128</v>
      </c>
      <c r="M57" s="100">
        <v>206</v>
      </c>
      <c r="N57" s="100">
        <v>359</v>
      </c>
      <c r="O57" s="100">
        <v>514</v>
      </c>
      <c r="P57" s="100">
        <v>589</v>
      </c>
      <c r="Q57" s="100">
        <v>686</v>
      </c>
      <c r="R57" s="100">
        <v>623</v>
      </c>
      <c r="S57" s="100">
        <v>475</v>
      </c>
      <c r="T57" s="100">
        <v>296</v>
      </c>
      <c r="U57" s="100">
        <v>1</v>
      </c>
      <c r="V57" s="100">
        <v>4035</v>
      </c>
      <c r="W57" s="128"/>
      <c r="X57" s="120">
        <v>1950</v>
      </c>
      <c r="Y57" s="100">
        <v>8</v>
      </c>
      <c r="Z57" s="100">
        <v>0</v>
      </c>
      <c r="AA57" s="100">
        <v>6</v>
      </c>
      <c r="AB57" s="100">
        <v>3</v>
      </c>
      <c r="AC57" s="100">
        <v>8</v>
      </c>
      <c r="AD57" s="100">
        <v>15</v>
      </c>
      <c r="AE57" s="100">
        <v>14</v>
      </c>
      <c r="AF57" s="100">
        <v>52</v>
      </c>
      <c r="AG57" s="100">
        <v>85</v>
      </c>
      <c r="AH57" s="100">
        <v>152</v>
      </c>
      <c r="AI57" s="100">
        <v>309</v>
      </c>
      <c r="AJ57" s="100">
        <v>392</v>
      </c>
      <c r="AK57" s="100">
        <v>516</v>
      </c>
      <c r="AL57" s="100">
        <v>723</v>
      </c>
      <c r="AM57" s="100">
        <v>806</v>
      </c>
      <c r="AN57" s="100">
        <v>896</v>
      </c>
      <c r="AO57" s="100">
        <v>773</v>
      </c>
      <c r="AP57" s="100">
        <v>593</v>
      </c>
      <c r="AQ57" s="100">
        <v>0</v>
      </c>
      <c r="AR57" s="100">
        <v>5351</v>
      </c>
      <c r="AS57" s="128"/>
      <c r="AT57" s="120">
        <v>1950</v>
      </c>
      <c r="AU57" s="100">
        <v>13</v>
      </c>
      <c r="AV57" s="100">
        <v>1</v>
      </c>
      <c r="AW57" s="100">
        <v>9</v>
      </c>
      <c r="AX57" s="100">
        <v>7</v>
      </c>
      <c r="AY57" s="100">
        <v>18</v>
      </c>
      <c r="AZ57" s="100">
        <v>34</v>
      </c>
      <c r="BA57" s="100">
        <v>33</v>
      </c>
      <c r="BB57" s="100">
        <v>84</v>
      </c>
      <c r="BC57" s="100">
        <v>150</v>
      </c>
      <c r="BD57" s="100">
        <v>280</v>
      </c>
      <c r="BE57" s="100">
        <v>515</v>
      </c>
      <c r="BF57" s="100">
        <v>751</v>
      </c>
      <c r="BG57" s="100">
        <v>1030</v>
      </c>
      <c r="BH57" s="100">
        <v>1312</v>
      </c>
      <c r="BI57" s="100">
        <v>1492</v>
      </c>
      <c r="BJ57" s="100">
        <v>1519</v>
      </c>
      <c r="BK57" s="100">
        <v>1248</v>
      </c>
      <c r="BL57" s="100">
        <v>889</v>
      </c>
      <c r="BM57" s="100">
        <v>1</v>
      </c>
      <c r="BN57" s="100">
        <v>9386</v>
      </c>
      <c r="BP57" s="120">
        <v>1950</v>
      </c>
    </row>
    <row r="58" spans="2:68">
      <c r="B58" s="120">
        <v>1951</v>
      </c>
      <c r="C58" s="100">
        <v>10</v>
      </c>
      <c r="D58" s="100">
        <v>2</v>
      </c>
      <c r="E58" s="100">
        <v>2</v>
      </c>
      <c r="F58" s="100">
        <v>5</v>
      </c>
      <c r="G58" s="100">
        <v>10</v>
      </c>
      <c r="H58" s="100">
        <v>16</v>
      </c>
      <c r="I58" s="100">
        <v>20</v>
      </c>
      <c r="J58" s="100">
        <v>48</v>
      </c>
      <c r="K58" s="100">
        <v>103</v>
      </c>
      <c r="L58" s="100">
        <v>130</v>
      </c>
      <c r="M58" s="100">
        <v>233</v>
      </c>
      <c r="N58" s="100">
        <v>387</v>
      </c>
      <c r="O58" s="100">
        <v>558</v>
      </c>
      <c r="P58" s="100">
        <v>641</v>
      </c>
      <c r="Q58" s="100">
        <v>692</v>
      </c>
      <c r="R58" s="100">
        <v>653</v>
      </c>
      <c r="S58" s="100">
        <v>472</v>
      </c>
      <c r="T58" s="100">
        <v>317</v>
      </c>
      <c r="U58" s="100">
        <v>1</v>
      </c>
      <c r="V58" s="100">
        <v>4300</v>
      </c>
      <c r="W58" s="128"/>
      <c r="X58" s="120">
        <v>1951</v>
      </c>
      <c r="Y58" s="100">
        <v>2</v>
      </c>
      <c r="Z58" s="100">
        <v>0</v>
      </c>
      <c r="AA58" s="100">
        <v>1</v>
      </c>
      <c r="AB58" s="100">
        <v>3</v>
      </c>
      <c r="AC58" s="100">
        <v>4</v>
      </c>
      <c r="AD58" s="100">
        <v>13</v>
      </c>
      <c r="AE58" s="100">
        <v>25</v>
      </c>
      <c r="AF58" s="100">
        <v>57</v>
      </c>
      <c r="AG58" s="100">
        <v>103</v>
      </c>
      <c r="AH58" s="100">
        <v>180</v>
      </c>
      <c r="AI58" s="100">
        <v>310</v>
      </c>
      <c r="AJ58" s="100">
        <v>384</v>
      </c>
      <c r="AK58" s="100">
        <v>606</v>
      </c>
      <c r="AL58" s="100">
        <v>700</v>
      </c>
      <c r="AM58" s="100">
        <v>956</v>
      </c>
      <c r="AN58" s="100">
        <v>950</v>
      </c>
      <c r="AO58" s="100">
        <v>846</v>
      </c>
      <c r="AP58" s="100">
        <v>638</v>
      </c>
      <c r="AQ58" s="100">
        <v>3</v>
      </c>
      <c r="AR58" s="100">
        <v>5781</v>
      </c>
      <c r="AS58" s="128"/>
      <c r="AT58" s="120">
        <v>1951</v>
      </c>
      <c r="AU58" s="100">
        <v>12</v>
      </c>
      <c r="AV58" s="100">
        <v>2</v>
      </c>
      <c r="AW58" s="100">
        <v>3</v>
      </c>
      <c r="AX58" s="100">
        <v>8</v>
      </c>
      <c r="AY58" s="100">
        <v>14</v>
      </c>
      <c r="AZ58" s="100">
        <v>29</v>
      </c>
      <c r="BA58" s="100">
        <v>45</v>
      </c>
      <c r="BB58" s="100">
        <v>105</v>
      </c>
      <c r="BC58" s="100">
        <v>206</v>
      </c>
      <c r="BD58" s="100">
        <v>310</v>
      </c>
      <c r="BE58" s="100">
        <v>543</v>
      </c>
      <c r="BF58" s="100">
        <v>771</v>
      </c>
      <c r="BG58" s="100">
        <v>1164</v>
      </c>
      <c r="BH58" s="100">
        <v>1341</v>
      </c>
      <c r="BI58" s="100">
        <v>1648</v>
      </c>
      <c r="BJ58" s="100">
        <v>1603</v>
      </c>
      <c r="BK58" s="100">
        <v>1318</v>
      </c>
      <c r="BL58" s="100">
        <v>955</v>
      </c>
      <c r="BM58" s="100">
        <v>4</v>
      </c>
      <c r="BN58" s="100">
        <v>10081</v>
      </c>
      <c r="BP58" s="120">
        <v>1951</v>
      </c>
    </row>
    <row r="59" spans="2:68">
      <c r="B59" s="120">
        <v>1952</v>
      </c>
      <c r="C59" s="100">
        <v>4</v>
      </c>
      <c r="D59" s="100">
        <v>3</v>
      </c>
      <c r="E59" s="100">
        <v>2</v>
      </c>
      <c r="F59" s="100">
        <v>0</v>
      </c>
      <c r="G59" s="100">
        <v>11</v>
      </c>
      <c r="H59" s="100">
        <v>20</v>
      </c>
      <c r="I59" s="100">
        <v>30</v>
      </c>
      <c r="J59" s="100">
        <v>50</v>
      </c>
      <c r="K59" s="100">
        <v>65</v>
      </c>
      <c r="L59" s="100">
        <v>146</v>
      </c>
      <c r="M59" s="100">
        <v>250</v>
      </c>
      <c r="N59" s="100">
        <v>366</v>
      </c>
      <c r="O59" s="100">
        <v>604</v>
      </c>
      <c r="P59" s="100">
        <v>763</v>
      </c>
      <c r="Q59" s="100">
        <v>749</v>
      </c>
      <c r="R59" s="100">
        <v>702</v>
      </c>
      <c r="S59" s="100">
        <v>561</v>
      </c>
      <c r="T59" s="100">
        <v>348</v>
      </c>
      <c r="U59" s="100">
        <v>1</v>
      </c>
      <c r="V59" s="100">
        <v>4675</v>
      </c>
      <c r="W59" s="128"/>
      <c r="X59" s="120">
        <v>1952</v>
      </c>
      <c r="Y59" s="100">
        <v>4</v>
      </c>
      <c r="Z59" s="100">
        <v>0</v>
      </c>
      <c r="AA59" s="100">
        <v>5</v>
      </c>
      <c r="AB59" s="100">
        <v>3</v>
      </c>
      <c r="AC59" s="100">
        <v>8</v>
      </c>
      <c r="AD59" s="100">
        <v>15</v>
      </c>
      <c r="AE59" s="100">
        <v>29</v>
      </c>
      <c r="AF59" s="100">
        <v>59</v>
      </c>
      <c r="AG59" s="100">
        <v>105</v>
      </c>
      <c r="AH59" s="100">
        <v>196</v>
      </c>
      <c r="AI59" s="100">
        <v>330</v>
      </c>
      <c r="AJ59" s="100">
        <v>408</v>
      </c>
      <c r="AK59" s="100">
        <v>611</v>
      </c>
      <c r="AL59" s="100">
        <v>781</v>
      </c>
      <c r="AM59" s="100">
        <v>909</v>
      </c>
      <c r="AN59" s="100">
        <v>1017</v>
      </c>
      <c r="AO59" s="100">
        <v>912</v>
      </c>
      <c r="AP59" s="100">
        <v>731</v>
      </c>
      <c r="AQ59" s="100">
        <v>0</v>
      </c>
      <c r="AR59" s="100">
        <v>6123</v>
      </c>
      <c r="AS59" s="128"/>
      <c r="AT59" s="120">
        <v>1952</v>
      </c>
      <c r="AU59" s="100">
        <v>8</v>
      </c>
      <c r="AV59" s="100">
        <v>3</v>
      </c>
      <c r="AW59" s="100">
        <v>7</v>
      </c>
      <c r="AX59" s="100">
        <v>3</v>
      </c>
      <c r="AY59" s="100">
        <v>19</v>
      </c>
      <c r="AZ59" s="100">
        <v>35</v>
      </c>
      <c r="BA59" s="100">
        <v>59</v>
      </c>
      <c r="BB59" s="100">
        <v>109</v>
      </c>
      <c r="BC59" s="100">
        <v>170</v>
      </c>
      <c r="BD59" s="100">
        <v>342</v>
      </c>
      <c r="BE59" s="100">
        <v>580</v>
      </c>
      <c r="BF59" s="100">
        <v>774</v>
      </c>
      <c r="BG59" s="100">
        <v>1215</v>
      </c>
      <c r="BH59" s="100">
        <v>1544</v>
      </c>
      <c r="BI59" s="100">
        <v>1658</v>
      </c>
      <c r="BJ59" s="100">
        <v>1719</v>
      </c>
      <c r="BK59" s="100">
        <v>1473</v>
      </c>
      <c r="BL59" s="100">
        <v>1079</v>
      </c>
      <c r="BM59" s="100">
        <v>1</v>
      </c>
      <c r="BN59" s="100">
        <v>10798</v>
      </c>
      <c r="BP59" s="120">
        <v>1952</v>
      </c>
    </row>
    <row r="60" spans="2:68">
      <c r="B60" s="120">
        <v>1953</v>
      </c>
      <c r="C60" s="100">
        <v>5</v>
      </c>
      <c r="D60" s="100">
        <v>4</v>
      </c>
      <c r="E60" s="100">
        <v>3</v>
      </c>
      <c r="F60" s="100">
        <v>6</v>
      </c>
      <c r="G60" s="100">
        <v>14</v>
      </c>
      <c r="H60" s="100">
        <v>10</v>
      </c>
      <c r="I60" s="100">
        <v>26</v>
      </c>
      <c r="J60" s="100">
        <v>47</v>
      </c>
      <c r="K60" s="100">
        <v>88</v>
      </c>
      <c r="L60" s="100">
        <v>141</v>
      </c>
      <c r="M60" s="100">
        <v>236</v>
      </c>
      <c r="N60" s="100">
        <v>367</v>
      </c>
      <c r="O60" s="100">
        <v>552</v>
      </c>
      <c r="P60" s="100">
        <v>740</v>
      </c>
      <c r="Q60" s="100">
        <v>800</v>
      </c>
      <c r="R60" s="100">
        <v>691</v>
      </c>
      <c r="S60" s="100">
        <v>535</v>
      </c>
      <c r="T60" s="100">
        <v>347</v>
      </c>
      <c r="U60" s="100">
        <v>0</v>
      </c>
      <c r="V60" s="100">
        <v>4612</v>
      </c>
      <c r="W60" s="128"/>
      <c r="X60" s="120">
        <v>1953</v>
      </c>
      <c r="Y60" s="100">
        <v>4</v>
      </c>
      <c r="Z60" s="100">
        <v>2</v>
      </c>
      <c r="AA60" s="100">
        <v>0</v>
      </c>
      <c r="AB60" s="100">
        <v>4</v>
      </c>
      <c r="AC60" s="100">
        <v>7</v>
      </c>
      <c r="AD60" s="100">
        <v>10</v>
      </c>
      <c r="AE60" s="100">
        <v>23</v>
      </c>
      <c r="AF60" s="100">
        <v>52</v>
      </c>
      <c r="AG60" s="100">
        <v>83</v>
      </c>
      <c r="AH60" s="100">
        <v>190</v>
      </c>
      <c r="AI60" s="100">
        <v>300</v>
      </c>
      <c r="AJ60" s="100">
        <v>393</v>
      </c>
      <c r="AK60" s="100">
        <v>580</v>
      </c>
      <c r="AL60" s="100">
        <v>749</v>
      </c>
      <c r="AM60" s="100">
        <v>970</v>
      </c>
      <c r="AN60" s="100">
        <v>1075</v>
      </c>
      <c r="AO60" s="100">
        <v>896</v>
      </c>
      <c r="AP60" s="100">
        <v>723</v>
      </c>
      <c r="AQ60" s="100">
        <v>2</v>
      </c>
      <c r="AR60" s="100">
        <v>6063</v>
      </c>
      <c r="AS60" s="128"/>
      <c r="AT60" s="120">
        <v>1953</v>
      </c>
      <c r="AU60" s="100">
        <v>9</v>
      </c>
      <c r="AV60" s="100">
        <v>6</v>
      </c>
      <c r="AW60" s="100">
        <v>3</v>
      </c>
      <c r="AX60" s="100">
        <v>10</v>
      </c>
      <c r="AY60" s="100">
        <v>21</v>
      </c>
      <c r="AZ60" s="100">
        <v>20</v>
      </c>
      <c r="BA60" s="100">
        <v>49</v>
      </c>
      <c r="BB60" s="100">
        <v>99</v>
      </c>
      <c r="BC60" s="100">
        <v>171</v>
      </c>
      <c r="BD60" s="100">
        <v>331</v>
      </c>
      <c r="BE60" s="100">
        <v>536</v>
      </c>
      <c r="BF60" s="100">
        <v>760</v>
      </c>
      <c r="BG60" s="100">
        <v>1132</v>
      </c>
      <c r="BH60" s="100">
        <v>1489</v>
      </c>
      <c r="BI60" s="100">
        <v>1770</v>
      </c>
      <c r="BJ60" s="100">
        <v>1766</v>
      </c>
      <c r="BK60" s="100">
        <v>1431</v>
      </c>
      <c r="BL60" s="100">
        <v>1070</v>
      </c>
      <c r="BM60" s="100">
        <v>2</v>
      </c>
      <c r="BN60" s="100">
        <v>10675</v>
      </c>
      <c r="BP60" s="120">
        <v>1953</v>
      </c>
    </row>
    <row r="61" spans="2:68">
      <c r="B61" s="120">
        <v>1954</v>
      </c>
      <c r="C61" s="100">
        <v>7</v>
      </c>
      <c r="D61" s="100">
        <v>0</v>
      </c>
      <c r="E61" s="100">
        <v>2</v>
      </c>
      <c r="F61" s="100">
        <v>1</v>
      </c>
      <c r="G61" s="100">
        <v>3</v>
      </c>
      <c r="H61" s="100">
        <v>12</v>
      </c>
      <c r="I61" s="100">
        <v>26</v>
      </c>
      <c r="J61" s="100">
        <v>48</v>
      </c>
      <c r="K61" s="100">
        <v>90</v>
      </c>
      <c r="L61" s="100">
        <v>138</v>
      </c>
      <c r="M61" s="100">
        <v>249</v>
      </c>
      <c r="N61" s="100">
        <v>351</v>
      </c>
      <c r="O61" s="100">
        <v>545</v>
      </c>
      <c r="P61" s="100">
        <v>695</v>
      </c>
      <c r="Q61" s="100">
        <v>793</v>
      </c>
      <c r="R61" s="100">
        <v>738</v>
      </c>
      <c r="S61" s="100">
        <v>563</v>
      </c>
      <c r="T61" s="100">
        <v>409</v>
      </c>
      <c r="U61" s="100">
        <v>1</v>
      </c>
      <c r="V61" s="100">
        <v>4671</v>
      </c>
      <c r="W61" s="128"/>
      <c r="X61" s="120">
        <v>1954</v>
      </c>
      <c r="Y61" s="100">
        <v>9</v>
      </c>
      <c r="Z61" s="100">
        <v>1</v>
      </c>
      <c r="AA61" s="100">
        <v>3</v>
      </c>
      <c r="AB61" s="100">
        <v>5</v>
      </c>
      <c r="AC61" s="100">
        <v>4</v>
      </c>
      <c r="AD61" s="100">
        <v>15</v>
      </c>
      <c r="AE61" s="100">
        <v>22</v>
      </c>
      <c r="AF61" s="100">
        <v>50</v>
      </c>
      <c r="AG61" s="100">
        <v>104</v>
      </c>
      <c r="AH61" s="100">
        <v>193</v>
      </c>
      <c r="AI61" s="100">
        <v>324</v>
      </c>
      <c r="AJ61" s="100">
        <v>382</v>
      </c>
      <c r="AK61" s="100">
        <v>547</v>
      </c>
      <c r="AL61" s="100">
        <v>787</v>
      </c>
      <c r="AM61" s="100">
        <v>1042</v>
      </c>
      <c r="AN61" s="100">
        <v>1080</v>
      </c>
      <c r="AO61" s="100">
        <v>951</v>
      </c>
      <c r="AP61" s="100">
        <v>772</v>
      </c>
      <c r="AQ61" s="100">
        <v>1</v>
      </c>
      <c r="AR61" s="100">
        <v>6292</v>
      </c>
      <c r="AS61" s="128"/>
      <c r="AT61" s="120">
        <v>1954</v>
      </c>
      <c r="AU61" s="100">
        <v>16</v>
      </c>
      <c r="AV61" s="100">
        <v>1</v>
      </c>
      <c r="AW61" s="100">
        <v>5</v>
      </c>
      <c r="AX61" s="100">
        <v>6</v>
      </c>
      <c r="AY61" s="100">
        <v>7</v>
      </c>
      <c r="AZ61" s="100">
        <v>27</v>
      </c>
      <c r="BA61" s="100">
        <v>48</v>
      </c>
      <c r="BB61" s="100">
        <v>98</v>
      </c>
      <c r="BC61" s="100">
        <v>194</v>
      </c>
      <c r="BD61" s="100">
        <v>331</v>
      </c>
      <c r="BE61" s="100">
        <v>573</v>
      </c>
      <c r="BF61" s="100">
        <v>733</v>
      </c>
      <c r="BG61" s="100">
        <v>1092</v>
      </c>
      <c r="BH61" s="100">
        <v>1482</v>
      </c>
      <c r="BI61" s="100">
        <v>1835</v>
      </c>
      <c r="BJ61" s="100">
        <v>1818</v>
      </c>
      <c r="BK61" s="100">
        <v>1514</v>
      </c>
      <c r="BL61" s="100">
        <v>1181</v>
      </c>
      <c r="BM61" s="100">
        <v>2</v>
      </c>
      <c r="BN61" s="100">
        <v>10963</v>
      </c>
      <c r="BP61" s="120">
        <v>1954</v>
      </c>
    </row>
    <row r="62" spans="2:68">
      <c r="B62" s="120">
        <v>1955</v>
      </c>
      <c r="C62" s="100">
        <v>5</v>
      </c>
      <c r="D62" s="100">
        <v>2</v>
      </c>
      <c r="E62" s="100">
        <v>4</v>
      </c>
      <c r="F62" s="100">
        <v>5</v>
      </c>
      <c r="G62" s="100">
        <v>5</v>
      </c>
      <c r="H62" s="100">
        <v>10</v>
      </c>
      <c r="I62" s="100">
        <v>27</v>
      </c>
      <c r="J62" s="100">
        <v>40</v>
      </c>
      <c r="K62" s="100">
        <v>77</v>
      </c>
      <c r="L62" s="100">
        <v>170</v>
      </c>
      <c r="M62" s="100">
        <v>216</v>
      </c>
      <c r="N62" s="100">
        <v>343</v>
      </c>
      <c r="O62" s="100">
        <v>481</v>
      </c>
      <c r="P62" s="100">
        <v>750</v>
      </c>
      <c r="Q62" s="100">
        <v>808</v>
      </c>
      <c r="R62" s="100">
        <v>807</v>
      </c>
      <c r="S62" s="100">
        <v>572</v>
      </c>
      <c r="T62" s="100">
        <v>489</v>
      </c>
      <c r="U62" s="100">
        <v>0</v>
      </c>
      <c r="V62" s="100">
        <v>4811</v>
      </c>
      <c r="W62" s="128"/>
      <c r="X62" s="120">
        <v>1955</v>
      </c>
      <c r="Y62" s="100">
        <v>5</v>
      </c>
      <c r="Z62" s="100">
        <v>2</v>
      </c>
      <c r="AA62" s="100">
        <v>3</v>
      </c>
      <c r="AB62" s="100">
        <v>2</v>
      </c>
      <c r="AC62" s="100">
        <v>5</v>
      </c>
      <c r="AD62" s="100">
        <v>9</v>
      </c>
      <c r="AE62" s="100">
        <v>25</v>
      </c>
      <c r="AF62" s="100">
        <v>47</v>
      </c>
      <c r="AG62" s="100">
        <v>95</v>
      </c>
      <c r="AH62" s="100">
        <v>161</v>
      </c>
      <c r="AI62" s="100">
        <v>259</v>
      </c>
      <c r="AJ62" s="100">
        <v>339</v>
      </c>
      <c r="AK62" s="100">
        <v>515</v>
      </c>
      <c r="AL62" s="100">
        <v>782</v>
      </c>
      <c r="AM62" s="100">
        <v>1000</v>
      </c>
      <c r="AN62" s="100">
        <v>1179</v>
      </c>
      <c r="AO62" s="100">
        <v>942</v>
      </c>
      <c r="AP62" s="100">
        <v>854</v>
      </c>
      <c r="AQ62" s="100">
        <v>0</v>
      </c>
      <c r="AR62" s="100">
        <v>6224</v>
      </c>
      <c r="AS62" s="128"/>
      <c r="AT62" s="120">
        <v>1955</v>
      </c>
      <c r="AU62" s="100">
        <v>10</v>
      </c>
      <c r="AV62" s="100">
        <v>4</v>
      </c>
      <c r="AW62" s="100">
        <v>7</v>
      </c>
      <c r="AX62" s="100">
        <v>7</v>
      </c>
      <c r="AY62" s="100">
        <v>10</v>
      </c>
      <c r="AZ62" s="100">
        <v>19</v>
      </c>
      <c r="BA62" s="100">
        <v>52</v>
      </c>
      <c r="BB62" s="100">
        <v>87</v>
      </c>
      <c r="BC62" s="100">
        <v>172</v>
      </c>
      <c r="BD62" s="100">
        <v>331</v>
      </c>
      <c r="BE62" s="100">
        <v>475</v>
      </c>
      <c r="BF62" s="100">
        <v>682</v>
      </c>
      <c r="BG62" s="100">
        <v>996</v>
      </c>
      <c r="BH62" s="100">
        <v>1532</v>
      </c>
      <c r="BI62" s="100">
        <v>1808</v>
      </c>
      <c r="BJ62" s="100">
        <v>1986</v>
      </c>
      <c r="BK62" s="100">
        <v>1514</v>
      </c>
      <c r="BL62" s="100">
        <v>1343</v>
      </c>
      <c r="BM62" s="100">
        <v>0</v>
      </c>
      <c r="BN62" s="100">
        <v>11035</v>
      </c>
      <c r="BP62" s="120">
        <v>1955</v>
      </c>
    </row>
    <row r="63" spans="2:68">
      <c r="B63" s="120">
        <v>1956</v>
      </c>
      <c r="C63" s="100">
        <v>6</v>
      </c>
      <c r="D63" s="100">
        <v>2</v>
      </c>
      <c r="E63" s="100">
        <v>5</v>
      </c>
      <c r="F63" s="100">
        <v>6</v>
      </c>
      <c r="G63" s="100">
        <v>8</v>
      </c>
      <c r="H63" s="100">
        <v>14</v>
      </c>
      <c r="I63" s="100">
        <v>27</v>
      </c>
      <c r="J63" s="100">
        <v>37</v>
      </c>
      <c r="K63" s="100">
        <v>70</v>
      </c>
      <c r="L63" s="100">
        <v>137</v>
      </c>
      <c r="M63" s="100">
        <v>225</v>
      </c>
      <c r="N63" s="100">
        <v>336</v>
      </c>
      <c r="O63" s="100">
        <v>509</v>
      </c>
      <c r="P63" s="100">
        <v>757</v>
      </c>
      <c r="Q63" s="100">
        <v>875</v>
      </c>
      <c r="R63" s="100">
        <v>819</v>
      </c>
      <c r="S63" s="100">
        <v>614</v>
      </c>
      <c r="T63" s="100">
        <v>518</v>
      </c>
      <c r="U63" s="100">
        <v>0</v>
      </c>
      <c r="V63" s="100">
        <v>4965</v>
      </c>
      <c r="W63" s="128"/>
      <c r="X63" s="120">
        <v>1956</v>
      </c>
      <c r="Y63" s="100">
        <v>4</v>
      </c>
      <c r="Z63" s="100">
        <v>2</v>
      </c>
      <c r="AA63" s="100">
        <v>2</v>
      </c>
      <c r="AB63" s="100">
        <v>4</v>
      </c>
      <c r="AC63" s="100">
        <v>2</v>
      </c>
      <c r="AD63" s="100">
        <v>12</v>
      </c>
      <c r="AE63" s="100">
        <v>17</v>
      </c>
      <c r="AF63" s="100">
        <v>46</v>
      </c>
      <c r="AG63" s="100">
        <v>86</v>
      </c>
      <c r="AH63" s="100">
        <v>169</v>
      </c>
      <c r="AI63" s="100">
        <v>247</v>
      </c>
      <c r="AJ63" s="100">
        <v>328</v>
      </c>
      <c r="AK63" s="100">
        <v>476</v>
      </c>
      <c r="AL63" s="100">
        <v>818</v>
      </c>
      <c r="AM63" s="100">
        <v>1077</v>
      </c>
      <c r="AN63" s="100">
        <v>1270</v>
      </c>
      <c r="AO63" s="100">
        <v>1071</v>
      </c>
      <c r="AP63" s="100">
        <v>966</v>
      </c>
      <c r="AQ63" s="100">
        <v>0</v>
      </c>
      <c r="AR63" s="100">
        <v>6597</v>
      </c>
      <c r="AS63" s="128"/>
      <c r="AT63" s="120">
        <v>1956</v>
      </c>
      <c r="AU63" s="100">
        <v>10</v>
      </c>
      <c r="AV63" s="100">
        <v>4</v>
      </c>
      <c r="AW63" s="100">
        <v>7</v>
      </c>
      <c r="AX63" s="100">
        <v>10</v>
      </c>
      <c r="AY63" s="100">
        <v>10</v>
      </c>
      <c r="AZ63" s="100">
        <v>26</v>
      </c>
      <c r="BA63" s="100">
        <v>44</v>
      </c>
      <c r="BB63" s="100">
        <v>83</v>
      </c>
      <c r="BC63" s="100">
        <v>156</v>
      </c>
      <c r="BD63" s="100">
        <v>306</v>
      </c>
      <c r="BE63" s="100">
        <v>472</v>
      </c>
      <c r="BF63" s="100">
        <v>664</v>
      </c>
      <c r="BG63" s="100">
        <v>985</v>
      </c>
      <c r="BH63" s="100">
        <v>1575</v>
      </c>
      <c r="BI63" s="100">
        <v>1952</v>
      </c>
      <c r="BJ63" s="100">
        <v>2089</v>
      </c>
      <c r="BK63" s="100">
        <v>1685</v>
      </c>
      <c r="BL63" s="100">
        <v>1484</v>
      </c>
      <c r="BM63" s="100">
        <v>0</v>
      </c>
      <c r="BN63" s="100">
        <v>11562</v>
      </c>
      <c r="BP63" s="120">
        <v>1956</v>
      </c>
    </row>
    <row r="64" spans="2:68">
      <c r="B64" s="120">
        <v>1957</v>
      </c>
      <c r="C64" s="100">
        <v>5</v>
      </c>
      <c r="D64" s="100">
        <v>2</v>
      </c>
      <c r="E64" s="100">
        <v>1</v>
      </c>
      <c r="F64" s="100">
        <v>5</v>
      </c>
      <c r="G64" s="100">
        <v>10</v>
      </c>
      <c r="H64" s="100">
        <v>14</v>
      </c>
      <c r="I64" s="100">
        <v>23</v>
      </c>
      <c r="J64" s="100">
        <v>36</v>
      </c>
      <c r="K64" s="100">
        <v>73</v>
      </c>
      <c r="L64" s="100">
        <v>126</v>
      </c>
      <c r="M64" s="100">
        <v>211</v>
      </c>
      <c r="N64" s="100">
        <v>350</v>
      </c>
      <c r="O64" s="100">
        <v>503</v>
      </c>
      <c r="P64" s="100">
        <v>812</v>
      </c>
      <c r="Q64" s="100">
        <v>881</v>
      </c>
      <c r="R64" s="100">
        <v>857</v>
      </c>
      <c r="S64" s="100">
        <v>634</v>
      </c>
      <c r="T64" s="100">
        <v>492</v>
      </c>
      <c r="U64" s="100">
        <v>2</v>
      </c>
      <c r="V64" s="100">
        <v>5037</v>
      </c>
      <c r="W64" s="128"/>
      <c r="X64" s="120">
        <v>1957</v>
      </c>
      <c r="Y64" s="100">
        <v>2</v>
      </c>
      <c r="Z64" s="100">
        <v>1</v>
      </c>
      <c r="AA64" s="100">
        <v>4</v>
      </c>
      <c r="AB64" s="100">
        <v>2</v>
      </c>
      <c r="AC64" s="100">
        <v>3</v>
      </c>
      <c r="AD64" s="100">
        <v>9</v>
      </c>
      <c r="AE64" s="100">
        <v>19</v>
      </c>
      <c r="AF64" s="100">
        <v>42</v>
      </c>
      <c r="AG64" s="100">
        <v>89</v>
      </c>
      <c r="AH64" s="100">
        <v>159</v>
      </c>
      <c r="AI64" s="100">
        <v>232</v>
      </c>
      <c r="AJ64" s="100">
        <v>290</v>
      </c>
      <c r="AK64" s="100">
        <v>465</v>
      </c>
      <c r="AL64" s="100">
        <v>835</v>
      </c>
      <c r="AM64" s="100">
        <v>1062</v>
      </c>
      <c r="AN64" s="100">
        <v>1220</v>
      </c>
      <c r="AO64" s="100">
        <v>1041</v>
      </c>
      <c r="AP64" s="100">
        <v>965</v>
      </c>
      <c r="AQ64" s="100">
        <v>0</v>
      </c>
      <c r="AR64" s="100">
        <v>6440</v>
      </c>
      <c r="AS64" s="128"/>
      <c r="AT64" s="120">
        <v>1957</v>
      </c>
      <c r="AU64" s="100">
        <v>7</v>
      </c>
      <c r="AV64" s="100">
        <v>3</v>
      </c>
      <c r="AW64" s="100">
        <v>5</v>
      </c>
      <c r="AX64" s="100">
        <v>7</v>
      </c>
      <c r="AY64" s="100">
        <v>13</v>
      </c>
      <c r="AZ64" s="100">
        <v>23</v>
      </c>
      <c r="BA64" s="100">
        <v>42</v>
      </c>
      <c r="BB64" s="100">
        <v>78</v>
      </c>
      <c r="BC64" s="100">
        <v>162</v>
      </c>
      <c r="BD64" s="100">
        <v>285</v>
      </c>
      <c r="BE64" s="100">
        <v>443</v>
      </c>
      <c r="BF64" s="100">
        <v>640</v>
      </c>
      <c r="BG64" s="100">
        <v>968</v>
      </c>
      <c r="BH64" s="100">
        <v>1647</v>
      </c>
      <c r="BI64" s="100">
        <v>1943</v>
      </c>
      <c r="BJ64" s="100">
        <v>2077</v>
      </c>
      <c r="BK64" s="100">
        <v>1675</v>
      </c>
      <c r="BL64" s="100">
        <v>1457</v>
      </c>
      <c r="BM64" s="100">
        <v>2</v>
      </c>
      <c r="BN64" s="100">
        <v>11477</v>
      </c>
      <c r="BP64" s="120">
        <v>1957</v>
      </c>
    </row>
    <row r="65" spans="2:68">
      <c r="B65" s="121">
        <v>1958</v>
      </c>
      <c r="C65" s="100">
        <v>5</v>
      </c>
      <c r="D65" s="100">
        <v>1</v>
      </c>
      <c r="E65" s="100">
        <v>3</v>
      </c>
      <c r="F65" s="100">
        <v>1</v>
      </c>
      <c r="G65" s="100">
        <v>12</v>
      </c>
      <c r="H65" s="100">
        <v>13</v>
      </c>
      <c r="I65" s="100">
        <v>28</v>
      </c>
      <c r="J65" s="100">
        <v>30</v>
      </c>
      <c r="K65" s="100">
        <v>83</v>
      </c>
      <c r="L65" s="100">
        <v>143</v>
      </c>
      <c r="M65" s="100">
        <v>215</v>
      </c>
      <c r="N65" s="100">
        <v>326</v>
      </c>
      <c r="O65" s="100">
        <v>496</v>
      </c>
      <c r="P65" s="100">
        <v>758</v>
      </c>
      <c r="Q65" s="100">
        <v>874</v>
      </c>
      <c r="R65" s="100">
        <v>835</v>
      </c>
      <c r="S65" s="100">
        <v>649</v>
      </c>
      <c r="T65" s="100">
        <v>489</v>
      </c>
      <c r="U65" s="100">
        <v>2</v>
      </c>
      <c r="V65" s="100">
        <v>4963</v>
      </c>
      <c r="W65" s="128"/>
      <c r="X65" s="121">
        <v>1958</v>
      </c>
      <c r="Y65" s="100">
        <v>9</v>
      </c>
      <c r="Z65" s="100">
        <v>2</v>
      </c>
      <c r="AA65" s="100">
        <v>6</v>
      </c>
      <c r="AB65" s="100">
        <v>3</v>
      </c>
      <c r="AC65" s="100">
        <v>3</v>
      </c>
      <c r="AD65" s="100">
        <v>11</v>
      </c>
      <c r="AE65" s="100">
        <v>17</v>
      </c>
      <c r="AF65" s="100">
        <v>39</v>
      </c>
      <c r="AG65" s="100">
        <v>109</v>
      </c>
      <c r="AH65" s="100">
        <v>146</v>
      </c>
      <c r="AI65" s="100">
        <v>224</v>
      </c>
      <c r="AJ65" s="100">
        <v>285</v>
      </c>
      <c r="AK65" s="100">
        <v>488</v>
      </c>
      <c r="AL65" s="100">
        <v>729</v>
      </c>
      <c r="AM65" s="100">
        <v>1047</v>
      </c>
      <c r="AN65" s="100">
        <v>1260</v>
      </c>
      <c r="AO65" s="100">
        <v>1089</v>
      </c>
      <c r="AP65" s="100">
        <v>930</v>
      </c>
      <c r="AQ65" s="100">
        <v>0</v>
      </c>
      <c r="AR65" s="100">
        <v>6397</v>
      </c>
      <c r="AS65" s="128"/>
      <c r="AT65" s="121">
        <v>1958</v>
      </c>
      <c r="AU65" s="100">
        <v>14</v>
      </c>
      <c r="AV65" s="100">
        <v>3</v>
      </c>
      <c r="AW65" s="100">
        <v>9</v>
      </c>
      <c r="AX65" s="100">
        <v>4</v>
      </c>
      <c r="AY65" s="100">
        <v>15</v>
      </c>
      <c r="AZ65" s="100">
        <v>24</v>
      </c>
      <c r="BA65" s="100">
        <v>45</v>
      </c>
      <c r="BB65" s="100">
        <v>69</v>
      </c>
      <c r="BC65" s="100">
        <v>192</v>
      </c>
      <c r="BD65" s="100">
        <v>289</v>
      </c>
      <c r="BE65" s="100">
        <v>439</v>
      </c>
      <c r="BF65" s="100">
        <v>611</v>
      </c>
      <c r="BG65" s="100">
        <v>984</v>
      </c>
      <c r="BH65" s="100">
        <v>1487</v>
      </c>
      <c r="BI65" s="100">
        <v>1921</v>
      </c>
      <c r="BJ65" s="100">
        <v>2095</v>
      </c>
      <c r="BK65" s="100">
        <v>1738</v>
      </c>
      <c r="BL65" s="100">
        <v>1419</v>
      </c>
      <c r="BM65" s="100">
        <v>2</v>
      </c>
      <c r="BN65" s="100">
        <v>11360</v>
      </c>
      <c r="BP65" s="121">
        <v>1958</v>
      </c>
    </row>
    <row r="66" spans="2:68">
      <c r="B66" s="121">
        <v>1959</v>
      </c>
      <c r="C66" s="100">
        <v>3</v>
      </c>
      <c r="D66" s="100">
        <v>1</v>
      </c>
      <c r="E66" s="100">
        <v>2</v>
      </c>
      <c r="F66" s="100">
        <v>4</v>
      </c>
      <c r="G66" s="100">
        <v>10</v>
      </c>
      <c r="H66" s="100">
        <v>8</v>
      </c>
      <c r="I66" s="100">
        <v>19</v>
      </c>
      <c r="J66" s="100">
        <v>45</v>
      </c>
      <c r="K66" s="100">
        <v>62</v>
      </c>
      <c r="L66" s="100">
        <v>127</v>
      </c>
      <c r="M66" s="100">
        <v>207</v>
      </c>
      <c r="N66" s="100">
        <v>381</v>
      </c>
      <c r="O66" s="100">
        <v>432</v>
      </c>
      <c r="P66" s="100">
        <v>756</v>
      </c>
      <c r="Q66" s="100">
        <v>941</v>
      </c>
      <c r="R66" s="100">
        <v>950</v>
      </c>
      <c r="S66" s="100">
        <v>650</v>
      </c>
      <c r="T66" s="100">
        <v>511</v>
      </c>
      <c r="U66" s="100">
        <v>1</v>
      </c>
      <c r="V66" s="100">
        <v>5110</v>
      </c>
      <c r="W66" s="128"/>
      <c r="X66" s="121">
        <v>1959</v>
      </c>
      <c r="Y66" s="100">
        <v>9</v>
      </c>
      <c r="Z66" s="100">
        <v>5</v>
      </c>
      <c r="AA66" s="100">
        <v>4</v>
      </c>
      <c r="AB66" s="100">
        <v>8</v>
      </c>
      <c r="AC66" s="100">
        <v>4</v>
      </c>
      <c r="AD66" s="100">
        <v>5</v>
      </c>
      <c r="AE66" s="100">
        <v>19</v>
      </c>
      <c r="AF66" s="100">
        <v>45</v>
      </c>
      <c r="AG66" s="100">
        <v>84</v>
      </c>
      <c r="AH66" s="100">
        <v>182</v>
      </c>
      <c r="AI66" s="100">
        <v>203</v>
      </c>
      <c r="AJ66" s="100">
        <v>308</v>
      </c>
      <c r="AK66" s="100">
        <v>473</v>
      </c>
      <c r="AL66" s="100">
        <v>771</v>
      </c>
      <c r="AM66" s="100">
        <v>1121</v>
      </c>
      <c r="AN66" s="100">
        <v>1264</v>
      </c>
      <c r="AO66" s="100">
        <v>1246</v>
      </c>
      <c r="AP66" s="100">
        <v>1050</v>
      </c>
      <c r="AQ66" s="100">
        <v>0</v>
      </c>
      <c r="AR66" s="100">
        <v>6801</v>
      </c>
      <c r="AS66" s="128"/>
      <c r="AT66" s="121">
        <v>1959</v>
      </c>
      <c r="AU66" s="100">
        <v>12</v>
      </c>
      <c r="AV66" s="100">
        <v>6</v>
      </c>
      <c r="AW66" s="100">
        <v>6</v>
      </c>
      <c r="AX66" s="100">
        <v>12</v>
      </c>
      <c r="AY66" s="100">
        <v>14</v>
      </c>
      <c r="AZ66" s="100">
        <v>13</v>
      </c>
      <c r="BA66" s="100">
        <v>38</v>
      </c>
      <c r="BB66" s="100">
        <v>90</v>
      </c>
      <c r="BC66" s="100">
        <v>146</v>
      </c>
      <c r="BD66" s="100">
        <v>309</v>
      </c>
      <c r="BE66" s="100">
        <v>410</v>
      </c>
      <c r="BF66" s="100">
        <v>689</v>
      </c>
      <c r="BG66" s="100">
        <v>905</v>
      </c>
      <c r="BH66" s="100">
        <v>1527</v>
      </c>
      <c r="BI66" s="100">
        <v>2062</v>
      </c>
      <c r="BJ66" s="100">
        <v>2214</v>
      </c>
      <c r="BK66" s="100">
        <v>1896</v>
      </c>
      <c r="BL66" s="100">
        <v>1561</v>
      </c>
      <c r="BM66" s="100">
        <v>1</v>
      </c>
      <c r="BN66" s="100">
        <v>11911</v>
      </c>
      <c r="BP66" s="121">
        <v>1959</v>
      </c>
    </row>
    <row r="67" spans="2:68">
      <c r="B67" s="121">
        <v>1960</v>
      </c>
      <c r="C67" s="100">
        <v>3</v>
      </c>
      <c r="D67" s="100">
        <v>3</v>
      </c>
      <c r="E67" s="100">
        <v>6</v>
      </c>
      <c r="F67" s="100">
        <v>6</v>
      </c>
      <c r="G67" s="100">
        <v>7</v>
      </c>
      <c r="H67" s="100">
        <v>17</v>
      </c>
      <c r="I67" s="100">
        <v>22</v>
      </c>
      <c r="J67" s="100">
        <v>36</v>
      </c>
      <c r="K67" s="100">
        <v>89</v>
      </c>
      <c r="L67" s="100">
        <v>137</v>
      </c>
      <c r="M67" s="100">
        <v>230</v>
      </c>
      <c r="N67" s="100">
        <v>358</v>
      </c>
      <c r="O67" s="100">
        <v>484</v>
      </c>
      <c r="P67" s="100">
        <v>717</v>
      </c>
      <c r="Q67" s="100">
        <v>955</v>
      </c>
      <c r="R67" s="100">
        <v>912</v>
      </c>
      <c r="S67" s="100">
        <v>705</v>
      </c>
      <c r="T67" s="100">
        <v>494</v>
      </c>
      <c r="U67" s="100">
        <v>2</v>
      </c>
      <c r="V67" s="100">
        <v>5183</v>
      </c>
      <c r="W67" s="128"/>
      <c r="X67" s="121">
        <v>1960</v>
      </c>
      <c r="Y67" s="100">
        <v>7</v>
      </c>
      <c r="Z67" s="100">
        <v>2</v>
      </c>
      <c r="AA67" s="100">
        <v>3</v>
      </c>
      <c r="AB67" s="100">
        <v>3</v>
      </c>
      <c r="AC67" s="100">
        <v>6</v>
      </c>
      <c r="AD67" s="100">
        <v>6</v>
      </c>
      <c r="AE67" s="100">
        <v>26</v>
      </c>
      <c r="AF67" s="100">
        <v>44</v>
      </c>
      <c r="AG67" s="100">
        <v>83</v>
      </c>
      <c r="AH67" s="100">
        <v>171</v>
      </c>
      <c r="AI67" s="100">
        <v>216</v>
      </c>
      <c r="AJ67" s="100">
        <v>280</v>
      </c>
      <c r="AK67" s="100">
        <v>462</v>
      </c>
      <c r="AL67" s="100">
        <v>729</v>
      </c>
      <c r="AM67" s="100">
        <v>1086</v>
      </c>
      <c r="AN67" s="100">
        <v>1270</v>
      </c>
      <c r="AO67" s="100">
        <v>1200</v>
      </c>
      <c r="AP67" s="100">
        <v>1065</v>
      </c>
      <c r="AQ67" s="100">
        <v>0</v>
      </c>
      <c r="AR67" s="100">
        <v>6659</v>
      </c>
      <c r="AS67" s="128"/>
      <c r="AT67" s="121">
        <v>1960</v>
      </c>
      <c r="AU67" s="100">
        <v>10</v>
      </c>
      <c r="AV67" s="100">
        <v>5</v>
      </c>
      <c r="AW67" s="100">
        <v>9</v>
      </c>
      <c r="AX67" s="100">
        <v>9</v>
      </c>
      <c r="AY67" s="100">
        <v>13</v>
      </c>
      <c r="AZ67" s="100">
        <v>23</v>
      </c>
      <c r="BA67" s="100">
        <v>48</v>
      </c>
      <c r="BB67" s="100">
        <v>80</v>
      </c>
      <c r="BC67" s="100">
        <v>172</v>
      </c>
      <c r="BD67" s="100">
        <v>308</v>
      </c>
      <c r="BE67" s="100">
        <v>446</v>
      </c>
      <c r="BF67" s="100">
        <v>638</v>
      </c>
      <c r="BG67" s="100">
        <v>946</v>
      </c>
      <c r="BH67" s="100">
        <v>1446</v>
      </c>
      <c r="BI67" s="100">
        <v>2041</v>
      </c>
      <c r="BJ67" s="100">
        <v>2182</v>
      </c>
      <c r="BK67" s="100">
        <v>1905</v>
      </c>
      <c r="BL67" s="100">
        <v>1559</v>
      </c>
      <c r="BM67" s="100">
        <v>2</v>
      </c>
      <c r="BN67" s="100">
        <v>11842</v>
      </c>
      <c r="BP67" s="121">
        <v>1960</v>
      </c>
    </row>
    <row r="68" spans="2:68">
      <c r="B68" s="121">
        <v>1961</v>
      </c>
      <c r="C68" s="100">
        <v>9</v>
      </c>
      <c r="D68" s="100">
        <v>3</v>
      </c>
      <c r="E68" s="100">
        <v>8</v>
      </c>
      <c r="F68" s="100">
        <v>0</v>
      </c>
      <c r="G68" s="100">
        <v>8</v>
      </c>
      <c r="H68" s="100">
        <v>16</v>
      </c>
      <c r="I68" s="100">
        <v>30</v>
      </c>
      <c r="J68" s="100">
        <v>38</v>
      </c>
      <c r="K68" s="100">
        <v>96</v>
      </c>
      <c r="L68" s="100">
        <v>134</v>
      </c>
      <c r="M68" s="100">
        <v>213</v>
      </c>
      <c r="N68" s="100">
        <v>321</v>
      </c>
      <c r="O68" s="100">
        <v>466</v>
      </c>
      <c r="P68" s="100">
        <v>699</v>
      </c>
      <c r="Q68" s="100">
        <v>950</v>
      </c>
      <c r="R68" s="100">
        <v>964</v>
      </c>
      <c r="S68" s="100">
        <v>689</v>
      </c>
      <c r="T68" s="100">
        <v>560</v>
      </c>
      <c r="U68" s="100">
        <v>1</v>
      </c>
      <c r="V68" s="100">
        <v>5205</v>
      </c>
      <c r="W68" s="128"/>
      <c r="X68" s="121">
        <v>1961</v>
      </c>
      <c r="Y68" s="100">
        <v>5</v>
      </c>
      <c r="Z68" s="100">
        <v>3</v>
      </c>
      <c r="AA68" s="100">
        <v>8</v>
      </c>
      <c r="AB68" s="100">
        <v>3</v>
      </c>
      <c r="AC68" s="100">
        <v>4</v>
      </c>
      <c r="AD68" s="100">
        <v>12</v>
      </c>
      <c r="AE68" s="100">
        <v>21</v>
      </c>
      <c r="AF68" s="100">
        <v>40</v>
      </c>
      <c r="AG68" s="100">
        <v>71</v>
      </c>
      <c r="AH68" s="100">
        <v>161</v>
      </c>
      <c r="AI68" s="100">
        <v>228</v>
      </c>
      <c r="AJ68" s="100">
        <v>261</v>
      </c>
      <c r="AK68" s="100">
        <v>432</v>
      </c>
      <c r="AL68" s="100">
        <v>723</v>
      </c>
      <c r="AM68" s="100">
        <v>1086</v>
      </c>
      <c r="AN68" s="100">
        <v>1339</v>
      </c>
      <c r="AO68" s="100">
        <v>1244</v>
      </c>
      <c r="AP68" s="100">
        <v>1117</v>
      </c>
      <c r="AQ68" s="100">
        <v>1</v>
      </c>
      <c r="AR68" s="100">
        <v>6759</v>
      </c>
      <c r="AS68" s="128"/>
      <c r="AT68" s="121">
        <v>1961</v>
      </c>
      <c r="AU68" s="100">
        <v>14</v>
      </c>
      <c r="AV68" s="100">
        <v>6</v>
      </c>
      <c r="AW68" s="100">
        <v>16</v>
      </c>
      <c r="AX68" s="100">
        <v>3</v>
      </c>
      <c r="AY68" s="100">
        <v>12</v>
      </c>
      <c r="AZ68" s="100">
        <v>28</v>
      </c>
      <c r="BA68" s="100">
        <v>51</v>
      </c>
      <c r="BB68" s="100">
        <v>78</v>
      </c>
      <c r="BC68" s="100">
        <v>167</v>
      </c>
      <c r="BD68" s="100">
        <v>295</v>
      </c>
      <c r="BE68" s="100">
        <v>441</v>
      </c>
      <c r="BF68" s="100">
        <v>582</v>
      </c>
      <c r="BG68" s="100">
        <v>898</v>
      </c>
      <c r="BH68" s="100">
        <v>1422</v>
      </c>
      <c r="BI68" s="100">
        <v>2036</v>
      </c>
      <c r="BJ68" s="100">
        <v>2303</v>
      </c>
      <c r="BK68" s="100">
        <v>1933</v>
      </c>
      <c r="BL68" s="100">
        <v>1677</v>
      </c>
      <c r="BM68" s="100">
        <v>2</v>
      </c>
      <c r="BN68" s="100">
        <v>11964</v>
      </c>
      <c r="BP68" s="121">
        <v>1961</v>
      </c>
    </row>
    <row r="69" spans="2:68">
      <c r="B69" s="121">
        <v>1962</v>
      </c>
      <c r="C69" s="100">
        <v>4</v>
      </c>
      <c r="D69" s="100">
        <v>3</v>
      </c>
      <c r="E69" s="100">
        <v>4</v>
      </c>
      <c r="F69" s="100">
        <v>8</v>
      </c>
      <c r="G69" s="100">
        <v>10</v>
      </c>
      <c r="H69" s="100">
        <v>10</v>
      </c>
      <c r="I69" s="100">
        <v>29</v>
      </c>
      <c r="J69" s="100">
        <v>47</v>
      </c>
      <c r="K69" s="100">
        <v>71</v>
      </c>
      <c r="L69" s="100">
        <v>125</v>
      </c>
      <c r="M69" s="100">
        <v>216</v>
      </c>
      <c r="N69" s="100">
        <v>349</v>
      </c>
      <c r="O69" s="100">
        <v>534</v>
      </c>
      <c r="P69" s="100">
        <v>670</v>
      </c>
      <c r="Q69" s="100">
        <v>960</v>
      </c>
      <c r="R69" s="100">
        <v>930</v>
      </c>
      <c r="S69" s="100">
        <v>720</v>
      </c>
      <c r="T69" s="100">
        <v>570</v>
      </c>
      <c r="U69" s="100">
        <v>3</v>
      </c>
      <c r="V69" s="100">
        <v>5263</v>
      </c>
      <c r="W69" s="128"/>
      <c r="X69" s="121">
        <v>1962</v>
      </c>
      <c r="Y69" s="100">
        <v>6</v>
      </c>
      <c r="Z69" s="100">
        <v>2</v>
      </c>
      <c r="AA69" s="100">
        <v>0</v>
      </c>
      <c r="AB69" s="100">
        <v>3</v>
      </c>
      <c r="AC69" s="100">
        <v>9</v>
      </c>
      <c r="AD69" s="100">
        <v>10</v>
      </c>
      <c r="AE69" s="100">
        <v>19</v>
      </c>
      <c r="AF69" s="100">
        <v>51</v>
      </c>
      <c r="AG69" s="100">
        <v>81</v>
      </c>
      <c r="AH69" s="100">
        <v>156</v>
      </c>
      <c r="AI69" s="100">
        <v>215</v>
      </c>
      <c r="AJ69" s="100">
        <v>253</v>
      </c>
      <c r="AK69" s="100">
        <v>444</v>
      </c>
      <c r="AL69" s="100">
        <v>672</v>
      </c>
      <c r="AM69" s="100">
        <v>1084</v>
      </c>
      <c r="AN69" s="100">
        <v>1388</v>
      </c>
      <c r="AO69" s="100">
        <v>1260</v>
      </c>
      <c r="AP69" s="100">
        <v>1256</v>
      </c>
      <c r="AQ69" s="100">
        <v>1</v>
      </c>
      <c r="AR69" s="100">
        <v>6910</v>
      </c>
      <c r="AS69" s="128"/>
      <c r="AT69" s="121">
        <v>1962</v>
      </c>
      <c r="AU69" s="100">
        <v>10</v>
      </c>
      <c r="AV69" s="100">
        <v>5</v>
      </c>
      <c r="AW69" s="100">
        <v>4</v>
      </c>
      <c r="AX69" s="100">
        <v>11</v>
      </c>
      <c r="AY69" s="100">
        <v>19</v>
      </c>
      <c r="AZ69" s="100">
        <v>20</v>
      </c>
      <c r="BA69" s="100">
        <v>48</v>
      </c>
      <c r="BB69" s="100">
        <v>98</v>
      </c>
      <c r="BC69" s="100">
        <v>152</v>
      </c>
      <c r="BD69" s="100">
        <v>281</v>
      </c>
      <c r="BE69" s="100">
        <v>431</v>
      </c>
      <c r="BF69" s="100">
        <v>602</v>
      </c>
      <c r="BG69" s="100">
        <v>978</v>
      </c>
      <c r="BH69" s="100">
        <v>1342</v>
      </c>
      <c r="BI69" s="100">
        <v>2044</v>
      </c>
      <c r="BJ69" s="100">
        <v>2318</v>
      </c>
      <c r="BK69" s="100">
        <v>1980</v>
      </c>
      <c r="BL69" s="100">
        <v>1826</v>
      </c>
      <c r="BM69" s="100">
        <v>4</v>
      </c>
      <c r="BN69" s="100">
        <v>12173</v>
      </c>
      <c r="BP69" s="121">
        <v>1962</v>
      </c>
    </row>
    <row r="70" spans="2:68">
      <c r="B70" s="121">
        <v>1963</v>
      </c>
      <c r="C70" s="100">
        <v>5</v>
      </c>
      <c r="D70" s="100">
        <v>2</v>
      </c>
      <c r="E70" s="100">
        <v>0</v>
      </c>
      <c r="F70" s="100">
        <v>4</v>
      </c>
      <c r="G70" s="100">
        <v>9</v>
      </c>
      <c r="H70" s="100">
        <v>8</v>
      </c>
      <c r="I70" s="100">
        <v>19</v>
      </c>
      <c r="J70" s="100">
        <v>49</v>
      </c>
      <c r="K70" s="100">
        <v>65</v>
      </c>
      <c r="L70" s="100">
        <v>120</v>
      </c>
      <c r="M70" s="100">
        <v>222</v>
      </c>
      <c r="N70" s="100">
        <v>306</v>
      </c>
      <c r="O70" s="100">
        <v>490</v>
      </c>
      <c r="P70" s="100">
        <v>692</v>
      </c>
      <c r="Q70" s="100">
        <v>968</v>
      </c>
      <c r="R70" s="100">
        <v>1034</v>
      </c>
      <c r="S70" s="100">
        <v>764</v>
      </c>
      <c r="T70" s="100">
        <v>625</v>
      </c>
      <c r="U70" s="100">
        <v>1</v>
      </c>
      <c r="V70" s="100">
        <v>5383</v>
      </c>
      <c r="W70" s="128"/>
      <c r="X70" s="121">
        <v>1963</v>
      </c>
      <c r="Y70" s="100">
        <v>3</v>
      </c>
      <c r="Z70" s="100">
        <v>0</v>
      </c>
      <c r="AA70" s="100">
        <v>4</v>
      </c>
      <c r="AB70" s="100">
        <v>7</v>
      </c>
      <c r="AC70" s="100">
        <v>1</v>
      </c>
      <c r="AD70" s="100">
        <v>6</v>
      </c>
      <c r="AE70" s="100">
        <v>15</v>
      </c>
      <c r="AF70" s="100">
        <v>45</v>
      </c>
      <c r="AG70" s="100">
        <v>91</v>
      </c>
      <c r="AH70" s="100">
        <v>130</v>
      </c>
      <c r="AI70" s="100">
        <v>233</v>
      </c>
      <c r="AJ70" s="100">
        <v>266</v>
      </c>
      <c r="AK70" s="100">
        <v>433</v>
      </c>
      <c r="AL70" s="100">
        <v>659</v>
      </c>
      <c r="AM70" s="100">
        <v>1142</v>
      </c>
      <c r="AN70" s="100">
        <v>1384</v>
      </c>
      <c r="AO70" s="100">
        <v>1399</v>
      </c>
      <c r="AP70" s="100">
        <v>1378</v>
      </c>
      <c r="AQ70" s="100">
        <v>0</v>
      </c>
      <c r="AR70" s="100">
        <v>7196</v>
      </c>
      <c r="AS70" s="128"/>
      <c r="AT70" s="121">
        <v>1963</v>
      </c>
      <c r="AU70" s="100">
        <v>8</v>
      </c>
      <c r="AV70" s="100">
        <v>2</v>
      </c>
      <c r="AW70" s="100">
        <v>4</v>
      </c>
      <c r="AX70" s="100">
        <v>11</v>
      </c>
      <c r="AY70" s="100">
        <v>10</v>
      </c>
      <c r="AZ70" s="100">
        <v>14</v>
      </c>
      <c r="BA70" s="100">
        <v>34</v>
      </c>
      <c r="BB70" s="100">
        <v>94</v>
      </c>
      <c r="BC70" s="100">
        <v>156</v>
      </c>
      <c r="BD70" s="100">
        <v>250</v>
      </c>
      <c r="BE70" s="100">
        <v>455</v>
      </c>
      <c r="BF70" s="100">
        <v>572</v>
      </c>
      <c r="BG70" s="100">
        <v>923</v>
      </c>
      <c r="BH70" s="100">
        <v>1351</v>
      </c>
      <c r="BI70" s="100">
        <v>2110</v>
      </c>
      <c r="BJ70" s="100">
        <v>2418</v>
      </c>
      <c r="BK70" s="100">
        <v>2163</v>
      </c>
      <c r="BL70" s="100">
        <v>2003</v>
      </c>
      <c r="BM70" s="100">
        <v>1</v>
      </c>
      <c r="BN70" s="100">
        <v>12579</v>
      </c>
      <c r="BP70" s="121">
        <v>1963</v>
      </c>
    </row>
    <row r="71" spans="2:68">
      <c r="B71" s="121">
        <v>1964</v>
      </c>
      <c r="C71" s="100">
        <v>5</v>
      </c>
      <c r="D71" s="100">
        <v>1</v>
      </c>
      <c r="E71" s="100">
        <v>4</v>
      </c>
      <c r="F71" s="100">
        <v>5</v>
      </c>
      <c r="G71" s="100">
        <v>12</v>
      </c>
      <c r="H71" s="100">
        <v>11</v>
      </c>
      <c r="I71" s="100">
        <v>19</v>
      </c>
      <c r="J71" s="100">
        <v>36</v>
      </c>
      <c r="K71" s="100">
        <v>82</v>
      </c>
      <c r="L71" s="100">
        <v>120</v>
      </c>
      <c r="M71" s="100">
        <v>216</v>
      </c>
      <c r="N71" s="100">
        <v>365</v>
      </c>
      <c r="O71" s="100">
        <v>516</v>
      </c>
      <c r="P71" s="100">
        <v>641</v>
      </c>
      <c r="Q71" s="100">
        <v>981</v>
      </c>
      <c r="R71" s="100">
        <v>1046</v>
      </c>
      <c r="S71" s="100">
        <v>821</v>
      </c>
      <c r="T71" s="100">
        <v>631</v>
      </c>
      <c r="U71" s="100">
        <v>0</v>
      </c>
      <c r="V71" s="100">
        <v>5512</v>
      </c>
      <c r="W71" s="128"/>
      <c r="X71" s="121">
        <v>1964</v>
      </c>
      <c r="Y71" s="100">
        <v>2</v>
      </c>
      <c r="Z71" s="100">
        <v>2</v>
      </c>
      <c r="AA71" s="100">
        <v>6</v>
      </c>
      <c r="AB71" s="100">
        <v>7</v>
      </c>
      <c r="AC71" s="100">
        <v>7</v>
      </c>
      <c r="AD71" s="100">
        <v>11</v>
      </c>
      <c r="AE71" s="100">
        <v>19</v>
      </c>
      <c r="AF71" s="100">
        <v>49</v>
      </c>
      <c r="AG71" s="100">
        <v>94</v>
      </c>
      <c r="AH71" s="100">
        <v>165</v>
      </c>
      <c r="AI71" s="100">
        <v>223</v>
      </c>
      <c r="AJ71" s="100">
        <v>312</v>
      </c>
      <c r="AK71" s="100">
        <v>450</v>
      </c>
      <c r="AL71" s="100">
        <v>677</v>
      </c>
      <c r="AM71" s="100">
        <v>1175</v>
      </c>
      <c r="AN71" s="100">
        <v>1526</v>
      </c>
      <c r="AO71" s="100">
        <v>1447</v>
      </c>
      <c r="AP71" s="100">
        <v>1437</v>
      </c>
      <c r="AQ71" s="100">
        <v>1</v>
      </c>
      <c r="AR71" s="100">
        <v>7610</v>
      </c>
      <c r="AS71" s="128"/>
      <c r="AT71" s="121">
        <v>1964</v>
      </c>
      <c r="AU71" s="100">
        <v>7</v>
      </c>
      <c r="AV71" s="100">
        <v>3</v>
      </c>
      <c r="AW71" s="100">
        <v>10</v>
      </c>
      <c r="AX71" s="100">
        <v>12</v>
      </c>
      <c r="AY71" s="100">
        <v>19</v>
      </c>
      <c r="AZ71" s="100">
        <v>22</v>
      </c>
      <c r="BA71" s="100">
        <v>38</v>
      </c>
      <c r="BB71" s="100">
        <v>85</v>
      </c>
      <c r="BC71" s="100">
        <v>176</v>
      </c>
      <c r="BD71" s="100">
        <v>285</v>
      </c>
      <c r="BE71" s="100">
        <v>439</v>
      </c>
      <c r="BF71" s="100">
        <v>677</v>
      </c>
      <c r="BG71" s="100">
        <v>966</v>
      </c>
      <c r="BH71" s="100">
        <v>1318</v>
      </c>
      <c r="BI71" s="100">
        <v>2156</v>
      </c>
      <c r="BJ71" s="100">
        <v>2572</v>
      </c>
      <c r="BK71" s="100">
        <v>2268</v>
      </c>
      <c r="BL71" s="100">
        <v>2068</v>
      </c>
      <c r="BM71" s="100">
        <v>1</v>
      </c>
      <c r="BN71" s="100">
        <v>13122</v>
      </c>
      <c r="BP71" s="121">
        <v>1964</v>
      </c>
    </row>
    <row r="72" spans="2:68">
      <c r="B72" s="121">
        <v>1965</v>
      </c>
      <c r="C72" s="100">
        <v>3</v>
      </c>
      <c r="D72" s="100">
        <v>3</v>
      </c>
      <c r="E72" s="100">
        <v>2</v>
      </c>
      <c r="F72" s="100">
        <v>7</v>
      </c>
      <c r="G72" s="100">
        <v>9</v>
      </c>
      <c r="H72" s="100">
        <v>11</v>
      </c>
      <c r="I72" s="100">
        <v>22</v>
      </c>
      <c r="J72" s="100">
        <v>42</v>
      </c>
      <c r="K72" s="100">
        <v>84</v>
      </c>
      <c r="L72" s="100">
        <v>121</v>
      </c>
      <c r="M72" s="100">
        <v>239</v>
      </c>
      <c r="N72" s="100">
        <v>372</v>
      </c>
      <c r="O72" s="100">
        <v>540</v>
      </c>
      <c r="P72" s="100">
        <v>751</v>
      </c>
      <c r="Q72" s="100">
        <v>942</v>
      </c>
      <c r="R72" s="100">
        <v>1143</v>
      </c>
      <c r="S72" s="100">
        <v>834</v>
      </c>
      <c r="T72" s="100">
        <v>683</v>
      </c>
      <c r="U72" s="100">
        <v>1</v>
      </c>
      <c r="V72" s="100">
        <v>5809</v>
      </c>
      <c r="W72" s="128"/>
      <c r="X72" s="121">
        <v>1965</v>
      </c>
      <c r="Y72" s="100">
        <v>1</v>
      </c>
      <c r="Z72" s="100">
        <v>0</v>
      </c>
      <c r="AA72" s="100">
        <v>1</v>
      </c>
      <c r="AB72" s="100">
        <v>7</v>
      </c>
      <c r="AC72" s="100">
        <v>3</v>
      </c>
      <c r="AD72" s="100">
        <v>9</v>
      </c>
      <c r="AE72" s="100">
        <v>23</v>
      </c>
      <c r="AF72" s="100">
        <v>45</v>
      </c>
      <c r="AG72" s="100">
        <v>86</v>
      </c>
      <c r="AH72" s="100">
        <v>169</v>
      </c>
      <c r="AI72" s="100">
        <v>262</v>
      </c>
      <c r="AJ72" s="100">
        <v>286</v>
      </c>
      <c r="AK72" s="100">
        <v>432</v>
      </c>
      <c r="AL72" s="100">
        <v>663</v>
      </c>
      <c r="AM72" s="100">
        <v>1141</v>
      </c>
      <c r="AN72" s="100">
        <v>1581</v>
      </c>
      <c r="AO72" s="100">
        <v>1589</v>
      </c>
      <c r="AP72" s="100">
        <v>1536</v>
      </c>
      <c r="AQ72" s="100">
        <v>1</v>
      </c>
      <c r="AR72" s="100">
        <v>7835</v>
      </c>
      <c r="AS72" s="128"/>
      <c r="AT72" s="121">
        <v>1965</v>
      </c>
      <c r="AU72" s="100">
        <v>4</v>
      </c>
      <c r="AV72" s="100">
        <v>3</v>
      </c>
      <c r="AW72" s="100">
        <v>3</v>
      </c>
      <c r="AX72" s="100">
        <v>14</v>
      </c>
      <c r="AY72" s="100">
        <v>12</v>
      </c>
      <c r="AZ72" s="100">
        <v>20</v>
      </c>
      <c r="BA72" s="100">
        <v>45</v>
      </c>
      <c r="BB72" s="100">
        <v>87</v>
      </c>
      <c r="BC72" s="100">
        <v>170</v>
      </c>
      <c r="BD72" s="100">
        <v>290</v>
      </c>
      <c r="BE72" s="100">
        <v>501</v>
      </c>
      <c r="BF72" s="100">
        <v>658</v>
      </c>
      <c r="BG72" s="100">
        <v>972</v>
      </c>
      <c r="BH72" s="100">
        <v>1414</v>
      </c>
      <c r="BI72" s="100">
        <v>2083</v>
      </c>
      <c r="BJ72" s="100">
        <v>2724</v>
      </c>
      <c r="BK72" s="100">
        <v>2423</v>
      </c>
      <c r="BL72" s="100">
        <v>2219</v>
      </c>
      <c r="BM72" s="100">
        <v>2</v>
      </c>
      <c r="BN72" s="100">
        <v>13644</v>
      </c>
      <c r="BP72" s="121">
        <v>1965</v>
      </c>
    </row>
    <row r="73" spans="2:68">
      <c r="B73" s="121">
        <v>1966</v>
      </c>
      <c r="C73" s="100">
        <v>5</v>
      </c>
      <c r="D73" s="100">
        <v>0</v>
      </c>
      <c r="E73" s="100">
        <v>2</v>
      </c>
      <c r="F73" s="100">
        <v>8</v>
      </c>
      <c r="G73" s="100">
        <v>7</v>
      </c>
      <c r="H73" s="100">
        <v>10</v>
      </c>
      <c r="I73" s="100">
        <v>18</v>
      </c>
      <c r="J73" s="100">
        <v>47</v>
      </c>
      <c r="K73" s="100">
        <v>98</v>
      </c>
      <c r="L73" s="100">
        <v>112</v>
      </c>
      <c r="M73" s="100">
        <v>233</v>
      </c>
      <c r="N73" s="100">
        <v>343</v>
      </c>
      <c r="O73" s="100">
        <v>527</v>
      </c>
      <c r="P73" s="100">
        <v>732</v>
      </c>
      <c r="Q73" s="100">
        <v>974</v>
      </c>
      <c r="R73" s="100">
        <v>1170</v>
      </c>
      <c r="S73" s="100">
        <v>826</v>
      </c>
      <c r="T73" s="100">
        <v>732</v>
      </c>
      <c r="U73" s="100">
        <v>0</v>
      </c>
      <c r="V73" s="100">
        <v>5844</v>
      </c>
      <c r="W73" s="128"/>
      <c r="X73" s="121">
        <v>1966</v>
      </c>
      <c r="Y73" s="100">
        <v>3</v>
      </c>
      <c r="Z73" s="100">
        <v>3</v>
      </c>
      <c r="AA73" s="100">
        <v>1</v>
      </c>
      <c r="AB73" s="100">
        <v>8</v>
      </c>
      <c r="AC73" s="100">
        <v>3</v>
      </c>
      <c r="AD73" s="100">
        <v>14</v>
      </c>
      <c r="AE73" s="100">
        <v>20</v>
      </c>
      <c r="AF73" s="100">
        <v>50</v>
      </c>
      <c r="AG73" s="100">
        <v>96</v>
      </c>
      <c r="AH73" s="100">
        <v>141</v>
      </c>
      <c r="AI73" s="100">
        <v>249</v>
      </c>
      <c r="AJ73" s="100">
        <v>315</v>
      </c>
      <c r="AK73" s="100">
        <v>420</v>
      </c>
      <c r="AL73" s="100">
        <v>696</v>
      </c>
      <c r="AM73" s="100">
        <v>1177</v>
      </c>
      <c r="AN73" s="100">
        <v>1573</v>
      </c>
      <c r="AO73" s="100">
        <v>1622</v>
      </c>
      <c r="AP73" s="100">
        <v>1685</v>
      </c>
      <c r="AQ73" s="100">
        <v>0</v>
      </c>
      <c r="AR73" s="100">
        <v>8076</v>
      </c>
      <c r="AS73" s="128"/>
      <c r="AT73" s="121">
        <v>1966</v>
      </c>
      <c r="AU73" s="100">
        <v>8</v>
      </c>
      <c r="AV73" s="100">
        <v>3</v>
      </c>
      <c r="AW73" s="100">
        <v>3</v>
      </c>
      <c r="AX73" s="100">
        <v>16</v>
      </c>
      <c r="AY73" s="100">
        <v>10</v>
      </c>
      <c r="AZ73" s="100">
        <v>24</v>
      </c>
      <c r="BA73" s="100">
        <v>38</v>
      </c>
      <c r="BB73" s="100">
        <v>97</v>
      </c>
      <c r="BC73" s="100">
        <v>194</v>
      </c>
      <c r="BD73" s="100">
        <v>253</v>
      </c>
      <c r="BE73" s="100">
        <v>482</v>
      </c>
      <c r="BF73" s="100">
        <v>658</v>
      </c>
      <c r="BG73" s="100">
        <v>947</v>
      </c>
      <c r="BH73" s="100">
        <v>1428</v>
      </c>
      <c r="BI73" s="100">
        <v>2151</v>
      </c>
      <c r="BJ73" s="100">
        <v>2743</v>
      </c>
      <c r="BK73" s="100">
        <v>2448</v>
      </c>
      <c r="BL73" s="100">
        <v>2417</v>
      </c>
      <c r="BM73" s="100">
        <v>0</v>
      </c>
      <c r="BN73" s="100">
        <v>13920</v>
      </c>
      <c r="BP73" s="121">
        <v>1966</v>
      </c>
    </row>
    <row r="74" spans="2:68">
      <c r="B74" s="121">
        <v>1967</v>
      </c>
      <c r="C74" s="100">
        <v>4</v>
      </c>
      <c r="D74" s="100">
        <v>2</v>
      </c>
      <c r="E74" s="100">
        <v>3</v>
      </c>
      <c r="F74" s="100">
        <v>5</v>
      </c>
      <c r="G74" s="100">
        <v>10</v>
      </c>
      <c r="H74" s="100">
        <v>14</v>
      </c>
      <c r="I74" s="100">
        <v>12</v>
      </c>
      <c r="J74" s="100">
        <v>40</v>
      </c>
      <c r="K74" s="100">
        <v>80</v>
      </c>
      <c r="L74" s="100">
        <v>160</v>
      </c>
      <c r="M74" s="100">
        <v>235</v>
      </c>
      <c r="N74" s="100">
        <v>348</v>
      </c>
      <c r="O74" s="100">
        <v>529</v>
      </c>
      <c r="P74" s="100">
        <v>739</v>
      </c>
      <c r="Q74" s="100">
        <v>980</v>
      </c>
      <c r="R74" s="100">
        <v>1085</v>
      </c>
      <c r="S74" s="100">
        <v>930</v>
      </c>
      <c r="T74" s="100">
        <v>643</v>
      </c>
      <c r="U74" s="100">
        <v>1</v>
      </c>
      <c r="V74" s="100">
        <v>5820</v>
      </c>
      <c r="W74" s="128"/>
      <c r="X74" s="121">
        <v>1967</v>
      </c>
      <c r="Y74" s="100">
        <v>4</v>
      </c>
      <c r="Z74" s="100">
        <v>3</v>
      </c>
      <c r="AA74" s="100">
        <v>2</v>
      </c>
      <c r="AB74" s="100">
        <v>4</v>
      </c>
      <c r="AC74" s="100">
        <v>4</v>
      </c>
      <c r="AD74" s="100">
        <v>10</v>
      </c>
      <c r="AE74" s="100">
        <v>17</v>
      </c>
      <c r="AF74" s="100">
        <v>38</v>
      </c>
      <c r="AG74" s="100">
        <v>92</v>
      </c>
      <c r="AH74" s="100">
        <v>163</v>
      </c>
      <c r="AI74" s="100">
        <v>224</v>
      </c>
      <c r="AJ74" s="100">
        <v>303</v>
      </c>
      <c r="AK74" s="100">
        <v>409</v>
      </c>
      <c r="AL74" s="100">
        <v>621</v>
      </c>
      <c r="AM74" s="100">
        <v>1092</v>
      </c>
      <c r="AN74" s="100">
        <v>1554</v>
      </c>
      <c r="AO74" s="100">
        <v>1593</v>
      </c>
      <c r="AP74" s="100">
        <v>1570</v>
      </c>
      <c r="AQ74" s="100">
        <v>0</v>
      </c>
      <c r="AR74" s="100">
        <v>7703</v>
      </c>
      <c r="AS74" s="128"/>
      <c r="AT74" s="121">
        <v>1967</v>
      </c>
      <c r="AU74" s="100">
        <v>8</v>
      </c>
      <c r="AV74" s="100">
        <v>5</v>
      </c>
      <c r="AW74" s="100">
        <v>5</v>
      </c>
      <c r="AX74" s="100">
        <v>9</v>
      </c>
      <c r="AY74" s="100">
        <v>14</v>
      </c>
      <c r="AZ74" s="100">
        <v>24</v>
      </c>
      <c r="BA74" s="100">
        <v>29</v>
      </c>
      <c r="BB74" s="100">
        <v>78</v>
      </c>
      <c r="BC74" s="100">
        <v>172</v>
      </c>
      <c r="BD74" s="100">
        <v>323</v>
      </c>
      <c r="BE74" s="100">
        <v>459</v>
      </c>
      <c r="BF74" s="100">
        <v>651</v>
      </c>
      <c r="BG74" s="100">
        <v>938</v>
      </c>
      <c r="BH74" s="100">
        <v>1360</v>
      </c>
      <c r="BI74" s="100">
        <v>2072</v>
      </c>
      <c r="BJ74" s="100">
        <v>2639</v>
      </c>
      <c r="BK74" s="100">
        <v>2523</v>
      </c>
      <c r="BL74" s="100">
        <v>2213</v>
      </c>
      <c r="BM74" s="100">
        <v>1</v>
      </c>
      <c r="BN74" s="100">
        <v>13523</v>
      </c>
      <c r="BP74" s="121">
        <v>1967</v>
      </c>
    </row>
    <row r="75" spans="2:68">
      <c r="B75" s="122">
        <v>1968</v>
      </c>
      <c r="C75" s="100">
        <v>5</v>
      </c>
      <c r="D75" s="100">
        <v>2</v>
      </c>
      <c r="E75" s="100">
        <v>6</v>
      </c>
      <c r="F75" s="100">
        <v>6</v>
      </c>
      <c r="G75" s="100">
        <v>9</v>
      </c>
      <c r="H75" s="100">
        <v>10</v>
      </c>
      <c r="I75" s="100">
        <v>27</v>
      </c>
      <c r="J75" s="100">
        <v>44</v>
      </c>
      <c r="K75" s="100">
        <v>94</v>
      </c>
      <c r="L75" s="100">
        <v>144</v>
      </c>
      <c r="M75" s="100">
        <v>258</v>
      </c>
      <c r="N75" s="100">
        <v>391</v>
      </c>
      <c r="O75" s="100">
        <v>611</v>
      </c>
      <c r="P75" s="100">
        <v>809</v>
      </c>
      <c r="Q75" s="100">
        <v>1025</v>
      </c>
      <c r="R75" s="100">
        <v>1282</v>
      </c>
      <c r="S75" s="100">
        <v>1104</v>
      </c>
      <c r="T75" s="100">
        <v>826</v>
      </c>
      <c r="U75" s="100">
        <v>0</v>
      </c>
      <c r="V75" s="100">
        <v>6653</v>
      </c>
      <c r="W75" s="128"/>
      <c r="X75" s="122">
        <v>1968</v>
      </c>
      <c r="Y75" s="100">
        <v>6</v>
      </c>
      <c r="Z75" s="100">
        <v>2</v>
      </c>
      <c r="AA75" s="100">
        <v>3</v>
      </c>
      <c r="AB75" s="100">
        <v>5</v>
      </c>
      <c r="AC75" s="100">
        <v>9</v>
      </c>
      <c r="AD75" s="100">
        <v>7</v>
      </c>
      <c r="AE75" s="100">
        <v>24</v>
      </c>
      <c r="AF75" s="100">
        <v>41</v>
      </c>
      <c r="AG75" s="100">
        <v>89</v>
      </c>
      <c r="AH75" s="100">
        <v>157</v>
      </c>
      <c r="AI75" s="100">
        <v>221</v>
      </c>
      <c r="AJ75" s="100">
        <v>331</v>
      </c>
      <c r="AK75" s="100">
        <v>434</v>
      </c>
      <c r="AL75" s="100">
        <v>742</v>
      </c>
      <c r="AM75" s="100">
        <v>1167</v>
      </c>
      <c r="AN75" s="100">
        <v>1717</v>
      </c>
      <c r="AO75" s="100">
        <v>1823</v>
      </c>
      <c r="AP75" s="100">
        <v>1933</v>
      </c>
      <c r="AQ75" s="100">
        <v>0</v>
      </c>
      <c r="AR75" s="100">
        <v>8711</v>
      </c>
      <c r="AS75" s="128"/>
      <c r="AT75" s="122">
        <v>1968</v>
      </c>
      <c r="AU75" s="100">
        <v>11</v>
      </c>
      <c r="AV75" s="100">
        <v>4</v>
      </c>
      <c r="AW75" s="100">
        <v>9</v>
      </c>
      <c r="AX75" s="100">
        <v>11</v>
      </c>
      <c r="AY75" s="100">
        <v>18</v>
      </c>
      <c r="AZ75" s="100">
        <v>17</v>
      </c>
      <c r="BA75" s="100">
        <v>51</v>
      </c>
      <c r="BB75" s="100">
        <v>85</v>
      </c>
      <c r="BC75" s="100">
        <v>183</v>
      </c>
      <c r="BD75" s="100">
        <v>301</v>
      </c>
      <c r="BE75" s="100">
        <v>479</v>
      </c>
      <c r="BF75" s="100">
        <v>722</v>
      </c>
      <c r="BG75" s="100">
        <v>1045</v>
      </c>
      <c r="BH75" s="100">
        <v>1551</v>
      </c>
      <c r="BI75" s="100">
        <v>2192</v>
      </c>
      <c r="BJ75" s="100">
        <v>2999</v>
      </c>
      <c r="BK75" s="100">
        <v>2927</v>
      </c>
      <c r="BL75" s="100">
        <v>2759</v>
      </c>
      <c r="BM75" s="100">
        <v>0</v>
      </c>
      <c r="BN75" s="100">
        <v>15364</v>
      </c>
      <c r="BP75" s="122">
        <v>1968</v>
      </c>
    </row>
    <row r="76" spans="2:68">
      <c r="B76" s="122">
        <v>1969</v>
      </c>
      <c r="C76" s="100">
        <v>2</v>
      </c>
      <c r="D76" s="100">
        <v>2</v>
      </c>
      <c r="E76" s="100">
        <v>2</v>
      </c>
      <c r="F76" s="100">
        <v>5</v>
      </c>
      <c r="G76" s="100">
        <v>11</v>
      </c>
      <c r="H76" s="100">
        <v>18</v>
      </c>
      <c r="I76" s="100">
        <v>29</v>
      </c>
      <c r="J76" s="100">
        <v>54</v>
      </c>
      <c r="K76" s="100">
        <v>83</v>
      </c>
      <c r="L76" s="100">
        <v>150</v>
      </c>
      <c r="M76" s="100">
        <v>248</v>
      </c>
      <c r="N76" s="100">
        <v>373</v>
      </c>
      <c r="O76" s="100">
        <v>574</v>
      </c>
      <c r="P76" s="100">
        <v>810</v>
      </c>
      <c r="Q76" s="100">
        <v>947</v>
      </c>
      <c r="R76" s="100">
        <v>1194</v>
      </c>
      <c r="S76" s="100">
        <v>942</v>
      </c>
      <c r="T76" s="100">
        <v>794</v>
      </c>
      <c r="U76" s="100">
        <v>1</v>
      </c>
      <c r="V76" s="100">
        <v>6239</v>
      </c>
      <c r="W76" s="128"/>
      <c r="X76" s="122">
        <v>1969</v>
      </c>
      <c r="Y76" s="100">
        <v>3</v>
      </c>
      <c r="Z76" s="100">
        <v>2</v>
      </c>
      <c r="AA76" s="100">
        <v>3</v>
      </c>
      <c r="AB76" s="100">
        <v>4</v>
      </c>
      <c r="AC76" s="100">
        <v>4</v>
      </c>
      <c r="AD76" s="100">
        <v>8</v>
      </c>
      <c r="AE76" s="100">
        <v>18</v>
      </c>
      <c r="AF76" s="100">
        <v>41</v>
      </c>
      <c r="AG76" s="100">
        <v>83</v>
      </c>
      <c r="AH76" s="100">
        <v>146</v>
      </c>
      <c r="AI76" s="100">
        <v>226</v>
      </c>
      <c r="AJ76" s="100">
        <v>275</v>
      </c>
      <c r="AK76" s="100">
        <v>446</v>
      </c>
      <c r="AL76" s="100">
        <v>710</v>
      </c>
      <c r="AM76" s="100">
        <v>1150</v>
      </c>
      <c r="AN76" s="100">
        <v>1718</v>
      </c>
      <c r="AO76" s="100">
        <v>1700</v>
      </c>
      <c r="AP76" s="100">
        <v>1856</v>
      </c>
      <c r="AQ76" s="100">
        <v>1</v>
      </c>
      <c r="AR76" s="100">
        <v>8394</v>
      </c>
      <c r="AS76" s="128"/>
      <c r="AT76" s="122">
        <v>1969</v>
      </c>
      <c r="AU76" s="100">
        <v>5</v>
      </c>
      <c r="AV76" s="100">
        <v>4</v>
      </c>
      <c r="AW76" s="100">
        <v>5</v>
      </c>
      <c r="AX76" s="100">
        <v>9</v>
      </c>
      <c r="AY76" s="100">
        <v>15</v>
      </c>
      <c r="AZ76" s="100">
        <v>26</v>
      </c>
      <c r="BA76" s="100">
        <v>47</v>
      </c>
      <c r="BB76" s="100">
        <v>95</v>
      </c>
      <c r="BC76" s="100">
        <v>166</v>
      </c>
      <c r="BD76" s="100">
        <v>296</v>
      </c>
      <c r="BE76" s="100">
        <v>474</v>
      </c>
      <c r="BF76" s="100">
        <v>648</v>
      </c>
      <c r="BG76" s="100">
        <v>1020</v>
      </c>
      <c r="BH76" s="100">
        <v>1520</v>
      </c>
      <c r="BI76" s="100">
        <v>2097</v>
      </c>
      <c r="BJ76" s="100">
        <v>2912</v>
      </c>
      <c r="BK76" s="100">
        <v>2642</v>
      </c>
      <c r="BL76" s="100">
        <v>2650</v>
      </c>
      <c r="BM76" s="100">
        <v>2</v>
      </c>
      <c r="BN76" s="100">
        <v>14633</v>
      </c>
      <c r="BP76" s="122">
        <v>1969</v>
      </c>
    </row>
    <row r="77" spans="2:68">
      <c r="B77" s="122">
        <v>1970</v>
      </c>
      <c r="C77" s="100">
        <v>5</v>
      </c>
      <c r="D77" s="100">
        <v>3</v>
      </c>
      <c r="E77" s="100">
        <v>7</v>
      </c>
      <c r="F77" s="100">
        <v>8</v>
      </c>
      <c r="G77" s="100">
        <v>9</v>
      </c>
      <c r="H77" s="100">
        <v>10</v>
      </c>
      <c r="I77" s="100">
        <v>26</v>
      </c>
      <c r="J77" s="100">
        <v>39</v>
      </c>
      <c r="K77" s="100">
        <v>75</v>
      </c>
      <c r="L77" s="100">
        <v>145</v>
      </c>
      <c r="M77" s="100">
        <v>217</v>
      </c>
      <c r="N77" s="100">
        <v>390</v>
      </c>
      <c r="O77" s="100">
        <v>564</v>
      </c>
      <c r="P77" s="100">
        <v>891</v>
      </c>
      <c r="Q77" s="100">
        <v>988</v>
      </c>
      <c r="R77" s="100">
        <v>1243</v>
      </c>
      <c r="S77" s="100">
        <v>1095</v>
      </c>
      <c r="T77" s="100">
        <v>792</v>
      </c>
      <c r="U77" s="100">
        <v>1</v>
      </c>
      <c r="V77" s="100">
        <v>6508</v>
      </c>
      <c r="W77" s="128"/>
      <c r="X77" s="122">
        <v>1970</v>
      </c>
      <c r="Y77" s="100">
        <v>3</v>
      </c>
      <c r="Z77" s="100">
        <v>1</v>
      </c>
      <c r="AA77" s="100">
        <v>2</v>
      </c>
      <c r="AB77" s="100">
        <v>5</v>
      </c>
      <c r="AC77" s="100">
        <v>10</v>
      </c>
      <c r="AD77" s="100">
        <v>9</v>
      </c>
      <c r="AE77" s="100">
        <v>22</v>
      </c>
      <c r="AF77" s="100">
        <v>71</v>
      </c>
      <c r="AG77" s="100">
        <v>93</v>
      </c>
      <c r="AH77" s="100">
        <v>171</v>
      </c>
      <c r="AI77" s="100">
        <v>215</v>
      </c>
      <c r="AJ77" s="100">
        <v>327</v>
      </c>
      <c r="AK77" s="100">
        <v>473</v>
      </c>
      <c r="AL77" s="100">
        <v>764</v>
      </c>
      <c r="AM77" s="100">
        <v>1275</v>
      </c>
      <c r="AN77" s="100">
        <v>1771</v>
      </c>
      <c r="AO77" s="100">
        <v>1962</v>
      </c>
      <c r="AP77" s="100">
        <v>2004</v>
      </c>
      <c r="AQ77" s="100">
        <v>0</v>
      </c>
      <c r="AR77" s="100">
        <v>9178</v>
      </c>
      <c r="AS77" s="128"/>
      <c r="AT77" s="122">
        <v>1970</v>
      </c>
      <c r="AU77" s="100">
        <v>8</v>
      </c>
      <c r="AV77" s="100">
        <v>4</v>
      </c>
      <c r="AW77" s="100">
        <v>9</v>
      </c>
      <c r="AX77" s="100">
        <v>13</v>
      </c>
      <c r="AY77" s="100">
        <v>19</v>
      </c>
      <c r="AZ77" s="100">
        <v>19</v>
      </c>
      <c r="BA77" s="100">
        <v>48</v>
      </c>
      <c r="BB77" s="100">
        <v>110</v>
      </c>
      <c r="BC77" s="100">
        <v>168</v>
      </c>
      <c r="BD77" s="100">
        <v>316</v>
      </c>
      <c r="BE77" s="100">
        <v>432</v>
      </c>
      <c r="BF77" s="100">
        <v>717</v>
      </c>
      <c r="BG77" s="100">
        <v>1037</v>
      </c>
      <c r="BH77" s="100">
        <v>1655</v>
      </c>
      <c r="BI77" s="100">
        <v>2263</v>
      </c>
      <c r="BJ77" s="100">
        <v>3014</v>
      </c>
      <c r="BK77" s="100">
        <v>3057</v>
      </c>
      <c r="BL77" s="100">
        <v>2796</v>
      </c>
      <c r="BM77" s="100">
        <v>1</v>
      </c>
      <c r="BN77" s="100">
        <v>15686</v>
      </c>
      <c r="BP77" s="122">
        <v>1970</v>
      </c>
    </row>
    <row r="78" spans="2:68">
      <c r="B78" s="122">
        <v>1971</v>
      </c>
      <c r="C78" s="100">
        <v>5</v>
      </c>
      <c r="D78" s="100">
        <v>2</v>
      </c>
      <c r="E78" s="100">
        <v>2</v>
      </c>
      <c r="F78" s="100">
        <v>7</v>
      </c>
      <c r="G78" s="100">
        <v>8</v>
      </c>
      <c r="H78" s="100">
        <v>16</v>
      </c>
      <c r="I78" s="100">
        <v>20</v>
      </c>
      <c r="J78" s="100">
        <v>28</v>
      </c>
      <c r="K78" s="100">
        <v>82</v>
      </c>
      <c r="L78" s="100">
        <v>129</v>
      </c>
      <c r="M78" s="100">
        <v>219</v>
      </c>
      <c r="N78" s="100">
        <v>368</v>
      </c>
      <c r="O78" s="100">
        <v>584</v>
      </c>
      <c r="P78" s="100">
        <v>780</v>
      </c>
      <c r="Q78" s="100">
        <v>1050</v>
      </c>
      <c r="R78" s="100">
        <v>1148</v>
      </c>
      <c r="S78" s="100">
        <v>1156</v>
      </c>
      <c r="T78" s="100">
        <v>892</v>
      </c>
      <c r="U78" s="100">
        <v>1</v>
      </c>
      <c r="V78" s="100">
        <v>6497</v>
      </c>
      <c r="W78" s="128"/>
      <c r="X78" s="122">
        <v>1971</v>
      </c>
      <c r="Y78" s="100">
        <v>5</v>
      </c>
      <c r="Z78" s="100">
        <v>2</v>
      </c>
      <c r="AA78" s="100">
        <v>0</v>
      </c>
      <c r="AB78" s="100">
        <v>8</v>
      </c>
      <c r="AC78" s="100">
        <v>6</v>
      </c>
      <c r="AD78" s="100">
        <v>15</v>
      </c>
      <c r="AE78" s="100">
        <v>26</v>
      </c>
      <c r="AF78" s="100">
        <v>41</v>
      </c>
      <c r="AG78" s="100">
        <v>100</v>
      </c>
      <c r="AH78" s="100">
        <v>171</v>
      </c>
      <c r="AI78" s="100">
        <v>213</v>
      </c>
      <c r="AJ78" s="100">
        <v>302</v>
      </c>
      <c r="AK78" s="100">
        <v>453</v>
      </c>
      <c r="AL78" s="100">
        <v>663</v>
      </c>
      <c r="AM78" s="100">
        <v>1203</v>
      </c>
      <c r="AN78" s="100">
        <v>1819</v>
      </c>
      <c r="AO78" s="100">
        <v>2025</v>
      </c>
      <c r="AP78" s="100">
        <v>2181</v>
      </c>
      <c r="AQ78" s="100">
        <v>1</v>
      </c>
      <c r="AR78" s="100">
        <v>9234</v>
      </c>
      <c r="AS78" s="128"/>
      <c r="AT78" s="122">
        <v>1971</v>
      </c>
      <c r="AU78" s="100">
        <v>10</v>
      </c>
      <c r="AV78" s="100">
        <v>4</v>
      </c>
      <c r="AW78" s="100">
        <v>2</v>
      </c>
      <c r="AX78" s="100">
        <v>15</v>
      </c>
      <c r="AY78" s="100">
        <v>14</v>
      </c>
      <c r="AZ78" s="100">
        <v>31</v>
      </c>
      <c r="BA78" s="100">
        <v>46</v>
      </c>
      <c r="BB78" s="100">
        <v>69</v>
      </c>
      <c r="BC78" s="100">
        <v>182</v>
      </c>
      <c r="BD78" s="100">
        <v>300</v>
      </c>
      <c r="BE78" s="100">
        <v>432</v>
      </c>
      <c r="BF78" s="100">
        <v>670</v>
      </c>
      <c r="BG78" s="100">
        <v>1037</v>
      </c>
      <c r="BH78" s="100">
        <v>1443</v>
      </c>
      <c r="BI78" s="100">
        <v>2253</v>
      </c>
      <c r="BJ78" s="100">
        <v>2967</v>
      </c>
      <c r="BK78" s="100">
        <v>3181</v>
      </c>
      <c r="BL78" s="100">
        <v>3073</v>
      </c>
      <c r="BM78" s="100">
        <v>2</v>
      </c>
      <c r="BN78" s="100">
        <v>15731</v>
      </c>
      <c r="BP78" s="122">
        <v>1971</v>
      </c>
    </row>
    <row r="79" spans="2:68">
      <c r="B79" s="122">
        <v>1972</v>
      </c>
      <c r="C79" s="100">
        <v>9</v>
      </c>
      <c r="D79" s="100">
        <v>0</v>
      </c>
      <c r="E79" s="100">
        <v>4</v>
      </c>
      <c r="F79" s="100">
        <v>12</v>
      </c>
      <c r="G79" s="100">
        <v>10</v>
      </c>
      <c r="H79" s="100">
        <v>3</v>
      </c>
      <c r="I79" s="100">
        <v>19</v>
      </c>
      <c r="J79" s="100">
        <v>40</v>
      </c>
      <c r="K79" s="100">
        <v>84</v>
      </c>
      <c r="L79" s="100">
        <v>149</v>
      </c>
      <c r="M79" s="100">
        <v>223</v>
      </c>
      <c r="N79" s="100">
        <v>356</v>
      </c>
      <c r="O79" s="100">
        <v>603</v>
      </c>
      <c r="P79" s="100">
        <v>806</v>
      </c>
      <c r="Q79" s="100">
        <v>1066</v>
      </c>
      <c r="R79" s="100">
        <v>1162</v>
      </c>
      <c r="S79" s="100">
        <v>1129</v>
      </c>
      <c r="T79" s="100">
        <v>946</v>
      </c>
      <c r="U79" s="100">
        <v>0</v>
      </c>
      <c r="V79" s="100">
        <v>6621</v>
      </c>
      <c r="W79" s="128"/>
      <c r="X79" s="122">
        <v>1972</v>
      </c>
      <c r="Y79" s="100">
        <v>1</v>
      </c>
      <c r="Z79" s="100">
        <v>1</v>
      </c>
      <c r="AA79" s="100">
        <v>2</v>
      </c>
      <c r="AB79" s="100">
        <v>6</v>
      </c>
      <c r="AC79" s="100">
        <v>6</v>
      </c>
      <c r="AD79" s="100">
        <v>9</v>
      </c>
      <c r="AE79" s="100">
        <v>28</v>
      </c>
      <c r="AF79" s="100">
        <v>52</v>
      </c>
      <c r="AG79" s="100">
        <v>90</v>
      </c>
      <c r="AH79" s="100">
        <v>143</v>
      </c>
      <c r="AI79" s="100">
        <v>225</v>
      </c>
      <c r="AJ79" s="100">
        <v>311</v>
      </c>
      <c r="AK79" s="100">
        <v>437</v>
      </c>
      <c r="AL79" s="100">
        <v>713</v>
      </c>
      <c r="AM79" s="100">
        <v>1164</v>
      </c>
      <c r="AN79" s="100">
        <v>1695</v>
      </c>
      <c r="AO79" s="100">
        <v>1977</v>
      </c>
      <c r="AP79" s="100">
        <v>2288</v>
      </c>
      <c r="AQ79" s="100">
        <v>0</v>
      </c>
      <c r="AR79" s="100">
        <v>9148</v>
      </c>
      <c r="AS79" s="128"/>
      <c r="AT79" s="122">
        <v>1972</v>
      </c>
      <c r="AU79" s="100">
        <v>10</v>
      </c>
      <c r="AV79" s="100">
        <v>1</v>
      </c>
      <c r="AW79" s="100">
        <v>6</v>
      </c>
      <c r="AX79" s="100">
        <v>18</v>
      </c>
      <c r="AY79" s="100">
        <v>16</v>
      </c>
      <c r="AZ79" s="100">
        <v>12</v>
      </c>
      <c r="BA79" s="100">
        <v>47</v>
      </c>
      <c r="BB79" s="100">
        <v>92</v>
      </c>
      <c r="BC79" s="100">
        <v>174</v>
      </c>
      <c r="BD79" s="100">
        <v>292</v>
      </c>
      <c r="BE79" s="100">
        <v>448</v>
      </c>
      <c r="BF79" s="100">
        <v>667</v>
      </c>
      <c r="BG79" s="100">
        <v>1040</v>
      </c>
      <c r="BH79" s="100">
        <v>1519</v>
      </c>
      <c r="BI79" s="100">
        <v>2230</v>
      </c>
      <c r="BJ79" s="100">
        <v>2857</v>
      </c>
      <c r="BK79" s="100">
        <v>3106</v>
      </c>
      <c r="BL79" s="100">
        <v>3234</v>
      </c>
      <c r="BM79" s="100">
        <v>0</v>
      </c>
      <c r="BN79" s="100">
        <v>15769</v>
      </c>
      <c r="BP79" s="122">
        <v>1972</v>
      </c>
    </row>
    <row r="80" spans="2:68">
      <c r="B80" s="122">
        <v>1973</v>
      </c>
      <c r="C80" s="100">
        <v>4</v>
      </c>
      <c r="D80" s="100">
        <v>0</v>
      </c>
      <c r="E80" s="100">
        <v>3</v>
      </c>
      <c r="F80" s="100">
        <v>5</v>
      </c>
      <c r="G80" s="100">
        <v>9</v>
      </c>
      <c r="H80" s="100">
        <v>19</v>
      </c>
      <c r="I80" s="100">
        <v>12</v>
      </c>
      <c r="J80" s="100">
        <v>39</v>
      </c>
      <c r="K80" s="100">
        <v>80</v>
      </c>
      <c r="L80" s="100">
        <v>166</v>
      </c>
      <c r="M80" s="100">
        <v>252</v>
      </c>
      <c r="N80" s="100">
        <v>356</v>
      </c>
      <c r="O80" s="100">
        <v>582</v>
      </c>
      <c r="P80" s="100">
        <v>842</v>
      </c>
      <c r="Q80" s="100">
        <v>1115</v>
      </c>
      <c r="R80" s="100">
        <v>1165</v>
      </c>
      <c r="S80" s="100">
        <v>1069</v>
      </c>
      <c r="T80" s="100">
        <v>863</v>
      </c>
      <c r="U80" s="100">
        <v>0</v>
      </c>
      <c r="V80" s="100">
        <v>6581</v>
      </c>
      <c r="W80" s="128"/>
      <c r="X80" s="122">
        <v>1973</v>
      </c>
      <c r="Y80" s="100">
        <v>5</v>
      </c>
      <c r="Z80" s="100">
        <v>3</v>
      </c>
      <c r="AA80" s="100">
        <v>5</v>
      </c>
      <c r="AB80" s="100">
        <v>4</v>
      </c>
      <c r="AC80" s="100">
        <v>8</v>
      </c>
      <c r="AD80" s="100">
        <v>12</v>
      </c>
      <c r="AE80" s="100">
        <v>21</v>
      </c>
      <c r="AF80" s="100">
        <v>47</v>
      </c>
      <c r="AG80" s="100">
        <v>83</v>
      </c>
      <c r="AH80" s="100">
        <v>176</v>
      </c>
      <c r="AI80" s="100">
        <v>177</v>
      </c>
      <c r="AJ80" s="100">
        <v>304</v>
      </c>
      <c r="AK80" s="100">
        <v>437</v>
      </c>
      <c r="AL80" s="100">
        <v>644</v>
      </c>
      <c r="AM80" s="100">
        <v>1155</v>
      </c>
      <c r="AN80" s="100">
        <v>1682</v>
      </c>
      <c r="AO80" s="100">
        <v>2109</v>
      </c>
      <c r="AP80" s="100">
        <v>2477</v>
      </c>
      <c r="AQ80" s="100">
        <v>2</v>
      </c>
      <c r="AR80" s="100">
        <v>9351</v>
      </c>
      <c r="AS80" s="128"/>
      <c r="AT80" s="122">
        <v>1973</v>
      </c>
      <c r="AU80" s="100">
        <v>9</v>
      </c>
      <c r="AV80" s="100">
        <v>3</v>
      </c>
      <c r="AW80" s="100">
        <v>8</v>
      </c>
      <c r="AX80" s="100">
        <v>9</v>
      </c>
      <c r="AY80" s="100">
        <v>17</v>
      </c>
      <c r="AZ80" s="100">
        <v>31</v>
      </c>
      <c r="BA80" s="100">
        <v>33</v>
      </c>
      <c r="BB80" s="100">
        <v>86</v>
      </c>
      <c r="BC80" s="100">
        <v>163</v>
      </c>
      <c r="BD80" s="100">
        <v>342</v>
      </c>
      <c r="BE80" s="100">
        <v>429</v>
      </c>
      <c r="BF80" s="100">
        <v>660</v>
      </c>
      <c r="BG80" s="100">
        <v>1019</v>
      </c>
      <c r="BH80" s="100">
        <v>1486</v>
      </c>
      <c r="BI80" s="100">
        <v>2270</v>
      </c>
      <c r="BJ80" s="100">
        <v>2847</v>
      </c>
      <c r="BK80" s="100">
        <v>3178</v>
      </c>
      <c r="BL80" s="100">
        <v>3340</v>
      </c>
      <c r="BM80" s="100">
        <v>2</v>
      </c>
      <c r="BN80" s="100">
        <v>15932</v>
      </c>
      <c r="BP80" s="122">
        <v>1973</v>
      </c>
    </row>
    <row r="81" spans="2:68">
      <c r="B81" s="122">
        <v>1974</v>
      </c>
      <c r="C81" s="100">
        <v>2</v>
      </c>
      <c r="D81" s="100">
        <v>3</v>
      </c>
      <c r="E81" s="100">
        <v>0</v>
      </c>
      <c r="F81" s="100">
        <v>3</v>
      </c>
      <c r="G81" s="100">
        <v>7</v>
      </c>
      <c r="H81" s="100">
        <v>11</v>
      </c>
      <c r="I81" s="100">
        <v>24</v>
      </c>
      <c r="J81" s="100">
        <v>39</v>
      </c>
      <c r="K81" s="100">
        <v>66</v>
      </c>
      <c r="L81" s="100">
        <v>147</v>
      </c>
      <c r="M81" s="100">
        <v>237</v>
      </c>
      <c r="N81" s="100">
        <v>356</v>
      </c>
      <c r="O81" s="100">
        <v>628</v>
      </c>
      <c r="P81" s="100">
        <v>844</v>
      </c>
      <c r="Q81" s="100">
        <v>1058</v>
      </c>
      <c r="R81" s="100">
        <v>1139</v>
      </c>
      <c r="S81" s="100">
        <v>1051</v>
      </c>
      <c r="T81" s="100">
        <v>1086</v>
      </c>
      <c r="U81" s="100">
        <v>1</v>
      </c>
      <c r="V81" s="100">
        <v>6702</v>
      </c>
      <c r="W81" s="128"/>
      <c r="X81" s="122">
        <v>1974</v>
      </c>
      <c r="Y81" s="100">
        <v>1</v>
      </c>
      <c r="Z81" s="100">
        <v>0</v>
      </c>
      <c r="AA81" s="100">
        <v>2</v>
      </c>
      <c r="AB81" s="100">
        <v>2</v>
      </c>
      <c r="AC81" s="100">
        <v>6</v>
      </c>
      <c r="AD81" s="100">
        <v>14</v>
      </c>
      <c r="AE81" s="100">
        <v>36</v>
      </c>
      <c r="AF81" s="100">
        <v>44</v>
      </c>
      <c r="AG81" s="100">
        <v>69</v>
      </c>
      <c r="AH81" s="100">
        <v>166</v>
      </c>
      <c r="AI81" s="100">
        <v>215</v>
      </c>
      <c r="AJ81" s="100">
        <v>294</v>
      </c>
      <c r="AK81" s="100">
        <v>467</v>
      </c>
      <c r="AL81" s="100">
        <v>735</v>
      </c>
      <c r="AM81" s="100">
        <v>1155</v>
      </c>
      <c r="AN81" s="100">
        <v>1709</v>
      </c>
      <c r="AO81" s="100">
        <v>2151</v>
      </c>
      <c r="AP81" s="100">
        <v>2591</v>
      </c>
      <c r="AQ81" s="100">
        <v>1</v>
      </c>
      <c r="AR81" s="100">
        <v>9658</v>
      </c>
      <c r="AS81" s="128"/>
      <c r="AT81" s="122">
        <v>1974</v>
      </c>
      <c r="AU81" s="100">
        <v>3</v>
      </c>
      <c r="AV81" s="100">
        <v>3</v>
      </c>
      <c r="AW81" s="100">
        <v>2</v>
      </c>
      <c r="AX81" s="100">
        <v>5</v>
      </c>
      <c r="AY81" s="100">
        <v>13</v>
      </c>
      <c r="AZ81" s="100">
        <v>25</v>
      </c>
      <c r="BA81" s="100">
        <v>60</v>
      </c>
      <c r="BB81" s="100">
        <v>83</v>
      </c>
      <c r="BC81" s="100">
        <v>135</v>
      </c>
      <c r="BD81" s="100">
        <v>313</v>
      </c>
      <c r="BE81" s="100">
        <v>452</v>
      </c>
      <c r="BF81" s="100">
        <v>650</v>
      </c>
      <c r="BG81" s="100">
        <v>1095</v>
      </c>
      <c r="BH81" s="100">
        <v>1579</v>
      </c>
      <c r="BI81" s="100">
        <v>2213</v>
      </c>
      <c r="BJ81" s="100">
        <v>2848</v>
      </c>
      <c r="BK81" s="100">
        <v>3202</v>
      </c>
      <c r="BL81" s="100">
        <v>3677</v>
      </c>
      <c r="BM81" s="100">
        <v>2</v>
      </c>
      <c r="BN81" s="100">
        <v>16360</v>
      </c>
      <c r="BP81" s="122">
        <v>1974</v>
      </c>
    </row>
    <row r="82" spans="2:68">
      <c r="B82" s="122">
        <v>1975</v>
      </c>
      <c r="C82" s="100">
        <v>3</v>
      </c>
      <c r="D82" s="100">
        <v>1</v>
      </c>
      <c r="E82" s="100">
        <v>4</v>
      </c>
      <c r="F82" s="100">
        <v>11</v>
      </c>
      <c r="G82" s="100">
        <v>15</v>
      </c>
      <c r="H82" s="100">
        <v>12</v>
      </c>
      <c r="I82" s="100">
        <v>19</v>
      </c>
      <c r="J82" s="100">
        <v>42</v>
      </c>
      <c r="K82" s="100">
        <v>61</v>
      </c>
      <c r="L82" s="100">
        <v>137</v>
      </c>
      <c r="M82" s="100">
        <v>265</v>
      </c>
      <c r="N82" s="100">
        <v>363</v>
      </c>
      <c r="O82" s="100">
        <v>578</v>
      </c>
      <c r="P82" s="100">
        <v>751</v>
      </c>
      <c r="Q82" s="100">
        <v>1072</v>
      </c>
      <c r="R82" s="100">
        <v>1052</v>
      </c>
      <c r="S82" s="100">
        <v>957</v>
      </c>
      <c r="T82" s="100">
        <v>895</v>
      </c>
      <c r="U82" s="100">
        <v>1</v>
      </c>
      <c r="V82" s="100">
        <v>6239</v>
      </c>
      <c r="W82" s="128"/>
      <c r="X82" s="122">
        <v>1975</v>
      </c>
      <c r="Y82" s="100">
        <v>4</v>
      </c>
      <c r="Z82" s="100">
        <v>4</v>
      </c>
      <c r="AA82" s="100">
        <v>3</v>
      </c>
      <c r="AB82" s="100">
        <v>8</v>
      </c>
      <c r="AC82" s="100">
        <v>10</v>
      </c>
      <c r="AD82" s="100">
        <v>10</v>
      </c>
      <c r="AE82" s="100">
        <v>22</v>
      </c>
      <c r="AF82" s="100">
        <v>42</v>
      </c>
      <c r="AG82" s="100">
        <v>73</v>
      </c>
      <c r="AH82" s="100">
        <v>143</v>
      </c>
      <c r="AI82" s="100">
        <v>213</v>
      </c>
      <c r="AJ82" s="100">
        <v>279</v>
      </c>
      <c r="AK82" s="100">
        <v>439</v>
      </c>
      <c r="AL82" s="100">
        <v>665</v>
      </c>
      <c r="AM82" s="100">
        <v>1106</v>
      </c>
      <c r="AN82" s="100">
        <v>1614</v>
      </c>
      <c r="AO82" s="100">
        <v>2007</v>
      </c>
      <c r="AP82" s="100">
        <v>2455</v>
      </c>
      <c r="AQ82" s="100">
        <v>0</v>
      </c>
      <c r="AR82" s="100">
        <v>9097</v>
      </c>
      <c r="AS82" s="128"/>
      <c r="AT82" s="122">
        <v>1975</v>
      </c>
      <c r="AU82" s="100">
        <v>7</v>
      </c>
      <c r="AV82" s="100">
        <v>5</v>
      </c>
      <c r="AW82" s="100">
        <v>7</v>
      </c>
      <c r="AX82" s="100">
        <v>19</v>
      </c>
      <c r="AY82" s="100">
        <v>25</v>
      </c>
      <c r="AZ82" s="100">
        <v>22</v>
      </c>
      <c r="BA82" s="100">
        <v>41</v>
      </c>
      <c r="BB82" s="100">
        <v>84</v>
      </c>
      <c r="BC82" s="100">
        <v>134</v>
      </c>
      <c r="BD82" s="100">
        <v>280</v>
      </c>
      <c r="BE82" s="100">
        <v>478</v>
      </c>
      <c r="BF82" s="100">
        <v>642</v>
      </c>
      <c r="BG82" s="100">
        <v>1017</v>
      </c>
      <c r="BH82" s="100">
        <v>1416</v>
      </c>
      <c r="BI82" s="100">
        <v>2178</v>
      </c>
      <c r="BJ82" s="100">
        <v>2666</v>
      </c>
      <c r="BK82" s="100">
        <v>2964</v>
      </c>
      <c r="BL82" s="100">
        <v>3350</v>
      </c>
      <c r="BM82" s="100">
        <v>1</v>
      </c>
      <c r="BN82" s="100">
        <v>15336</v>
      </c>
      <c r="BP82" s="122">
        <v>1975</v>
      </c>
    </row>
    <row r="83" spans="2:68">
      <c r="B83" s="122">
        <v>1976</v>
      </c>
      <c r="C83" s="100">
        <v>0</v>
      </c>
      <c r="D83" s="100">
        <v>1</v>
      </c>
      <c r="E83" s="100">
        <v>3</v>
      </c>
      <c r="F83" s="100">
        <v>7</v>
      </c>
      <c r="G83" s="100">
        <v>7</v>
      </c>
      <c r="H83" s="100">
        <v>14</v>
      </c>
      <c r="I83" s="100">
        <v>23</v>
      </c>
      <c r="J83" s="100">
        <v>33</v>
      </c>
      <c r="K83" s="100">
        <v>62</v>
      </c>
      <c r="L83" s="100">
        <v>125</v>
      </c>
      <c r="M83" s="100">
        <v>242</v>
      </c>
      <c r="N83" s="100">
        <v>341</v>
      </c>
      <c r="O83" s="100">
        <v>493</v>
      </c>
      <c r="P83" s="100">
        <v>766</v>
      </c>
      <c r="Q83" s="100">
        <v>1037</v>
      </c>
      <c r="R83" s="100">
        <v>1110</v>
      </c>
      <c r="S83" s="100">
        <v>981</v>
      </c>
      <c r="T83" s="100">
        <v>1000</v>
      </c>
      <c r="U83" s="100">
        <v>0</v>
      </c>
      <c r="V83" s="100">
        <v>6245</v>
      </c>
      <c r="W83" s="128"/>
      <c r="X83" s="122">
        <v>1976</v>
      </c>
      <c r="Y83" s="100">
        <v>2</v>
      </c>
      <c r="Z83" s="100">
        <v>0</v>
      </c>
      <c r="AA83" s="100">
        <v>3</v>
      </c>
      <c r="AB83" s="100">
        <v>3</v>
      </c>
      <c r="AC83" s="100">
        <v>8</v>
      </c>
      <c r="AD83" s="100">
        <v>10</v>
      </c>
      <c r="AE83" s="100">
        <v>21</v>
      </c>
      <c r="AF83" s="100">
        <v>50</v>
      </c>
      <c r="AG83" s="100">
        <v>58</v>
      </c>
      <c r="AH83" s="100">
        <v>123</v>
      </c>
      <c r="AI83" s="100">
        <v>179</v>
      </c>
      <c r="AJ83" s="100">
        <v>274</v>
      </c>
      <c r="AK83" s="100">
        <v>439</v>
      </c>
      <c r="AL83" s="100">
        <v>667</v>
      </c>
      <c r="AM83" s="100">
        <v>1031</v>
      </c>
      <c r="AN83" s="100">
        <v>1600</v>
      </c>
      <c r="AO83" s="100">
        <v>1962</v>
      </c>
      <c r="AP83" s="100">
        <v>2591</v>
      </c>
      <c r="AQ83" s="100">
        <v>1</v>
      </c>
      <c r="AR83" s="100">
        <v>9022</v>
      </c>
      <c r="AS83" s="128"/>
      <c r="AT83" s="122">
        <v>1976</v>
      </c>
      <c r="AU83" s="100">
        <v>2</v>
      </c>
      <c r="AV83" s="100">
        <v>1</v>
      </c>
      <c r="AW83" s="100">
        <v>6</v>
      </c>
      <c r="AX83" s="100">
        <v>10</v>
      </c>
      <c r="AY83" s="100">
        <v>15</v>
      </c>
      <c r="AZ83" s="100">
        <v>24</v>
      </c>
      <c r="BA83" s="100">
        <v>44</v>
      </c>
      <c r="BB83" s="100">
        <v>83</v>
      </c>
      <c r="BC83" s="100">
        <v>120</v>
      </c>
      <c r="BD83" s="100">
        <v>248</v>
      </c>
      <c r="BE83" s="100">
        <v>421</v>
      </c>
      <c r="BF83" s="100">
        <v>615</v>
      </c>
      <c r="BG83" s="100">
        <v>932</v>
      </c>
      <c r="BH83" s="100">
        <v>1433</v>
      </c>
      <c r="BI83" s="100">
        <v>2068</v>
      </c>
      <c r="BJ83" s="100">
        <v>2710</v>
      </c>
      <c r="BK83" s="100">
        <v>2943</v>
      </c>
      <c r="BL83" s="100">
        <v>3591</v>
      </c>
      <c r="BM83" s="100">
        <v>1</v>
      </c>
      <c r="BN83" s="100">
        <v>15267</v>
      </c>
      <c r="BP83" s="122">
        <v>1976</v>
      </c>
    </row>
    <row r="84" spans="2:68">
      <c r="B84" s="122">
        <v>1977</v>
      </c>
      <c r="C84" s="100">
        <v>0</v>
      </c>
      <c r="D84" s="100">
        <v>1</v>
      </c>
      <c r="E84" s="100">
        <v>3</v>
      </c>
      <c r="F84" s="100">
        <v>11</v>
      </c>
      <c r="G84" s="100">
        <v>7</v>
      </c>
      <c r="H84" s="100">
        <v>23</v>
      </c>
      <c r="I84" s="100">
        <v>20</v>
      </c>
      <c r="J84" s="100">
        <v>36</v>
      </c>
      <c r="K84" s="100">
        <v>66</v>
      </c>
      <c r="L84" s="100">
        <v>109</v>
      </c>
      <c r="M84" s="100">
        <v>201</v>
      </c>
      <c r="N84" s="100">
        <v>286</v>
      </c>
      <c r="O84" s="100">
        <v>457</v>
      </c>
      <c r="P84" s="100">
        <v>796</v>
      </c>
      <c r="Q84" s="100">
        <v>954</v>
      </c>
      <c r="R84" s="100">
        <v>1088</v>
      </c>
      <c r="S84" s="100">
        <v>871</v>
      </c>
      <c r="T84" s="100">
        <v>938</v>
      </c>
      <c r="U84" s="100">
        <v>0</v>
      </c>
      <c r="V84" s="100">
        <v>5867</v>
      </c>
      <c r="W84" s="128"/>
      <c r="X84" s="122">
        <v>1977</v>
      </c>
      <c r="Y84" s="100">
        <v>1</v>
      </c>
      <c r="Z84" s="100">
        <v>0</v>
      </c>
      <c r="AA84" s="100">
        <v>3</v>
      </c>
      <c r="AB84" s="100">
        <v>6</v>
      </c>
      <c r="AC84" s="100">
        <v>2</v>
      </c>
      <c r="AD84" s="100">
        <v>17</v>
      </c>
      <c r="AE84" s="100">
        <v>25</v>
      </c>
      <c r="AF84" s="100">
        <v>48</v>
      </c>
      <c r="AG84" s="100">
        <v>79</v>
      </c>
      <c r="AH84" s="100">
        <v>109</v>
      </c>
      <c r="AI84" s="100">
        <v>189</v>
      </c>
      <c r="AJ84" s="100">
        <v>241</v>
      </c>
      <c r="AK84" s="100">
        <v>395</v>
      </c>
      <c r="AL84" s="100">
        <v>651</v>
      </c>
      <c r="AM84" s="100">
        <v>997</v>
      </c>
      <c r="AN84" s="100">
        <v>1500</v>
      </c>
      <c r="AO84" s="100">
        <v>1855</v>
      </c>
      <c r="AP84" s="100">
        <v>2551</v>
      </c>
      <c r="AQ84" s="100">
        <v>0</v>
      </c>
      <c r="AR84" s="100">
        <v>8669</v>
      </c>
      <c r="AS84" s="128"/>
      <c r="AT84" s="122">
        <v>1977</v>
      </c>
      <c r="AU84" s="100">
        <v>1</v>
      </c>
      <c r="AV84" s="100">
        <v>1</v>
      </c>
      <c r="AW84" s="100">
        <v>6</v>
      </c>
      <c r="AX84" s="100">
        <v>17</v>
      </c>
      <c r="AY84" s="100">
        <v>9</v>
      </c>
      <c r="AZ84" s="100">
        <v>40</v>
      </c>
      <c r="BA84" s="100">
        <v>45</v>
      </c>
      <c r="BB84" s="100">
        <v>84</v>
      </c>
      <c r="BC84" s="100">
        <v>145</v>
      </c>
      <c r="BD84" s="100">
        <v>218</v>
      </c>
      <c r="BE84" s="100">
        <v>390</v>
      </c>
      <c r="BF84" s="100">
        <v>527</v>
      </c>
      <c r="BG84" s="100">
        <v>852</v>
      </c>
      <c r="BH84" s="100">
        <v>1447</v>
      </c>
      <c r="BI84" s="100">
        <v>1951</v>
      </c>
      <c r="BJ84" s="100">
        <v>2588</v>
      </c>
      <c r="BK84" s="100">
        <v>2726</v>
      </c>
      <c r="BL84" s="100">
        <v>3489</v>
      </c>
      <c r="BM84" s="100">
        <v>0</v>
      </c>
      <c r="BN84" s="100">
        <v>14536</v>
      </c>
      <c r="BP84" s="122">
        <v>1977</v>
      </c>
    </row>
    <row r="85" spans="2:68">
      <c r="B85" s="122">
        <v>1978</v>
      </c>
      <c r="C85" s="100">
        <v>1</v>
      </c>
      <c r="D85" s="100">
        <v>1</v>
      </c>
      <c r="E85" s="100">
        <v>4</v>
      </c>
      <c r="F85" s="100">
        <v>7</v>
      </c>
      <c r="G85" s="100">
        <v>13</v>
      </c>
      <c r="H85" s="100">
        <v>15</v>
      </c>
      <c r="I85" s="100">
        <v>16</v>
      </c>
      <c r="J85" s="100">
        <v>32</v>
      </c>
      <c r="K85" s="100">
        <v>58</v>
      </c>
      <c r="L85" s="100">
        <v>91</v>
      </c>
      <c r="M85" s="100">
        <v>186</v>
      </c>
      <c r="N85" s="100">
        <v>309</v>
      </c>
      <c r="O85" s="100">
        <v>488</v>
      </c>
      <c r="P85" s="100">
        <v>783</v>
      </c>
      <c r="Q85" s="100">
        <v>939</v>
      </c>
      <c r="R85" s="100">
        <v>1124</v>
      </c>
      <c r="S85" s="100">
        <v>867</v>
      </c>
      <c r="T85" s="100">
        <v>886</v>
      </c>
      <c r="U85" s="100">
        <v>1</v>
      </c>
      <c r="V85" s="100">
        <v>5821</v>
      </c>
      <c r="W85" s="128"/>
      <c r="X85" s="122">
        <v>1978</v>
      </c>
      <c r="Y85" s="100">
        <v>1</v>
      </c>
      <c r="Z85" s="100">
        <v>1</v>
      </c>
      <c r="AA85" s="100">
        <v>2</v>
      </c>
      <c r="AB85" s="100">
        <v>5</v>
      </c>
      <c r="AC85" s="100">
        <v>5</v>
      </c>
      <c r="AD85" s="100">
        <v>13</v>
      </c>
      <c r="AE85" s="100">
        <v>24</v>
      </c>
      <c r="AF85" s="100">
        <v>41</v>
      </c>
      <c r="AG85" s="100">
        <v>72</v>
      </c>
      <c r="AH85" s="100">
        <v>107</v>
      </c>
      <c r="AI85" s="100">
        <v>167</v>
      </c>
      <c r="AJ85" s="100">
        <v>241</v>
      </c>
      <c r="AK85" s="100">
        <v>372</v>
      </c>
      <c r="AL85" s="100">
        <v>608</v>
      </c>
      <c r="AM85" s="100">
        <v>922</v>
      </c>
      <c r="AN85" s="100">
        <v>1413</v>
      </c>
      <c r="AO85" s="100">
        <v>1790</v>
      </c>
      <c r="AP85" s="100">
        <v>2544</v>
      </c>
      <c r="AQ85" s="100">
        <v>0</v>
      </c>
      <c r="AR85" s="100">
        <v>8328</v>
      </c>
      <c r="AS85" s="128"/>
      <c r="AT85" s="122">
        <v>1978</v>
      </c>
      <c r="AU85" s="100">
        <v>2</v>
      </c>
      <c r="AV85" s="100">
        <v>2</v>
      </c>
      <c r="AW85" s="100">
        <v>6</v>
      </c>
      <c r="AX85" s="100">
        <v>12</v>
      </c>
      <c r="AY85" s="100">
        <v>18</v>
      </c>
      <c r="AZ85" s="100">
        <v>28</v>
      </c>
      <c r="BA85" s="100">
        <v>40</v>
      </c>
      <c r="BB85" s="100">
        <v>73</v>
      </c>
      <c r="BC85" s="100">
        <v>130</v>
      </c>
      <c r="BD85" s="100">
        <v>198</v>
      </c>
      <c r="BE85" s="100">
        <v>353</v>
      </c>
      <c r="BF85" s="100">
        <v>550</v>
      </c>
      <c r="BG85" s="100">
        <v>860</v>
      </c>
      <c r="BH85" s="100">
        <v>1391</v>
      </c>
      <c r="BI85" s="100">
        <v>1861</v>
      </c>
      <c r="BJ85" s="100">
        <v>2537</v>
      </c>
      <c r="BK85" s="100">
        <v>2657</v>
      </c>
      <c r="BL85" s="100">
        <v>3430</v>
      </c>
      <c r="BM85" s="100">
        <v>1</v>
      </c>
      <c r="BN85" s="100">
        <v>14149</v>
      </c>
      <c r="BP85" s="122">
        <v>1978</v>
      </c>
    </row>
    <row r="86" spans="2:68">
      <c r="B86" s="123">
        <v>1979</v>
      </c>
      <c r="C86" s="100">
        <v>1</v>
      </c>
      <c r="D86" s="100">
        <v>3</v>
      </c>
      <c r="E86" s="100">
        <v>3</v>
      </c>
      <c r="F86" s="100">
        <v>10</v>
      </c>
      <c r="G86" s="100">
        <v>11</v>
      </c>
      <c r="H86" s="100">
        <v>17</v>
      </c>
      <c r="I86" s="100">
        <v>16</v>
      </c>
      <c r="J86" s="100">
        <v>35</v>
      </c>
      <c r="K86" s="100">
        <v>70</v>
      </c>
      <c r="L86" s="100">
        <v>107</v>
      </c>
      <c r="M86" s="100">
        <v>195</v>
      </c>
      <c r="N86" s="100">
        <v>309</v>
      </c>
      <c r="O86" s="100">
        <v>446</v>
      </c>
      <c r="P86" s="100">
        <v>717</v>
      </c>
      <c r="Q86" s="100">
        <v>902</v>
      </c>
      <c r="R86" s="100">
        <v>1015</v>
      </c>
      <c r="S86" s="100">
        <v>795</v>
      </c>
      <c r="T86" s="100">
        <v>909</v>
      </c>
      <c r="U86" s="100">
        <v>0</v>
      </c>
      <c r="V86" s="100">
        <v>5561</v>
      </c>
      <c r="W86" s="128"/>
      <c r="X86" s="123">
        <v>1979</v>
      </c>
      <c r="Y86" s="100">
        <v>0</v>
      </c>
      <c r="Z86" s="100">
        <v>1</v>
      </c>
      <c r="AA86" s="100">
        <v>0</v>
      </c>
      <c r="AB86" s="100">
        <v>6</v>
      </c>
      <c r="AC86" s="100">
        <v>10</v>
      </c>
      <c r="AD86" s="100">
        <v>14</v>
      </c>
      <c r="AE86" s="100">
        <v>26</v>
      </c>
      <c r="AF86" s="100">
        <v>27</v>
      </c>
      <c r="AG86" s="100">
        <v>58</v>
      </c>
      <c r="AH86" s="100">
        <v>87</v>
      </c>
      <c r="AI86" s="100">
        <v>157</v>
      </c>
      <c r="AJ86" s="100">
        <v>239</v>
      </c>
      <c r="AK86" s="100">
        <v>350</v>
      </c>
      <c r="AL86" s="100">
        <v>557</v>
      </c>
      <c r="AM86" s="100">
        <v>880</v>
      </c>
      <c r="AN86" s="100">
        <v>1305</v>
      </c>
      <c r="AO86" s="100">
        <v>1695</v>
      </c>
      <c r="AP86" s="100">
        <v>2459</v>
      </c>
      <c r="AQ86" s="100">
        <v>0</v>
      </c>
      <c r="AR86" s="100">
        <v>7871</v>
      </c>
      <c r="AS86" s="128"/>
      <c r="AT86" s="123">
        <v>1979</v>
      </c>
      <c r="AU86" s="100">
        <v>1</v>
      </c>
      <c r="AV86" s="100">
        <v>4</v>
      </c>
      <c r="AW86" s="100">
        <v>3</v>
      </c>
      <c r="AX86" s="100">
        <v>16</v>
      </c>
      <c r="AY86" s="100">
        <v>21</v>
      </c>
      <c r="AZ86" s="100">
        <v>31</v>
      </c>
      <c r="BA86" s="100">
        <v>42</v>
      </c>
      <c r="BB86" s="100">
        <v>62</v>
      </c>
      <c r="BC86" s="100">
        <v>128</v>
      </c>
      <c r="BD86" s="100">
        <v>194</v>
      </c>
      <c r="BE86" s="100">
        <v>352</v>
      </c>
      <c r="BF86" s="100">
        <v>548</v>
      </c>
      <c r="BG86" s="100">
        <v>796</v>
      </c>
      <c r="BH86" s="100">
        <v>1274</v>
      </c>
      <c r="BI86" s="100">
        <v>1782</v>
      </c>
      <c r="BJ86" s="100">
        <v>2320</v>
      </c>
      <c r="BK86" s="100">
        <v>2490</v>
      </c>
      <c r="BL86" s="100">
        <v>3368</v>
      </c>
      <c r="BM86" s="100">
        <v>0</v>
      </c>
      <c r="BN86" s="100">
        <v>13432</v>
      </c>
      <c r="BP86" s="123">
        <v>1979</v>
      </c>
    </row>
    <row r="87" spans="2:68">
      <c r="B87" s="123">
        <v>1980</v>
      </c>
      <c r="C87" s="100">
        <v>2</v>
      </c>
      <c r="D87" s="100">
        <v>1</v>
      </c>
      <c r="E87" s="100">
        <v>2</v>
      </c>
      <c r="F87" s="100">
        <v>5</v>
      </c>
      <c r="G87" s="100">
        <v>5</v>
      </c>
      <c r="H87" s="100">
        <v>16</v>
      </c>
      <c r="I87" s="100">
        <v>23</v>
      </c>
      <c r="J87" s="100">
        <v>35</v>
      </c>
      <c r="K87" s="100">
        <v>43</v>
      </c>
      <c r="L87" s="100">
        <v>97</v>
      </c>
      <c r="M87" s="100">
        <v>177</v>
      </c>
      <c r="N87" s="100">
        <v>332</v>
      </c>
      <c r="O87" s="100">
        <v>450</v>
      </c>
      <c r="P87" s="100">
        <v>688</v>
      </c>
      <c r="Q87" s="100">
        <v>999</v>
      </c>
      <c r="R87" s="100">
        <v>1045</v>
      </c>
      <c r="S87" s="100">
        <v>923</v>
      </c>
      <c r="T87" s="100">
        <v>831</v>
      </c>
      <c r="U87" s="100">
        <v>1</v>
      </c>
      <c r="V87" s="100">
        <v>5675</v>
      </c>
      <c r="W87" s="128"/>
      <c r="X87" s="123">
        <v>1980</v>
      </c>
      <c r="Y87" s="100">
        <v>2</v>
      </c>
      <c r="Z87" s="100">
        <v>1</v>
      </c>
      <c r="AA87" s="100">
        <v>3</v>
      </c>
      <c r="AB87" s="100">
        <v>5</v>
      </c>
      <c r="AC87" s="100">
        <v>8</v>
      </c>
      <c r="AD87" s="100">
        <v>13</v>
      </c>
      <c r="AE87" s="100">
        <v>12</v>
      </c>
      <c r="AF87" s="100">
        <v>17</v>
      </c>
      <c r="AG87" s="100">
        <v>61</v>
      </c>
      <c r="AH87" s="100">
        <v>91</v>
      </c>
      <c r="AI87" s="100">
        <v>140</v>
      </c>
      <c r="AJ87" s="100">
        <v>216</v>
      </c>
      <c r="AK87" s="100">
        <v>319</v>
      </c>
      <c r="AL87" s="100">
        <v>535</v>
      </c>
      <c r="AM87" s="100">
        <v>868</v>
      </c>
      <c r="AN87" s="100">
        <v>1317</v>
      </c>
      <c r="AO87" s="100">
        <v>1729</v>
      </c>
      <c r="AP87" s="100">
        <v>2711</v>
      </c>
      <c r="AQ87" s="100">
        <v>0</v>
      </c>
      <c r="AR87" s="100">
        <v>8048</v>
      </c>
      <c r="AS87" s="128"/>
      <c r="AT87" s="123">
        <v>1980</v>
      </c>
      <c r="AU87" s="100">
        <v>4</v>
      </c>
      <c r="AV87" s="100">
        <v>2</v>
      </c>
      <c r="AW87" s="100">
        <v>5</v>
      </c>
      <c r="AX87" s="100">
        <v>10</v>
      </c>
      <c r="AY87" s="100">
        <v>13</v>
      </c>
      <c r="AZ87" s="100">
        <v>29</v>
      </c>
      <c r="BA87" s="100">
        <v>35</v>
      </c>
      <c r="BB87" s="100">
        <v>52</v>
      </c>
      <c r="BC87" s="100">
        <v>104</v>
      </c>
      <c r="BD87" s="100">
        <v>188</v>
      </c>
      <c r="BE87" s="100">
        <v>317</v>
      </c>
      <c r="BF87" s="100">
        <v>548</v>
      </c>
      <c r="BG87" s="100">
        <v>769</v>
      </c>
      <c r="BH87" s="100">
        <v>1223</v>
      </c>
      <c r="BI87" s="100">
        <v>1867</v>
      </c>
      <c r="BJ87" s="100">
        <v>2362</v>
      </c>
      <c r="BK87" s="100">
        <v>2652</v>
      </c>
      <c r="BL87" s="100">
        <v>3542</v>
      </c>
      <c r="BM87" s="100">
        <v>1</v>
      </c>
      <c r="BN87" s="100">
        <v>13723</v>
      </c>
      <c r="BP87" s="123">
        <v>1980</v>
      </c>
    </row>
    <row r="88" spans="2:68">
      <c r="B88" s="123">
        <v>1981</v>
      </c>
      <c r="C88" s="100">
        <v>3</v>
      </c>
      <c r="D88" s="100">
        <v>0</v>
      </c>
      <c r="E88" s="100">
        <v>5</v>
      </c>
      <c r="F88" s="100">
        <v>4</v>
      </c>
      <c r="G88" s="100">
        <v>7</v>
      </c>
      <c r="H88" s="100">
        <v>18</v>
      </c>
      <c r="I88" s="100">
        <v>15</v>
      </c>
      <c r="J88" s="100">
        <v>31</v>
      </c>
      <c r="K88" s="100">
        <v>55</v>
      </c>
      <c r="L88" s="100">
        <v>85</v>
      </c>
      <c r="M88" s="100">
        <v>173</v>
      </c>
      <c r="N88" s="100">
        <v>298</v>
      </c>
      <c r="O88" s="100">
        <v>388</v>
      </c>
      <c r="P88" s="100">
        <v>654</v>
      </c>
      <c r="Q88" s="100">
        <v>939</v>
      </c>
      <c r="R88" s="100">
        <v>1023</v>
      </c>
      <c r="S88" s="100">
        <v>914</v>
      </c>
      <c r="T88" s="100">
        <v>973</v>
      </c>
      <c r="U88" s="100">
        <v>2</v>
      </c>
      <c r="V88" s="100">
        <v>5587</v>
      </c>
      <c r="W88" s="128"/>
      <c r="X88" s="123">
        <v>1981</v>
      </c>
      <c r="Y88" s="100">
        <v>1</v>
      </c>
      <c r="Z88" s="100">
        <v>4</v>
      </c>
      <c r="AA88" s="100">
        <v>2</v>
      </c>
      <c r="AB88" s="100">
        <v>3</v>
      </c>
      <c r="AC88" s="100">
        <v>2</v>
      </c>
      <c r="AD88" s="100">
        <v>9</v>
      </c>
      <c r="AE88" s="100">
        <v>16</v>
      </c>
      <c r="AF88" s="100">
        <v>27</v>
      </c>
      <c r="AG88" s="100">
        <v>31</v>
      </c>
      <c r="AH88" s="100">
        <v>84</v>
      </c>
      <c r="AI88" s="100">
        <v>119</v>
      </c>
      <c r="AJ88" s="100">
        <v>202</v>
      </c>
      <c r="AK88" s="100">
        <v>333</v>
      </c>
      <c r="AL88" s="100">
        <v>484</v>
      </c>
      <c r="AM88" s="100">
        <v>896</v>
      </c>
      <c r="AN88" s="100">
        <v>1334</v>
      </c>
      <c r="AO88" s="100">
        <v>1801</v>
      </c>
      <c r="AP88" s="100">
        <v>2771</v>
      </c>
      <c r="AQ88" s="100">
        <v>0</v>
      </c>
      <c r="AR88" s="100">
        <v>8119</v>
      </c>
      <c r="AS88" s="128"/>
      <c r="AT88" s="123">
        <v>1981</v>
      </c>
      <c r="AU88" s="100">
        <v>4</v>
      </c>
      <c r="AV88" s="100">
        <v>4</v>
      </c>
      <c r="AW88" s="100">
        <v>7</v>
      </c>
      <c r="AX88" s="100">
        <v>7</v>
      </c>
      <c r="AY88" s="100">
        <v>9</v>
      </c>
      <c r="AZ88" s="100">
        <v>27</v>
      </c>
      <c r="BA88" s="100">
        <v>31</v>
      </c>
      <c r="BB88" s="100">
        <v>58</v>
      </c>
      <c r="BC88" s="100">
        <v>86</v>
      </c>
      <c r="BD88" s="100">
        <v>169</v>
      </c>
      <c r="BE88" s="100">
        <v>292</v>
      </c>
      <c r="BF88" s="100">
        <v>500</v>
      </c>
      <c r="BG88" s="100">
        <v>721</v>
      </c>
      <c r="BH88" s="100">
        <v>1138</v>
      </c>
      <c r="BI88" s="100">
        <v>1835</v>
      </c>
      <c r="BJ88" s="100">
        <v>2357</v>
      </c>
      <c r="BK88" s="100">
        <v>2715</v>
      </c>
      <c r="BL88" s="100">
        <v>3744</v>
      </c>
      <c r="BM88" s="100">
        <v>2</v>
      </c>
      <c r="BN88" s="100">
        <v>13706</v>
      </c>
      <c r="BP88" s="123">
        <v>1981</v>
      </c>
    </row>
    <row r="89" spans="2:68">
      <c r="B89" s="123">
        <v>1982</v>
      </c>
      <c r="C89" s="100">
        <v>0</v>
      </c>
      <c r="D89" s="100">
        <v>1</v>
      </c>
      <c r="E89" s="100">
        <v>3</v>
      </c>
      <c r="F89" s="100">
        <v>5</v>
      </c>
      <c r="G89" s="100">
        <v>5</v>
      </c>
      <c r="H89" s="100">
        <v>13</v>
      </c>
      <c r="I89" s="100">
        <v>28</v>
      </c>
      <c r="J89" s="100">
        <v>21</v>
      </c>
      <c r="K89" s="100">
        <v>41</v>
      </c>
      <c r="L89" s="100">
        <v>80</v>
      </c>
      <c r="M89" s="100">
        <v>154</v>
      </c>
      <c r="N89" s="100">
        <v>267</v>
      </c>
      <c r="O89" s="100">
        <v>401</v>
      </c>
      <c r="P89" s="100">
        <v>691</v>
      </c>
      <c r="Q89" s="100">
        <v>931</v>
      </c>
      <c r="R89" s="100">
        <v>1109</v>
      </c>
      <c r="S89" s="100">
        <v>950</v>
      </c>
      <c r="T89" s="100">
        <v>941</v>
      </c>
      <c r="U89" s="100">
        <v>0</v>
      </c>
      <c r="V89" s="100">
        <v>5641</v>
      </c>
      <c r="W89" s="128"/>
      <c r="X89" s="123">
        <v>1982</v>
      </c>
      <c r="Y89" s="100">
        <v>0</v>
      </c>
      <c r="Z89" s="100">
        <v>1</v>
      </c>
      <c r="AA89" s="100">
        <v>2</v>
      </c>
      <c r="AB89" s="100">
        <v>2</v>
      </c>
      <c r="AC89" s="100">
        <v>8</v>
      </c>
      <c r="AD89" s="100">
        <v>11</v>
      </c>
      <c r="AE89" s="100">
        <v>12</v>
      </c>
      <c r="AF89" s="100">
        <v>34</v>
      </c>
      <c r="AG89" s="100">
        <v>41</v>
      </c>
      <c r="AH89" s="100">
        <v>59</v>
      </c>
      <c r="AI89" s="100">
        <v>126</v>
      </c>
      <c r="AJ89" s="100">
        <v>182</v>
      </c>
      <c r="AK89" s="100">
        <v>330</v>
      </c>
      <c r="AL89" s="100">
        <v>531</v>
      </c>
      <c r="AM89" s="100">
        <v>869</v>
      </c>
      <c r="AN89" s="100">
        <v>1299</v>
      </c>
      <c r="AO89" s="100">
        <v>1793</v>
      </c>
      <c r="AP89" s="100">
        <v>3036</v>
      </c>
      <c r="AQ89" s="100">
        <v>0</v>
      </c>
      <c r="AR89" s="100">
        <v>8336</v>
      </c>
      <c r="AS89" s="128"/>
      <c r="AT89" s="123">
        <v>1982</v>
      </c>
      <c r="AU89" s="100">
        <v>0</v>
      </c>
      <c r="AV89" s="100">
        <v>2</v>
      </c>
      <c r="AW89" s="100">
        <v>5</v>
      </c>
      <c r="AX89" s="100">
        <v>7</v>
      </c>
      <c r="AY89" s="100">
        <v>13</v>
      </c>
      <c r="AZ89" s="100">
        <v>24</v>
      </c>
      <c r="BA89" s="100">
        <v>40</v>
      </c>
      <c r="BB89" s="100">
        <v>55</v>
      </c>
      <c r="BC89" s="100">
        <v>82</v>
      </c>
      <c r="BD89" s="100">
        <v>139</v>
      </c>
      <c r="BE89" s="100">
        <v>280</v>
      </c>
      <c r="BF89" s="100">
        <v>449</v>
      </c>
      <c r="BG89" s="100">
        <v>731</v>
      </c>
      <c r="BH89" s="100">
        <v>1222</v>
      </c>
      <c r="BI89" s="100">
        <v>1800</v>
      </c>
      <c r="BJ89" s="100">
        <v>2408</v>
      </c>
      <c r="BK89" s="100">
        <v>2743</v>
      </c>
      <c r="BL89" s="100">
        <v>3977</v>
      </c>
      <c r="BM89" s="100">
        <v>0</v>
      </c>
      <c r="BN89" s="100">
        <v>13977</v>
      </c>
      <c r="BP89" s="123">
        <v>1982</v>
      </c>
    </row>
    <row r="90" spans="2:68">
      <c r="B90" s="123">
        <v>1983</v>
      </c>
      <c r="C90" s="100">
        <v>2</v>
      </c>
      <c r="D90" s="100">
        <v>2</v>
      </c>
      <c r="E90" s="100">
        <v>2</v>
      </c>
      <c r="F90" s="100">
        <v>5</v>
      </c>
      <c r="G90" s="100">
        <v>11</v>
      </c>
      <c r="H90" s="100">
        <v>17</v>
      </c>
      <c r="I90" s="100">
        <v>18</v>
      </c>
      <c r="J90" s="100">
        <v>19</v>
      </c>
      <c r="K90" s="100">
        <v>46</v>
      </c>
      <c r="L90" s="100">
        <v>66</v>
      </c>
      <c r="M90" s="100">
        <v>137</v>
      </c>
      <c r="N90" s="100">
        <v>260</v>
      </c>
      <c r="O90" s="100">
        <v>383</v>
      </c>
      <c r="P90" s="100">
        <v>577</v>
      </c>
      <c r="Q90" s="100">
        <v>854</v>
      </c>
      <c r="R90" s="100">
        <v>1029</v>
      </c>
      <c r="S90" s="100">
        <v>872</v>
      </c>
      <c r="T90" s="100">
        <v>837</v>
      </c>
      <c r="U90" s="100">
        <v>3</v>
      </c>
      <c r="V90" s="100">
        <v>5140</v>
      </c>
      <c r="W90" s="128"/>
      <c r="X90" s="123">
        <v>1983</v>
      </c>
      <c r="Y90" s="100">
        <v>1</v>
      </c>
      <c r="Z90" s="100">
        <v>1</v>
      </c>
      <c r="AA90" s="100">
        <v>3</v>
      </c>
      <c r="AB90" s="100">
        <v>3</v>
      </c>
      <c r="AC90" s="100">
        <v>10</v>
      </c>
      <c r="AD90" s="100">
        <v>11</v>
      </c>
      <c r="AE90" s="100">
        <v>19</v>
      </c>
      <c r="AF90" s="100">
        <v>40</v>
      </c>
      <c r="AG90" s="100">
        <v>44</v>
      </c>
      <c r="AH90" s="100">
        <v>62</v>
      </c>
      <c r="AI90" s="100">
        <v>93</v>
      </c>
      <c r="AJ90" s="100">
        <v>187</v>
      </c>
      <c r="AK90" s="100">
        <v>316</v>
      </c>
      <c r="AL90" s="100">
        <v>441</v>
      </c>
      <c r="AM90" s="100">
        <v>779</v>
      </c>
      <c r="AN90" s="100">
        <v>1197</v>
      </c>
      <c r="AO90" s="100">
        <v>1602</v>
      </c>
      <c r="AP90" s="100">
        <v>2703</v>
      </c>
      <c r="AQ90" s="100">
        <v>0</v>
      </c>
      <c r="AR90" s="100">
        <v>7512</v>
      </c>
      <c r="AS90" s="128"/>
      <c r="AT90" s="123">
        <v>1983</v>
      </c>
      <c r="AU90" s="100">
        <v>3</v>
      </c>
      <c r="AV90" s="100">
        <v>3</v>
      </c>
      <c r="AW90" s="100">
        <v>5</v>
      </c>
      <c r="AX90" s="100">
        <v>8</v>
      </c>
      <c r="AY90" s="100">
        <v>21</v>
      </c>
      <c r="AZ90" s="100">
        <v>28</v>
      </c>
      <c r="BA90" s="100">
        <v>37</v>
      </c>
      <c r="BB90" s="100">
        <v>59</v>
      </c>
      <c r="BC90" s="100">
        <v>90</v>
      </c>
      <c r="BD90" s="100">
        <v>128</v>
      </c>
      <c r="BE90" s="100">
        <v>230</v>
      </c>
      <c r="BF90" s="100">
        <v>447</v>
      </c>
      <c r="BG90" s="100">
        <v>699</v>
      </c>
      <c r="BH90" s="100">
        <v>1018</v>
      </c>
      <c r="BI90" s="100">
        <v>1633</v>
      </c>
      <c r="BJ90" s="100">
        <v>2226</v>
      </c>
      <c r="BK90" s="100">
        <v>2474</v>
      </c>
      <c r="BL90" s="100">
        <v>3540</v>
      </c>
      <c r="BM90" s="100">
        <v>3</v>
      </c>
      <c r="BN90" s="100">
        <v>12652</v>
      </c>
      <c r="BP90" s="123">
        <v>1983</v>
      </c>
    </row>
    <row r="91" spans="2:68">
      <c r="B91" s="123">
        <v>1984</v>
      </c>
      <c r="C91" s="100">
        <v>1</v>
      </c>
      <c r="D91" s="100">
        <v>1</v>
      </c>
      <c r="E91" s="100">
        <v>1</v>
      </c>
      <c r="F91" s="100">
        <v>4</v>
      </c>
      <c r="G91" s="100">
        <v>6</v>
      </c>
      <c r="H91" s="100">
        <v>11</v>
      </c>
      <c r="I91" s="100">
        <v>24</v>
      </c>
      <c r="J91" s="100">
        <v>24</v>
      </c>
      <c r="K91" s="100">
        <v>47</v>
      </c>
      <c r="L91" s="100">
        <v>59</v>
      </c>
      <c r="M91" s="100">
        <v>112</v>
      </c>
      <c r="N91" s="100">
        <v>264</v>
      </c>
      <c r="O91" s="100">
        <v>378</v>
      </c>
      <c r="P91" s="100">
        <v>573</v>
      </c>
      <c r="Q91" s="100">
        <v>900</v>
      </c>
      <c r="R91" s="100">
        <v>972</v>
      </c>
      <c r="S91" s="100">
        <v>876</v>
      </c>
      <c r="T91" s="100">
        <v>854</v>
      </c>
      <c r="U91" s="100">
        <v>1</v>
      </c>
      <c r="V91" s="100">
        <v>5108</v>
      </c>
      <c r="W91" s="128"/>
      <c r="X91" s="123">
        <v>1984</v>
      </c>
      <c r="Y91" s="100">
        <v>0</v>
      </c>
      <c r="Z91" s="100">
        <v>0</v>
      </c>
      <c r="AA91" s="100">
        <v>3</v>
      </c>
      <c r="AB91" s="100">
        <v>4</v>
      </c>
      <c r="AC91" s="100">
        <v>5</v>
      </c>
      <c r="AD91" s="100">
        <v>11</v>
      </c>
      <c r="AE91" s="100">
        <v>14</v>
      </c>
      <c r="AF91" s="100">
        <v>24</v>
      </c>
      <c r="AG91" s="100">
        <v>42</v>
      </c>
      <c r="AH91" s="100">
        <v>56</v>
      </c>
      <c r="AI91" s="100">
        <v>109</v>
      </c>
      <c r="AJ91" s="100">
        <v>153</v>
      </c>
      <c r="AK91" s="100">
        <v>255</v>
      </c>
      <c r="AL91" s="100">
        <v>436</v>
      </c>
      <c r="AM91" s="100">
        <v>813</v>
      </c>
      <c r="AN91" s="100">
        <v>1209</v>
      </c>
      <c r="AO91" s="100">
        <v>1648</v>
      </c>
      <c r="AP91" s="100">
        <v>2770</v>
      </c>
      <c r="AQ91" s="100">
        <v>0</v>
      </c>
      <c r="AR91" s="100">
        <v>7552</v>
      </c>
      <c r="AS91" s="128"/>
      <c r="AT91" s="123">
        <v>1984</v>
      </c>
      <c r="AU91" s="100">
        <v>1</v>
      </c>
      <c r="AV91" s="100">
        <v>1</v>
      </c>
      <c r="AW91" s="100">
        <v>4</v>
      </c>
      <c r="AX91" s="100">
        <v>8</v>
      </c>
      <c r="AY91" s="100">
        <v>11</v>
      </c>
      <c r="AZ91" s="100">
        <v>22</v>
      </c>
      <c r="BA91" s="100">
        <v>38</v>
      </c>
      <c r="BB91" s="100">
        <v>48</v>
      </c>
      <c r="BC91" s="100">
        <v>89</v>
      </c>
      <c r="BD91" s="100">
        <v>115</v>
      </c>
      <c r="BE91" s="100">
        <v>221</v>
      </c>
      <c r="BF91" s="100">
        <v>417</v>
      </c>
      <c r="BG91" s="100">
        <v>633</v>
      </c>
      <c r="BH91" s="100">
        <v>1009</v>
      </c>
      <c r="BI91" s="100">
        <v>1713</v>
      </c>
      <c r="BJ91" s="100">
        <v>2181</v>
      </c>
      <c r="BK91" s="100">
        <v>2524</v>
      </c>
      <c r="BL91" s="100">
        <v>3624</v>
      </c>
      <c r="BM91" s="100">
        <v>1</v>
      </c>
      <c r="BN91" s="100">
        <v>12660</v>
      </c>
      <c r="BP91" s="123">
        <v>1984</v>
      </c>
    </row>
    <row r="92" spans="2:68">
      <c r="B92" s="123">
        <v>1985</v>
      </c>
      <c r="C92" s="100">
        <v>5</v>
      </c>
      <c r="D92" s="100">
        <v>2</v>
      </c>
      <c r="E92" s="100">
        <v>2</v>
      </c>
      <c r="F92" s="100">
        <v>4</v>
      </c>
      <c r="G92" s="100">
        <v>11</v>
      </c>
      <c r="H92" s="100">
        <v>11</v>
      </c>
      <c r="I92" s="100">
        <v>14</v>
      </c>
      <c r="J92" s="100">
        <v>23</v>
      </c>
      <c r="K92" s="100">
        <v>53</v>
      </c>
      <c r="L92" s="100">
        <v>73</v>
      </c>
      <c r="M92" s="100">
        <v>124</v>
      </c>
      <c r="N92" s="100">
        <v>228</v>
      </c>
      <c r="O92" s="100">
        <v>363</v>
      </c>
      <c r="P92" s="100">
        <v>534</v>
      </c>
      <c r="Q92" s="100">
        <v>891</v>
      </c>
      <c r="R92" s="100">
        <v>1010</v>
      </c>
      <c r="S92" s="100">
        <v>1010</v>
      </c>
      <c r="T92" s="100">
        <v>915</v>
      </c>
      <c r="U92" s="100">
        <v>3</v>
      </c>
      <c r="V92" s="100">
        <v>5276</v>
      </c>
      <c r="W92" s="128"/>
      <c r="X92" s="123">
        <v>1985</v>
      </c>
      <c r="Y92" s="100">
        <v>5</v>
      </c>
      <c r="Z92" s="100">
        <v>1</v>
      </c>
      <c r="AA92" s="100">
        <v>2</v>
      </c>
      <c r="AB92" s="100">
        <v>2</v>
      </c>
      <c r="AC92" s="100">
        <v>6</v>
      </c>
      <c r="AD92" s="100">
        <v>14</v>
      </c>
      <c r="AE92" s="100">
        <v>18</v>
      </c>
      <c r="AF92" s="100">
        <v>35</v>
      </c>
      <c r="AG92" s="100">
        <v>49</v>
      </c>
      <c r="AH92" s="100">
        <v>59</v>
      </c>
      <c r="AI92" s="100">
        <v>85</v>
      </c>
      <c r="AJ92" s="100">
        <v>172</v>
      </c>
      <c r="AK92" s="100">
        <v>274</v>
      </c>
      <c r="AL92" s="100">
        <v>450</v>
      </c>
      <c r="AM92" s="100">
        <v>820</v>
      </c>
      <c r="AN92" s="100">
        <v>1309</v>
      </c>
      <c r="AO92" s="100">
        <v>1738</v>
      </c>
      <c r="AP92" s="100">
        <v>3094</v>
      </c>
      <c r="AQ92" s="100">
        <v>0</v>
      </c>
      <c r="AR92" s="100">
        <v>8133</v>
      </c>
      <c r="AS92" s="128"/>
      <c r="AT92" s="123">
        <v>1985</v>
      </c>
      <c r="AU92" s="100">
        <v>10</v>
      </c>
      <c r="AV92" s="100">
        <v>3</v>
      </c>
      <c r="AW92" s="100">
        <v>4</v>
      </c>
      <c r="AX92" s="100">
        <v>6</v>
      </c>
      <c r="AY92" s="100">
        <v>17</v>
      </c>
      <c r="AZ92" s="100">
        <v>25</v>
      </c>
      <c r="BA92" s="100">
        <v>32</v>
      </c>
      <c r="BB92" s="100">
        <v>58</v>
      </c>
      <c r="BC92" s="100">
        <v>102</v>
      </c>
      <c r="BD92" s="100">
        <v>132</v>
      </c>
      <c r="BE92" s="100">
        <v>209</v>
      </c>
      <c r="BF92" s="100">
        <v>400</v>
      </c>
      <c r="BG92" s="100">
        <v>637</v>
      </c>
      <c r="BH92" s="100">
        <v>984</v>
      </c>
      <c r="BI92" s="100">
        <v>1711</v>
      </c>
      <c r="BJ92" s="100">
        <v>2319</v>
      </c>
      <c r="BK92" s="100">
        <v>2748</v>
      </c>
      <c r="BL92" s="100">
        <v>4009</v>
      </c>
      <c r="BM92" s="100">
        <v>3</v>
      </c>
      <c r="BN92" s="100">
        <v>13409</v>
      </c>
      <c r="BP92" s="123">
        <v>1985</v>
      </c>
    </row>
    <row r="93" spans="2:68">
      <c r="B93" s="123">
        <v>1986</v>
      </c>
      <c r="C93" s="100">
        <v>4</v>
      </c>
      <c r="D93" s="100">
        <v>0</v>
      </c>
      <c r="E93" s="100">
        <v>2</v>
      </c>
      <c r="F93" s="100">
        <v>8</v>
      </c>
      <c r="G93" s="100">
        <v>6</v>
      </c>
      <c r="H93" s="100">
        <v>12</v>
      </c>
      <c r="I93" s="100">
        <v>24</v>
      </c>
      <c r="J93" s="100">
        <v>18</v>
      </c>
      <c r="K93" s="100">
        <v>46</v>
      </c>
      <c r="L93" s="100">
        <v>70</v>
      </c>
      <c r="M93" s="100">
        <v>99</v>
      </c>
      <c r="N93" s="100">
        <v>211</v>
      </c>
      <c r="O93" s="100">
        <v>341</v>
      </c>
      <c r="P93" s="100">
        <v>540</v>
      </c>
      <c r="Q93" s="100">
        <v>821</v>
      </c>
      <c r="R93" s="100">
        <v>991</v>
      </c>
      <c r="S93" s="100">
        <v>909</v>
      </c>
      <c r="T93" s="100">
        <v>898</v>
      </c>
      <c r="U93" s="100">
        <v>0</v>
      </c>
      <c r="V93" s="100">
        <v>5000</v>
      </c>
      <c r="W93" s="128"/>
      <c r="X93" s="123">
        <v>1986</v>
      </c>
      <c r="Y93" s="100">
        <v>0</v>
      </c>
      <c r="Z93" s="100">
        <v>1</v>
      </c>
      <c r="AA93" s="100">
        <v>1</v>
      </c>
      <c r="AB93" s="100">
        <v>5</v>
      </c>
      <c r="AC93" s="100">
        <v>5</v>
      </c>
      <c r="AD93" s="100">
        <v>9</v>
      </c>
      <c r="AE93" s="100">
        <v>11</v>
      </c>
      <c r="AF93" s="100">
        <v>25</v>
      </c>
      <c r="AG93" s="100">
        <v>33</v>
      </c>
      <c r="AH93" s="100">
        <v>42</v>
      </c>
      <c r="AI93" s="100">
        <v>91</v>
      </c>
      <c r="AJ93" s="100">
        <v>138</v>
      </c>
      <c r="AK93" s="100">
        <v>253</v>
      </c>
      <c r="AL93" s="100">
        <v>450</v>
      </c>
      <c r="AM93" s="100">
        <v>815</v>
      </c>
      <c r="AN93" s="100">
        <v>1132</v>
      </c>
      <c r="AO93" s="100">
        <v>1610</v>
      </c>
      <c r="AP93" s="100">
        <v>2870</v>
      </c>
      <c r="AQ93" s="100">
        <v>0</v>
      </c>
      <c r="AR93" s="100">
        <v>7491</v>
      </c>
      <c r="AS93" s="128"/>
      <c r="AT93" s="123">
        <v>1986</v>
      </c>
      <c r="AU93" s="100">
        <v>4</v>
      </c>
      <c r="AV93" s="100">
        <v>1</v>
      </c>
      <c r="AW93" s="100">
        <v>3</v>
      </c>
      <c r="AX93" s="100">
        <v>13</v>
      </c>
      <c r="AY93" s="100">
        <v>11</v>
      </c>
      <c r="AZ93" s="100">
        <v>21</v>
      </c>
      <c r="BA93" s="100">
        <v>35</v>
      </c>
      <c r="BB93" s="100">
        <v>43</v>
      </c>
      <c r="BC93" s="100">
        <v>79</v>
      </c>
      <c r="BD93" s="100">
        <v>112</v>
      </c>
      <c r="BE93" s="100">
        <v>190</v>
      </c>
      <c r="BF93" s="100">
        <v>349</v>
      </c>
      <c r="BG93" s="100">
        <v>594</v>
      </c>
      <c r="BH93" s="100">
        <v>990</v>
      </c>
      <c r="BI93" s="100">
        <v>1636</v>
      </c>
      <c r="BJ93" s="100">
        <v>2123</v>
      </c>
      <c r="BK93" s="100">
        <v>2519</v>
      </c>
      <c r="BL93" s="100">
        <v>3768</v>
      </c>
      <c r="BM93" s="100">
        <v>0</v>
      </c>
      <c r="BN93" s="100">
        <v>12491</v>
      </c>
      <c r="BP93" s="123">
        <v>1986</v>
      </c>
    </row>
    <row r="94" spans="2:68">
      <c r="B94" s="123">
        <v>1987</v>
      </c>
      <c r="C94" s="100">
        <v>1</v>
      </c>
      <c r="D94" s="100">
        <v>0</v>
      </c>
      <c r="E94" s="100">
        <v>0</v>
      </c>
      <c r="F94" s="100">
        <v>3</v>
      </c>
      <c r="G94" s="100">
        <v>4</v>
      </c>
      <c r="H94" s="100">
        <v>9</v>
      </c>
      <c r="I94" s="100">
        <v>8</v>
      </c>
      <c r="J94" s="100">
        <v>20</v>
      </c>
      <c r="K94" s="100">
        <v>46</v>
      </c>
      <c r="L94" s="100">
        <v>70</v>
      </c>
      <c r="M94" s="100">
        <v>106</v>
      </c>
      <c r="N94" s="100">
        <v>199</v>
      </c>
      <c r="O94" s="100">
        <v>334</v>
      </c>
      <c r="P94" s="100">
        <v>489</v>
      </c>
      <c r="Q94" s="100">
        <v>831</v>
      </c>
      <c r="R94" s="100">
        <v>1018</v>
      </c>
      <c r="S94" s="100">
        <v>963</v>
      </c>
      <c r="T94" s="100">
        <v>973</v>
      </c>
      <c r="U94" s="100">
        <v>1</v>
      </c>
      <c r="V94" s="100">
        <v>5075</v>
      </c>
      <c r="W94" s="128"/>
      <c r="X94" s="123">
        <v>1987</v>
      </c>
      <c r="Y94" s="100">
        <v>0</v>
      </c>
      <c r="Z94" s="100">
        <v>0</v>
      </c>
      <c r="AA94" s="100">
        <v>1</v>
      </c>
      <c r="AB94" s="100">
        <v>0</v>
      </c>
      <c r="AC94" s="100">
        <v>4</v>
      </c>
      <c r="AD94" s="100">
        <v>12</v>
      </c>
      <c r="AE94" s="100">
        <v>13</v>
      </c>
      <c r="AF94" s="100">
        <v>18</v>
      </c>
      <c r="AG94" s="100">
        <v>27</v>
      </c>
      <c r="AH94" s="100">
        <v>62</v>
      </c>
      <c r="AI94" s="100">
        <v>64</v>
      </c>
      <c r="AJ94" s="100">
        <v>128</v>
      </c>
      <c r="AK94" s="100">
        <v>227</v>
      </c>
      <c r="AL94" s="100">
        <v>359</v>
      </c>
      <c r="AM94" s="100">
        <v>739</v>
      </c>
      <c r="AN94" s="100">
        <v>1184</v>
      </c>
      <c r="AO94" s="100">
        <v>1661</v>
      </c>
      <c r="AP94" s="100">
        <v>2994</v>
      </c>
      <c r="AQ94" s="100">
        <v>0</v>
      </c>
      <c r="AR94" s="100">
        <v>7493</v>
      </c>
      <c r="AS94" s="128"/>
      <c r="AT94" s="123">
        <v>1987</v>
      </c>
      <c r="AU94" s="100">
        <v>1</v>
      </c>
      <c r="AV94" s="100">
        <v>0</v>
      </c>
      <c r="AW94" s="100">
        <v>1</v>
      </c>
      <c r="AX94" s="100">
        <v>3</v>
      </c>
      <c r="AY94" s="100">
        <v>8</v>
      </c>
      <c r="AZ94" s="100">
        <v>21</v>
      </c>
      <c r="BA94" s="100">
        <v>21</v>
      </c>
      <c r="BB94" s="100">
        <v>38</v>
      </c>
      <c r="BC94" s="100">
        <v>73</v>
      </c>
      <c r="BD94" s="100">
        <v>132</v>
      </c>
      <c r="BE94" s="100">
        <v>170</v>
      </c>
      <c r="BF94" s="100">
        <v>327</v>
      </c>
      <c r="BG94" s="100">
        <v>561</v>
      </c>
      <c r="BH94" s="100">
        <v>848</v>
      </c>
      <c r="BI94" s="100">
        <v>1570</v>
      </c>
      <c r="BJ94" s="100">
        <v>2202</v>
      </c>
      <c r="BK94" s="100">
        <v>2624</v>
      </c>
      <c r="BL94" s="100">
        <v>3967</v>
      </c>
      <c r="BM94" s="100">
        <v>1</v>
      </c>
      <c r="BN94" s="100">
        <v>12568</v>
      </c>
      <c r="BP94" s="123">
        <v>1987</v>
      </c>
    </row>
    <row r="95" spans="2:68">
      <c r="B95" s="123">
        <v>1988</v>
      </c>
      <c r="C95" s="100">
        <v>1</v>
      </c>
      <c r="D95" s="100">
        <v>0</v>
      </c>
      <c r="E95" s="100">
        <v>2</v>
      </c>
      <c r="F95" s="100">
        <v>4</v>
      </c>
      <c r="G95" s="100">
        <v>12</v>
      </c>
      <c r="H95" s="100">
        <v>14</v>
      </c>
      <c r="I95" s="100">
        <v>12</v>
      </c>
      <c r="J95" s="100">
        <v>23</v>
      </c>
      <c r="K95" s="100">
        <v>46</v>
      </c>
      <c r="L95" s="100">
        <v>44</v>
      </c>
      <c r="M95" s="100">
        <v>82</v>
      </c>
      <c r="N95" s="100">
        <v>139</v>
      </c>
      <c r="O95" s="100">
        <v>315</v>
      </c>
      <c r="P95" s="100">
        <v>513</v>
      </c>
      <c r="Q95" s="100">
        <v>784</v>
      </c>
      <c r="R95" s="100">
        <v>1059</v>
      </c>
      <c r="S95" s="100">
        <v>1021</v>
      </c>
      <c r="T95" s="100">
        <v>963</v>
      </c>
      <c r="U95" s="100">
        <v>0</v>
      </c>
      <c r="V95" s="100">
        <v>5034</v>
      </c>
      <c r="W95" s="128"/>
      <c r="X95" s="123">
        <v>1988</v>
      </c>
      <c r="Y95" s="100">
        <v>0</v>
      </c>
      <c r="Z95" s="100">
        <v>1</v>
      </c>
      <c r="AA95" s="100">
        <v>2</v>
      </c>
      <c r="AB95" s="100">
        <v>2</v>
      </c>
      <c r="AC95" s="100">
        <v>6</v>
      </c>
      <c r="AD95" s="100">
        <v>11</v>
      </c>
      <c r="AE95" s="100">
        <v>20</v>
      </c>
      <c r="AF95" s="100">
        <v>19</v>
      </c>
      <c r="AG95" s="100">
        <v>32</v>
      </c>
      <c r="AH95" s="100">
        <v>46</v>
      </c>
      <c r="AI95" s="100">
        <v>68</v>
      </c>
      <c r="AJ95" s="100">
        <v>119</v>
      </c>
      <c r="AK95" s="100">
        <v>234</v>
      </c>
      <c r="AL95" s="100">
        <v>378</v>
      </c>
      <c r="AM95" s="100">
        <v>703</v>
      </c>
      <c r="AN95" s="100">
        <v>1220</v>
      </c>
      <c r="AO95" s="100">
        <v>1637</v>
      </c>
      <c r="AP95" s="100">
        <v>2909</v>
      </c>
      <c r="AQ95" s="100">
        <v>0</v>
      </c>
      <c r="AR95" s="100">
        <v>7407</v>
      </c>
      <c r="AS95" s="128"/>
      <c r="AT95" s="123">
        <v>1988</v>
      </c>
      <c r="AU95" s="100">
        <v>1</v>
      </c>
      <c r="AV95" s="100">
        <v>1</v>
      </c>
      <c r="AW95" s="100">
        <v>4</v>
      </c>
      <c r="AX95" s="100">
        <v>6</v>
      </c>
      <c r="AY95" s="100">
        <v>18</v>
      </c>
      <c r="AZ95" s="100">
        <v>25</v>
      </c>
      <c r="BA95" s="100">
        <v>32</v>
      </c>
      <c r="BB95" s="100">
        <v>42</v>
      </c>
      <c r="BC95" s="100">
        <v>78</v>
      </c>
      <c r="BD95" s="100">
        <v>90</v>
      </c>
      <c r="BE95" s="100">
        <v>150</v>
      </c>
      <c r="BF95" s="100">
        <v>258</v>
      </c>
      <c r="BG95" s="100">
        <v>549</v>
      </c>
      <c r="BH95" s="100">
        <v>891</v>
      </c>
      <c r="BI95" s="100">
        <v>1487</v>
      </c>
      <c r="BJ95" s="100">
        <v>2279</v>
      </c>
      <c r="BK95" s="100">
        <v>2658</v>
      </c>
      <c r="BL95" s="100">
        <v>3872</v>
      </c>
      <c r="BM95" s="100">
        <v>0</v>
      </c>
      <c r="BN95" s="100">
        <v>12441</v>
      </c>
      <c r="BP95" s="123">
        <v>1988</v>
      </c>
    </row>
    <row r="96" spans="2:68">
      <c r="B96" s="123">
        <v>1989</v>
      </c>
      <c r="C96" s="100">
        <v>1</v>
      </c>
      <c r="D96" s="100">
        <v>2</v>
      </c>
      <c r="E96" s="100">
        <v>1</v>
      </c>
      <c r="F96" s="100">
        <v>7</v>
      </c>
      <c r="G96" s="100">
        <v>5</v>
      </c>
      <c r="H96" s="100">
        <v>11</v>
      </c>
      <c r="I96" s="100">
        <v>26</v>
      </c>
      <c r="J96" s="100">
        <v>24</v>
      </c>
      <c r="K96" s="100">
        <v>42</v>
      </c>
      <c r="L96" s="100">
        <v>45</v>
      </c>
      <c r="M96" s="100">
        <v>87</v>
      </c>
      <c r="N96" s="100">
        <v>161</v>
      </c>
      <c r="O96" s="100">
        <v>290</v>
      </c>
      <c r="P96" s="100">
        <v>562</v>
      </c>
      <c r="Q96" s="100">
        <v>762</v>
      </c>
      <c r="R96" s="100">
        <v>1029</v>
      </c>
      <c r="S96" s="100">
        <v>975</v>
      </c>
      <c r="T96" s="100">
        <v>1027</v>
      </c>
      <c r="U96" s="100">
        <v>0</v>
      </c>
      <c r="V96" s="100">
        <v>5057</v>
      </c>
      <c r="W96" s="128"/>
      <c r="X96" s="123">
        <v>1989</v>
      </c>
      <c r="Y96" s="100">
        <v>0</v>
      </c>
      <c r="Z96" s="100">
        <v>0</v>
      </c>
      <c r="AA96" s="100">
        <v>2</v>
      </c>
      <c r="AB96" s="100">
        <v>1</v>
      </c>
      <c r="AC96" s="100">
        <v>3</v>
      </c>
      <c r="AD96" s="100">
        <v>9</v>
      </c>
      <c r="AE96" s="100">
        <v>10</v>
      </c>
      <c r="AF96" s="100">
        <v>15</v>
      </c>
      <c r="AG96" s="100">
        <v>46</v>
      </c>
      <c r="AH96" s="100">
        <v>48</v>
      </c>
      <c r="AI96" s="100">
        <v>73</v>
      </c>
      <c r="AJ96" s="100">
        <v>127</v>
      </c>
      <c r="AK96" s="100">
        <v>204</v>
      </c>
      <c r="AL96" s="100">
        <v>400</v>
      </c>
      <c r="AM96" s="100">
        <v>675</v>
      </c>
      <c r="AN96" s="100">
        <v>1184</v>
      </c>
      <c r="AO96" s="100">
        <v>1625</v>
      </c>
      <c r="AP96" s="100">
        <v>3100</v>
      </c>
      <c r="AQ96" s="100">
        <v>0</v>
      </c>
      <c r="AR96" s="100">
        <v>7522</v>
      </c>
      <c r="AS96" s="128"/>
      <c r="AT96" s="123">
        <v>1989</v>
      </c>
      <c r="AU96" s="100">
        <v>1</v>
      </c>
      <c r="AV96" s="100">
        <v>2</v>
      </c>
      <c r="AW96" s="100">
        <v>3</v>
      </c>
      <c r="AX96" s="100">
        <v>8</v>
      </c>
      <c r="AY96" s="100">
        <v>8</v>
      </c>
      <c r="AZ96" s="100">
        <v>20</v>
      </c>
      <c r="BA96" s="100">
        <v>36</v>
      </c>
      <c r="BB96" s="100">
        <v>39</v>
      </c>
      <c r="BC96" s="100">
        <v>88</v>
      </c>
      <c r="BD96" s="100">
        <v>93</v>
      </c>
      <c r="BE96" s="100">
        <v>160</v>
      </c>
      <c r="BF96" s="100">
        <v>288</v>
      </c>
      <c r="BG96" s="100">
        <v>494</v>
      </c>
      <c r="BH96" s="100">
        <v>962</v>
      </c>
      <c r="BI96" s="100">
        <v>1437</v>
      </c>
      <c r="BJ96" s="100">
        <v>2213</v>
      </c>
      <c r="BK96" s="100">
        <v>2600</v>
      </c>
      <c r="BL96" s="100">
        <v>4127</v>
      </c>
      <c r="BM96" s="100">
        <v>0</v>
      </c>
      <c r="BN96" s="100">
        <v>12579</v>
      </c>
      <c r="BP96" s="123">
        <v>1989</v>
      </c>
    </row>
    <row r="97" spans="2:68">
      <c r="B97" s="123">
        <v>1990</v>
      </c>
      <c r="C97" s="100">
        <v>1</v>
      </c>
      <c r="D97" s="100">
        <v>0</v>
      </c>
      <c r="E97" s="100">
        <v>2</v>
      </c>
      <c r="F97" s="100">
        <v>4</v>
      </c>
      <c r="G97" s="100">
        <v>12</v>
      </c>
      <c r="H97" s="100">
        <v>14</v>
      </c>
      <c r="I97" s="100">
        <v>12</v>
      </c>
      <c r="J97" s="100">
        <v>19</v>
      </c>
      <c r="K97" s="100">
        <v>46</v>
      </c>
      <c r="L97" s="100">
        <v>66</v>
      </c>
      <c r="M97" s="100">
        <v>106</v>
      </c>
      <c r="N97" s="100">
        <v>143</v>
      </c>
      <c r="O97" s="100">
        <v>308</v>
      </c>
      <c r="P97" s="100">
        <v>455</v>
      </c>
      <c r="Q97" s="100">
        <v>696</v>
      </c>
      <c r="R97" s="100">
        <v>1016</v>
      </c>
      <c r="S97" s="100">
        <v>940</v>
      </c>
      <c r="T97" s="100">
        <v>952</v>
      </c>
      <c r="U97" s="100">
        <v>0</v>
      </c>
      <c r="V97" s="100">
        <v>4792</v>
      </c>
      <c r="W97" s="128"/>
      <c r="X97" s="123">
        <v>1990</v>
      </c>
      <c r="Y97" s="100">
        <v>0</v>
      </c>
      <c r="Z97" s="100">
        <v>0</v>
      </c>
      <c r="AA97" s="100">
        <v>2</v>
      </c>
      <c r="AB97" s="100">
        <v>4</v>
      </c>
      <c r="AC97" s="100">
        <v>4</v>
      </c>
      <c r="AD97" s="100">
        <v>6</v>
      </c>
      <c r="AE97" s="100">
        <v>12</v>
      </c>
      <c r="AF97" s="100">
        <v>21</v>
      </c>
      <c r="AG97" s="100">
        <v>24</v>
      </c>
      <c r="AH97" s="100">
        <v>42</v>
      </c>
      <c r="AI97" s="100">
        <v>73</v>
      </c>
      <c r="AJ97" s="100">
        <v>96</v>
      </c>
      <c r="AK97" s="100">
        <v>185</v>
      </c>
      <c r="AL97" s="100">
        <v>343</v>
      </c>
      <c r="AM97" s="100">
        <v>631</v>
      </c>
      <c r="AN97" s="100">
        <v>1232</v>
      </c>
      <c r="AO97" s="100">
        <v>1631</v>
      </c>
      <c r="AP97" s="100">
        <v>2987</v>
      </c>
      <c r="AQ97" s="100">
        <v>0</v>
      </c>
      <c r="AR97" s="100">
        <v>7293</v>
      </c>
      <c r="AS97" s="128"/>
      <c r="AT97" s="123">
        <v>1990</v>
      </c>
      <c r="AU97" s="100">
        <v>1</v>
      </c>
      <c r="AV97" s="100">
        <v>0</v>
      </c>
      <c r="AW97" s="100">
        <v>4</v>
      </c>
      <c r="AX97" s="100">
        <v>8</v>
      </c>
      <c r="AY97" s="100">
        <v>16</v>
      </c>
      <c r="AZ97" s="100">
        <v>20</v>
      </c>
      <c r="BA97" s="100">
        <v>24</v>
      </c>
      <c r="BB97" s="100">
        <v>40</v>
      </c>
      <c r="BC97" s="100">
        <v>70</v>
      </c>
      <c r="BD97" s="100">
        <v>108</v>
      </c>
      <c r="BE97" s="100">
        <v>179</v>
      </c>
      <c r="BF97" s="100">
        <v>239</v>
      </c>
      <c r="BG97" s="100">
        <v>493</v>
      </c>
      <c r="BH97" s="100">
        <v>798</v>
      </c>
      <c r="BI97" s="100">
        <v>1327</v>
      </c>
      <c r="BJ97" s="100">
        <v>2248</v>
      </c>
      <c r="BK97" s="100">
        <v>2571</v>
      </c>
      <c r="BL97" s="100">
        <v>3939</v>
      </c>
      <c r="BM97" s="100">
        <v>0</v>
      </c>
      <c r="BN97" s="100">
        <v>12085</v>
      </c>
      <c r="BP97" s="123">
        <v>1990</v>
      </c>
    </row>
    <row r="98" spans="2:68">
      <c r="B98" s="123">
        <v>1991</v>
      </c>
      <c r="C98" s="100">
        <v>1</v>
      </c>
      <c r="D98" s="100">
        <v>0</v>
      </c>
      <c r="E98" s="100">
        <v>0</v>
      </c>
      <c r="F98" s="100">
        <v>3</v>
      </c>
      <c r="G98" s="100">
        <v>2</v>
      </c>
      <c r="H98" s="100">
        <v>12</v>
      </c>
      <c r="I98" s="100">
        <v>21</v>
      </c>
      <c r="J98" s="100">
        <v>22</v>
      </c>
      <c r="K98" s="100">
        <v>46</v>
      </c>
      <c r="L98" s="100">
        <v>60</v>
      </c>
      <c r="M98" s="100">
        <v>87</v>
      </c>
      <c r="N98" s="100">
        <v>147</v>
      </c>
      <c r="O98" s="100">
        <v>278</v>
      </c>
      <c r="P98" s="100">
        <v>473</v>
      </c>
      <c r="Q98" s="100">
        <v>651</v>
      </c>
      <c r="R98" s="100">
        <v>991</v>
      </c>
      <c r="S98" s="100">
        <v>1038</v>
      </c>
      <c r="T98" s="100">
        <v>997</v>
      </c>
      <c r="U98" s="100">
        <v>0</v>
      </c>
      <c r="V98" s="100">
        <v>4829</v>
      </c>
      <c r="W98" s="128"/>
      <c r="X98" s="123">
        <v>1991</v>
      </c>
      <c r="Y98" s="100">
        <v>1</v>
      </c>
      <c r="Z98" s="100">
        <v>1</v>
      </c>
      <c r="AA98" s="100">
        <v>0</v>
      </c>
      <c r="AB98" s="100">
        <v>0</v>
      </c>
      <c r="AC98" s="100">
        <v>8</v>
      </c>
      <c r="AD98" s="100">
        <v>7</v>
      </c>
      <c r="AE98" s="100">
        <v>11</v>
      </c>
      <c r="AF98" s="100">
        <v>23</v>
      </c>
      <c r="AG98" s="100">
        <v>33</v>
      </c>
      <c r="AH98" s="100">
        <v>37</v>
      </c>
      <c r="AI98" s="100">
        <v>86</v>
      </c>
      <c r="AJ98" s="100">
        <v>96</v>
      </c>
      <c r="AK98" s="100">
        <v>175</v>
      </c>
      <c r="AL98" s="100">
        <v>346</v>
      </c>
      <c r="AM98" s="100">
        <v>578</v>
      </c>
      <c r="AN98" s="100">
        <v>1155</v>
      </c>
      <c r="AO98" s="100">
        <v>1494</v>
      </c>
      <c r="AP98" s="100">
        <v>3003</v>
      </c>
      <c r="AQ98" s="100">
        <v>0</v>
      </c>
      <c r="AR98" s="100">
        <v>7054</v>
      </c>
      <c r="AS98" s="128"/>
      <c r="AT98" s="123">
        <v>1991</v>
      </c>
      <c r="AU98" s="100">
        <v>2</v>
      </c>
      <c r="AV98" s="100">
        <v>1</v>
      </c>
      <c r="AW98" s="100">
        <v>0</v>
      </c>
      <c r="AX98" s="100">
        <v>3</v>
      </c>
      <c r="AY98" s="100">
        <v>10</v>
      </c>
      <c r="AZ98" s="100">
        <v>19</v>
      </c>
      <c r="BA98" s="100">
        <v>32</v>
      </c>
      <c r="BB98" s="100">
        <v>45</v>
      </c>
      <c r="BC98" s="100">
        <v>79</v>
      </c>
      <c r="BD98" s="100">
        <v>97</v>
      </c>
      <c r="BE98" s="100">
        <v>173</v>
      </c>
      <c r="BF98" s="100">
        <v>243</v>
      </c>
      <c r="BG98" s="100">
        <v>453</v>
      </c>
      <c r="BH98" s="100">
        <v>819</v>
      </c>
      <c r="BI98" s="100">
        <v>1229</v>
      </c>
      <c r="BJ98" s="100">
        <v>2146</v>
      </c>
      <c r="BK98" s="100">
        <v>2532</v>
      </c>
      <c r="BL98" s="100">
        <v>4000</v>
      </c>
      <c r="BM98" s="100">
        <v>0</v>
      </c>
      <c r="BN98" s="100">
        <v>11883</v>
      </c>
      <c r="BP98" s="123">
        <v>1991</v>
      </c>
    </row>
    <row r="99" spans="2:68">
      <c r="B99" s="123">
        <v>1992</v>
      </c>
      <c r="C99" s="100">
        <v>4</v>
      </c>
      <c r="D99" s="100">
        <v>3</v>
      </c>
      <c r="E99" s="100">
        <v>2</v>
      </c>
      <c r="F99" s="100">
        <v>1</v>
      </c>
      <c r="G99" s="100">
        <v>5</v>
      </c>
      <c r="H99" s="100">
        <v>5</v>
      </c>
      <c r="I99" s="100">
        <v>15</v>
      </c>
      <c r="J99" s="100">
        <v>24</v>
      </c>
      <c r="K99" s="100">
        <v>43</v>
      </c>
      <c r="L99" s="100">
        <v>60</v>
      </c>
      <c r="M99" s="100">
        <v>74</v>
      </c>
      <c r="N99" s="100">
        <v>133</v>
      </c>
      <c r="O99" s="100">
        <v>236</v>
      </c>
      <c r="P99" s="100">
        <v>476</v>
      </c>
      <c r="Q99" s="100">
        <v>681</v>
      </c>
      <c r="R99" s="100">
        <v>1044</v>
      </c>
      <c r="S99" s="100">
        <v>1028</v>
      </c>
      <c r="T99" s="100">
        <v>1026</v>
      </c>
      <c r="U99" s="100">
        <v>0</v>
      </c>
      <c r="V99" s="100">
        <v>4860</v>
      </c>
      <c r="W99" s="128"/>
      <c r="X99" s="123">
        <v>1992</v>
      </c>
      <c r="Y99" s="100">
        <v>1</v>
      </c>
      <c r="Z99" s="100">
        <v>3</v>
      </c>
      <c r="AA99" s="100">
        <v>1</v>
      </c>
      <c r="AB99" s="100">
        <v>0</v>
      </c>
      <c r="AC99" s="100">
        <v>7</v>
      </c>
      <c r="AD99" s="100">
        <v>6</v>
      </c>
      <c r="AE99" s="100">
        <v>14</v>
      </c>
      <c r="AF99" s="100">
        <v>19</v>
      </c>
      <c r="AG99" s="100">
        <v>31</v>
      </c>
      <c r="AH99" s="100">
        <v>56</v>
      </c>
      <c r="AI99" s="100">
        <v>75</v>
      </c>
      <c r="AJ99" s="100">
        <v>89</v>
      </c>
      <c r="AK99" s="100">
        <v>178</v>
      </c>
      <c r="AL99" s="100">
        <v>327</v>
      </c>
      <c r="AM99" s="100">
        <v>548</v>
      </c>
      <c r="AN99" s="100">
        <v>1081</v>
      </c>
      <c r="AO99" s="100">
        <v>1598</v>
      </c>
      <c r="AP99" s="100">
        <v>3092</v>
      </c>
      <c r="AQ99" s="100">
        <v>0</v>
      </c>
      <c r="AR99" s="100">
        <v>7126</v>
      </c>
      <c r="AS99" s="128"/>
      <c r="AT99" s="123">
        <v>1992</v>
      </c>
      <c r="AU99" s="100">
        <v>5</v>
      </c>
      <c r="AV99" s="100">
        <v>6</v>
      </c>
      <c r="AW99" s="100">
        <v>3</v>
      </c>
      <c r="AX99" s="100">
        <v>1</v>
      </c>
      <c r="AY99" s="100">
        <v>12</v>
      </c>
      <c r="AZ99" s="100">
        <v>11</v>
      </c>
      <c r="BA99" s="100">
        <v>29</v>
      </c>
      <c r="BB99" s="100">
        <v>43</v>
      </c>
      <c r="BC99" s="100">
        <v>74</v>
      </c>
      <c r="BD99" s="100">
        <v>116</v>
      </c>
      <c r="BE99" s="100">
        <v>149</v>
      </c>
      <c r="BF99" s="100">
        <v>222</v>
      </c>
      <c r="BG99" s="100">
        <v>414</v>
      </c>
      <c r="BH99" s="100">
        <v>803</v>
      </c>
      <c r="BI99" s="100">
        <v>1229</v>
      </c>
      <c r="BJ99" s="100">
        <v>2125</v>
      </c>
      <c r="BK99" s="100">
        <v>2626</v>
      </c>
      <c r="BL99" s="100">
        <v>4118</v>
      </c>
      <c r="BM99" s="100">
        <v>0</v>
      </c>
      <c r="BN99" s="100">
        <v>11986</v>
      </c>
      <c r="BP99" s="123">
        <v>1992</v>
      </c>
    </row>
    <row r="100" spans="2:68">
      <c r="B100" s="123">
        <v>1993</v>
      </c>
      <c r="C100" s="100">
        <v>1</v>
      </c>
      <c r="D100" s="100">
        <v>1</v>
      </c>
      <c r="E100" s="100">
        <v>0</v>
      </c>
      <c r="F100" s="100">
        <v>1</v>
      </c>
      <c r="G100" s="100">
        <v>2</v>
      </c>
      <c r="H100" s="100">
        <v>9</v>
      </c>
      <c r="I100" s="100">
        <v>12</v>
      </c>
      <c r="J100" s="100">
        <v>27</v>
      </c>
      <c r="K100" s="100">
        <v>27</v>
      </c>
      <c r="L100" s="100">
        <v>55</v>
      </c>
      <c r="M100" s="100">
        <v>81</v>
      </c>
      <c r="N100" s="100">
        <v>114</v>
      </c>
      <c r="O100" s="100">
        <v>235</v>
      </c>
      <c r="P100" s="100">
        <v>422</v>
      </c>
      <c r="Q100" s="100">
        <v>726</v>
      </c>
      <c r="R100" s="100">
        <v>952</v>
      </c>
      <c r="S100" s="100">
        <v>1047</v>
      </c>
      <c r="T100" s="100">
        <v>1107</v>
      </c>
      <c r="U100" s="100">
        <v>0</v>
      </c>
      <c r="V100" s="100">
        <v>4819</v>
      </c>
      <c r="W100" s="128"/>
      <c r="X100" s="123">
        <v>1993</v>
      </c>
      <c r="Y100" s="100">
        <v>0</v>
      </c>
      <c r="Z100" s="100">
        <v>0</v>
      </c>
      <c r="AA100" s="100">
        <v>0</v>
      </c>
      <c r="AB100" s="100">
        <v>1</v>
      </c>
      <c r="AC100" s="100">
        <v>7</v>
      </c>
      <c r="AD100" s="100">
        <v>4</v>
      </c>
      <c r="AE100" s="100">
        <v>13</v>
      </c>
      <c r="AF100" s="100">
        <v>22</v>
      </c>
      <c r="AG100" s="100">
        <v>24</v>
      </c>
      <c r="AH100" s="100">
        <v>54</v>
      </c>
      <c r="AI100" s="100">
        <v>63</v>
      </c>
      <c r="AJ100" s="100">
        <v>79</v>
      </c>
      <c r="AK100" s="100">
        <v>141</v>
      </c>
      <c r="AL100" s="100">
        <v>291</v>
      </c>
      <c r="AM100" s="100">
        <v>605</v>
      </c>
      <c r="AN100" s="100">
        <v>1101</v>
      </c>
      <c r="AO100" s="100">
        <v>1760</v>
      </c>
      <c r="AP100" s="100">
        <v>3154</v>
      </c>
      <c r="AQ100" s="100">
        <v>0</v>
      </c>
      <c r="AR100" s="100">
        <v>7319</v>
      </c>
      <c r="AS100" s="128"/>
      <c r="AT100" s="123">
        <v>1993</v>
      </c>
      <c r="AU100" s="100">
        <v>1</v>
      </c>
      <c r="AV100" s="100">
        <v>1</v>
      </c>
      <c r="AW100" s="100">
        <v>0</v>
      </c>
      <c r="AX100" s="100">
        <v>2</v>
      </c>
      <c r="AY100" s="100">
        <v>9</v>
      </c>
      <c r="AZ100" s="100">
        <v>13</v>
      </c>
      <c r="BA100" s="100">
        <v>25</v>
      </c>
      <c r="BB100" s="100">
        <v>49</v>
      </c>
      <c r="BC100" s="100">
        <v>51</v>
      </c>
      <c r="BD100" s="100">
        <v>109</v>
      </c>
      <c r="BE100" s="100">
        <v>144</v>
      </c>
      <c r="BF100" s="100">
        <v>193</v>
      </c>
      <c r="BG100" s="100">
        <v>376</v>
      </c>
      <c r="BH100" s="100">
        <v>713</v>
      </c>
      <c r="BI100" s="100">
        <v>1331</v>
      </c>
      <c r="BJ100" s="100">
        <v>2053</v>
      </c>
      <c r="BK100" s="100">
        <v>2807</v>
      </c>
      <c r="BL100" s="100">
        <v>4261</v>
      </c>
      <c r="BM100" s="100">
        <v>0</v>
      </c>
      <c r="BN100" s="100">
        <v>12138</v>
      </c>
      <c r="BP100" s="123">
        <v>1993</v>
      </c>
    </row>
    <row r="101" spans="2:68">
      <c r="B101" s="123">
        <v>1994</v>
      </c>
      <c r="C101" s="100">
        <v>1</v>
      </c>
      <c r="D101" s="100">
        <v>3</v>
      </c>
      <c r="E101" s="100">
        <v>4</v>
      </c>
      <c r="F101" s="100">
        <v>6</v>
      </c>
      <c r="G101" s="100">
        <v>3</v>
      </c>
      <c r="H101" s="100">
        <v>7</v>
      </c>
      <c r="I101" s="100">
        <v>17</v>
      </c>
      <c r="J101" s="100">
        <v>24</v>
      </c>
      <c r="K101" s="100">
        <v>32</v>
      </c>
      <c r="L101" s="100">
        <v>60</v>
      </c>
      <c r="M101" s="100">
        <v>68</v>
      </c>
      <c r="N101" s="100">
        <v>136</v>
      </c>
      <c r="O101" s="100">
        <v>248</v>
      </c>
      <c r="P101" s="100">
        <v>414</v>
      </c>
      <c r="Q101" s="100">
        <v>729</v>
      </c>
      <c r="R101" s="100">
        <v>1032</v>
      </c>
      <c r="S101" s="100">
        <v>1178</v>
      </c>
      <c r="T101" s="100">
        <v>1298</v>
      </c>
      <c r="U101" s="100">
        <v>0</v>
      </c>
      <c r="V101" s="100">
        <v>5260</v>
      </c>
      <c r="W101" s="128"/>
      <c r="X101" s="123">
        <v>1994</v>
      </c>
      <c r="Y101" s="100">
        <v>0</v>
      </c>
      <c r="Z101" s="100">
        <v>1</v>
      </c>
      <c r="AA101" s="100">
        <v>0</v>
      </c>
      <c r="AB101" s="100">
        <v>3</v>
      </c>
      <c r="AC101" s="100">
        <v>6</v>
      </c>
      <c r="AD101" s="100">
        <v>6</v>
      </c>
      <c r="AE101" s="100">
        <v>7</v>
      </c>
      <c r="AF101" s="100">
        <v>18</v>
      </c>
      <c r="AG101" s="100">
        <v>29</v>
      </c>
      <c r="AH101" s="100">
        <v>58</v>
      </c>
      <c r="AI101" s="100">
        <v>46</v>
      </c>
      <c r="AJ101" s="100">
        <v>73</v>
      </c>
      <c r="AK101" s="100">
        <v>140</v>
      </c>
      <c r="AL101" s="100">
        <v>305</v>
      </c>
      <c r="AM101" s="100">
        <v>586</v>
      </c>
      <c r="AN101" s="100">
        <v>1071</v>
      </c>
      <c r="AO101" s="100">
        <v>1767</v>
      </c>
      <c r="AP101" s="100">
        <v>3462</v>
      </c>
      <c r="AQ101" s="100">
        <v>0</v>
      </c>
      <c r="AR101" s="100">
        <v>7578</v>
      </c>
      <c r="AS101" s="128"/>
      <c r="AT101" s="123">
        <v>1994</v>
      </c>
      <c r="AU101" s="100">
        <v>1</v>
      </c>
      <c r="AV101" s="100">
        <v>4</v>
      </c>
      <c r="AW101" s="100">
        <v>4</v>
      </c>
      <c r="AX101" s="100">
        <v>9</v>
      </c>
      <c r="AY101" s="100">
        <v>9</v>
      </c>
      <c r="AZ101" s="100">
        <v>13</v>
      </c>
      <c r="BA101" s="100">
        <v>24</v>
      </c>
      <c r="BB101" s="100">
        <v>42</v>
      </c>
      <c r="BC101" s="100">
        <v>61</v>
      </c>
      <c r="BD101" s="100">
        <v>118</v>
      </c>
      <c r="BE101" s="100">
        <v>114</v>
      </c>
      <c r="BF101" s="100">
        <v>209</v>
      </c>
      <c r="BG101" s="100">
        <v>388</v>
      </c>
      <c r="BH101" s="100">
        <v>719</v>
      </c>
      <c r="BI101" s="100">
        <v>1315</v>
      </c>
      <c r="BJ101" s="100">
        <v>2103</v>
      </c>
      <c r="BK101" s="100">
        <v>2945</v>
      </c>
      <c r="BL101" s="100">
        <v>4760</v>
      </c>
      <c r="BM101" s="100">
        <v>0</v>
      </c>
      <c r="BN101" s="100">
        <v>12838</v>
      </c>
      <c r="BP101" s="123">
        <v>1994</v>
      </c>
    </row>
    <row r="102" spans="2:68">
      <c r="B102" s="123">
        <v>1995</v>
      </c>
      <c r="C102" s="100">
        <v>0</v>
      </c>
      <c r="D102" s="100">
        <v>0</v>
      </c>
      <c r="E102" s="100">
        <v>0</v>
      </c>
      <c r="F102" s="100">
        <v>1</v>
      </c>
      <c r="G102" s="100">
        <v>5</v>
      </c>
      <c r="H102" s="100">
        <v>7</v>
      </c>
      <c r="I102" s="100">
        <v>10</v>
      </c>
      <c r="J102" s="100">
        <v>30</v>
      </c>
      <c r="K102" s="100">
        <v>38</v>
      </c>
      <c r="L102" s="100">
        <v>58</v>
      </c>
      <c r="M102" s="100">
        <v>88</v>
      </c>
      <c r="N102" s="100">
        <v>124</v>
      </c>
      <c r="O102" s="100">
        <v>218</v>
      </c>
      <c r="P102" s="100">
        <v>420</v>
      </c>
      <c r="Q102" s="100">
        <v>730</v>
      </c>
      <c r="R102" s="100">
        <v>930</v>
      </c>
      <c r="S102" s="100">
        <v>1148</v>
      </c>
      <c r="T102" s="100">
        <v>1301</v>
      </c>
      <c r="U102" s="100">
        <v>0</v>
      </c>
      <c r="V102" s="100">
        <v>5108</v>
      </c>
      <c r="W102" s="128"/>
      <c r="X102" s="123">
        <v>1995</v>
      </c>
      <c r="Y102" s="100">
        <v>1</v>
      </c>
      <c r="Z102" s="100">
        <v>1</v>
      </c>
      <c r="AA102" s="100">
        <v>2</v>
      </c>
      <c r="AB102" s="100">
        <v>1</v>
      </c>
      <c r="AC102" s="100">
        <v>1</v>
      </c>
      <c r="AD102" s="100">
        <v>7</v>
      </c>
      <c r="AE102" s="100">
        <v>12</v>
      </c>
      <c r="AF102" s="100">
        <v>20</v>
      </c>
      <c r="AG102" s="100">
        <v>30</v>
      </c>
      <c r="AH102" s="100">
        <v>48</v>
      </c>
      <c r="AI102" s="100">
        <v>55</v>
      </c>
      <c r="AJ102" s="100">
        <v>73</v>
      </c>
      <c r="AK102" s="100">
        <v>128</v>
      </c>
      <c r="AL102" s="100">
        <v>298</v>
      </c>
      <c r="AM102" s="100">
        <v>632</v>
      </c>
      <c r="AN102" s="100">
        <v>1029</v>
      </c>
      <c r="AO102" s="100">
        <v>1747</v>
      </c>
      <c r="AP102" s="100">
        <v>3487</v>
      </c>
      <c r="AQ102" s="100">
        <v>0</v>
      </c>
      <c r="AR102" s="100">
        <v>7572</v>
      </c>
      <c r="AS102" s="128"/>
      <c r="AT102" s="123">
        <v>1995</v>
      </c>
      <c r="AU102" s="100">
        <v>1</v>
      </c>
      <c r="AV102" s="100">
        <v>1</v>
      </c>
      <c r="AW102" s="100">
        <v>2</v>
      </c>
      <c r="AX102" s="100">
        <v>2</v>
      </c>
      <c r="AY102" s="100">
        <v>6</v>
      </c>
      <c r="AZ102" s="100">
        <v>14</v>
      </c>
      <c r="BA102" s="100">
        <v>22</v>
      </c>
      <c r="BB102" s="100">
        <v>50</v>
      </c>
      <c r="BC102" s="100">
        <v>68</v>
      </c>
      <c r="BD102" s="100">
        <v>106</v>
      </c>
      <c r="BE102" s="100">
        <v>143</v>
      </c>
      <c r="BF102" s="100">
        <v>197</v>
      </c>
      <c r="BG102" s="100">
        <v>346</v>
      </c>
      <c r="BH102" s="100">
        <v>718</v>
      </c>
      <c r="BI102" s="100">
        <v>1362</v>
      </c>
      <c r="BJ102" s="100">
        <v>1959</v>
      </c>
      <c r="BK102" s="100">
        <v>2895</v>
      </c>
      <c r="BL102" s="100">
        <v>4788</v>
      </c>
      <c r="BM102" s="100">
        <v>0</v>
      </c>
      <c r="BN102" s="100">
        <v>12680</v>
      </c>
      <c r="BP102" s="123">
        <v>1995</v>
      </c>
    </row>
    <row r="103" spans="2:68">
      <c r="B103" s="123">
        <v>1996</v>
      </c>
      <c r="C103" s="100">
        <v>1</v>
      </c>
      <c r="D103" s="100">
        <v>0</v>
      </c>
      <c r="E103" s="100">
        <v>2</v>
      </c>
      <c r="F103" s="100">
        <v>3</v>
      </c>
      <c r="G103" s="100">
        <v>5</v>
      </c>
      <c r="H103" s="100">
        <v>6</v>
      </c>
      <c r="I103" s="100">
        <v>13</v>
      </c>
      <c r="J103" s="100">
        <v>26</v>
      </c>
      <c r="K103" s="100">
        <v>37</v>
      </c>
      <c r="L103" s="100">
        <v>72</v>
      </c>
      <c r="M103" s="100">
        <v>85</v>
      </c>
      <c r="N103" s="100">
        <v>123</v>
      </c>
      <c r="O103" s="100">
        <v>199</v>
      </c>
      <c r="P103" s="100">
        <v>421</v>
      </c>
      <c r="Q103" s="100">
        <v>691</v>
      </c>
      <c r="R103" s="100">
        <v>948</v>
      </c>
      <c r="S103" s="100">
        <v>1193</v>
      </c>
      <c r="T103" s="100">
        <v>1380</v>
      </c>
      <c r="U103" s="100">
        <v>0</v>
      </c>
      <c r="V103" s="100">
        <v>5205</v>
      </c>
      <c r="W103" s="128"/>
      <c r="X103" s="123">
        <v>1996</v>
      </c>
      <c r="Y103" s="100">
        <v>0</v>
      </c>
      <c r="Z103" s="100">
        <v>2</v>
      </c>
      <c r="AA103" s="100">
        <v>1</v>
      </c>
      <c r="AB103" s="100">
        <v>2</v>
      </c>
      <c r="AC103" s="100">
        <v>3</v>
      </c>
      <c r="AD103" s="100">
        <v>7</v>
      </c>
      <c r="AE103" s="100">
        <v>7</v>
      </c>
      <c r="AF103" s="100">
        <v>15</v>
      </c>
      <c r="AG103" s="100">
        <v>27</v>
      </c>
      <c r="AH103" s="100">
        <v>50</v>
      </c>
      <c r="AI103" s="100">
        <v>69</v>
      </c>
      <c r="AJ103" s="100">
        <v>79</v>
      </c>
      <c r="AK103" s="100">
        <v>136</v>
      </c>
      <c r="AL103" s="100">
        <v>292</v>
      </c>
      <c r="AM103" s="100">
        <v>570</v>
      </c>
      <c r="AN103" s="100">
        <v>1064</v>
      </c>
      <c r="AO103" s="100">
        <v>1683</v>
      </c>
      <c r="AP103" s="100">
        <v>3594</v>
      </c>
      <c r="AQ103" s="100">
        <v>0</v>
      </c>
      <c r="AR103" s="100">
        <v>7601</v>
      </c>
      <c r="AS103" s="128"/>
      <c r="AT103" s="123">
        <v>1996</v>
      </c>
      <c r="AU103" s="100">
        <v>1</v>
      </c>
      <c r="AV103" s="100">
        <v>2</v>
      </c>
      <c r="AW103" s="100">
        <v>3</v>
      </c>
      <c r="AX103" s="100">
        <v>5</v>
      </c>
      <c r="AY103" s="100">
        <v>8</v>
      </c>
      <c r="AZ103" s="100">
        <v>13</v>
      </c>
      <c r="BA103" s="100">
        <v>20</v>
      </c>
      <c r="BB103" s="100">
        <v>41</v>
      </c>
      <c r="BC103" s="100">
        <v>64</v>
      </c>
      <c r="BD103" s="100">
        <v>122</v>
      </c>
      <c r="BE103" s="100">
        <v>154</v>
      </c>
      <c r="BF103" s="100">
        <v>202</v>
      </c>
      <c r="BG103" s="100">
        <v>335</v>
      </c>
      <c r="BH103" s="100">
        <v>713</v>
      </c>
      <c r="BI103" s="100">
        <v>1261</v>
      </c>
      <c r="BJ103" s="100">
        <v>2012</v>
      </c>
      <c r="BK103" s="100">
        <v>2876</v>
      </c>
      <c r="BL103" s="100">
        <v>4974</v>
      </c>
      <c r="BM103" s="100">
        <v>0</v>
      </c>
      <c r="BN103" s="100">
        <v>12806</v>
      </c>
      <c r="BP103" s="123">
        <v>1996</v>
      </c>
    </row>
    <row r="104" spans="2:68">
      <c r="B104" s="124">
        <v>1997</v>
      </c>
      <c r="C104" s="100">
        <v>2</v>
      </c>
      <c r="D104" s="100">
        <v>0</v>
      </c>
      <c r="E104" s="100">
        <v>2</v>
      </c>
      <c r="F104" s="100">
        <v>2</v>
      </c>
      <c r="G104" s="100">
        <v>3</v>
      </c>
      <c r="H104" s="100">
        <v>14</v>
      </c>
      <c r="I104" s="100">
        <v>13</v>
      </c>
      <c r="J104" s="100">
        <v>16</v>
      </c>
      <c r="K104" s="100">
        <v>41</v>
      </c>
      <c r="L104" s="100">
        <v>73</v>
      </c>
      <c r="M104" s="100">
        <v>92</v>
      </c>
      <c r="N104" s="100">
        <v>110</v>
      </c>
      <c r="O104" s="100">
        <v>202</v>
      </c>
      <c r="P104" s="100">
        <v>380</v>
      </c>
      <c r="Q104" s="100">
        <v>638</v>
      </c>
      <c r="R104" s="100">
        <v>926</v>
      </c>
      <c r="S104" s="100">
        <v>1124</v>
      </c>
      <c r="T104" s="100">
        <v>1340</v>
      </c>
      <c r="U104" s="100">
        <v>0</v>
      </c>
      <c r="V104" s="100">
        <v>4978</v>
      </c>
      <c r="W104" s="128"/>
      <c r="X104" s="124">
        <v>1997</v>
      </c>
      <c r="Y104" s="100">
        <v>1</v>
      </c>
      <c r="Z104" s="100">
        <v>0</v>
      </c>
      <c r="AA104" s="100">
        <v>1</v>
      </c>
      <c r="AB104" s="100">
        <v>3</v>
      </c>
      <c r="AC104" s="100">
        <v>3</v>
      </c>
      <c r="AD104" s="100">
        <v>8</v>
      </c>
      <c r="AE104" s="100">
        <v>19</v>
      </c>
      <c r="AF104" s="100">
        <v>20</v>
      </c>
      <c r="AG104" s="100">
        <v>26</v>
      </c>
      <c r="AH104" s="100">
        <v>47</v>
      </c>
      <c r="AI104" s="100">
        <v>59</v>
      </c>
      <c r="AJ104" s="100">
        <v>79</v>
      </c>
      <c r="AK104" s="100">
        <v>102</v>
      </c>
      <c r="AL104" s="100">
        <v>259</v>
      </c>
      <c r="AM104" s="100">
        <v>531</v>
      </c>
      <c r="AN104" s="100">
        <v>949</v>
      </c>
      <c r="AO104" s="100">
        <v>1692</v>
      </c>
      <c r="AP104" s="100">
        <v>3626</v>
      </c>
      <c r="AQ104" s="100">
        <v>0</v>
      </c>
      <c r="AR104" s="100">
        <v>7425</v>
      </c>
      <c r="AS104" s="128"/>
      <c r="AT104" s="124">
        <v>1997</v>
      </c>
      <c r="AU104" s="100">
        <v>3</v>
      </c>
      <c r="AV104" s="100">
        <v>0</v>
      </c>
      <c r="AW104" s="100">
        <v>3</v>
      </c>
      <c r="AX104" s="100">
        <v>5</v>
      </c>
      <c r="AY104" s="100">
        <v>6</v>
      </c>
      <c r="AZ104" s="100">
        <v>22</v>
      </c>
      <c r="BA104" s="100">
        <v>32</v>
      </c>
      <c r="BB104" s="100">
        <v>36</v>
      </c>
      <c r="BC104" s="100">
        <v>67</v>
      </c>
      <c r="BD104" s="100">
        <v>120</v>
      </c>
      <c r="BE104" s="100">
        <v>151</v>
      </c>
      <c r="BF104" s="100">
        <v>189</v>
      </c>
      <c r="BG104" s="100">
        <v>304</v>
      </c>
      <c r="BH104" s="100">
        <v>639</v>
      </c>
      <c r="BI104" s="100">
        <v>1169</v>
      </c>
      <c r="BJ104" s="100">
        <v>1875</v>
      </c>
      <c r="BK104" s="100">
        <v>2816</v>
      </c>
      <c r="BL104" s="100">
        <v>4966</v>
      </c>
      <c r="BM104" s="100">
        <v>0</v>
      </c>
      <c r="BN104" s="100">
        <v>12403</v>
      </c>
      <c r="BP104" s="124">
        <v>1997</v>
      </c>
    </row>
    <row r="105" spans="2:68">
      <c r="B105" s="124">
        <v>1998</v>
      </c>
      <c r="C105" s="100">
        <v>0</v>
      </c>
      <c r="D105" s="100">
        <v>1</v>
      </c>
      <c r="E105" s="100">
        <v>1</v>
      </c>
      <c r="F105" s="100">
        <v>2</v>
      </c>
      <c r="G105" s="100">
        <v>2</v>
      </c>
      <c r="H105" s="100">
        <v>5</v>
      </c>
      <c r="I105" s="100">
        <v>13</v>
      </c>
      <c r="J105" s="100">
        <v>21</v>
      </c>
      <c r="K105" s="100">
        <v>42</v>
      </c>
      <c r="L105" s="100">
        <v>59</v>
      </c>
      <c r="M105" s="100">
        <v>64</v>
      </c>
      <c r="N105" s="100">
        <v>124</v>
      </c>
      <c r="O105" s="100">
        <v>189</v>
      </c>
      <c r="P105" s="100">
        <v>346</v>
      </c>
      <c r="Q105" s="100">
        <v>646</v>
      </c>
      <c r="R105" s="100">
        <v>911</v>
      </c>
      <c r="S105" s="100">
        <v>1101</v>
      </c>
      <c r="T105" s="100">
        <v>1383</v>
      </c>
      <c r="U105" s="100">
        <v>0</v>
      </c>
      <c r="V105" s="100">
        <v>4910</v>
      </c>
      <c r="W105" s="128"/>
      <c r="X105" s="124">
        <v>1998</v>
      </c>
      <c r="Y105" s="100">
        <v>1</v>
      </c>
      <c r="Z105" s="100">
        <v>1</v>
      </c>
      <c r="AA105" s="100">
        <v>1</v>
      </c>
      <c r="AB105" s="100">
        <v>4</v>
      </c>
      <c r="AC105" s="100">
        <v>6</v>
      </c>
      <c r="AD105" s="100">
        <v>7</v>
      </c>
      <c r="AE105" s="100">
        <v>9</v>
      </c>
      <c r="AF105" s="100">
        <v>23</v>
      </c>
      <c r="AG105" s="100">
        <v>28</v>
      </c>
      <c r="AH105" s="100">
        <v>45</v>
      </c>
      <c r="AI105" s="100">
        <v>55</v>
      </c>
      <c r="AJ105" s="100">
        <v>70</v>
      </c>
      <c r="AK105" s="100">
        <v>115</v>
      </c>
      <c r="AL105" s="100">
        <v>239</v>
      </c>
      <c r="AM105" s="100">
        <v>548</v>
      </c>
      <c r="AN105" s="100">
        <v>959</v>
      </c>
      <c r="AO105" s="100">
        <v>1639</v>
      </c>
      <c r="AP105" s="100">
        <v>3611</v>
      </c>
      <c r="AQ105" s="100">
        <v>0</v>
      </c>
      <c r="AR105" s="100">
        <v>7361</v>
      </c>
      <c r="AS105" s="128"/>
      <c r="AT105" s="124">
        <v>1998</v>
      </c>
      <c r="AU105" s="100">
        <v>1</v>
      </c>
      <c r="AV105" s="100">
        <v>2</v>
      </c>
      <c r="AW105" s="100">
        <v>2</v>
      </c>
      <c r="AX105" s="100">
        <v>6</v>
      </c>
      <c r="AY105" s="100">
        <v>8</v>
      </c>
      <c r="AZ105" s="100">
        <v>12</v>
      </c>
      <c r="BA105" s="100">
        <v>22</v>
      </c>
      <c r="BB105" s="100">
        <v>44</v>
      </c>
      <c r="BC105" s="100">
        <v>70</v>
      </c>
      <c r="BD105" s="100">
        <v>104</v>
      </c>
      <c r="BE105" s="100">
        <v>119</v>
      </c>
      <c r="BF105" s="100">
        <v>194</v>
      </c>
      <c r="BG105" s="100">
        <v>304</v>
      </c>
      <c r="BH105" s="100">
        <v>585</v>
      </c>
      <c r="BI105" s="100">
        <v>1194</v>
      </c>
      <c r="BJ105" s="100">
        <v>1870</v>
      </c>
      <c r="BK105" s="100">
        <v>2740</v>
      </c>
      <c r="BL105" s="100">
        <v>4994</v>
      </c>
      <c r="BM105" s="100">
        <v>0</v>
      </c>
      <c r="BN105" s="100">
        <v>12271</v>
      </c>
      <c r="BP105" s="124">
        <v>1998</v>
      </c>
    </row>
    <row r="106" spans="2:68">
      <c r="B106" s="124">
        <v>1999</v>
      </c>
      <c r="C106" s="100">
        <v>2</v>
      </c>
      <c r="D106" s="100">
        <v>2</v>
      </c>
      <c r="E106" s="100">
        <v>0</v>
      </c>
      <c r="F106" s="100">
        <v>6</v>
      </c>
      <c r="G106" s="100">
        <v>5</v>
      </c>
      <c r="H106" s="100">
        <v>8</v>
      </c>
      <c r="I106" s="100">
        <v>14</v>
      </c>
      <c r="J106" s="100">
        <v>19</v>
      </c>
      <c r="K106" s="100">
        <v>31</v>
      </c>
      <c r="L106" s="100">
        <v>49</v>
      </c>
      <c r="M106" s="100">
        <v>72</v>
      </c>
      <c r="N106" s="100">
        <v>132</v>
      </c>
      <c r="O106" s="100">
        <v>177</v>
      </c>
      <c r="P106" s="100">
        <v>311</v>
      </c>
      <c r="Q106" s="100">
        <v>624</v>
      </c>
      <c r="R106" s="100">
        <v>897</v>
      </c>
      <c r="S106" s="100">
        <v>1041</v>
      </c>
      <c r="T106" s="100">
        <v>1504</v>
      </c>
      <c r="U106" s="100">
        <v>0</v>
      </c>
      <c r="V106" s="100">
        <v>4894</v>
      </c>
      <c r="W106" s="128"/>
      <c r="X106" s="124">
        <v>1999</v>
      </c>
      <c r="Y106" s="100">
        <v>0</v>
      </c>
      <c r="Z106" s="100">
        <v>2</v>
      </c>
      <c r="AA106" s="100">
        <v>0</v>
      </c>
      <c r="AB106" s="100">
        <v>1</v>
      </c>
      <c r="AC106" s="100">
        <v>2</v>
      </c>
      <c r="AD106" s="100">
        <v>5</v>
      </c>
      <c r="AE106" s="100">
        <v>14</v>
      </c>
      <c r="AF106" s="100">
        <v>16</v>
      </c>
      <c r="AG106" s="100">
        <v>28</v>
      </c>
      <c r="AH106" s="100">
        <v>37</v>
      </c>
      <c r="AI106" s="100">
        <v>59</v>
      </c>
      <c r="AJ106" s="100">
        <v>89</v>
      </c>
      <c r="AK106" s="100">
        <v>124</v>
      </c>
      <c r="AL106" s="100">
        <v>225</v>
      </c>
      <c r="AM106" s="100">
        <v>476</v>
      </c>
      <c r="AN106" s="100">
        <v>991</v>
      </c>
      <c r="AO106" s="100">
        <v>1503</v>
      </c>
      <c r="AP106" s="100">
        <v>3800</v>
      </c>
      <c r="AQ106" s="100">
        <v>0</v>
      </c>
      <c r="AR106" s="100">
        <v>7372</v>
      </c>
      <c r="AS106" s="128"/>
      <c r="AT106" s="124">
        <v>1999</v>
      </c>
      <c r="AU106" s="100">
        <v>2</v>
      </c>
      <c r="AV106" s="100">
        <v>4</v>
      </c>
      <c r="AW106" s="100">
        <v>0</v>
      </c>
      <c r="AX106" s="100">
        <v>7</v>
      </c>
      <c r="AY106" s="100">
        <v>7</v>
      </c>
      <c r="AZ106" s="100">
        <v>13</v>
      </c>
      <c r="BA106" s="100">
        <v>28</v>
      </c>
      <c r="BB106" s="100">
        <v>35</v>
      </c>
      <c r="BC106" s="100">
        <v>59</v>
      </c>
      <c r="BD106" s="100">
        <v>86</v>
      </c>
      <c r="BE106" s="100">
        <v>131</v>
      </c>
      <c r="BF106" s="100">
        <v>221</v>
      </c>
      <c r="BG106" s="100">
        <v>301</v>
      </c>
      <c r="BH106" s="100">
        <v>536</v>
      </c>
      <c r="BI106" s="100">
        <v>1100</v>
      </c>
      <c r="BJ106" s="100">
        <v>1888</v>
      </c>
      <c r="BK106" s="100">
        <v>2544</v>
      </c>
      <c r="BL106" s="100">
        <v>5304</v>
      </c>
      <c r="BM106" s="100">
        <v>0</v>
      </c>
      <c r="BN106" s="100">
        <v>12266</v>
      </c>
      <c r="BP106" s="124">
        <v>1999</v>
      </c>
    </row>
    <row r="107" spans="2:68" s="92" customFormat="1">
      <c r="B107" s="125">
        <v>2000</v>
      </c>
      <c r="C107" s="100">
        <v>0</v>
      </c>
      <c r="D107" s="100">
        <v>1</v>
      </c>
      <c r="E107" s="100">
        <v>1</v>
      </c>
      <c r="F107" s="100">
        <v>1</v>
      </c>
      <c r="G107" s="100">
        <v>1</v>
      </c>
      <c r="H107" s="100">
        <v>9</v>
      </c>
      <c r="I107" s="100">
        <v>11</v>
      </c>
      <c r="J107" s="100">
        <v>26</v>
      </c>
      <c r="K107" s="100">
        <v>32</v>
      </c>
      <c r="L107" s="100">
        <v>47</v>
      </c>
      <c r="M107" s="100">
        <v>69</v>
      </c>
      <c r="N107" s="100">
        <v>101</v>
      </c>
      <c r="O107" s="100">
        <v>165</v>
      </c>
      <c r="P107" s="100">
        <v>313</v>
      </c>
      <c r="Q107" s="100">
        <v>617</v>
      </c>
      <c r="R107" s="100">
        <v>949</v>
      </c>
      <c r="S107" s="100">
        <v>1010</v>
      </c>
      <c r="T107" s="100">
        <v>1560</v>
      </c>
      <c r="U107" s="100">
        <v>0</v>
      </c>
      <c r="V107" s="100">
        <v>4913</v>
      </c>
      <c r="W107" s="126"/>
      <c r="X107" s="125">
        <v>2000</v>
      </c>
      <c r="Y107" s="100">
        <v>1</v>
      </c>
      <c r="Z107" s="100">
        <v>0</v>
      </c>
      <c r="AA107" s="100">
        <v>0</v>
      </c>
      <c r="AB107" s="100">
        <v>0</v>
      </c>
      <c r="AC107" s="100">
        <v>4</v>
      </c>
      <c r="AD107" s="100">
        <v>7</v>
      </c>
      <c r="AE107" s="100">
        <v>11</v>
      </c>
      <c r="AF107" s="100">
        <v>22</v>
      </c>
      <c r="AG107" s="100">
        <v>36</v>
      </c>
      <c r="AH107" s="100">
        <v>48</v>
      </c>
      <c r="AI107" s="100">
        <v>58</v>
      </c>
      <c r="AJ107" s="100">
        <v>72</v>
      </c>
      <c r="AK107" s="100">
        <v>119</v>
      </c>
      <c r="AL107" s="100">
        <v>190</v>
      </c>
      <c r="AM107" s="100">
        <v>456</v>
      </c>
      <c r="AN107" s="100">
        <v>907</v>
      </c>
      <c r="AO107" s="100">
        <v>1534</v>
      </c>
      <c r="AP107" s="100">
        <v>3922</v>
      </c>
      <c r="AQ107" s="100">
        <v>0</v>
      </c>
      <c r="AR107" s="100">
        <v>7387</v>
      </c>
      <c r="AS107" s="126"/>
      <c r="AT107" s="125">
        <v>2000</v>
      </c>
      <c r="AU107" s="100">
        <v>1</v>
      </c>
      <c r="AV107" s="100">
        <v>1</v>
      </c>
      <c r="AW107" s="100">
        <v>1</v>
      </c>
      <c r="AX107" s="100">
        <v>1</v>
      </c>
      <c r="AY107" s="100">
        <v>5</v>
      </c>
      <c r="AZ107" s="100">
        <v>16</v>
      </c>
      <c r="BA107" s="100">
        <v>22</v>
      </c>
      <c r="BB107" s="100">
        <v>48</v>
      </c>
      <c r="BC107" s="100">
        <v>68</v>
      </c>
      <c r="BD107" s="100">
        <v>95</v>
      </c>
      <c r="BE107" s="100">
        <v>127</v>
      </c>
      <c r="BF107" s="100">
        <v>173</v>
      </c>
      <c r="BG107" s="100">
        <v>284</v>
      </c>
      <c r="BH107" s="100">
        <v>503</v>
      </c>
      <c r="BI107" s="100">
        <v>1073</v>
      </c>
      <c r="BJ107" s="100">
        <v>1856</v>
      </c>
      <c r="BK107" s="100">
        <v>2544</v>
      </c>
      <c r="BL107" s="100">
        <v>5482</v>
      </c>
      <c r="BM107" s="100">
        <v>0</v>
      </c>
      <c r="BN107" s="100">
        <v>12300</v>
      </c>
      <c r="BP107" s="125">
        <v>2000</v>
      </c>
    </row>
    <row r="108" spans="2:68">
      <c r="B108" s="124">
        <v>2001</v>
      </c>
      <c r="C108" s="100">
        <v>1</v>
      </c>
      <c r="D108" s="100">
        <v>1</v>
      </c>
      <c r="E108" s="100">
        <v>2</v>
      </c>
      <c r="F108" s="100">
        <v>2</v>
      </c>
      <c r="G108" s="100">
        <v>4</v>
      </c>
      <c r="H108" s="100">
        <v>5</v>
      </c>
      <c r="I108" s="100">
        <v>14</v>
      </c>
      <c r="J108" s="100">
        <v>17</v>
      </c>
      <c r="K108" s="100">
        <v>30</v>
      </c>
      <c r="L108" s="100">
        <v>49</v>
      </c>
      <c r="M108" s="100">
        <v>84</v>
      </c>
      <c r="N108" s="100">
        <v>118</v>
      </c>
      <c r="O108" s="100">
        <v>173</v>
      </c>
      <c r="P108" s="100">
        <v>272</v>
      </c>
      <c r="Q108" s="100">
        <v>538</v>
      </c>
      <c r="R108" s="100">
        <v>874</v>
      </c>
      <c r="S108" s="100">
        <v>1062</v>
      </c>
      <c r="T108" s="100">
        <v>1606</v>
      </c>
      <c r="U108" s="100">
        <v>0</v>
      </c>
      <c r="V108" s="100">
        <v>4852</v>
      </c>
      <c r="W108" s="128"/>
      <c r="X108" s="124">
        <v>2001</v>
      </c>
      <c r="Y108" s="100">
        <v>1</v>
      </c>
      <c r="Z108" s="100">
        <v>1</v>
      </c>
      <c r="AA108" s="100">
        <v>0</v>
      </c>
      <c r="AB108" s="100">
        <v>0</v>
      </c>
      <c r="AC108" s="100">
        <v>3</v>
      </c>
      <c r="AD108" s="100">
        <v>4</v>
      </c>
      <c r="AE108" s="100">
        <v>14</v>
      </c>
      <c r="AF108" s="100">
        <v>12</v>
      </c>
      <c r="AG108" s="100">
        <v>32</v>
      </c>
      <c r="AH108" s="100">
        <v>37</v>
      </c>
      <c r="AI108" s="100">
        <v>58</v>
      </c>
      <c r="AJ108" s="100">
        <v>92</v>
      </c>
      <c r="AK108" s="100">
        <v>92</v>
      </c>
      <c r="AL108" s="100">
        <v>177</v>
      </c>
      <c r="AM108" s="100">
        <v>452</v>
      </c>
      <c r="AN108" s="100">
        <v>877</v>
      </c>
      <c r="AO108" s="100">
        <v>1506</v>
      </c>
      <c r="AP108" s="100">
        <v>3936</v>
      </c>
      <c r="AQ108" s="100">
        <v>0</v>
      </c>
      <c r="AR108" s="100">
        <v>7294</v>
      </c>
      <c r="AS108" s="128"/>
      <c r="AT108" s="124">
        <v>2001</v>
      </c>
      <c r="AU108" s="100">
        <v>2</v>
      </c>
      <c r="AV108" s="100">
        <v>2</v>
      </c>
      <c r="AW108" s="100">
        <v>2</v>
      </c>
      <c r="AX108" s="100">
        <v>2</v>
      </c>
      <c r="AY108" s="100">
        <v>7</v>
      </c>
      <c r="AZ108" s="100">
        <v>9</v>
      </c>
      <c r="BA108" s="100">
        <v>28</v>
      </c>
      <c r="BB108" s="100">
        <v>29</v>
      </c>
      <c r="BC108" s="100">
        <v>62</v>
      </c>
      <c r="BD108" s="100">
        <v>86</v>
      </c>
      <c r="BE108" s="100">
        <v>142</v>
      </c>
      <c r="BF108" s="100">
        <v>210</v>
      </c>
      <c r="BG108" s="100">
        <v>265</v>
      </c>
      <c r="BH108" s="100">
        <v>449</v>
      </c>
      <c r="BI108" s="100">
        <v>990</v>
      </c>
      <c r="BJ108" s="100">
        <v>1751</v>
      </c>
      <c r="BK108" s="100">
        <v>2568</v>
      </c>
      <c r="BL108" s="100">
        <v>5542</v>
      </c>
      <c r="BM108" s="100">
        <v>0</v>
      </c>
      <c r="BN108" s="100">
        <v>12146</v>
      </c>
      <c r="BP108" s="124">
        <v>2001</v>
      </c>
    </row>
    <row r="109" spans="2:68">
      <c r="B109" s="125">
        <v>2002</v>
      </c>
      <c r="C109" s="100">
        <v>2</v>
      </c>
      <c r="D109" s="100">
        <v>1</v>
      </c>
      <c r="E109" s="100">
        <v>1</v>
      </c>
      <c r="F109" s="100">
        <v>3</v>
      </c>
      <c r="G109" s="100">
        <v>10</v>
      </c>
      <c r="H109" s="100">
        <v>5</v>
      </c>
      <c r="I109" s="100">
        <v>6</v>
      </c>
      <c r="J109" s="100">
        <v>19</v>
      </c>
      <c r="K109" s="100">
        <v>39</v>
      </c>
      <c r="L109" s="100">
        <v>57</v>
      </c>
      <c r="M109" s="100">
        <v>84</v>
      </c>
      <c r="N109" s="100">
        <v>112</v>
      </c>
      <c r="O109" s="100">
        <v>177</v>
      </c>
      <c r="P109" s="100">
        <v>276</v>
      </c>
      <c r="Q109" s="100">
        <v>517</v>
      </c>
      <c r="R109" s="100">
        <v>885</v>
      </c>
      <c r="S109" s="100">
        <v>1097</v>
      </c>
      <c r="T109" s="100">
        <v>1677</v>
      </c>
      <c r="U109" s="100">
        <v>1</v>
      </c>
      <c r="V109" s="100">
        <v>4969</v>
      </c>
      <c r="W109" s="128"/>
      <c r="X109" s="125">
        <v>2002</v>
      </c>
      <c r="Y109" s="100">
        <v>1</v>
      </c>
      <c r="Z109" s="100">
        <v>1</v>
      </c>
      <c r="AA109" s="100">
        <v>1</v>
      </c>
      <c r="AB109" s="100">
        <v>3</v>
      </c>
      <c r="AC109" s="100">
        <v>0</v>
      </c>
      <c r="AD109" s="100">
        <v>5</v>
      </c>
      <c r="AE109" s="100">
        <v>11</v>
      </c>
      <c r="AF109" s="100">
        <v>23</v>
      </c>
      <c r="AG109" s="100">
        <v>32</v>
      </c>
      <c r="AH109" s="100">
        <v>48</v>
      </c>
      <c r="AI109" s="100">
        <v>47</v>
      </c>
      <c r="AJ109" s="100">
        <v>62</v>
      </c>
      <c r="AK109" s="100">
        <v>95</v>
      </c>
      <c r="AL109" s="100">
        <v>181</v>
      </c>
      <c r="AM109" s="100">
        <v>398</v>
      </c>
      <c r="AN109" s="100">
        <v>901</v>
      </c>
      <c r="AO109" s="100">
        <v>1596</v>
      </c>
      <c r="AP109" s="100">
        <v>4156</v>
      </c>
      <c r="AQ109" s="100">
        <v>3</v>
      </c>
      <c r="AR109" s="100">
        <v>7564</v>
      </c>
      <c r="AS109" s="128"/>
      <c r="AT109" s="125">
        <v>2002</v>
      </c>
      <c r="AU109" s="100">
        <v>3</v>
      </c>
      <c r="AV109" s="100">
        <v>2</v>
      </c>
      <c r="AW109" s="100">
        <v>2</v>
      </c>
      <c r="AX109" s="100">
        <v>6</v>
      </c>
      <c r="AY109" s="100">
        <v>10</v>
      </c>
      <c r="AZ109" s="100">
        <v>10</v>
      </c>
      <c r="BA109" s="100">
        <v>17</v>
      </c>
      <c r="BB109" s="100">
        <v>42</v>
      </c>
      <c r="BC109" s="100">
        <v>71</v>
      </c>
      <c r="BD109" s="100">
        <v>105</v>
      </c>
      <c r="BE109" s="100">
        <v>131</v>
      </c>
      <c r="BF109" s="100">
        <v>174</v>
      </c>
      <c r="BG109" s="100">
        <v>272</v>
      </c>
      <c r="BH109" s="100">
        <v>457</v>
      </c>
      <c r="BI109" s="100">
        <v>915</v>
      </c>
      <c r="BJ109" s="100">
        <v>1786</v>
      </c>
      <c r="BK109" s="100">
        <v>2693</v>
      </c>
      <c r="BL109" s="100">
        <v>5833</v>
      </c>
      <c r="BM109" s="100">
        <v>4</v>
      </c>
      <c r="BN109" s="100">
        <v>12533</v>
      </c>
      <c r="BP109" s="125">
        <v>2002</v>
      </c>
    </row>
    <row r="110" spans="2:68">
      <c r="B110" s="124">
        <v>2003</v>
      </c>
      <c r="C110" s="100">
        <v>4</v>
      </c>
      <c r="D110" s="100">
        <v>1</v>
      </c>
      <c r="E110" s="100">
        <v>2</v>
      </c>
      <c r="F110" s="100">
        <v>5</v>
      </c>
      <c r="G110" s="100">
        <v>6</v>
      </c>
      <c r="H110" s="100">
        <v>8</v>
      </c>
      <c r="I110" s="100">
        <v>12</v>
      </c>
      <c r="J110" s="100">
        <v>16</v>
      </c>
      <c r="K110" s="100">
        <v>25</v>
      </c>
      <c r="L110" s="100">
        <v>57</v>
      </c>
      <c r="M110" s="100">
        <v>67</v>
      </c>
      <c r="N110" s="100">
        <v>121</v>
      </c>
      <c r="O110" s="100">
        <v>151</v>
      </c>
      <c r="P110" s="100">
        <v>250</v>
      </c>
      <c r="Q110" s="100">
        <v>480</v>
      </c>
      <c r="R110" s="100">
        <v>906</v>
      </c>
      <c r="S110" s="100">
        <v>1076</v>
      </c>
      <c r="T110" s="100">
        <v>1648</v>
      </c>
      <c r="U110" s="100">
        <v>0</v>
      </c>
      <c r="V110" s="100">
        <v>4835</v>
      </c>
      <c r="W110" s="128"/>
      <c r="X110" s="124">
        <v>2003</v>
      </c>
      <c r="Y110" s="100">
        <v>2</v>
      </c>
      <c r="Z110" s="100">
        <v>0</v>
      </c>
      <c r="AA110" s="100">
        <v>3</v>
      </c>
      <c r="AB110" s="100">
        <v>5</v>
      </c>
      <c r="AC110" s="100">
        <v>2</v>
      </c>
      <c r="AD110" s="100">
        <v>5</v>
      </c>
      <c r="AE110" s="100">
        <v>6</v>
      </c>
      <c r="AF110" s="100">
        <v>19</v>
      </c>
      <c r="AG110" s="100">
        <v>32</v>
      </c>
      <c r="AH110" s="100">
        <v>58</v>
      </c>
      <c r="AI110" s="100">
        <v>50</v>
      </c>
      <c r="AJ110" s="100">
        <v>56</v>
      </c>
      <c r="AK110" s="100">
        <v>117</v>
      </c>
      <c r="AL110" s="100">
        <v>190</v>
      </c>
      <c r="AM110" s="100">
        <v>389</v>
      </c>
      <c r="AN110" s="100">
        <v>837</v>
      </c>
      <c r="AO110" s="100">
        <v>1490</v>
      </c>
      <c r="AP110" s="100">
        <v>4144</v>
      </c>
      <c r="AQ110" s="100">
        <v>0</v>
      </c>
      <c r="AR110" s="100">
        <v>7405</v>
      </c>
      <c r="AS110" s="128"/>
      <c r="AT110" s="124">
        <v>2003</v>
      </c>
      <c r="AU110" s="100">
        <v>6</v>
      </c>
      <c r="AV110" s="100">
        <v>1</v>
      </c>
      <c r="AW110" s="100">
        <v>5</v>
      </c>
      <c r="AX110" s="100">
        <v>10</v>
      </c>
      <c r="AY110" s="100">
        <v>8</v>
      </c>
      <c r="AZ110" s="100">
        <v>13</v>
      </c>
      <c r="BA110" s="100">
        <v>18</v>
      </c>
      <c r="BB110" s="100">
        <v>35</v>
      </c>
      <c r="BC110" s="100">
        <v>57</v>
      </c>
      <c r="BD110" s="100">
        <v>115</v>
      </c>
      <c r="BE110" s="100">
        <v>117</v>
      </c>
      <c r="BF110" s="100">
        <v>177</v>
      </c>
      <c r="BG110" s="100">
        <v>268</v>
      </c>
      <c r="BH110" s="100">
        <v>440</v>
      </c>
      <c r="BI110" s="100">
        <v>869</v>
      </c>
      <c r="BJ110" s="100">
        <v>1743</v>
      </c>
      <c r="BK110" s="100">
        <v>2566</v>
      </c>
      <c r="BL110" s="100">
        <v>5792</v>
      </c>
      <c r="BM110" s="100">
        <v>0</v>
      </c>
      <c r="BN110" s="100">
        <v>12240</v>
      </c>
      <c r="BP110" s="124">
        <v>2003</v>
      </c>
    </row>
    <row r="111" spans="2:68">
      <c r="B111" s="125">
        <v>2004</v>
      </c>
      <c r="C111" s="100">
        <v>5</v>
      </c>
      <c r="D111" s="100">
        <v>1</v>
      </c>
      <c r="E111" s="100">
        <v>0</v>
      </c>
      <c r="F111" s="100">
        <v>1</v>
      </c>
      <c r="G111" s="100">
        <v>8</v>
      </c>
      <c r="H111" s="100">
        <v>3</v>
      </c>
      <c r="I111" s="100">
        <v>8</v>
      </c>
      <c r="J111" s="100">
        <v>11</v>
      </c>
      <c r="K111" s="100">
        <v>39</v>
      </c>
      <c r="L111" s="100">
        <v>53</v>
      </c>
      <c r="M111" s="100">
        <v>73</v>
      </c>
      <c r="N111" s="100">
        <v>98</v>
      </c>
      <c r="O111" s="100">
        <v>146</v>
      </c>
      <c r="P111" s="100">
        <v>248</v>
      </c>
      <c r="Q111" s="100">
        <v>458</v>
      </c>
      <c r="R111" s="100">
        <v>879</v>
      </c>
      <c r="S111" s="100">
        <v>1125</v>
      </c>
      <c r="T111" s="100">
        <v>1670</v>
      </c>
      <c r="U111" s="100">
        <v>0</v>
      </c>
      <c r="V111" s="100">
        <v>4826</v>
      </c>
      <c r="W111" s="128"/>
      <c r="X111" s="125">
        <v>2004</v>
      </c>
      <c r="Y111" s="100">
        <v>1</v>
      </c>
      <c r="Z111" s="100">
        <v>0</v>
      </c>
      <c r="AA111" s="100">
        <v>0</v>
      </c>
      <c r="AB111" s="100">
        <v>2</v>
      </c>
      <c r="AC111" s="100">
        <v>4</v>
      </c>
      <c r="AD111" s="100">
        <v>9</v>
      </c>
      <c r="AE111" s="100">
        <v>6</v>
      </c>
      <c r="AF111" s="100">
        <v>13</v>
      </c>
      <c r="AG111" s="100">
        <v>25</v>
      </c>
      <c r="AH111" s="100">
        <v>39</v>
      </c>
      <c r="AI111" s="100">
        <v>71</v>
      </c>
      <c r="AJ111" s="100">
        <v>64</v>
      </c>
      <c r="AK111" s="100">
        <v>95</v>
      </c>
      <c r="AL111" s="100">
        <v>192</v>
      </c>
      <c r="AM111" s="100">
        <v>329</v>
      </c>
      <c r="AN111" s="100">
        <v>800</v>
      </c>
      <c r="AO111" s="100">
        <v>1533</v>
      </c>
      <c r="AP111" s="100">
        <v>4032</v>
      </c>
      <c r="AQ111" s="100">
        <v>0</v>
      </c>
      <c r="AR111" s="100">
        <v>7215</v>
      </c>
      <c r="AS111" s="128"/>
      <c r="AT111" s="125">
        <v>2004</v>
      </c>
      <c r="AU111" s="100">
        <v>6</v>
      </c>
      <c r="AV111" s="100">
        <v>1</v>
      </c>
      <c r="AW111" s="100">
        <v>0</v>
      </c>
      <c r="AX111" s="100">
        <v>3</v>
      </c>
      <c r="AY111" s="100">
        <v>12</v>
      </c>
      <c r="AZ111" s="100">
        <v>12</v>
      </c>
      <c r="BA111" s="100">
        <v>14</v>
      </c>
      <c r="BB111" s="100">
        <v>24</v>
      </c>
      <c r="BC111" s="100">
        <v>64</v>
      </c>
      <c r="BD111" s="100">
        <v>92</v>
      </c>
      <c r="BE111" s="100">
        <v>144</v>
      </c>
      <c r="BF111" s="100">
        <v>162</v>
      </c>
      <c r="BG111" s="100">
        <v>241</v>
      </c>
      <c r="BH111" s="100">
        <v>440</v>
      </c>
      <c r="BI111" s="100">
        <v>787</v>
      </c>
      <c r="BJ111" s="100">
        <v>1679</v>
      </c>
      <c r="BK111" s="100">
        <v>2658</v>
      </c>
      <c r="BL111" s="100">
        <v>5702</v>
      </c>
      <c r="BM111" s="100">
        <v>0</v>
      </c>
      <c r="BN111" s="100">
        <v>12041</v>
      </c>
      <c r="BP111" s="125">
        <v>2004</v>
      </c>
    </row>
    <row r="112" spans="2:68">
      <c r="B112" s="124">
        <v>2005</v>
      </c>
      <c r="C112" s="100">
        <v>5</v>
      </c>
      <c r="D112" s="100">
        <v>1</v>
      </c>
      <c r="E112" s="100">
        <v>4</v>
      </c>
      <c r="F112" s="100">
        <v>4</v>
      </c>
      <c r="G112" s="100">
        <v>6</v>
      </c>
      <c r="H112" s="100">
        <v>3</v>
      </c>
      <c r="I112" s="100">
        <v>13</v>
      </c>
      <c r="J112" s="100">
        <v>19</v>
      </c>
      <c r="K112" s="100">
        <v>32</v>
      </c>
      <c r="L112" s="100">
        <v>44</v>
      </c>
      <c r="M112" s="100">
        <v>52</v>
      </c>
      <c r="N112" s="100">
        <v>107</v>
      </c>
      <c r="O112" s="100">
        <v>152</v>
      </c>
      <c r="P112" s="100">
        <v>261</v>
      </c>
      <c r="Q112" s="100">
        <v>394</v>
      </c>
      <c r="R112" s="100">
        <v>802</v>
      </c>
      <c r="S112" s="100">
        <v>1126</v>
      </c>
      <c r="T112" s="100">
        <v>1643</v>
      </c>
      <c r="U112" s="100">
        <v>0</v>
      </c>
      <c r="V112" s="100">
        <v>4668</v>
      </c>
      <c r="W112" s="128"/>
      <c r="X112" s="124">
        <v>2005</v>
      </c>
      <c r="Y112" s="100">
        <v>1</v>
      </c>
      <c r="Z112" s="100">
        <v>0</v>
      </c>
      <c r="AA112" s="100">
        <v>0</v>
      </c>
      <c r="AB112" s="100">
        <v>2</v>
      </c>
      <c r="AC112" s="100">
        <v>0</v>
      </c>
      <c r="AD112" s="100">
        <v>5</v>
      </c>
      <c r="AE112" s="100">
        <v>7</v>
      </c>
      <c r="AF112" s="100">
        <v>27</v>
      </c>
      <c r="AG112" s="100">
        <v>30</v>
      </c>
      <c r="AH112" s="100">
        <v>38</v>
      </c>
      <c r="AI112" s="100">
        <v>56</v>
      </c>
      <c r="AJ112" s="100">
        <v>70</v>
      </c>
      <c r="AK112" s="100">
        <v>82</v>
      </c>
      <c r="AL112" s="100">
        <v>142</v>
      </c>
      <c r="AM112" s="100">
        <v>342</v>
      </c>
      <c r="AN112" s="100">
        <v>710</v>
      </c>
      <c r="AO112" s="100">
        <v>1399</v>
      </c>
      <c r="AP112" s="100">
        <v>3934</v>
      </c>
      <c r="AQ112" s="100">
        <v>0</v>
      </c>
      <c r="AR112" s="100">
        <v>6845</v>
      </c>
      <c r="AS112" s="128"/>
      <c r="AT112" s="124">
        <v>2005</v>
      </c>
      <c r="AU112" s="100">
        <v>6</v>
      </c>
      <c r="AV112" s="100">
        <v>1</v>
      </c>
      <c r="AW112" s="100">
        <v>4</v>
      </c>
      <c r="AX112" s="100">
        <v>6</v>
      </c>
      <c r="AY112" s="100">
        <v>6</v>
      </c>
      <c r="AZ112" s="100">
        <v>8</v>
      </c>
      <c r="BA112" s="100">
        <v>20</v>
      </c>
      <c r="BB112" s="100">
        <v>46</v>
      </c>
      <c r="BC112" s="100">
        <v>62</v>
      </c>
      <c r="BD112" s="100">
        <v>82</v>
      </c>
      <c r="BE112" s="100">
        <v>108</v>
      </c>
      <c r="BF112" s="100">
        <v>177</v>
      </c>
      <c r="BG112" s="100">
        <v>234</v>
      </c>
      <c r="BH112" s="100">
        <v>403</v>
      </c>
      <c r="BI112" s="100">
        <v>736</v>
      </c>
      <c r="BJ112" s="100">
        <v>1512</v>
      </c>
      <c r="BK112" s="100">
        <v>2525</v>
      </c>
      <c r="BL112" s="100">
        <v>5577</v>
      </c>
      <c r="BM112" s="100">
        <v>0</v>
      </c>
      <c r="BN112" s="100">
        <v>11513</v>
      </c>
      <c r="BP112" s="124">
        <v>2005</v>
      </c>
    </row>
    <row r="113" spans="2:68">
      <c r="B113" s="124">
        <v>2006</v>
      </c>
      <c r="C113" s="100">
        <v>4</v>
      </c>
      <c r="D113" s="100">
        <v>0</v>
      </c>
      <c r="E113" s="100">
        <v>1</v>
      </c>
      <c r="F113" s="100">
        <v>1</v>
      </c>
      <c r="G113" s="100">
        <v>5</v>
      </c>
      <c r="H113" s="100">
        <v>3</v>
      </c>
      <c r="I113" s="100">
        <v>13</v>
      </c>
      <c r="J113" s="100">
        <v>17</v>
      </c>
      <c r="K113" s="100">
        <v>30</v>
      </c>
      <c r="L113" s="100">
        <v>55</v>
      </c>
      <c r="M113" s="100">
        <v>81</v>
      </c>
      <c r="N113" s="100">
        <v>100</v>
      </c>
      <c r="O113" s="100">
        <v>156</v>
      </c>
      <c r="P113" s="100">
        <v>217</v>
      </c>
      <c r="Q113" s="100">
        <v>386</v>
      </c>
      <c r="R113" s="100">
        <v>774</v>
      </c>
      <c r="S113" s="100">
        <v>1071</v>
      </c>
      <c r="T113" s="100">
        <v>1569</v>
      </c>
      <c r="U113" s="100">
        <v>0</v>
      </c>
      <c r="V113" s="100">
        <v>4483</v>
      </c>
      <c r="X113" s="124">
        <v>2006</v>
      </c>
      <c r="Y113" s="100">
        <v>3</v>
      </c>
      <c r="Z113" s="100">
        <v>1</v>
      </c>
      <c r="AA113" s="100">
        <v>2</v>
      </c>
      <c r="AB113" s="100">
        <v>3</v>
      </c>
      <c r="AC113" s="100">
        <v>9</v>
      </c>
      <c r="AD113" s="100">
        <v>5</v>
      </c>
      <c r="AE113" s="100">
        <v>8</v>
      </c>
      <c r="AF113" s="100">
        <v>19</v>
      </c>
      <c r="AG113" s="100">
        <v>20</v>
      </c>
      <c r="AH113" s="100">
        <v>54</v>
      </c>
      <c r="AI113" s="100">
        <v>73</v>
      </c>
      <c r="AJ113" s="100">
        <v>70</v>
      </c>
      <c r="AK113" s="100">
        <v>94</v>
      </c>
      <c r="AL113" s="100">
        <v>138</v>
      </c>
      <c r="AM113" s="100">
        <v>333</v>
      </c>
      <c r="AN113" s="100">
        <v>739</v>
      </c>
      <c r="AO113" s="100">
        <v>1400</v>
      </c>
      <c r="AP113" s="100">
        <v>4025</v>
      </c>
      <c r="AQ113" s="100">
        <v>0</v>
      </c>
      <c r="AR113" s="100">
        <v>6996</v>
      </c>
      <c r="AT113" s="124">
        <v>2006</v>
      </c>
      <c r="AU113" s="100">
        <v>7</v>
      </c>
      <c r="AV113" s="100">
        <v>1</v>
      </c>
      <c r="AW113" s="100">
        <v>3</v>
      </c>
      <c r="AX113" s="100">
        <v>4</v>
      </c>
      <c r="AY113" s="100">
        <v>14</v>
      </c>
      <c r="AZ113" s="100">
        <v>8</v>
      </c>
      <c r="BA113" s="100">
        <v>21</v>
      </c>
      <c r="BB113" s="100">
        <v>36</v>
      </c>
      <c r="BC113" s="100">
        <v>50</v>
      </c>
      <c r="BD113" s="100">
        <v>109</v>
      </c>
      <c r="BE113" s="100">
        <v>154</v>
      </c>
      <c r="BF113" s="100">
        <v>170</v>
      </c>
      <c r="BG113" s="100">
        <v>250</v>
      </c>
      <c r="BH113" s="100">
        <v>355</v>
      </c>
      <c r="BI113" s="100">
        <v>719</v>
      </c>
      <c r="BJ113" s="100">
        <v>1513</v>
      </c>
      <c r="BK113" s="100">
        <v>2471</v>
      </c>
      <c r="BL113" s="100">
        <v>5594</v>
      </c>
      <c r="BM113" s="100">
        <v>0</v>
      </c>
      <c r="BN113" s="100">
        <v>11479</v>
      </c>
      <c r="BP113" s="124">
        <v>2006</v>
      </c>
    </row>
    <row r="114" spans="2:68">
      <c r="B114" s="124">
        <v>2007</v>
      </c>
      <c r="C114" s="100">
        <v>6</v>
      </c>
      <c r="D114" s="100">
        <v>0</v>
      </c>
      <c r="E114" s="100">
        <v>0</v>
      </c>
      <c r="F114" s="100">
        <v>1</v>
      </c>
      <c r="G114" s="100">
        <v>2</v>
      </c>
      <c r="H114" s="100">
        <v>3</v>
      </c>
      <c r="I114" s="100">
        <v>8</v>
      </c>
      <c r="J114" s="100">
        <v>13</v>
      </c>
      <c r="K114" s="100">
        <v>30</v>
      </c>
      <c r="L114" s="100">
        <v>58</v>
      </c>
      <c r="M114" s="100">
        <v>82</v>
      </c>
      <c r="N114" s="100">
        <v>104</v>
      </c>
      <c r="O114" s="100">
        <v>156</v>
      </c>
      <c r="P114" s="100">
        <v>230</v>
      </c>
      <c r="Q114" s="100">
        <v>352</v>
      </c>
      <c r="R114" s="100">
        <v>757</v>
      </c>
      <c r="S114" s="100">
        <v>1012</v>
      </c>
      <c r="T114" s="100">
        <v>1709</v>
      </c>
      <c r="U114" s="100">
        <v>0</v>
      </c>
      <c r="V114" s="100">
        <v>4523</v>
      </c>
      <c r="X114" s="124">
        <v>2007</v>
      </c>
      <c r="Y114" s="100">
        <v>3</v>
      </c>
      <c r="Z114" s="100">
        <v>2</v>
      </c>
      <c r="AA114" s="100">
        <v>1</v>
      </c>
      <c r="AB114" s="100">
        <v>8</v>
      </c>
      <c r="AC114" s="100">
        <v>5</v>
      </c>
      <c r="AD114" s="100">
        <v>3</v>
      </c>
      <c r="AE114" s="100">
        <v>10</v>
      </c>
      <c r="AF114" s="100">
        <v>13</v>
      </c>
      <c r="AG114" s="100">
        <v>28</v>
      </c>
      <c r="AH114" s="100">
        <v>43</v>
      </c>
      <c r="AI114" s="100">
        <v>63</v>
      </c>
      <c r="AJ114" s="100">
        <v>64</v>
      </c>
      <c r="AK114" s="100">
        <v>112</v>
      </c>
      <c r="AL114" s="100">
        <v>165</v>
      </c>
      <c r="AM114" s="100">
        <v>305</v>
      </c>
      <c r="AN114" s="100">
        <v>690</v>
      </c>
      <c r="AO114" s="100">
        <v>1303</v>
      </c>
      <c r="AP114" s="100">
        <v>4164</v>
      </c>
      <c r="AQ114" s="100">
        <v>0</v>
      </c>
      <c r="AR114" s="100">
        <v>6982</v>
      </c>
      <c r="AT114" s="124">
        <v>2007</v>
      </c>
      <c r="AU114" s="100">
        <v>9</v>
      </c>
      <c r="AV114" s="100">
        <v>2</v>
      </c>
      <c r="AW114" s="100">
        <v>1</v>
      </c>
      <c r="AX114" s="100">
        <v>9</v>
      </c>
      <c r="AY114" s="100">
        <v>7</v>
      </c>
      <c r="AZ114" s="100">
        <v>6</v>
      </c>
      <c r="BA114" s="100">
        <v>18</v>
      </c>
      <c r="BB114" s="100">
        <v>26</v>
      </c>
      <c r="BC114" s="100">
        <v>58</v>
      </c>
      <c r="BD114" s="100">
        <v>101</v>
      </c>
      <c r="BE114" s="100">
        <v>145</v>
      </c>
      <c r="BF114" s="100">
        <v>168</v>
      </c>
      <c r="BG114" s="100">
        <v>268</v>
      </c>
      <c r="BH114" s="100">
        <v>395</v>
      </c>
      <c r="BI114" s="100">
        <v>657</v>
      </c>
      <c r="BJ114" s="100">
        <v>1447</v>
      </c>
      <c r="BK114" s="100">
        <v>2315</v>
      </c>
      <c r="BL114" s="100">
        <v>5873</v>
      </c>
      <c r="BM114" s="100">
        <v>0</v>
      </c>
      <c r="BN114" s="100">
        <v>11505</v>
      </c>
      <c r="BP114" s="124">
        <v>2007</v>
      </c>
    </row>
    <row r="115" spans="2:68">
      <c r="B115" s="124">
        <v>2008</v>
      </c>
      <c r="C115" s="100">
        <v>7</v>
      </c>
      <c r="D115" s="100">
        <v>1</v>
      </c>
      <c r="E115" s="100">
        <v>0</v>
      </c>
      <c r="F115" s="100">
        <v>5</v>
      </c>
      <c r="G115" s="100">
        <v>2</v>
      </c>
      <c r="H115" s="100">
        <v>10</v>
      </c>
      <c r="I115" s="100">
        <v>16</v>
      </c>
      <c r="J115" s="100">
        <v>21</v>
      </c>
      <c r="K115" s="100">
        <v>37</v>
      </c>
      <c r="L115" s="100">
        <v>53</v>
      </c>
      <c r="M115" s="100">
        <v>75</v>
      </c>
      <c r="N115" s="100">
        <v>99</v>
      </c>
      <c r="O115" s="100">
        <v>156</v>
      </c>
      <c r="P115" s="100">
        <v>246</v>
      </c>
      <c r="Q115" s="100">
        <v>377</v>
      </c>
      <c r="R115" s="100">
        <v>700</v>
      </c>
      <c r="S115" s="100">
        <v>1045</v>
      </c>
      <c r="T115" s="100">
        <v>1882</v>
      </c>
      <c r="U115" s="100">
        <v>1</v>
      </c>
      <c r="V115" s="100">
        <v>4733</v>
      </c>
      <c r="X115" s="124">
        <v>2008</v>
      </c>
      <c r="Y115" s="100">
        <v>6</v>
      </c>
      <c r="Z115" s="100">
        <v>1</v>
      </c>
      <c r="AA115" s="100">
        <v>2</v>
      </c>
      <c r="AB115" s="100">
        <v>0</v>
      </c>
      <c r="AC115" s="100">
        <v>2</v>
      </c>
      <c r="AD115" s="100">
        <v>4</v>
      </c>
      <c r="AE115" s="100">
        <v>11</v>
      </c>
      <c r="AF115" s="100">
        <v>18</v>
      </c>
      <c r="AG115" s="100">
        <v>35</v>
      </c>
      <c r="AH115" s="100">
        <v>41</v>
      </c>
      <c r="AI115" s="100">
        <v>45</v>
      </c>
      <c r="AJ115" s="100">
        <v>71</v>
      </c>
      <c r="AK115" s="100">
        <v>124</v>
      </c>
      <c r="AL115" s="100">
        <v>158</v>
      </c>
      <c r="AM115" s="100">
        <v>295</v>
      </c>
      <c r="AN115" s="100">
        <v>702</v>
      </c>
      <c r="AO115" s="100">
        <v>1416</v>
      </c>
      <c r="AP115" s="100">
        <v>4314</v>
      </c>
      <c r="AQ115" s="100">
        <v>1</v>
      </c>
      <c r="AR115" s="100">
        <v>7246</v>
      </c>
      <c r="AT115" s="124">
        <v>2008</v>
      </c>
      <c r="AU115" s="100">
        <v>13</v>
      </c>
      <c r="AV115" s="100">
        <v>2</v>
      </c>
      <c r="AW115" s="100">
        <v>2</v>
      </c>
      <c r="AX115" s="100">
        <v>5</v>
      </c>
      <c r="AY115" s="100">
        <v>4</v>
      </c>
      <c r="AZ115" s="100">
        <v>14</v>
      </c>
      <c r="BA115" s="100">
        <v>27</v>
      </c>
      <c r="BB115" s="100">
        <v>39</v>
      </c>
      <c r="BC115" s="100">
        <v>72</v>
      </c>
      <c r="BD115" s="100">
        <v>94</v>
      </c>
      <c r="BE115" s="100">
        <v>120</v>
      </c>
      <c r="BF115" s="100">
        <v>170</v>
      </c>
      <c r="BG115" s="100">
        <v>280</v>
      </c>
      <c r="BH115" s="100">
        <v>404</v>
      </c>
      <c r="BI115" s="100">
        <v>672</v>
      </c>
      <c r="BJ115" s="100">
        <v>1402</v>
      </c>
      <c r="BK115" s="100">
        <v>2461</v>
      </c>
      <c r="BL115" s="100">
        <v>6196</v>
      </c>
      <c r="BM115" s="100">
        <v>2</v>
      </c>
      <c r="BN115" s="100">
        <v>11979</v>
      </c>
      <c r="BP115" s="124">
        <v>2008</v>
      </c>
    </row>
    <row r="116" spans="2:68">
      <c r="B116" s="124">
        <v>2009</v>
      </c>
      <c r="C116" s="100">
        <v>8</v>
      </c>
      <c r="D116" s="100">
        <v>0</v>
      </c>
      <c r="E116" s="100">
        <v>1</v>
      </c>
      <c r="F116" s="100">
        <v>5</v>
      </c>
      <c r="G116" s="100">
        <v>1</v>
      </c>
      <c r="H116" s="100">
        <v>7</v>
      </c>
      <c r="I116" s="100">
        <v>10</v>
      </c>
      <c r="J116" s="100">
        <v>19</v>
      </c>
      <c r="K116" s="100">
        <v>23</v>
      </c>
      <c r="L116" s="100">
        <v>55</v>
      </c>
      <c r="M116" s="100">
        <v>95</v>
      </c>
      <c r="N116" s="100">
        <v>114</v>
      </c>
      <c r="O116" s="100">
        <v>148</v>
      </c>
      <c r="P116" s="100">
        <v>216</v>
      </c>
      <c r="Q116" s="100">
        <v>376</v>
      </c>
      <c r="R116" s="100">
        <v>657</v>
      </c>
      <c r="S116" s="100">
        <v>983</v>
      </c>
      <c r="T116" s="100">
        <v>1793</v>
      </c>
      <c r="U116" s="100">
        <v>1</v>
      </c>
      <c r="V116" s="100">
        <v>4512</v>
      </c>
      <c r="X116" s="124">
        <v>2009</v>
      </c>
      <c r="Y116" s="100">
        <v>2</v>
      </c>
      <c r="Z116" s="100">
        <v>1</v>
      </c>
      <c r="AA116" s="100">
        <v>1</v>
      </c>
      <c r="AB116" s="100">
        <v>2</v>
      </c>
      <c r="AC116" s="100">
        <v>2</v>
      </c>
      <c r="AD116" s="100">
        <v>4</v>
      </c>
      <c r="AE116" s="100">
        <v>11</v>
      </c>
      <c r="AF116" s="100">
        <v>7</v>
      </c>
      <c r="AG116" s="100">
        <v>18</v>
      </c>
      <c r="AH116" s="100">
        <v>37</v>
      </c>
      <c r="AI116" s="100">
        <v>60</v>
      </c>
      <c r="AJ116" s="100">
        <v>72</v>
      </c>
      <c r="AK116" s="100">
        <v>119</v>
      </c>
      <c r="AL116" s="100">
        <v>127</v>
      </c>
      <c r="AM116" s="100">
        <v>285</v>
      </c>
      <c r="AN116" s="100">
        <v>596</v>
      </c>
      <c r="AO116" s="100">
        <v>1249</v>
      </c>
      <c r="AP116" s="100">
        <v>4110</v>
      </c>
      <c r="AQ116" s="100">
        <v>1</v>
      </c>
      <c r="AR116" s="100">
        <v>6704</v>
      </c>
      <c r="AT116" s="124">
        <v>2009</v>
      </c>
      <c r="AU116" s="100">
        <v>10</v>
      </c>
      <c r="AV116" s="100">
        <v>1</v>
      </c>
      <c r="AW116" s="100">
        <v>2</v>
      </c>
      <c r="AX116" s="100">
        <v>7</v>
      </c>
      <c r="AY116" s="100">
        <v>3</v>
      </c>
      <c r="AZ116" s="100">
        <v>11</v>
      </c>
      <c r="BA116" s="100">
        <v>21</v>
      </c>
      <c r="BB116" s="100">
        <v>26</v>
      </c>
      <c r="BC116" s="100">
        <v>41</v>
      </c>
      <c r="BD116" s="100">
        <v>92</v>
      </c>
      <c r="BE116" s="100">
        <v>155</v>
      </c>
      <c r="BF116" s="100">
        <v>186</v>
      </c>
      <c r="BG116" s="100">
        <v>267</v>
      </c>
      <c r="BH116" s="100">
        <v>343</v>
      </c>
      <c r="BI116" s="100">
        <v>661</v>
      </c>
      <c r="BJ116" s="100">
        <v>1253</v>
      </c>
      <c r="BK116" s="100">
        <v>2232</v>
      </c>
      <c r="BL116" s="100">
        <v>5903</v>
      </c>
      <c r="BM116" s="100">
        <v>2</v>
      </c>
      <c r="BN116" s="100">
        <v>11216</v>
      </c>
      <c r="BP116" s="124">
        <v>2009</v>
      </c>
    </row>
    <row r="117" spans="2:68">
      <c r="B117" s="124">
        <v>2010</v>
      </c>
      <c r="C117" s="100">
        <v>3</v>
      </c>
      <c r="D117" s="100">
        <v>0</v>
      </c>
      <c r="E117" s="100">
        <v>0</v>
      </c>
      <c r="F117" s="100">
        <v>3</v>
      </c>
      <c r="G117" s="100">
        <v>4</v>
      </c>
      <c r="H117" s="100">
        <v>9</v>
      </c>
      <c r="I117" s="100">
        <v>9</v>
      </c>
      <c r="J117" s="100">
        <v>20</v>
      </c>
      <c r="K117" s="100">
        <v>30</v>
      </c>
      <c r="L117" s="100">
        <v>39</v>
      </c>
      <c r="M117" s="100">
        <v>61</v>
      </c>
      <c r="N117" s="100">
        <v>92</v>
      </c>
      <c r="O117" s="100">
        <v>150</v>
      </c>
      <c r="P117" s="100">
        <v>228</v>
      </c>
      <c r="Q117" s="100">
        <v>378</v>
      </c>
      <c r="R117" s="100">
        <v>558</v>
      </c>
      <c r="S117" s="100">
        <v>988</v>
      </c>
      <c r="T117" s="100">
        <v>1759</v>
      </c>
      <c r="U117" s="100">
        <v>0</v>
      </c>
      <c r="V117" s="100">
        <v>4331</v>
      </c>
      <c r="X117" s="124">
        <v>2010</v>
      </c>
      <c r="Y117" s="100">
        <v>4</v>
      </c>
      <c r="Z117" s="100">
        <v>2</v>
      </c>
      <c r="AA117" s="100">
        <v>1</v>
      </c>
      <c r="AB117" s="100">
        <v>1</v>
      </c>
      <c r="AC117" s="100">
        <v>2</v>
      </c>
      <c r="AD117" s="100">
        <v>6</v>
      </c>
      <c r="AE117" s="100">
        <v>8</v>
      </c>
      <c r="AF117" s="100">
        <v>17</v>
      </c>
      <c r="AG117" s="100">
        <v>36</v>
      </c>
      <c r="AH117" s="100">
        <v>48</v>
      </c>
      <c r="AI117" s="100">
        <v>63</v>
      </c>
      <c r="AJ117" s="100">
        <v>71</v>
      </c>
      <c r="AK117" s="100">
        <v>106</v>
      </c>
      <c r="AL117" s="100">
        <v>175</v>
      </c>
      <c r="AM117" s="100">
        <v>293</v>
      </c>
      <c r="AN117" s="100">
        <v>563</v>
      </c>
      <c r="AO117" s="100">
        <v>1179</v>
      </c>
      <c r="AP117" s="100">
        <v>4294</v>
      </c>
      <c r="AQ117" s="100">
        <v>0</v>
      </c>
      <c r="AR117" s="100">
        <v>6869</v>
      </c>
      <c r="AT117" s="124">
        <v>2010</v>
      </c>
      <c r="AU117" s="100">
        <v>7</v>
      </c>
      <c r="AV117" s="100">
        <v>2</v>
      </c>
      <c r="AW117" s="100">
        <v>1</v>
      </c>
      <c r="AX117" s="100">
        <v>4</v>
      </c>
      <c r="AY117" s="100">
        <v>6</v>
      </c>
      <c r="AZ117" s="100">
        <v>15</v>
      </c>
      <c r="BA117" s="100">
        <v>17</v>
      </c>
      <c r="BB117" s="100">
        <v>37</v>
      </c>
      <c r="BC117" s="100">
        <v>66</v>
      </c>
      <c r="BD117" s="100">
        <v>87</v>
      </c>
      <c r="BE117" s="100">
        <v>124</v>
      </c>
      <c r="BF117" s="100">
        <v>163</v>
      </c>
      <c r="BG117" s="100">
        <v>256</v>
      </c>
      <c r="BH117" s="100">
        <v>403</v>
      </c>
      <c r="BI117" s="100">
        <v>671</v>
      </c>
      <c r="BJ117" s="100">
        <v>1121</v>
      </c>
      <c r="BK117" s="100">
        <v>2167</v>
      </c>
      <c r="BL117" s="100">
        <v>6053</v>
      </c>
      <c r="BM117" s="100">
        <v>0</v>
      </c>
      <c r="BN117" s="100">
        <v>11200</v>
      </c>
      <c r="BP117" s="124">
        <v>2010</v>
      </c>
    </row>
    <row r="118" spans="2:68">
      <c r="B118" s="124">
        <v>2011</v>
      </c>
      <c r="C118" s="100">
        <v>2</v>
      </c>
      <c r="D118" s="100">
        <v>1</v>
      </c>
      <c r="E118" s="100">
        <v>1</v>
      </c>
      <c r="F118" s="100">
        <v>2</v>
      </c>
      <c r="G118" s="100">
        <v>4</v>
      </c>
      <c r="H118" s="100">
        <v>6</v>
      </c>
      <c r="I118" s="100">
        <v>5</v>
      </c>
      <c r="J118" s="100">
        <v>16</v>
      </c>
      <c r="K118" s="100">
        <v>29</v>
      </c>
      <c r="L118" s="100">
        <v>47</v>
      </c>
      <c r="M118" s="100">
        <v>67</v>
      </c>
      <c r="N118" s="100">
        <v>105</v>
      </c>
      <c r="O118" s="100">
        <v>170</v>
      </c>
      <c r="P118" s="100">
        <v>194</v>
      </c>
      <c r="Q118" s="100">
        <v>373</v>
      </c>
      <c r="R118" s="100">
        <v>611</v>
      </c>
      <c r="S118" s="100">
        <v>942</v>
      </c>
      <c r="T118" s="100">
        <v>1849</v>
      </c>
      <c r="U118" s="100">
        <v>0</v>
      </c>
      <c r="V118" s="100">
        <v>4424</v>
      </c>
      <c r="X118" s="124">
        <v>2011</v>
      </c>
      <c r="Y118" s="100">
        <v>2</v>
      </c>
      <c r="Z118" s="100">
        <v>0</v>
      </c>
      <c r="AA118" s="100">
        <v>1</v>
      </c>
      <c r="AB118" s="100">
        <v>3</v>
      </c>
      <c r="AC118" s="100">
        <v>3</v>
      </c>
      <c r="AD118" s="100">
        <v>4</v>
      </c>
      <c r="AE118" s="100">
        <v>10</v>
      </c>
      <c r="AF118" s="100">
        <v>9</v>
      </c>
      <c r="AG118" s="100">
        <v>24</v>
      </c>
      <c r="AH118" s="100">
        <v>43</v>
      </c>
      <c r="AI118" s="100">
        <v>80</v>
      </c>
      <c r="AJ118" s="100">
        <v>62</v>
      </c>
      <c r="AK118" s="100">
        <v>102</v>
      </c>
      <c r="AL118" s="100">
        <v>140</v>
      </c>
      <c r="AM118" s="100">
        <v>282</v>
      </c>
      <c r="AN118" s="100">
        <v>540</v>
      </c>
      <c r="AO118" s="100">
        <v>1179</v>
      </c>
      <c r="AP118" s="100">
        <v>4337</v>
      </c>
      <c r="AQ118" s="100">
        <v>0</v>
      </c>
      <c r="AR118" s="100">
        <v>6821</v>
      </c>
      <c r="AT118" s="124">
        <v>2011</v>
      </c>
      <c r="AU118" s="100">
        <v>4</v>
      </c>
      <c r="AV118" s="100">
        <v>1</v>
      </c>
      <c r="AW118" s="100">
        <v>2</v>
      </c>
      <c r="AX118" s="100">
        <v>5</v>
      </c>
      <c r="AY118" s="100">
        <v>7</v>
      </c>
      <c r="AZ118" s="100">
        <v>10</v>
      </c>
      <c r="BA118" s="100">
        <v>15</v>
      </c>
      <c r="BB118" s="100">
        <v>25</v>
      </c>
      <c r="BC118" s="100">
        <v>53</v>
      </c>
      <c r="BD118" s="100">
        <v>90</v>
      </c>
      <c r="BE118" s="100">
        <v>147</v>
      </c>
      <c r="BF118" s="100">
        <v>167</v>
      </c>
      <c r="BG118" s="100">
        <v>272</v>
      </c>
      <c r="BH118" s="100">
        <v>334</v>
      </c>
      <c r="BI118" s="100">
        <v>655</v>
      </c>
      <c r="BJ118" s="100">
        <v>1151</v>
      </c>
      <c r="BK118" s="100">
        <v>2121</v>
      </c>
      <c r="BL118" s="100">
        <v>6186</v>
      </c>
      <c r="BM118" s="100">
        <v>0</v>
      </c>
      <c r="BN118" s="100">
        <v>11245</v>
      </c>
      <c r="BP118" s="124">
        <v>2011</v>
      </c>
    </row>
    <row r="119" spans="2:68">
      <c r="B119" s="124">
        <v>2012</v>
      </c>
      <c r="C119" s="100">
        <v>5</v>
      </c>
      <c r="D119" s="100">
        <v>0</v>
      </c>
      <c r="E119" s="100">
        <v>2</v>
      </c>
      <c r="F119" s="100">
        <v>0</v>
      </c>
      <c r="G119" s="100">
        <v>3</v>
      </c>
      <c r="H119" s="100">
        <v>4</v>
      </c>
      <c r="I119" s="100">
        <v>6</v>
      </c>
      <c r="J119" s="100">
        <v>11</v>
      </c>
      <c r="K119" s="100">
        <v>31</v>
      </c>
      <c r="L119" s="100">
        <v>40</v>
      </c>
      <c r="M119" s="100">
        <v>97</v>
      </c>
      <c r="N119" s="100">
        <v>103</v>
      </c>
      <c r="O119" s="100">
        <v>148</v>
      </c>
      <c r="P119" s="100">
        <v>213</v>
      </c>
      <c r="Q119" s="100">
        <v>359</v>
      </c>
      <c r="R119" s="100">
        <v>514</v>
      </c>
      <c r="S119" s="100">
        <v>912</v>
      </c>
      <c r="T119" s="100">
        <v>1800</v>
      </c>
      <c r="U119" s="100">
        <v>0</v>
      </c>
      <c r="V119" s="100">
        <v>4248</v>
      </c>
      <c r="X119" s="124">
        <v>2012</v>
      </c>
      <c r="Y119" s="100">
        <v>2</v>
      </c>
      <c r="Z119" s="100">
        <v>1</v>
      </c>
      <c r="AA119" s="100">
        <v>1</v>
      </c>
      <c r="AB119" s="100">
        <v>3</v>
      </c>
      <c r="AC119" s="100">
        <v>0</v>
      </c>
      <c r="AD119" s="100">
        <v>4</v>
      </c>
      <c r="AE119" s="100">
        <v>9</v>
      </c>
      <c r="AF119" s="100">
        <v>19</v>
      </c>
      <c r="AG119" s="100">
        <v>39</v>
      </c>
      <c r="AH119" s="100">
        <v>44</v>
      </c>
      <c r="AI119" s="100">
        <v>56</v>
      </c>
      <c r="AJ119" s="100">
        <v>76</v>
      </c>
      <c r="AK119" s="100">
        <v>94</v>
      </c>
      <c r="AL119" s="100">
        <v>168</v>
      </c>
      <c r="AM119" s="100">
        <v>257</v>
      </c>
      <c r="AN119" s="100">
        <v>553</v>
      </c>
      <c r="AO119" s="100">
        <v>1116</v>
      </c>
      <c r="AP119" s="100">
        <v>4095</v>
      </c>
      <c r="AQ119" s="100">
        <v>0</v>
      </c>
      <c r="AR119" s="100">
        <v>6537</v>
      </c>
      <c r="AT119" s="124">
        <v>2012</v>
      </c>
      <c r="AU119" s="100">
        <v>7</v>
      </c>
      <c r="AV119" s="100">
        <v>1</v>
      </c>
      <c r="AW119" s="100">
        <v>3</v>
      </c>
      <c r="AX119" s="100">
        <v>3</v>
      </c>
      <c r="AY119" s="100">
        <v>3</v>
      </c>
      <c r="AZ119" s="100">
        <v>8</v>
      </c>
      <c r="BA119" s="100">
        <v>15</v>
      </c>
      <c r="BB119" s="100">
        <v>30</v>
      </c>
      <c r="BC119" s="100">
        <v>70</v>
      </c>
      <c r="BD119" s="100">
        <v>84</v>
      </c>
      <c r="BE119" s="100">
        <v>153</v>
      </c>
      <c r="BF119" s="100">
        <v>179</v>
      </c>
      <c r="BG119" s="100">
        <v>242</v>
      </c>
      <c r="BH119" s="100">
        <v>381</v>
      </c>
      <c r="BI119" s="100">
        <v>616</v>
      </c>
      <c r="BJ119" s="100">
        <v>1067</v>
      </c>
      <c r="BK119" s="100">
        <v>2028</v>
      </c>
      <c r="BL119" s="100">
        <v>5895</v>
      </c>
      <c r="BM119" s="100">
        <v>0</v>
      </c>
      <c r="BN119" s="100">
        <v>10785</v>
      </c>
      <c r="BP119" s="124">
        <v>2012</v>
      </c>
    </row>
    <row r="120" spans="2:68">
      <c r="B120" s="124">
        <v>2013</v>
      </c>
      <c r="C120" s="100">
        <v>2</v>
      </c>
      <c r="D120" s="100">
        <v>1</v>
      </c>
      <c r="E120" s="100">
        <v>0</v>
      </c>
      <c r="F120" s="100">
        <v>1</v>
      </c>
      <c r="G120" s="100">
        <v>2</v>
      </c>
      <c r="H120" s="100">
        <v>0</v>
      </c>
      <c r="I120" s="100">
        <v>9</v>
      </c>
      <c r="J120" s="100">
        <v>11</v>
      </c>
      <c r="K120" s="100">
        <v>34</v>
      </c>
      <c r="L120" s="100">
        <v>40</v>
      </c>
      <c r="M120" s="100">
        <v>62</v>
      </c>
      <c r="N120" s="100">
        <v>86</v>
      </c>
      <c r="O120" s="100">
        <v>131</v>
      </c>
      <c r="P120" s="100">
        <v>240</v>
      </c>
      <c r="Q120" s="100">
        <v>330</v>
      </c>
      <c r="R120" s="100">
        <v>522</v>
      </c>
      <c r="S120" s="100">
        <v>843</v>
      </c>
      <c r="T120" s="100">
        <v>1862</v>
      </c>
      <c r="U120" s="100">
        <v>2</v>
      </c>
      <c r="V120" s="100">
        <v>4178</v>
      </c>
      <c r="X120" s="124">
        <v>2013</v>
      </c>
      <c r="Y120" s="100">
        <v>2</v>
      </c>
      <c r="Z120" s="100">
        <v>1</v>
      </c>
      <c r="AA120" s="100">
        <v>0</v>
      </c>
      <c r="AB120" s="100">
        <v>2</v>
      </c>
      <c r="AC120" s="100">
        <v>0</v>
      </c>
      <c r="AD120" s="100">
        <v>3</v>
      </c>
      <c r="AE120" s="100">
        <v>8</v>
      </c>
      <c r="AF120" s="100">
        <v>10</v>
      </c>
      <c r="AG120" s="100">
        <v>24</v>
      </c>
      <c r="AH120" s="100">
        <v>49</v>
      </c>
      <c r="AI120" s="100">
        <v>65</v>
      </c>
      <c r="AJ120" s="100">
        <v>66</v>
      </c>
      <c r="AK120" s="100">
        <v>101</v>
      </c>
      <c r="AL120" s="100">
        <v>152</v>
      </c>
      <c r="AM120" s="100">
        <v>248</v>
      </c>
      <c r="AN120" s="100">
        <v>511</v>
      </c>
      <c r="AO120" s="100">
        <v>1079</v>
      </c>
      <c r="AP120" s="100">
        <v>4051</v>
      </c>
      <c r="AQ120" s="100">
        <v>0</v>
      </c>
      <c r="AR120" s="100">
        <v>6372</v>
      </c>
      <c r="AT120" s="124">
        <v>2013</v>
      </c>
      <c r="AU120" s="100">
        <v>4</v>
      </c>
      <c r="AV120" s="100">
        <v>2</v>
      </c>
      <c r="AW120" s="100">
        <v>0</v>
      </c>
      <c r="AX120" s="100">
        <v>3</v>
      </c>
      <c r="AY120" s="100">
        <v>2</v>
      </c>
      <c r="AZ120" s="100">
        <v>3</v>
      </c>
      <c r="BA120" s="100">
        <v>17</v>
      </c>
      <c r="BB120" s="100">
        <v>21</v>
      </c>
      <c r="BC120" s="100">
        <v>58</v>
      </c>
      <c r="BD120" s="100">
        <v>89</v>
      </c>
      <c r="BE120" s="100">
        <v>127</v>
      </c>
      <c r="BF120" s="100">
        <v>152</v>
      </c>
      <c r="BG120" s="100">
        <v>232</v>
      </c>
      <c r="BH120" s="100">
        <v>392</v>
      </c>
      <c r="BI120" s="100">
        <v>578</v>
      </c>
      <c r="BJ120" s="100">
        <v>1033</v>
      </c>
      <c r="BK120" s="100">
        <v>1922</v>
      </c>
      <c r="BL120" s="100">
        <v>5913</v>
      </c>
      <c r="BM120" s="100">
        <v>2</v>
      </c>
      <c r="BN120" s="100">
        <v>10550</v>
      </c>
      <c r="BP120" s="124">
        <v>2013</v>
      </c>
    </row>
    <row r="121" spans="2:68">
      <c r="B121" s="124">
        <v>2014</v>
      </c>
      <c r="C121" s="100">
        <v>1</v>
      </c>
      <c r="D121" s="100">
        <v>0</v>
      </c>
      <c r="E121" s="100">
        <v>1</v>
      </c>
      <c r="F121" s="100">
        <v>1</v>
      </c>
      <c r="G121" s="100">
        <v>1</v>
      </c>
      <c r="H121" s="100">
        <v>2</v>
      </c>
      <c r="I121" s="100">
        <v>4</v>
      </c>
      <c r="J121" s="100">
        <v>19</v>
      </c>
      <c r="K121" s="100">
        <v>25</v>
      </c>
      <c r="L121" s="100">
        <v>52</v>
      </c>
      <c r="M121" s="100">
        <v>62</v>
      </c>
      <c r="N121" s="100">
        <v>105</v>
      </c>
      <c r="O121" s="100">
        <v>143</v>
      </c>
      <c r="P121" s="100">
        <v>221</v>
      </c>
      <c r="Q121" s="100">
        <v>336</v>
      </c>
      <c r="R121" s="100">
        <v>576</v>
      </c>
      <c r="S121" s="100">
        <v>819</v>
      </c>
      <c r="T121" s="100">
        <v>1910</v>
      </c>
      <c r="U121" s="100">
        <v>1</v>
      </c>
      <c r="V121" s="100">
        <v>4279</v>
      </c>
      <c r="X121" s="124">
        <v>2014</v>
      </c>
      <c r="Y121" s="100">
        <v>0</v>
      </c>
      <c r="Z121" s="100">
        <v>1</v>
      </c>
      <c r="AA121" s="100">
        <v>1</v>
      </c>
      <c r="AB121" s="100">
        <v>3</v>
      </c>
      <c r="AC121" s="100">
        <v>0</v>
      </c>
      <c r="AD121" s="100">
        <v>1</v>
      </c>
      <c r="AE121" s="100">
        <v>6</v>
      </c>
      <c r="AF121" s="100">
        <v>11</v>
      </c>
      <c r="AG121" s="100">
        <v>26</v>
      </c>
      <c r="AH121" s="100">
        <v>43</v>
      </c>
      <c r="AI121" s="100">
        <v>63</v>
      </c>
      <c r="AJ121" s="100">
        <v>91</v>
      </c>
      <c r="AK121" s="100">
        <v>98</v>
      </c>
      <c r="AL121" s="100">
        <v>171</v>
      </c>
      <c r="AM121" s="100">
        <v>254</v>
      </c>
      <c r="AN121" s="100">
        <v>520</v>
      </c>
      <c r="AO121" s="100">
        <v>1000</v>
      </c>
      <c r="AP121" s="100">
        <v>4197</v>
      </c>
      <c r="AQ121" s="100">
        <v>0</v>
      </c>
      <c r="AR121" s="100">
        <v>6486</v>
      </c>
      <c r="AT121" s="124">
        <v>2014</v>
      </c>
      <c r="AU121" s="100">
        <v>1</v>
      </c>
      <c r="AV121" s="100">
        <v>1</v>
      </c>
      <c r="AW121" s="100">
        <v>2</v>
      </c>
      <c r="AX121" s="100">
        <v>4</v>
      </c>
      <c r="AY121" s="100">
        <v>1</v>
      </c>
      <c r="AZ121" s="100">
        <v>3</v>
      </c>
      <c r="BA121" s="100">
        <v>10</v>
      </c>
      <c r="BB121" s="100">
        <v>30</v>
      </c>
      <c r="BC121" s="100">
        <v>51</v>
      </c>
      <c r="BD121" s="100">
        <v>95</v>
      </c>
      <c r="BE121" s="100">
        <v>125</v>
      </c>
      <c r="BF121" s="100">
        <v>196</v>
      </c>
      <c r="BG121" s="100">
        <v>241</v>
      </c>
      <c r="BH121" s="100">
        <v>392</v>
      </c>
      <c r="BI121" s="100">
        <v>590</v>
      </c>
      <c r="BJ121" s="100">
        <v>1096</v>
      </c>
      <c r="BK121" s="100">
        <v>1819</v>
      </c>
      <c r="BL121" s="100">
        <v>6107</v>
      </c>
      <c r="BM121" s="100">
        <v>1</v>
      </c>
      <c r="BN121" s="100">
        <v>10765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11.650077</v>
      </c>
      <c r="D14" s="100">
        <v>2.6014274999999998</v>
      </c>
      <c r="E14" s="100">
        <v>0.92044590000000004</v>
      </c>
      <c r="F14" s="100">
        <v>2.3445581</v>
      </c>
      <c r="G14" s="100">
        <v>4.8072948000000002</v>
      </c>
      <c r="H14" s="100">
        <v>4.8364162999999998</v>
      </c>
      <c r="I14" s="100">
        <v>7.2194694999999998</v>
      </c>
      <c r="J14" s="100">
        <v>11.772970000000001</v>
      </c>
      <c r="K14" s="100">
        <v>32.565935000000003</v>
      </c>
      <c r="L14" s="100">
        <v>42.230457999999999</v>
      </c>
      <c r="M14" s="100">
        <v>80.138097000000002</v>
      </c>
      <c r="N14" s="100">
        <v>122.12126000000001</v>
      </c>
      <c r="O14" s="100">
        <v>246.17519999999999</v>
      </c>
      <c r="P14" s="100">
        <v>284.09805</v>
      </c>
      <c r="Q14" s="100">
        <v>582.99653000000001</v>
      </c>
      <c r="R14" s="100">
        <v>1070.7029</v>
      </c>
      <c r="S14" s="100">
        <v>981.53170999999998</v>
      </c>
      <c r="T14" s="100">
        <v>1560.0624</v>
      </c>
      <c r="U14" s="100">
        <v>47.636701000000002</v>
      </c>
      <c r="V14" s="100">
        <v>126.68311</v>
      </c>
      <c r="W14" s="126"/>
      <c r="X14" s="114">
        <v>1907</v>
      </c>
      <c r="Y14" s="100">
        <v>11.605005</v>
      </c>
      <c r="Z14" s="100">
        <v>1.3337387999999999</v>
      </c>
      <c r="AA14" s="100">
        <v>1.4037373</v>
      </c>
      <c r="AB14" s="100">
        <v>0.95515000000000005</v>
      </c>
      <c r="AC14" s="100">
        <v>1.4814419999999999</v>
      </c>
      <c r="AD14" s="100">
        <v>3.3972506999999998</v>
      </c>
      <c r="AE14" s="100">
        <v>3.3094085</v>
      </c>
      <c r="AF14" s="100">
        <v>15.839756</v>
      </c>
      <c r="AG14" s="100">
        <v>26.447189999999999</v>
      </c>
      <c r="AH14" s="100">
        <v>41.349113000000003</v>
      </c>
      <c r="AI14" s="100">
        <v>80.247938000000005</v>
      </c>
      <c r="AJ14" s="100">
        <v>110.40434999999999</v>
      </c>
      <c r="AK14" s="100">
        <v>181.05620999999999</v>
      </c>
      <c r="AL14" s="100">
        <v>339.04250000000002</v>
      </c>
      <c r="AM14" s="100">
        <v>697.40444000000002</v>
      </c>
      <c r="AN14" s="100">
        <v>909.78670999999997</v>
      </c>
      <c r="AO14" s="100">
        <v>1185.6876999999999</v>
      </c>
      <c r="AP14" s="100">
        <v>1754.8596</v>
      </c>
      <c r="AQ14" s="100">
        <v>43.073948999999999</v>
      </c>
      <c r="AR14" s="100">
        <v>129.85297</v>
      </c>
      <c r="AS14" s="126"/>
      <c r="AT14" s="114">
        <v>1907</v>
      </c>
      <c r="AU14" s="100">
        <v>11.627893</v>
      </c>
      <c r="AV14" s="100">
        <v>1.9755289</v>
      </c>
      <c r="AW14" s="100">
        <v>1.1600896000000001</v>
      </c>
      <c r="AX14" s="100">
        <v>1.6562128</v>
      </c>
      <c r="AY14" s="100">
        <v>3.1666953000000002</v>
      </c>
      <c r="AZ14" s="100">
        <v>4.1356311000000003</v>
      </c>
      <c r="BA14" s="100">
        <v>5.3576785999999998</v>
      </c>
      <c r="BB14" s="100">
        <v>13.661662</v>
      </c>
      <c r="BC14" s="100">
        <v>29.807468</v>
      </c>
      <c r="BD14" s="100">
        <v>41.840924000000001</v>
      </c>
      <c r="BE14" s="100">
        <v>80.186323999999999</v>
      </c>
      <c r="BF14" s="100">
        <v>116.92064999999999</v>
      </c>
      <c r="BG14" s="100">
        <v>216.52681999999999</v>
      </c>
      <c r="BH14" s="100">
        <v>309.50547</v>
      </c>
      <c r="BI14" s="100">
        <v>634.73902999999996</v>
      </c>
      <c r="BJ14" s="100">
        <v>997.12090000000001</v>
      </c>
      <c r="BK14" s="100">
        <v>1075.9555</v>
      </c>
      <c r="BL14" s="100">
        <v>1657.7014999999999</v>
      </c>
      <c r="BM14" s="100">
        <v>45.451031</v>
      </c>
      <c r="BN14" s="100">
        <v>128.25613999999999</v>
      </c>
      <c r="BO14" s="126"/>
      <c r="BP14" s="113">
        <v>1907</v>
      </c>
    </row>
    <row r="15" spans="1:68" s="92" customFormat="1">
      <c r="A15" s="126"/>
      <c r="B15" s="114">
        <v>1908</v>
      </c>
      <c r="C15" s="100">
        <v>10.247828</v>
      </c>
      <c r="D15" s="100">
        <v>2.1689932000000001</v>
      </c>
      <c r="E15" s="100">
        <v>0.9214445</v>
      </c>
      <c r="F15" s="100">
        <v>3.6861755999999999</v>
      </c>
      <c r="G15" s="100">
        <v>2.3425962999999999</v>
      </c>
      <c r="H15" s="100">
        <v>4.2131451000000002</v>
      </c>
      <c r="I15" s="100">
        <v>10.135222000000001</v>
      </c>
      <c r="J15" s="100">
        <v>12.426812999999999</v>
      </c>
      <c r="K15" s="100">
        <v>24.268744000000002</v>
      </c>
      <c r="L15" s="100">
        <v>38.998809000000001</v>
      </c>
      <c r="M15" s="100">
        <v>63.231962000000003</v>
      </c>
      <c r="N15" s="100">
        <v>97.520577000000003</v>
      </c>
      <c r="O15" s="100">
        <v>215.53272999999999</v>
      </c>
      <c r="P15" s="100">
        <v>345.39720999999997</v>
      </c>
      <c r="Q15" s="100">
        <v>512.67546000000004</v>
      </c>
      <c r="R15" s="100">
        <v>925.81199000000004</v>
      </c>
      <c r="S15" s="100">
        <v>1134.2391</v>
      </c>
      <c r="T15" s="100">
        <v>1627.4982</v>
      </c>
      <c r="U15" s="100">
        <v>44.790902000000003</v>
      </c>
      <c r="V15" s="100">
        <v>121.63091</v>
      </c>
      <c r="W15" s="126"/>
      <c r="X15" s="114">
        <v>1908</v>
      </c>
      <c r="Y15" s="100">
        <v>6.1057790000000001</v>
      </c>
      <c r="Z15" s="100">
        <v>1.3348153</v>
      </c>
      <c r="AA15" s="100">
        <v>0.4683755</v>
      </c>
      <c r="AB15" s="100">
        <v>3.7589057000000001</v>
      </c>
      <c r="AC15" s="100">
        <v>0.96733880000000005</v>
      </c>
      <c r="AD15" s="100">
        <v>3.3356070999999998</v>
      </c>
      <c r="AE15" s="100">
        <v>7.8159194999999997</v>
      </c>
      <c r="AF15" s="100">
        <v>12.634698999999999</v>
      </c>
      <c r="AG15" s="100">
        <v>21.470155999999999</v>
      </c>
      <c r="AH15" s="100">
        <v>44.681916999999999</v>
      </c>
      <c r="AI15" s="100">
        <v>64.865437</v>
      </c>
      <c r="AJ15" s="100">
        <v>130.08117999999999</v>
      </c>
      <c r="AK15" s="100">
        <v>232.59567000000001</v>
      </c>
      <c r="AL15" s="100">
        <v>312.89920000000001</v>
      </c>
      <c r="AM15" s="100">
        <v>674.82039999999995</v>
      </c>
      <c r="AN15" s="100">
        <v>1024.8086000000001</v>
      </c>
      <c r="AO15" s="100">
        <v>937.66679999999997</v>
      </c>
      <c r="AP15" s="100">
        <v>1411.4326000000001</v>
      </c>
      <c r="AQ15" s="100">
        <v>42.980345</v>
      </c>
      <c r="AR15" s="100">
        <v>124.20986000000001</v>
      </c>
      <c r="AS15" s="126"/>
      <c r="AT15" s="114">
        <v>1908</v>
      </c>
      <c r="AU15" s="100">
        <v>8.2101609</v>
      </c>
      <c r="AV15" s="100">
        <v>1.7571916999999999</v>
      </c>
      <c r="AW15" s="100">
        <v>0.69677610000000001</v>
      </c>
      <c r="AX15" s="100">
        <v>3.7221853999999999</v>
      </c>
      <c r="AY15" s="100">
        <v>1.6659082999999999</v>
      </c>
      <c r="AZ15" s="100">
        <v>3.7862479000000002</v>
      </c>
      <c r="BA15" s="100">
        <v>9.0268242999999995</v>
      </c>
      <c r="BB15" s="100">
        <v>12.524122</v>
      </c>
      <c r="BC15" s="100">
        <v>22.998487999999998</v>
      </c>
      <c r="BD15" s="100">
        <v>41.522050999999998</v>
      </c>
      <c r="BE15" s="100">
        <v>63.949323999999997</v>
      </c>
      <c r="BF15" s="100">
        <v>111.9499</v>
      </c>
      <c r="BG15" s="100">
        <v>223.32657</v>
      </c>
      <c r="BH15" s="100">
        <v>330.26026000000002</v>
      </c>
      <c r="BI15" s="100">
        <v>586.86797000000001</v>
      </c>
      <c r="BJ15" s="100">
        <v>971.35299999999995</v>
      </c>
      <c r="BK15" s="100">
        <v>1043.1224</v>
      </c>
      <c r="BL15" s="100">
        <v>1518.6765</v>
      </c>
      <c r="BM15" s="100">
        <v>43.922758000000002</v>
      </c>
      <c r="BN15" s="100">
        <v>122.5996</v>
      </c>
      <c r="BO15" s="126"/>
      <c r="BP15" s="113">
        <v>1908</v>
      </c>
    </row>
    <row r="16" spans="1:68" s="92" customFormat="1">
      <c r="A16" s="126"/>
      <c r="B16" s="114">
        <v>1909</v>
      </c>
      <c r="C16" s="100">
        <v>4.6421806999999999</v>
      </c>
      <c r="D16" s="100">
        <v>0</v>
      </c>
      <c r="E16" s="100">
        <v>0.46122269999999999</v>
      </c>
      <c r="F16" s="100">
        <v>2.2645502</v>
      </c>
      <c r="G16" s="100">
        <v>2.2845697</v>
      </c>
      <c r="H16" s="100">
        <v>3.0979638</v>
      </c>
      <c r="I16" s="100">
        <v>6.4993920000000003</v>
      </c>
      <c r="J16" s="100">
        <v>11.118537999999999</v>
      </c>
      <c r="K16" s="100">
        <v>18.307977000000001</v>
      </c>
      <c r="L16" s="100">
        <v>27.199346999999999</v>
      </c>
      <c r="M16" s="100">
        <v>72.564757</v>
      </c>
      <c r="N16" s="100">
        <v>125.33629000000001</v>
      </c>
      <c r="O16" s="100">
        <v>155.94587999999999</v>
      </c>
      <c r="P16" s="100">
        <v>291.53066000000001</v>
      </c>
      <c r="Q16" s="100">
        <v>524.34718999999996</v>
      </c>
      <c r="R16" s="100">
        <v>734.69572000000005</v>
      </c>
      <c r="S16" s="100">
        <v>939.41949</v>
      </c>
      <c r="T16" s="100">
        <v>1126.4784999999999</v>
      </c>
      <c r="U16" s="100">
        <v>38.690772000000003</v>
      </c>
      <c r="V16" s="100">
        <v>102.00595</v>
      </c>
      <c r="W16" s="126"/>
      <c r="X16" s="114">
        <v>1909</v>
      </c>
      <c r="Y16" s="100">
        <v>6.7982977</v>
      </c>
      <c r="Z16" s="100">
        <v>0.89059569999999999</v>
      </c>
      <c r="AA16" s="100">
        <v>0.93767900000000004</v>
      </c>
      <c r="AB16" s="100">
        <v>1.3871895999999999</v>
      </c>
      <c r="AC16" s="100">
        <v>3.3175324000000002</v>
      </c>
      <c r="AD16" s="100">
        <v>2.7301338999999998</v>
      </c>
      <c r="AE16" s="100">
        <v>3.8466174</v>
      </c>
      <c r="AF16" s="100">
        <v>9.5222469000000007</v>
      </c>
      <c r="AG16" s="100">
        <v>25.115573000000001</v>
      </c>
      <c r="AH16" s="100">
        <v>38.778497000000002</v>
      </c>
      <c r="AI16" s="100">
        <v>77.405274000000006</v>
      </c>
      <c r="AJ16" s="100">
        <v>95.484325999999996</v>
      </c>
      <c r="AK16" s="100">
        <v>168.05624</v>
      </c>
      <c r="AL16" s="100">
        <v>329.97716000000003</v>
      </c>
      <c r="AM16" s="100">
        <v>564.33408999999995</v>
      </c>
      <c r="AN16" s="100">
        <v>840.49063999999998</v>
      </c>
      <c r="AO16" s="100">
        <v>930.37464999999997</v>
      </c>
      <c r="AP16" s="100">
        <v>1100.3789999999999</v>
      </c>
      <c r="AQ16" s="100">
        <v>38.403077000000003</v>
      </c>
      <c r="AR16" s="100">
        <v>107.50346999999999</v>
      </c>
      <c r="AS16" s="126"/>
      <c r="AT16" s="114">
        <v>1909</v>
      </c>
      <c r="AU16" s="100">
        <v>5.7023552000000004</v>
      </c>
      <c r="AV16" s="100">
        <v>0.43958979999999998</v>
      </c>
      <c r="AW16" s="100">
        <v>0.69749989999999995</v>
      </c>
      <c r="AX16" s="100">
        <v>1.8304164999999999</v>
      </c>
      <c r="AY16" s="100">
        <v>2.7916078999999998</v>
      </c>
      <c r="AZ16" s="100">
        <v>2.9191904000000002</v>
      </c>
      <c r="BA16" s="100">
        <v>5.2271054000000001</v>
      </c>
      <c r="BB16" s="100">
        <v>10.365551999999999</v>
      </c>
      <c r="BC16" s="100">
        <v>21.417994</v>
      </c>
      <c r="BD16" s="100">
        <v>32.361857000000001</v>
      </c>
      <c r="BE16" s="100">
        <v>74.691007999999997</v>
      </c>
      <c r="BF16" s="100">
        <v>112.12712000000001</v>
      </c>
      <c r="BG16" s="100">
        <v>161.49491</v>
      </c>
      <c r="BH16" s="100">
        <v>309.56475999999998</v>
      </c>
      <c r="BI16" s="100">
        <v>542.84738000000004</v>
      </c>
      <c r="BJ16" s="100">
        <v>783.63241000000005</v>
      </c>
      <c r="BK16" s="100">
        <v>935.21839</v>
      </c>
      <c r="BL16" s="100">
        <v>1113.2757999999999</v>
      </c>
      <c r="BM16" s="100">
        <v>38.552695</v>
      </c>
      <c r="BN16" s="100">
        <v>104.54892</v>
      </c>
      <c r="BO16" s="126"/>
      <c r="BP16" s="113">
        <v>1909</v>
      </c>
    </row>
    <row r="17" spans="1:68" s="92" customFormat="1">
      <c r="A17" s="126"/>
      <c r="B17" s="114">
        <v>1910</v>
      </c>
      <c r="C17" s="100">
        <v>7.5962991999999998</v>
      </c>
      <c r="D17" s="100">
        <v>2.1712707</v>
      </c>
      <c r="E17" s="100">
        <v>0.92344839999999995</v>
      </c>
      <c r="F17" s="100">
        <v>1.3359357000000001</v>
      </c>
      <c r="G17" s="100">
        <v>3.5669571000000002</v>
      </c>
      <c r="H17" s="100">
        <v>3.0384470000000001</v>
      </c>
      <c r="I17" s="100">
        <v>4.6849023000000001</v>
      </c>
      <c r="J17" s="100">
        <v>17.004534</v>
      </c>
      <c r="K17" s="100">
        <v>14.590294</v>
      </c>
      <c r="L17" s="100">
        <v>42.474485999999999</v>
      </c>
      <c r="M17" s="100">
        <v>67.793762000000001</v>
      </c>
      <c r="N17" s="100">
        <v>104.84824</v>
      </c>
      <c r="O17" s="100">
        <v>175.75103999999999</v>
      </c>
      <c r="P17" s="100">
        <v>282.79421000000002</v>
      </c>
      <c r="Q17" s="100">
        <v>376.75848999999999</v>
      </c>
      <c r="R17" s="100">
        <v>693.12928999999997</v>
      </c>
      <c r="S17" s="100">
        <v>897.12221999999997</v>
      </c>
      <c r="T17" s="100">
        <v>1235.163</v>
      </c>
      <c r="U17" s="100">
        <v>37.902645</v>
      </c>
      <c r="V17" s="100">
        <v>97.450222999999994</v>
      </c>
      <c r="W17" s="126"/>
      <c r="X17" s="114">
        <v>1910</v>
      </c>
      <c r="Y17" s="100">
        <v>9.4318749000000004</v>
      </c>
      <c r="Z17" s="100">
        <v>1.3369735</v>
      </c>
      <c r="AA17" s="100">
        <v>0</v>
      </c>
      <c r="AB17" s="100">
        <v>0.4551634</v>
      </c>
      <c r="AC17" s="100">
        <v>5.1103937999999998</v>
      </c>
      <c r="AD17" s="100">
        <v>4.2917281000000003</v>
      </c>
      <c r="AE17" s="100">
        <v>1.8935854999999999</v>
      </c>
      <c r="AF17" s="100">
        <v>7.9425422000000001</v>
      </c>
      <c r="AG17" s="100">
        <v>22.048933999999999</v>
      </c>
      <c r="AH17" s="100">
        <v>36.222696999999997</v>
      </c>
      <c r="AI17" s="100">
        <v>75.544346000000004</v>
      </c>
      <c r="AJ17" s="100">
        <v>102.01415</v>
      </c>
      <c r="AK17" s="100">
        <v>172.20634999999999</v>
      </c>
      <c r="AL17" s="100">
        <v>332.60806000000002</v>
      </c>
      <c r="AM17" s="100">
        <v>558.98028999999997</v>
      </c>
      <c r="AN17" s="100">
        <v>873.16494</v>
      </c>
      <c r="AO17" s="100">
        <v>1084.2357</v>
      </c>
      <c r="AP17" s="100">
        <v>1109.23</v>
      </c>
      <c r="AQ17" s="100">
        <v>39.860292999999999</v>
      </c>
      <c r="AR17" s="100">
        <v>111.04786</v>
      </c>
      <c r="AS17" s="126"/>
      <c r="AT17" s="114">
        <v>1910</v>
      </c>
      <c r="AU17" s="100">
        <v>8.4984347000000007</v>
      </c>
      <c r="AV17" s="100">
        <v>1.7595282999999999</v>
      </c>
      <c r="AW17" s="100">
        <v>0.46548349999999999</v>
      </c>
      <c r="AX17" s="100">
        <v>0.90036760000000005</v>
      </c>
      <c r="AY17" s="100">
        <v>4.3228150999999997</v>
      </c>
      <c r="AZ17" s="100">
        <v>3.6470262</v>
      </c>
      <c r="BA17" s="100">
        <v>3.3415260999999998</v>
      </c>
      <c r="BB17" s="100">
        <v>12.697537000000001</v>
      </c>
      <c r="BC17" s="100">
        <v>18.018951000000001</v>
      </c>
      <c r="BD17" s="100">
        <v>39.676428000000001</v>
      </c>
      <c r="BE17" s="100">
        <v>71.198991000000007</v>
      </c>
      <c r="BF17" s="100">
        <v>103.59596999999999</v>
      </c>
      <c r="BG17" s="100">
        <v>174.12190000000001</v>
      </c>
      <c r="BH17" s="100">
        <v>306.32080999999999</v>
      </c>
      <c r="BI17" s="100">
        <v>461.95411999999999</v>
      </c>
      <c r="BJ17" s="100">
        <v>776.82831999999996</v>
      </c>
      <c r="BK17" s="100">
        <v>984.19678999999996</v>
      </c>
      <c r="BL17" s="100">
        <v>1171.2031999999999</v>
      </c>
      <c r="BM17" s="100">
        <v>38.843055</v>
      </c>
      <c r="BN17" s="100">
        <v>103.71507</v>
      </c>
      <c r="BO17" s="126"/>
      <c r="BP17" s="114">
        <v>1910</v>
      </c>
    </row>
    <row r="18" spans="1:68" s="92" customFormat="1">
      <c r="A18" s="126"/>
      <c r="B18" s="114">
        <v>1911</v>
      </c>
      <c r="C18" s="100">
        <v>13.056145000000001</v>
      </c>
      <c r="D18" s="100">
        <v>0</v>
      </c>
      <c r="E18" s="100">
        <v>0.46222679999999999</v>
      </c>
      <c r="F18" s="100">
        <v>1.3138935</v>
      </c>
      <c r="G18" s="100">
        <v>2.1767333</v>
      </c>
      <c r="H18" s="100">
        <v>1.9874493</v>
      </c>
      <c r="I18" s="100">
        <v>13.931134</v>
      </c>
      <c r="J18" s="100">
        <v>16.350235000000001</v>
      </c>
      <c r="K18" s="100">
        <v>28.797104000000001</v>
      </c>
      <c r="L18" s="100">
        <v>47.023347000000001</v>
      </c>
      <c r="M18" s="100">
        <v>78.082656999999998</v>
      </c>
      <c r="N18" s="100">
        <v>148.88131999999999</v>
      </c>
      <c r="O18" s="100">
        <v>233.77576999999999</v>
      </c>
      <c r="P18" s="100">
        <v>397.61921999999998</v>
      </c>
      <c r="Q18" s="100">
        <v>570.84258999999997</v>
      </c>
      <c r="R18" s="100">
        <v>680.70286999999996</v>
      </c>
      <c r="S18" s="100">
        <v>1083.1547</v>
      </c>
      <c r="T18" s="100">
        <v>1452.2219</v>
      </c>
      <c r="U18" s="100">
        <v>48.507697</v>
      </c>
      <c r="V18" s="100">
        <v>121.15527</v>
      </c>
      <c r="W18" s="126"/>
      <c r="X18" s="114">
        <v>1911</v>
      </c>
      <c r="Y18" s="100">
        <v>9.6581030999999999</v>
      </c>
      <c r="Z18" s="100">
        <v>0.44601839999999998</v>
      </c>
      <c r="AA18" s="100">
        <v>1.4093108000000001</v>
      </c>
      <c r="AB18" s="100">
        <v>0.8963063</v>
      </c>
      <c r="AC18" s="100">
        <v>3.6447299000000002</v>
      </c>
      <c r="AD18" s="100">
        <v>5.7995771999999999</v>
      </c>
      <c r="AE18" s="100">
        <v>4.3511232</v>
      </c>
      <c r="AF18" s="100">
        <v>14.950131000000001</v>
      </c>
      <c r="AG18" s="100">
        <v>19.129297999999999</v>
      </c>
      <c r="AH18" s="100">
        <v>43.939143999999999</v>
      </c>
      <c r="AI18" s="100">
        <v>83.200524999999999</v>
      </c>
      <c r="AJ18" s="100">
        <v>155.34997000000001</v>
      </c>
      <c r="AK18" s="100">
        <v>223.66816</v>
      </c>
      <c r="AL18" s="100">
        <v>354.22343000000001</v>
      </c>
      <c r="AM18" s="100">
        <v>653.27017000000001</v>
      </c>
      <c r="AN18" s="100">
        <v>1083.7498000000001</v>
      </c>
      <c r="AO18" s="100">
        <v>1266.1498999999999</v>
      </c>
      <c r="AP18" s="100">
        <v>1899.4413</v>
      </c>
      <c r="AQ18" s="100">
        <v>49.300409999999999</v>
      </c>
      <c r="AR18" s="100">
        <v>141.02952999999999</v>
      </c>
      <c r="AS18" s="126"/>
      <c r="AT18" s="114">
        <v>1911</v>
      </c>
      <c r="AU18" s="100">
        <v>11.386863</v>
      </c>
      <c r="AV18" s="100">
        <v>0.22008739999999999</v>
      </c>
      <c r="AW18" s="100">
        <v>0.93193610000000005</v>
      </c>
      <c r="AX18" s="100">
        <v>1.1075006999999999</v>
      </c>
      <c r="AY18" s="100">
        <v>2.8940532000000001</v>
      </c>
      <c r="AZ18" s="100">
        <v>3.8369844</v>
      </c>
      <c r="BA18" s="100">
        <v>9.3050060999999999</v>
      </c>
      <c r="BB18" s="100">
        <v>15.679857999999999</v>
      </c>
      <c r="BC18" s="100">
        <v>24.326415999999998</v>
      </c>
      <c r="BD18" s="100">
        <v>45.638069999999999</v>
      </c>
      <c r="BE18" s="100">
        <v>80.331625000000003</v>
      </c>
      <c r="BF18" s="100">
        <v>151.73571999999999</v>
      </c>
      <c r="BG18" s="100">
        <v>229.11654999999999</v>
      </c>
      <c r="BH18" s="100">
        <v>376.98694999999998</v>
      </c>
      <c r="BI18" s="100">
        <v>609.76710000000003</v>
      </c>
      <c r="BJ18" s="100">
        <v>868.95388000000003</v>
      </c>
      <c r="BK18" s="100">
        <v>1168.4635000000001</v>
      </c>
      <c r="BL18" s="100">
        <v>1680.1936000000001</v>
      </c>
      <c r="BM18" s="100">
        <v>48.888834000000003</v>
      </c>
      <c r="BN18" s="100">
        <v>130.67984999999999</v>
      </c>
      <c r="BO18" s="126"/>
      <c r="BP18" s="114">
        <v>1911</v>
      </c>
    </row>
    <row r="19" spans="1:68" s="92" customFormat="1">
      <c r="A19" s="126"/>
      <c r="B19" s="114">
        <v>1912</v>
      </c>
      <c r="C19" s="100">
        <v>15.441421</v>
      </c>
      <c r="D19" s="100">
        <v>0</v>
      </c>
      <c r="E19" s="100">
        <v>1.3539764000000001</v>
      </c>
      <c r="F19" s="100">
        <v>1.7446214</v>
      </c>
      <c r="G19" s="100">
        <v>2.6230448000000002</v>
      </c>
      <c r="H19" s="100">
        <v>2.4557148999999998</v>
      </c>
      <c r="I19" s="100">
        <v>10.126104</v>
      </c>
      <c r="J19" s="100">
        <v>14.602924</v>
      </c>
      <c r="K19" s="100">
        <v>28.990745</v>
      </c>
      <c r="L19" s="100">
        <v>49.553134</v>
      </c>
      <c r="M19" s="100">
        <v>86.119432000000003</v>
      </c>
      <c r="N19" s="100">
        <v>140.21075999999999</v>
      </c>
      <c r="O19" s="100">
        <v>237.05577</v>
      </c>
      <c r="P19" s="100">
        <v>315.37588</v>
      </c>
      <c r="Q19" s="100">
        <v>589.43397000000004</v>
      </c>
      <c r="R19" s="100">
        <v>819.50419999999997</v>
      </c>
      <c r="S19" s="100">
        <v>1064.2230999999999</v>
      </c>
      <c r="T19" s="100">
        <v>1008.7707</v>
      </c>
      <c r="U19" s="100">
        <v>48.581522999999997</v>
      </c>
      <c r="V19" s="100">
        <v>116.51842000000001</v>
      </c>
      <c r="W19" s="126"/>
      <c r="X19" s="114">
        <v>1912</v>
      </c>
      <c r="Y19" s="100">
        <v>9.5203641000000001</v>
      </c>
      <c r="Z19" s="100">
        <v>1.2970427</v>
      </c>
      <c r="AA19" s="100">
        <v>0.4591305</v>
      </c>
      <c r="AB19" s="100">
        <v>2.2311049999999999</v>
      </c>
      <c r="AC19" s="100">
        <v>2.2671058999999998</v>
      </c>
      <c r="AD19" s="100">
        <v>3.0859101999999998</v>
      </c>
      <c r="AE19" s="100">
        <v>8.3882463999999999</v>
      </c>
      <c r="AF19" s="100">
        <v>13.740954</v>
      </c>
      <c r="AG19" s="100">
        <v>26.334990000000001</v>
      </c>
      <c r="AH19" s="100">
        <v>40.161431</v>
      </c>
      <c r="AI19" s="100">
        <v>95.707356000000004</v>
      </c>
      <c r="AJ19" s="100">
        <v>100.63137999999999</v>
      </c>
      <c r="AK19" s="100">
        <v>220.05289999999999</v>
      </c>
      <c r="AL19" s="100">
        <v>399.68446</v>
      </c>
      <c r="AM19" s="100">
        <v>624.10308999999995</v>
      </c>
      <c r="AN19" s="100">
        <v>916.67106999999999</v>
      </c>
      <c r="AO19" s="100">
        <v>1150.5753</v>
      </c>
      <c r="AP19" s="100">
        <v>1405.0900999999999</v>
      </c>
      <c r="AQ19" s="100">
        <v>46.901474999999998</v>
      </c>
      <c r="AR19" s="100">
        <v>126.60593</v>
      </c>
      <c r="AS19" s="126"/>
      <c r="AT19" s="114">
        <v>1912</v>
      </c>
      <c r="AU19" s="100">
        <v>12.532952999999999</v>
      </c>
      <c r="AV19" s="100">
        <v>0.64012500000000006</v>
      </c>
      <c r="AW19" s="100">
        <v>0.910389</v>
      </c>
      <c r="AX19" s="100">
        <v>1.9850885</v>
      </c>
      <c r="AY19" s="100">
        <v>2.4483220000000001</v>
      </c>
      <c r="AZ19" s="100">
        <v>2.7635497</v>
      </c>
      <c r="BA19" s="100">
        <v>9.2845499999999994</v>
      </c>
      <c r="BB19" s="100">
        <v>14.188936999999999</v>
      </c>
      <c r="BC19" s="100">
        <v>27.754849</v>
      </c>
      <c r="BD19" s="100">
        <v>45.297145</v>
      </c>
      <c r="BE19" s="100">
        <v>90.370994999999994</v>
      </c>
      <c r="BF19" s="100">
        <v>122.62159</v>
      </c>
      <c r="BG19" s="100">
        <v>229.20939999999999</v>
      </c>
      <c r="BH19" s="100">
        <v>355.35318000000001</v>
      </c>
      <c r="BI19" s="100">
        <v>605.86842000000001</v>
      </c>
      <c r="BJ19" s="100">
        <v>865.36860999999999</v>
      </c>
      <c r="BK19" s="100">
        <v>1105.0246</v>
      </c>
      <c r="BL19" s="100">
        <v>1212.4184</v>
      </c>
      <c r="BM19" s="100">
        <v>47.771526999999999</v>
      </c>
      <c r="BN19" s="100">
        <v>121.56743</v>
      </c>
      <c r="BO19" s="126"/>
      <c r="BP19" s="114">
        <v>1912</v>
      </c>
    </row>
    <row r="20" spans="1:68" s="92" customFormat="1">
      <c r="A20" s="126"/>
      <c r="B20" s="114">
        <v>1913</v>
      </c>
      <c r="C20" s="100">
        <v>8.6982237999999992</v>
      </c>
      <c r="D20" s="100">
        <v>0.40888560000000002</v>
      </c>
      <c r="E20" s="100">
        <v>0.88185290000000005</v>
      </c>
      <c r="F20" s="100">
        <v>1.3030832999999999</v>
      </c>
      <c r="G20" s="100">
        <v>4.8291873000000001</v>
      </c>
      <c r="H20" s="100">
        <v>8.2544146999999999</v>
      </c>
      <c r="I20" s="100">
        <v>4.3658399000000001</v>
      </c>
      <c r="J20" s="100">
        <v>12.33788</v>
      </c>
      <c r="K20" s="100">
        <v>23.872931999999999</v>
      </c>
      <c r="L20" s="100">
        <v>49.838464999999999</v>
      </c>
      <c r="M20" s="100">
        <v>83.269638999999998</v>
      </c>
      <c r="N20" s="100">
        <v>161.93776</v>
      </c>
      <c r="O20" s="100">
        <v>256.68040000000002</v>
      </c>
      <c r="P20" s="100">
        <v>328.37128000000001</v>
      </c>
      <c r="Q20" s="100">
        <v>564.33408999999995</v>
      </c>
      <c r="R20" s="100">
        <v>878.62432999999999</v>
      </c>
      <c r="S20" s="100">
        <v>1023.3138</v>
      </c>
      <c r="T20" s="100">
        <v>1109.7878000000001</v>
      </c>
      <c r="U20" s="100">
        <v>49.401032999999998</v>
      </c>
      <c r="V20" s="100">
        <v>119.29362999999999</v>
      </c>
      <c r="W20" s="126"/>
      <c r="X20" s="114">
        <v>1913</v>
      </c>
      <c r="Y20" s="100">
        <v>8.6355786000000005</v>
      </c>
      <c r="Z20" s="100">
        <v>0.83897969999999999</v>
      </c>
      <c r="AA20" s="100">
        <v>2.6937720000000001</v>
      </c>
      <c r="AB20" s="100">
        <v>3.5544433999999998</v>
      </c>
      <c r="AC20" s="100">
        <v>4.9639885000000001</v>
      </c>
      <c r="AD20" s="100">
        <v>3.5141409000000001</v>
      </c>
      <c r="AE20" s="100">
        <v>7.5178229999999999</v>
      </c>
      <c r="AF20" s="100">
        <v>7.9663500999999997</v>
      </c>
      <c r="AG20" s="100">
        <v>19.585746</v>
      </c>
      <c r="AH20" s="100">
        <v>40.921660000000003</v>
      </c>
      <c r="AI20" s="100">
        <v>91.018628000000007</v>
      </c>
      <c r="AJ20" s="100">
        <v>139.53771</v>
      </c>
      <c r="AK20" s="100">
        <v>216.92567</v>
      </c>
      <c r="AL20" s="100">
        <v>322.6626</v>
      </c>
      <c r="AM20" s="100">
        <v>596.17859999999996</v>
      </c>
      <c r="AN20" s="100">
        <v>941.05766000000006</v>
      </c>
      <c r="AO20" s="100">
        <v>1539.0208</v>
      </c>
      <c r="AP20" s="100">
        <v>1765.893</v>
      </c>
      <c r="AQ20" s="100">
        <v>48.573115000000001</v>
      </c>
      <c r="AR20" s="100">
        <v>136.13983999999999</v>
      </c>
      <c r="AS20" s="126"/>
      <c r="AT20" s="114">
        <v>1913</v>
      </c>
      <c r="AU20" s="100">
        <v>8.6674544999999998</v>
      </c>
      <c r="AV20" s="100">
        <v>0.6211797</v>
      </c>
      <c r="AW20" s="100">
        <v>1.7796318</v>
      </c>
      <c r="AX20" s="100">
        <v>2.4160233999999998</v>
      </c>
      <c r="AY20" s="100">
        <v>4.8956600999999997</v>
      </c>
      <c r="AZ20" s="100">
        <v>5.9237963000000002</v>
      </c>
      <c r="BA20" s="100">
        <v>5.8961734000000003</v>
      </c>
      <c r="BB20" s="100">
        <v>10.232272999999999</v>
      </c>
      <c r="BC20" s="100">
        <v>21.865786</v>
      </c>
      <c r="BD20" s="100">
        <v>45.763057000000003</v>
      </c>
      <c r="BE20" s="100">
        <v>86.734892000000002</v>
      </c>
      <c r="BF20" s="100">
        <v>151.92125999999999</v>
      </c>
      <c r="BG20" s="100">
        <v>238.31704999999999</v>
      </c>
      <c r="BH20" s="100">
        <v>325.67104999999998</v>
      </c>
      <c r="BI20" s="100">
        <v>579.48518000000001</v>
      </c>
      <c r="BJ20" s="100">
        <v>908.39444000000003</v>
      </c>
      <c r="BK20" s="100">
        <v>1270.1248000000001</v>
      </c>
      <c r="BL20" s="100">
        <v>1449.3888999999999</v>
      </c>
      <c r="BM20" s="100">
        <v>49.000821000000002</v>
      </c>
      <c r="BN20" s="100">
        <v>127.76743</v>
      </c>
      <c r="BO20" s="126"/>
      <c r="BP20" s="114">
        <v>1913</v>
      </c>
    </row>
    <row r="21" spans="1:68" s="92" customFormat="1">
      <c r="A21" s="126"/>
      <c r="B21" s="114">
        <v>1914</v>
      </c>
      <c r="C21" s="100">
        <v>10.363023999999999</v>
      </c>
      <c r="D21" s="100">
        <v>0.79437170000000001</v>
      </c>
      <c r="E21" s="100">
        <v>0.86199170000000003</v>
      </c>
      <c r="F21" s="100">
        <v>0.86516300000000002</v>
      </c>
      <c r="G21" s="100">
        <v>4.8496306000000002</v>
      </c>
      <c r="H21" s="100">
        <v>4.3208137000000004</v>
      </c>
      <c r="I21" s="100">
        <v>12.187161</v>
      </c>
      <c r="J21" s="100">
        <v>16.196556999999999</v>
      </c>
      <c r="K21" s="100">
        <v>24.139838999999998</v>
      </c>
      <c r="L21" s="100">
        <v>45.034182000000001</v>
      </c>
      <c r="M21" s="100">
        <v>73.692409999999995</v>
      </c>
      <c r="N21" s="100">
        <v>162.79316</v>
      </c>
      <c r="O21" s="100">
        <v>203.04952</v>
      </c>
      <c r="P21" s="100">
        <v>303.07222999999999</v>
      </c>
      <c r="Q21" s="100">
        <v>530.13072999999997</v>
      </c>
      <c r="R21" s="100">
        <v>645.64166</v>
      </c>
      <c r="S21" s="100">
        <v>1214.9192</v>
      </c>
      <c r="T21" s="100">
        <v>1308.8662999999999</v>
      </c>
      <c r="U21" s="100">
        <v>46.63984</v>
      </c>
      <c r="V21" s="100">
        <v>114.54859999999999</v>
      </c>
      <c r="W21" s="126"/>
      <c r="X21" s="114">
        <v>1914</v>
      </c>
      <c r="Y21" s="100">
        <v>14.069645</v>
      </c>
      <c r="Z21" s="100">
        <v>0.40737479999999998</v>
      </c>
      <c r="AA21" s="100">
        <v>0</v>
      </c>
      <c r="AB21" s="100">
        <v>0.44240620000000003</v>
      </c>
      <c r="AC21" s="100">
        <v>2.6948547999999999</v>
      </c>
      <c r="AD21" s="100">
        <v>3.9223704000000001</v>
      </c>
      <c r="AE21" s="100">
        <v>6.1471539000000002</v>
      </c>
      <c r="AF21" s="100">
        <v>6.4219105000000001</v>
      </c>
      <c r="AG21" s="100">
        <v>21.262025999999999</v>
      </c>
      <c r="AH21" s="100">
        <v>58.643847999999998</v>
      </c>
      <c r="AI21" s="100">
        <v>76.228108000000006</v>
      </c>
      <c r="AJ21" s="100">
        <v>128.10840999999999</v>
      </c>
      <c r="AK21" s="100">
        <v>183.07172</v>
      </c>
      <c r="AL21" s="100">
        <v>334.23446000000001</v>
      </c>
      <c r="AM21" s="100">
        <v>626.71900000000005</v>
      </c>
      <c r="AN21" s="100">
        <v>846.58813999999995</v>
      </c>
      <c r="AO21" s="100">
        <v>1128.3498</v>
      </c>
      <c r="AP21" s="100">
        <v>1588.0654</v>
      </c>
      <c r="AQ21" s="100">
        <v>46.043573000000002</v>
      </c>
      <c r="AR21" s="100">
        <v>123.54104</v>
      </c>
      <c r="AS21" s="126"/>
      <c r="AT21" s="114">
        <v>1914</v>
      </c>
      <c r="AU21" s="100">
        <v>12.183455</v>
      </c>
      <c r="AV21" s="100">
        <v>0.60332370000000002</v>
      </c>
      <c r="AW21" s="100">
        <v>0.43507600000000002</v>
      </c>
      <c r="AX21" s="100">
        <v>0.65615809999999997</v>
      </c>
      <c r="AY21" s="100">
        <v>3.7822501000000002</v>
      </c>
      <c r="AZ21" s="100">
        <v>4.1236873000000003</v>
      </c>
      <c r="BA21" s="100">
        <v>9.2474782999999992</v>
      </c>
      <c r="BB21" s="100">
        <v>11.47575</v>
      </c>
      <c r="BC21" s="100">
        <v>22.784783999999998</v>
      </c>
      <c r="BD21" s="100">
        <v>51.305630000000001</v>
      </c>
      <c r="BE21" s="100">
        <v>74.835327000000007</v>
      </c>
      <c r="BF21" s="100">
        <v>147.19839999999999</v>
      </c>
      <c r="BG21" s="100">
        <v>193.81370000000001</v>
      </c>
      <c r="BH21" s="100">
        <v>317.77805999999998</v>
      </c>
      <c r="BI21" s="100">
        <v>576.24864000000002</v>
      </c>
      <c r="BJ21" s="100">
        <v>742.40052000000003</v>
      </c>
      <c r="BK21" s="100">
        <v>1172.9804999999999</v>
      </c>
      <c r="BL21" s="100">
        <v>1454.3449000000001</v>
      </c>
      <c r="BM21" s="100">
        <v>46.350883000000003</v>
      </c>
      <c r="BN21" s="100">
        <v>119.04785</v>
      </c>
      <c r="BO21" s="126"/>
      <c r="BP21" s="114">
        <v>1914</v>
      </c>
    </row>
    <row r="22" spans="1:68" s="92" customFormat="1">
      <c r="A22" s="126"/>
      <c r="B22" s="114">
        <v>1915</v>
      </c>
      <c r="C22" s="100">
        <v>8.8101441999999999</v>
      </c>
      <c r="D22" s="100">
        <v>0.77227409999999996</v>
      </c>
      <c r="E22" s="100">
        <v>0.42150270000000001</v>
      </c>
      <c r="F22" s="100">
        <v>1.7232658999999999</v>
      </c>
      <c r="G22" s="100">
        <v>1.3282494</v>
      </c>
      <c r="H22" s="100">
        <v>6.1717317999999999</v>
      </c>
      <c r="I22" s="100">
        <v>7.7237732000000001</v>
      </c>
      <c r="J22" s="100">
        <v>9.3402404000000008</v>
      </c>
      <c r="K22" s="100">
        <v>23.114142999999999</v>
      </c>
      <c r="L22" s="100">
        <v>33.835929</v>
      </c>
      <c r="M22" s="100">
        <v>77.944674000000006</v>
      </c>
      <c r="N22" s="100">
        <v>127.09345</v>
      </c>
      <c r="O22" s="100">
        <v>191.23747</v>
      </c>
      <c r="P22" s="100">
        <v>332.52426000000003</v>
      </c>
      <c r="Q22" s="100">
        <v>487.20679000000001</v>
      </c>
      <c r="R22" s="100">
        <v>860.52274</v>
      </c>
      <c r="S22" s="100">
        <v>1019.9829</v>
      </c>
      <c r="T22" s="100">
        <v>1292.5136</v>
      </c>
      <c r="U22" s="100">
        <v>44.861351999999997</v>
      </c>
      <c r="V22" s="100">
        <v>112.41007999999999</v>
      </c>
      <c r="W22" s="126"/>
      <c r="X22" s="114">
        <v>1915</v>
      </c>
      <c r="Y22" s="100">
        <v>5.1126611000000004</v>
      </c>
      <c r="Z22" s="100">
        <v>0.79187969999999996</v>
      </c>
      <c r="AA22" s="100">
        <v>0</v>
      </c>
      <c r="AB22" s="100">
        <v>0.88104640000000001</v>
      </c>
      <c r="AC22" s="100">
        <v>3.1292328</v>
      </c>
      <c r="AD22" s="100">
        <v>4.3119680000000002</v>
      </c>
      <c r="AE22" s="100">
        <v>4.8657380999999997</v>
      </c>
      <c r="AF22" s="100">
        <v>8.0845670999999992</v>
      </c>
      <c r="AG22" s="100">
        <v>20.708783</v>
      </c>
      <c r="AH22" s="100">
        <v>35.694955999999998</v>
      </c>
      <c r="AI22" s="100">
        <v>70.534936999999999</v>
      </c>
      <c r="AJ22" s="100">
        <v>108.61694</v>
      </c>
      <c r="AK22" s="100">
        <v>165.29723000000001</v>
      </c>
      <c r="AL22" s="100">
        <v>345.07377000000002</v>
      </c>
      <c r="AM22" s="100">
        <v>564.80129999999997</v>
      </c>
      <c r="AN22" s="100">
        <v>860.49086</v>
      </c>
      <c r="AO22" s="100">
        <v>1163.8521000000001</v>
      </c>
      <c r="AP22" s="100">
        <v>1310.9476</v>
      </c>
      <c r="AQ22" s="100">
        <v>42.315713000000002</v>
      </c>
      <c r="AR22" s="100">
        <v>114.8343</v>
      </c>
      <c r="AS22" s="126"/>
      <c r="AT22" s="114">
        <v>1915</v>
      </c>
      <c r="AU22" s="100">
        <v>6.9943388999999998</v>
      </c>
      <c r="AV22" s="100">
        <v>0.78195409999999999</v>
      </c>
      <c r="AW22" s="100">
        <v>0.21283460000000001</v>
      </c>
      <c r="AX22" s="100">
        <v>1.3068473</v>
      </c>
      <c r="AY22" s="100">
        <v>2.2244060999999999</v>
      </c>
      <c r="AZ22" s="100">
        <v>5.2460993</v>
      </c>
      <c r="BA22" s="100">
        <v>6.3295745999999999</v>
      </c>
      <c r="BB22" s="100">
        <v>8.7322570000000006</v>
      </c>
      <c r="BC22" s="100">
        <v>21.975346999999999</v>
      </c>
      <c r="BD22" s="100">
        <v>34.699356999999999</v>
      </c>
      <c r="BE22" s="100">
        <v>74.580087000000006</v>
      </c>
      <c r="BF22" s="100">
        <v>118.74571</v>
      </c>
      <c r="BG22" s="100">
        <v>179.23631</v>
      </c>
      <c r="BH22" s="100">
        <v>338.43374999999997</v>
      </c>
      <c r="BI22" s="100">
        <v>524.38208999999995</v>
      </c>
      <c r="BJ22" s="100">
        <v>860.50725</v>
      </c>
      <c r="BK22" s="100">
        <v>1090.4942000000001</v>
      </c>
      <c r="BL22" s="100">
        <v>1302.1775</v>
      </c>
      <c r="BM22" s="100">
        <v>43.624741999999998</v>
      </c>
      <c r="BN22" s="100">
        <v>113.65509</v>
      </c>
      <c r="BO22" s="126"/>
      <c r="BP22" s="114">
        <v>1915</v>
      </c>
    </row>
    <row r="23" spans="1:68" s="92" customFormat="1">
      <c r="A23" s="126"/>
      <c r="B23" s="114">
        <v>1916</v>
      </c>
      <c r="C23" s="100">
        <v>4.8664084000000001</v>
      </c>
      <c r="D23" s="100">
        <v>1.8784316999999999</v>
      </c>
      <c r="E23" s="100">
        <v>1.649675</v>
      </c>
      <c r="F23" s="100">
        <v>0.85813150000000005</v>
      </c>
      <c r="G23" s="100">
        <v>2.6678405000000001</v>
      </c>
      <c r="H23" s="100">
        <v>2.8171461</v>
      </c>
      <c r="I23" s="100">
        <v>4.0062496999999997</v>
      </c>
      <c r="J23" s="100">
        <v>13.644</v>
      </c>
      <c r="K23" s="100">
        <v>17.064415</v>
      </c>
      <c r="L23" s="100">
        <v>30.68404</v>
      </c>
      <c r="M23" s="100">
        <v>74.633291999999997</v>
      </c>
      <c r="N23" s="100">
        <v>140.04348999999999</v>
      </c>
      <c r="O23" s="100">
        <v>201.73858999999999</v>
      </c>
      <c r="P23" s="100">
        <v>331.31882999999999</v>
      </c>
      <c r="Q23" s="100">
        <v>435.92394999999999</v>
      </c>
      <c r="R23" s="100">
        <v>856.75207999999998</v>
      </c>
      <c r="S23" s="100">
        <v>1056.4722999999999</v>
      </c>
      <c r="T23" s="100">
        <v>1547.3413</v>
      </c>
      <c r="U23" s="100">
        <v>44.563008000000004</v>
      </c>
      <c r="V23" s="100">
        <v>114.63511</v>
      </c>
      <c r="W23" s="126"/>
      <c r="X23" s="114">
        <v>1916</v>
      </c>
      <c r="Y23" s="100">
        <v>6.1244709000000004</v>
      </c>
      <c r="Z23" s="100">
        <v>0.77025880000000002</v>
      </c>
      <c r="AA23" s="100">
        <v>0.84198119999999999</v>
      </c>
      <c r="AB23" s="100">
        <v>0.43865609999999999</v>
      </c>
      <c r="AC23" s="100">
        <v>1.7797750999999999</v>
      </c>
      <c r="AD23" s="100">
        <v>4.6841808</v>
      </c>
      <c r="AE23" s="100">
        <v>7.8538554999999999</v>
      </c>
      <c r="AF23" s="100">
        <v>9.0424907000000001</v>
      </c>
      <c r="AG23" s="100">
        <v>21.575574</v>
      </c>
      <c r="AH23" s="100">
        <v>59.219118999999999</v>
      </c>
      <c r="AI23" s="100">
        <v>75.936058000000003</v>
      </c>
      <c r="AJ23" s="100">
        <v>116.61069000000001</v>
      </c>
      <c r="AK23" s="100">
        <v>188.52286000000001</v>
      </c>
      <c r="AL23" s="100">
        <v>311.41869000000003</v>
      </c>
      <c r="AM23" s="100">
        <v>608.49834999999996</v>
      </c>
      <c r="AN23" s="100">
        <v>857.70189000000005</v>
      </c>
      <c r="AO23" s="100">
        <v>1208.4257</v>
      </c>
      <c r="AP23" s="100">
        <v>1321.5859</v>
      </c>
      <c r="AQ23" s="100">
        <v>45.469901</v>
      </c>
      <c r="AR23" s="100">
        <v>119.71865</v>
      </c>
      <c r="AS23" s="126"/>
      <c r="AT23" s="114">
        <v>1916</v>
      </c>
      <c r="AU23" s="100">
        <v>5.4841873999999997</v>
      </c>
      <c r="AV23" s="100">
        <v>1.3312223999999999</v>
      </c>
      <c r="AW23" s="100">
        <v>1.2499818</v>
      </c>
      <c r="AX23" s="100">
        <v>0.65071190000000001</v>
      </c>
      <c r="AY23" s="100">
        <v>2.2239594</v>
      </c>
      <c r="AZ23" s="100">
        <v>3.7517645000000002</v>
      </c>
      <c r="BA23" s="100">
        <v>5.8872163000000004</v>
      </c>
      <c r="BB23" s="100">
        <v>11.410682</v>
      </c>
      <c r="BC23" s="100">
        <v>19.211341000000001</v>
      </c>
      <c r="BD23" s="100">
        <v>44.037979</v>
      </c>
      <c r="BE23" s="100">
        <v>75.228970000000004</v>
      </c>
      <c r="BF23" s="100">
        <v>129.41038</v>
      </c>
      <c r="BG23" s="100">
        <v>195.62036000000001</v>
      </c>
      <c r="BH23" s="100">
        <v>321.96692999999999</v>
      </c>
      <c r="BI23" s="100">
        <v>518.87532999999996</v>
      </c>
      <c r="BJ23" s="100">
        <v>857.21798999999999</v>
      </c>
      <c r="BK23" s="100">
        <v>1131.7748999999999</v>
      </c>
      <c r="BL23" s="100">
        <v>1428.3226</v>
      </c>
      <c r="BM23" s="100">
        <v>45.004568999999996</v>
      </c>
      <c r="BN23" s="100">
        <v>116.99590999999999</v>
      </c>
      <c r="BO23" s="126"/>
      <c r="BP23" s="114">
        <v>1916</v>
      </c>
    </row>
    <row r="24" spans="1:68" s="92" customFormat="1">
      <c r="A24" s="126"/>
      <c r="B24" s="114">
        <v>1917</v>
      </c>
      <c r="C24" s="100">
        <v>4.8009459000000003</v>
      </c>
      <c r="D24" s="100">
        <v>0.73157280000000002</v>
      </c>
      <c r="E24" s="100">
        <v>0.80743620000000005</v>
      </c>
      <c r="F24" s="100">
        <v>0.42732920000000002</v>
      </c>
      <c r="G24" s="100">
        <v>2.2327328999999998</v>
      </c>
      <c r="H24" s="100">
        <v>2.786483</v>
      </c>
      <c r="I24" s="100">
        <v>6.3361966000000001</v>
      </c>
      <c r="J24" s="100">
        <v>8.3101941000000004</v>
      </c>
      <c r="K24" s="100">
        <v>19.912980000000001</v>
      </c>
      <c r="L24" s="100">
        <v>41.026975999999998</v>
      </c>
      <c r="M24" s="100">
        <v>84.307824999999994</v>
      </c>
      <c r="N24" s="100">
        <v>132.72147000000001</v>
      </c>
      <c r="O24" s="100">
        <v>200.52162000000001</v>
      </c>
      <c r="P24" s="100">
        <v>304.48984000000002</v>
      </c>
      <c r="Q24" s="100">
        <v>492.74997999999999</v>
      </c>
      <c r="R24" s="100">
        <v>781.07335999999998</v>
      </c>
      <c r="S24" s="100">
        <v>1070.8259</v>
      </c>
      <c r="T24" s="100">
        <v>1238.9212</v>
      </c>
      <c r="U24" s="100">
        <v>44.50705</v>
      </c>
      <c r="V24" s="100">
        <v>110.28497</v>
      </c>
      <c r="W24" s="126"/>
      <c r="X24" s="114">
        <v>1917</v>
      </c>
      <c r="Y24" s="100">
        <v>3.5546707999999998</v>
      </c>
      <c r="Z24" s="100">
        <v>1.1246806</v>
      </c>
      <c r="AA24" s="100">
        <v>1.2372767</v>
      </c>
      <c r="AB24" s="100">
        <v>1.3104145</v>
      </c>
      <c r="AC24" s="100">
        <v>3.5429898</v>
      </c>
      <c r="AD24" s="100">
        <v>2.2909758999999998</v>
      </c>
      <c r="AE24" s="100">
        <v>5.5834389</v>
      </c>
      <c r="AF24" s="100">
        <v>6.4339976999999999</v>
      </c>
      <c r="AG24" s="100">
        <v>17.648081000000001</v>
      </c>
      <c r="AH24" s="100">
        <v>38.865200000000002</v>
      </c>
      <c r="AI24" s="100">
        <v>104.52529</v>
      </c>
      <c r="AJ24" s="100">
        <v>106.95059000000001</v>
      </c>
      <c r="AK24" s="100">
        <v>207.74089000000001</v>
      </c>
      <c r="AL24" s="100">
        <v>320.05372</v>
      </c>
      <c r="AM24" s="100">
        <v>525.77652999999998</v>
      </c>
      <c r="AN24" s="100">
        <v>744.87504999999999</v>
      </c>
      <c r="AO24" s="100">
        <v>1013.3678</v>
      </c>
      <c r="AP24" s="100">
        <v>1331.3608999999999</v>
      </c>
      <c r="AQ24" s="100">
        <v>43.053333000000002</v>
      </c>
      <c r="AR24" s="100">
        <v>111.12065</v>
      </c>
      <c r="AS24" s="126"/>
      <c r="AT24" s="114">
        <v>1917</v>
      </c>
      <c r="AU24" s="100">
        <v>4.1889992999999999</v>
      </c>
      <c r="AV24" s="100">
        <v>0.92570989999999997</v>
      </c>
      <c r="AW24" s="100">
        <v>1.0200634</v>
      </c>
      <c r="AX24" s="100">
        <v>0.86403019999999997</v>
      </c>
      <c r="AY24" s="100">
        <v>2.8905666999999999</v>
      </c>
      <c r="AZ24" s="100">
        <v>2.5370594999999998</v>
      </c>
      <c r="BA24" s="100">
        <v>5.9674535000000004</v>
      </c>
      <c r="BB24" s="100">
        <v>7.3975439999999999</v>
      </c>
      <c r="BC24" s="100">
        <v>18.829702000000001</v>
      </c>
      <c r="BD24" s="100">
        <v>40.007897</v>
      </c>
      <c r="BE24" s="100">
        <v>93.612668999999997</v>
      </c>
      <c r="BF24" s="100">
        <v>120.9816</v>
      </c>
      <c r="BG24" s="100">
        <v>203.86574999999999</v>
      </c>
      <c r="BH24" s="100">
        <v>311.79007000000001</v>
      </c>
      <c r="BI24" s="100">
        <v>508.67509999999999</v>
      </c>
      <c r="BJ24" s="100">
        <v>763.16062999999997</v>
      </c>
      <c r="BK24" s="100">
        <v>1042.0491</v>
      </c>
      <c r="BL24" s="100">
        <v>1287.9093</v>
      </c>
      <c r="BM24" s="100">
        <v>43.797682000000002</v>
      </c>
      <c r="BN24" s="100">
        <v>110.71369</v>
      </c>
      <c r="BO24" s="126"/>
      <c r="BP24" s="114">
        <v>1917</v>
      </c>
    </row>
    <row r="25" spans="1:68" s="92" customFormat="1">
      <c r="A25" s="126"/>
      <c r="B25" s="115">
        <v>1918</v>
      </c>
      <c r="C25" s="100">
        <v>3.3837294999999998</v>
      </c>
      <c r="D25" s="100">
        <v>1.0691843999999999</v>
      </c>
      <c r="E25" s="100">
        <v>0.39537689999999998</v>
      </c>
      <c r="F25" s="100">
        <v>2.1280336000000002</v>
      </c>
      <c r="G25" s="100">
        <v>0.44846950000000002</v>
      </c>
      <c r="H25" s="100">
        <v>1.8376534</v>
      </c>
      <c r="I25" s="100">
        <v>8.5448661999999995</v>
      </c>
      <c r="J25" s="100">
        <v>12.425655000000001</v>
      </c>
      <c r="K25" s="100">
        <v>16.546713</v>
      </c>
      <c r="L25" s="100">
        <v>44.178655999999997</v>
      </c>
      <c r="M25" s="100">
        <v>81.788205000000005</v>
      </c>
      <c r="N25" s="100">
        <v>129.87975</v>
      </c>
      <c r="O25" s="100">
        <v>205.73613</v>
      </c>
      <c r="P25" s="100">
        <v>315.74536000000001</v>
      </c>
      <c r="Q25" s="100">
        <v>513.98757999999998</v>
      </c>
      <c r="R25" s="100">
        <v>798.14585</v>
      </c>
      <c r="S25" s="100">
        <v>880.87743999999998</v>
      </c>
      <c r="T25" s="100">
        <v>1249.1614</v>
      </c>
      <c r="U25" s="100">
        <v>44.870618</v>
      </c>
      <c r="V25" s="100">
        <v>108.92909</v>
      </c>
      <c r="W25" s="126"/>
      <c r="X25" s="115">
        <v>1918</v>
      </c>
      <c r="Y25" s="100">
        <v>2.1047831000000001</v>
      </c>
      <c r="Z25" s="100">
        <v>1.4607507</v>
      </c>
      <c r="AA25" s="100">
        <v>0</v>
      </c>
      <c r="AB25" s="100">
        <v>0.86993819999999999</v>
      </c>
      <c r="AC25" s="100">
        <v>0.88164569999999998</v>
      </c>
      <c r="AD25" s="100">
        <v>3.1388628000000001</v>
      </c>
      <c r="AE25" s="100">
        <v>4.4327681999999999</v>
      </c>
      <c r="AF25" s="100">
        <v>7.3842616000000003</v>
      </c>
      <c r="AG25" s="100">
        <v>17.222124000000001</v>
      </c>
      <c r="AH25" s="100">
        <v>38.794995999999998</v>
      </c>
      <c r="AI25" s="100">
        <v>66.562841000000006</v>
      </c>
      <c r="AJ25" s="100">
        <v>108.52554000000001</v>
      </c>
      <c r="AK25" s="100">
        <v>203.10176000000001</v>
      </c>
      <c r="AL25" s="100">
        <v>323.84264000000002</v>
      </c>
      <c r="AM25" s="100">
        <v>575.15337</v>
      </c>
      <c r="AN25" s="100">
        <v>919.23564999999996</v>
      </c>
      <c r="AO25" s="100">
        <v>1174.9894999999999</v>
      </c>
      <c r="AP25" s="100">
        <v>1523.1519000000001</v>
      </c>
      <c r="AQ25" s="100">
        <v>44.231445999999998</v>
      </c>
      <c r="AR25" s="100">
        <v>119.89438</v>
      </c>
      <c r="AS25" s="126"/>
      <c r="AT25" s="115">
        <v>1918</v>
      </c>
      <c r="AU25" s="100">
        <v>2.7557846000000001</v>
      </c>
      <c r="AV25" s="100">
        <v>1.2625819</v>
      </c>
      <c r="AW25" s="100">
        <v>0.1998704</v>
      </c>
      <c r="AX25" s="100">
        <v>1.5058294000000001</v>
      </c>
      <c r="AY25" s="100">
        <v>0.66691990000000001</v>
      </c>
      <c r="AZ25" s="100">
        <v>2.4961446</v>
      </c>
      <c r="BA25" s="100">
        <v>6.5266862000000003</v>
      </c>
      <c r="BB25" s="100">
        <v>9.9681297000000004</v>
      </c>
      <c r="BC25" s="100">
        <v>16.871296999999998</v>
      </c>
      <c r="BD25" s="100">
        <v>41.622864</v>
      </c>
      <c r="BE25" s="100">
        <v>74.737627000000003</v>
      </c>
      <c r="BF25" s="100">
        <v>120.11742</v>
      </c>
      <c r="BG25" s="100">
        <v>204.51517999999999</v>
      </c>
      <c r="BH25" s="100">
        <v>319.53661</v>
      </c>
      <c r="BI25" s="100">
        <v>543.57123000000001</v>
      </c>
      <c r="BJ25" s="100">
        <v>858.57808999999997</v>
      </c>
      <c r="BK25" s="100">
        <v>1029.6748</v>
      </c>
      <c r="BL25" s="100">
        <v>1395.0621000000001</v>
      </c>
      <c r="BM25" s="100">
        <v>44.558062999999997</v>
      </c>
      <c r="BN25" s="100">
        <v>114.62551999999999</v>
      </c>
      <c r="BO25" s="126"/>
      <c r="BP25" s="115">
        <v>1918</v>
      </c>
    </row>
    <row r="26" spans="1:68" s="92" customFormat="1">
      <c r="A26" s="126"/>
      <c r="B26" s="115">
        <v>1919</v>
      </c>
      <c r="C26" s="100">
        <v>4.6751661000000002</v>
      </c>
      <c r="D26" s="100">
        <v>0.34747339999999999</v>
      </c>
      <c r="E26" s="100">
        <v>1.1621204999999999</v>
      </c>
      <c r="F26" s="100">
        <v>2.5433881</v>
      </c>
      <c r="G26" s="100">
        <v>0.90081809999999995</v>
      </c>
      <c r="H26" s="100">
        <v>3.6361553999999998</v>
      </c>
      <c r="I26" s="100">
        <v>6.0147537</v>
      </c>
      <c r="J26" s="100">
        <v>18.977273</v>
      </c>
      <c r="K26" s="100">
        <v>19.921569000000002</v>
      </c>
      <c r="L26" s="100">
        <v>38.933446000000004</v>
      </c>
      <c r="M26" s="100">
        <v>73.976010000000002</v>
      </c>
      <c r="N26" s="100">
        <v>131.88451000000001</v>
      </c>
      <c r="O26" s="100">
        <v>236.9161</v>
      </c>
      <c r="P26" s="100">
        <v>309.61358999999999</v>
      </c>
      <c r="Q26" s="100">
        <v>485.77800999999999</v>
      </c>
      <c r="R26" s="100">
        <v>815.07065999999998</v>
      </c>
      <c r="S26" s="100">
        <v>1066.9398000000001</v>
      </c>
      <c r="T26" s="100">
        <v>1730.8815999999999</v>
      </c>
      <c r="U26" s="100">
        <v>47.572372999999999</v>
      </c>
      <c r="V26" s="100">
        <v>119.36517000000001</v>
      </c>
      <c r="W26" s="126"/>
      <c r="X26" s="115">
        <v>1919</v>
      </c>
      <c r="Y26" s="100">
        <v>3.1162356</v>
      </c>
      <c r="Z26" s="100">
        <v>0</v>
      </c>
      <c r="AA26" s="100">
        <v>1.5852006000000001</v>
      </c>
      <c r="AB26" s="100">
        <v>0.8662974</v>
      </c>
      <c r="AC26" s="100">
        <v>1.7551635000000001</v>
      </c>
      <c r="AD26" s="100">
        <v>3.0732244</v>
      </c>
      <c r="AE26" s="100">
        <v>4.3050747999999999</v>
      </c>
      <c r="AF26" s="100">
        <v>13.249903</v>
      </c>
      <c r="AG26" s="100">
        <v>20.696916999999999</v>
      </c>
      <c r="AH26" s="100">
        <v>46.321468000000003</v>
      </c>
      <c r="AI26" s="100">
        <v>65.401529999999994</v>
      </c>
      <c r="AJ26" s="100">
        <v>124.1046</v>
      </c>
      <c r="AK26" s="100">
        <v>236.46449000000001</v>
      </c>
      <c r="AL26" s="100">
        <v>350.65483999999998</v>
      </c>
      <c r="AM26" s="100">
        <v>548.07492999999999</v>
      </c>
      <c r="AN26" s="100">
        <v>769.54803000000004</v>
      </c>
      <c r="AO26" s="100">
        <v>1164.6914999999999</v>
      </c>
      <c r="AP26" s="100">
        <v>1563.7217000000001</v>
      </c>
      <c r="AQ26" s="100">
        <v>46.292088999999997</v>
      </c>
      <c r="AR26" s="100">
        <v>119.82759</v>
      </c>
      <c r="AS26" s="126"/>
      <c r="AT26" s="115">
        <v>1919</v>
      </c>
      <c r="AU26" s="100">
        <v>3.9098052000000001</v>
      </c>
      <c r="AV26" s="100">
        <v>0.17583560000000001</v>
      </c>
      <c r="AW26" s="100">
        <v>1.3712508999999999</v>
      </c>
      <c r="AX26" s="100">
        <v>1.7138937000000001</v>
      </c>
      <c r="AY26" s="100">
        <v>1.3335722000000001</v>
      </c>
      <c r="AZ26" s="100">
        <v>3.3498114000000001</v>
      </c>
      <c r="BA26" s="100">
        <v>5.1741476999999998</v>
      </c>
      <c r="BB26" s="100">
        <v>16.179746000000002</v>
      </c>
      <c r="BC26" s="100">
        <v>20.295883</v>
      </c>
      <c r="BD26" s="100">
        <v>42.464601999999999</v>
      </c>
      <c r="BE26" s="100">
        <v>69.982174999999998</v>
      </c>
      <c r="BF26" s="100">
        <v>128.31638000000001</v>
      </c>
      <c r="BG26" s="100">
        <v>236.70669000000001</v>
      </c>
      <c r="BH26" s="100">
        <v>328.79730999999998</v>
      </c>
      <c r="BI26" s="100">
        <v>515.99749999999995</v>
      </c>
      <c r="BJ26" s="100">
        <v>792.16440999999998</v>
      </c>
      <c r="BK26" s="100">
        <v>1116.8752999999999</v>
      </c>
      <c r="BL26" s="100">
        <v>1641.4695999999999</v>
      </c>
      <c r="BM26" s="100">
        <v>46.945042000000001</v>
      </c>
      <c r="BN26" s="100">
        <v>119.48567</v>
      </c>
      <c r="BO26" s="126"/>
      <c r="BP26" s="115">
        <v>1919</v>
      </c>
    </row>
    <row r="27" spans="1:68" s="92" customFormat="1">
      <c r="A27" s="126"/>
      <c r="B27" s="115">
        <v>1920</v>
      </c>
      <c r="C27" s="100">
        <v>3.9554705999999999</v>
      </c>
      <c r="D27" s="100">
        <v>0</v>
      </c>
      <c r="E27" s="100">
        <v>0.75937520000000003</v>
      </c>
      <c r="F27" s="100">
        <v>0.84440599999999999</v>
      </c>
      <c r="G27" s="100">
        <v>3.1665581999999999</v>
      </c>
      <c r="H27" s="100">
        <v>5.3967438999999997</v>
      </c>
      <c r="I27" s="100">
        <v>8.1220985999999993</v>
      </c>
      <c r="J27" s="100">
        <v>9.2640104000000001</v>
      </c>
      <c r="K27" s="100">
        <v>19.033480000000001</v>
      </c>
      <c r="L27" s="100">
        <v>42.049362000000002</v>
      </c>
      <c r="M27" s="100">
        <v>60.429395999999997</v>
      </c>
      <c r="N27" s="100">
        <v>135.50124</v>
      </c>
      <c r="O27" s="100">
        <v>212.45832999999999</v>
      </c>
      <c r="P27" s="100">
        <v>309.24628000000001</v>
      </c>
      <c r="Q27" s="100">
        <v>542.73266000000001</v>
      </c>
      <c r="R27" s="100">
        <v>989.08957999999996</v>
      </c>
      <c r="S27" s="100">
        <v>1027.9453000000001</v>
      </c>
      <c r="T27" s="100">
        <v>1530.2888</v>
      </c>
      <c r="U27" s="100">
        <v>47.615318000000002</v>
      </c>
      <c r="V27" s="100">
        <v>120.34607</v>
      </c>
      <c r="W27" s="126"/>
      <c r="X27" s="115">
        <v>1920</v>
      </c>
      <c r="Y27" s="100">
        <v>4.1017928000000001</v>
      </c>
      <c r="Z27" s="100">
        <v>0.69441889999999995</v>
      </c>
      <c r="AA27" s="100">
        <v>0.38870120000000002</v>
      </c>
      <c r="AB27" s="100">
        <v>0.86268699999999998</v>
      </c>
      <c r="AC27" s="100">
        <v>0.43677749999999999</v>
      </c>
      <c r="AD27" s="100">
        <v>1.7201571</v>
      </c>
      <c r="AE27" s="100">
        <v>3.7195843000000002</v>
      </c>
      <c r="AF27" s="100">
        <v>12.351202000000001</v>
      </c>
      <c r="AG27" s="100">
        <v>17.060943000000002</v>
      </c>
      <c r="AH27" s="100">
        <v>51.303328</v>
      </c>
      <c r="AI27" s="100">
        <v>85.745937999999995</v>
      </c>
      <c r="AJ27" s="100">
        <v>128.92626999999999</v>
      </c>
      <c r="AK27" s="100">
        <v>187.13618</v>
      </c>
      <c r="AL27" s="100">
        <v>283.54221999999999</v>
      </c>
      <c r="AM27" s="100">
        <v>557.01262999999994</v>
      </c>
      <c r="AN27" s="100">
        <v>857.52727000000004</v>
      </c>
      <c r="AO27" s="100">
        <v>1284.3489</v>
      </c>
      <c r="AP27" s="100">
        <v>1243.4061999999999</v>
      </c>
      <c r="AQ27" s="100">
        <v>45.529286999999997</v>
      </c>
      <c r="AR27" s="100">
        <v>117.10024</v>
      </c>
      <c r="AS27" s="126"/>
      <c r="AT27" s="115">
        <v>1920</v>
      </c>
      <c r="AU27" s="100">
        <v>4.0273031000000001</v>
      </c>
      <c r="AV27" s="100">
        <v>0.3430493</v>
      </c>
      <c r="AW27" s="100">
        <v>0.57621230000000001</v>
      </c>
      <c r="AX27" s="100">
        <v>0.8534486</v>
      </c>
      <c r="AY27" s="100">
        <v>1.7777395</v>
      </c>
      <c r="AZ27" s="100">
        <v>3.5173090999999999</v>
      </c>
      <c r="BA27" s="100">
        <v>5.9538067000000003</v>
      </c>
      <c r="BB27" s="100">
        <v>10.774813999999999</v>
      </c>
      <c r="BC27" s="100">
        <v>18.077033</v>
      </c>
      <c r="BD27" s="100">
        <v>46.501345999999998</v>
      </c>
      <c r="BE27" s="100">
        <v>72.286399000000003</v>
      </c>
      <c r="BF27" s="100">
        <v>132.47686999999999</v>
      </c>
      <c r="BG27" s="100">
        <v>200.7116</v>
      </c>
      <c r="BH27" s="100">
        <v>297.25062000000003</v>
      </c>
      <c r="BI27" s="100">
        <v>549.67940999999996</v>
      </c>
      <c r="BJ27" s="100">
        <v>922.36165000000005</v>
      </c>
      <c r="BK27" s="100">
        <v>1160.1464000000001</v>
      </c>
      <c r="BL27" s="100">
        <v>1376.1977999999999</v>
      </c>
      <c r="BM27" s="100">
        <v>46.591183000000001</v>
      </c>
      <c r="BN27" s="100">
        <v>118.62794</v>
      </c>
      <c r="BO27" s="126"/>
      <c r="BP27" s="115">
        <v>1920</v>
      </c>
    </row>
    <row r="28" spans="1:68">
      <c r="A28" s="128"/>
      <c r="B28" s="116">
        <v>1921</v>
      </c>
      <c r="C28" s="100">
        <v>2.2779042999999999</v>
      </c>
      <c r="D28" s="100">
        <v>0.3309067</v>
      </c>
      <c r="E28" s="100">
        <v>1.8615041000000001</v>
      </c>
      <c r="F28" s="100">
        <v>0.84104290000000004</v>
      </c>
      <c r="G28" s="100">
        <v>3.6347114999999999</v>
      </c>
      <c r="H28" s="100">
        <v>8.0106809000000005</v>
      </c>
      <c r="I28" s="100">
        <v>7.9260238000000003</v>
      </c>
      <c r="J28" s="100">
        <v>9.0497738000000005</v>
      </c>
      <c r="K28" s="100">
        <v>22.860492000000001</v>
      </c>
      <c r="L28" s="100">
        <v>39.644565999999998</v>
      </c>
      <c r="M28" s="100">
        <v>76.296295999999998</v>
      </c>
      <c r="N28" s="100">
        <v>112.43612</v>
      </c>
      <c r="O28" s="100">
        <v>236.26374000000001</v>
      </c>
      <c r="P28" s="100">
        <v>315.88132999999999</v>
      </c>
      <c r="Q28" s="100">
        <v>443.45238000000001</v>
      </c>
      <c r="R28" s="100">
        <v>742.42424000000005</v>
      </c>
      <c r="S28" s="100">
        <v>947.36842000000001</v>
      </c>
      <c r="T28" s="100">
        <v>1021.2766</v>
      </c>
      <c r="U28" s="100">
        <v>44.878964000000003</v>
      </c>
      <c r="V28" s="100">
        <v>103.56565000000001</v>
      </c>
      <c r="W28" s="128"/>
      <c r="X28" s="116">
        <v>1921</v>
      </c>
      <c r="Y28" s="100">
        <v>1.6874788999999999</v>
      </c>
      <c r="Z28" s="100">
        <v>1.3554727</v>
      </c>
      <c r="AA28" s="100">
        <v>0.76277649999999997</v>
      </c>
      <c r="AB28" s="100">
        <v>0.8591065</v>
      </c>
      <c r="AC28" s="100">
        <v>2.1739130000000002</v>
      </c>
      <c r="AD28" s="100">
        <v>3.7926674999999999</v>
      </c>
      <c r="AE28" s="100">
        <v>7.2365444999999999</v>
      </c>
      <c r="AF28" s="100">
        <v>14.113956999999999</v>
      </c>
      <c r="AG28" s="100">
        <v>27.17727</v>
      </c>
      <c r="AH28" s="100">
        <v>39.329934000000002</v>
      </c>
      <c r="AI28" s="100">
        <v>81.598668000000004</v>
      </c>
      <c r="AJ28" s="100">
        <v>120.39801</v>
      </c>
      <c r="AK28" s="100">
        <v>204.31471999999999</v>
      </c>
      <c r="AL28" s="100">
        <v>316</v>
      </c>
      <c r="AM28" s="100">
        <v>540.625</v>
      </c>
      <c r="AN28" s="100">
        <v>797.10145</v>
      </c>
      <c r="AO28" s="100">
        <v>1184.4659999999999</v>
      </c>
      <c r="AP28" s="100">
        <v>1127.2727</v>
      </c>
      <c r="AQ28" s="100">
        <v>45.766249000000002</v>
      </c>
      <c r="AR28" s="100">
        <v>113.32068</v>
      </c>
      <c r="AS28" s="128"/>
      <c r="AT28" s="116">
        <v>1921</v>
      </c>
      <c r="AU28" s="100">
        <v>1.9880716</v>
      </c>
      <c r="AV28" s="100">
        <v>0.83710030000000002</v>
      </c>
      <c r="AW28" s="100">
        <v>1.3187641000000001</v>
      </c>
      <c r="AX28" s="100">
        <v>0.84997880000000003</v>
      </c>
      <c r="AY28" s="100">
        <v>2.8882471000000001</v>
      </c>
      <c r="AZ28" s="100">
        <v>5.8441558000000002</v>
      </c>
      <c r="BA28" s="100">
        <v>7.5858992000000001</v>
      </c>
      <c r="BB28" s="100">
        <v>11.532546999999999</v>
      </c>
      <c r="BC28" s="100">
        <v>24.962406000000001</v>
      </c>
      <c r="BD28" s="100">
        <v>39.492243000000002</v>
      </c>
      <c r="BE28" s="100">
        <v>78.792630000000003</v>
      </c>
      <c r="BF28" s="100">
        <v>116.10831</v>
      </c>
      <c r="BG28" s="100">
        <v>221.43698000000001</v>
      </c>
      <c r="BH28" s="100">
        <v>315.93662999999998</v>
      </c>
      <c r="BI28" s="100">
        <v>490.85365999999999</v>
      </c>
      <c r="BJ28" s="100">
        <v>770.37036999999998</v>
      </c>
      <c r="BK28" s="100">
        <v>1070.7071000000001</v>
      </c>
      <c r="BL28" s="100">
        <v>1078.4313999999999</v>
      </c>
      <c r="BM28" s="100">
        <v>45.315393</v>
      </c>
      <c r="BN28" s="100">
        <v>108.56846</v>
      </c>
      <c r="BO28" s="128"/>
      <c r="BP28" s="116">
        <v>1921</v>
      </c>
    </row>
    <row r="29" spans="1:68">
      <c r="A29" s="128"/>
      <c r="B29" s="117">
        <v>1922</v>
      </c>
      <c r="C29" s="100">
        <v>3.5267713999999999</v>
      </c>
      <c r="D29" s="100">
        <v>1.965924</v>
      </c>
      <c r="E29" s="100">
        <v>0.3620565</v>
      </c>
      <c r="F29" s="100">
        <v>2.0449898000000002</v>
      </c>
      <c r="G29" s="100">
        <v>4.4286979999999998</v>
      </c>
      <c r="H29" s="100">
        <v>5.8584947999999999</v>
      </c>
      <c r="I29" s="100">
        <v>7.7821011999999996</v>
      </c>
      <c r="J29" s="100">
        <v>13.138686</v>
      </c>
      <c r="K29" s="100">
        <v>29.445074000000002</v>
      </c>
      <c r="L29" s="100">
        <v>27.045300999999998</v>
      </c>
      <c r="M29" s="100">
        <v>69.767442000000003</v>
      </c>
      <c r="N29" s="100">
        <v>121.23746</v>
      </c>
      <c r="O29" s="100">
        <v>205.26316</v>
      </c>
      <c r="P29" s="100">
        <v>357.82747999999998</v>
      </c>
      <c r="Q29" s="100">
        <v>545.45455000000004</v>
      </c>
      <c r="R29" s="100">
        <v>857.14286000000004</v>
      </c>
      <c r="S29" s="100">
        <v>1082.4742000000001</v>
      </c>
      <c r="T29" s="100">
        <v>1404.2553</v>
      </c>
      <c r="U29" s="100">
        <v>48.772734999999997</v>
      </c>
      <c r="V29" s="100">
        <v>117.69668</v>
      </c>
      <c r="W29" s="128"/>
      <c r="X29" s="117">
        <v>1922</v>
      </c>
      <c r="Y29" s="100">
        <v>0.3333333</v>
      </c>
      <c r="Z29" s="100">
        <v>0.67272120000000002</v>
      </c>
      <c r="AA29" s="100">
        <v>0.74101519999999999</v>
      </c>
      <c r="AB29" s="100">
        <v>2.9448884999999998</v>
      </c>
      <c r="AC29" s="100">
        <v>5.2128584</v>
      </c>
      <c r="AD29" s="100">
        <v>3.3898305</v>
      </c>
      <c r="AE29" s="100">
        <v>10.114336</v>
      </c>
      <c r="AF29" s="100">
        <v>12.170385</v>
      </c>
      <c r="AG29" s="100">
        <v>25.029796999999999</v>
      </c>
      <c r="AH29" s="100">
        <v>43.602573</v>
      </c>
      <c r="AI29" s="100">
        <v>79.774376000000004</v>
      </c>
      <c r="AJ29" s="100">
        <v>127.30807</v>
      </c>
      <c r="AK29" s="100">
        <v>197.33655999999999</v>
      </c>
      <c r="AL29" s="100">
        <v>377.73723000000001</v>
      </c>
      <c r="AM29" s="100">
        <v>524.24242000000004</v>
      </c>
      <c r="AN29" s="100">
        <v>1000</v>
      </c>
      <c r="AO29" s="100">
        <v>1415.0943</v>
      </c>
      <c r="AP29" s="100">
        <v>2339.2856999999999</v>
      </c>
      <c r="AQ29" s="100">
        <v>53.023662999999999</v>
      </c>
      <c r="AR29" s="100">
        <v>141.18701999999999</v>
      </c>
      <c r="AS29" s="128"/>
      <c r="AT29" s="117">
        <v>1922</v>
      </c>
      <c r="AU29" s="100">
        <v>1.9611048</v>
      </c>
      <c r="AV29" s="100">
        <v>1.3278007999999999</v>
      </c>
      <c r="AW29" s="100">
        <v>0.54934989999999995</v>
      </c>
      <c r="AX29" s="100">
        <v>2.4885939000000001</v>
      </c>
      <c r="AY29" s="100">
        <v>4.8245614000000003</v>
      </c>
      <c r="AZ29" s="100">
        <v>4.5861542000000002</v>
      </c>
      <c r="BA29" s="100">
        <v>8.9383038999999993</v>
      </c>
      <c r="BB29" s="100">
        <v>12.664515</v>
      </c>
      <c r="BC29" s="100">
        <v>27.293844</v>
      </c>
      <c r="BD29" s="100">
        <v>35.093814999999999</v>
      </c>
      <c r="BE29" s="100">
        <v>74.512800999999996</v>
      </c>
      <c r="BF29" s="100">
        <v>124.04494</v>
      </c>
      <c r="BG29" s="100">
        <v>201.57658000000001</v>
      </c>
      <c r="BH29" s="100">
        <v>367.12094999999999</v>
      </c>
      <c r="BI29" s="100">
        <v>535.19061999999997</v>
      </c>
      <c r="BJ29" s="100">
        <v>930.45564000000002</v>
      </c>
      <c r="BK29" s="100">
        <v>1256.1576</v>
      </c>
      <c r="BL29" s="100">
        <v>1912.6214</v>
      </c>
      <c r="BM29" s="100">
        <v>50.862673000000001</v>
      </c>
      <c r="BN29" s="100">
        <v>130.13408000000001</v>
      </c>
      <c r="BO29" s="128"/>
      <c r="BP29" s="117">
        <v>1922</v>
      </c>
    </row>
    <row r="30" spans="1:68">
      <c r="A30" s="128"/>
      <c r="B30" s="117">
        <v>1923</v>
      </c>
      <c r="C30" s="100">
        <v>1.8879798999999999</v>
      </c>
      <c r="D30" s="100">
        <v>0.982962</v>
      </c>
      <c r="E30" s="100">
        <v>1.0567101000000001</v>
      </c>
      <c r="F30" s="100">
        <v>3.5629453999999998</v>
      </c>
      <c r="G30" s="100">
        <v>1.3009539999999999</v>
      </c>
      <c r="H30" s="100">
        <v>4.0540541000000001</v>
      </c>
      <c r="I30" s="100">
        <v>8.5616438000000006</v>
      </c>
      <c r="J30" s="100">
        <v>13.966480000000001</v>
      </c>
      <c r="K30" s="100">
        <v>20.273973000000002</v>
      </c>
      <c r="L30" s="100">
        <v>39.947609999999997</v>
      </c>
      <c r="M30" s="100">
        <v>73.571428999999995</v>
      </c>
      <c r="N30" s="100">
        <v>89.942763999999997</v>
      </c>
      <c r="O30" s="100">
        <v>217.56487000000001</v>
      </c>
      <c r="P30" s="100">
        <v>361.89069000000001</v>
      </c>
      <c r="Q30" s="100">
        <v>505.34759000000003</v>
      </c>
      <c r="R30" s="100">
        <v>813.39712999999995</v>
      </c>
      <c r="S30" s="100">
        <v>1188.1188</v>
      </c>
      <c r="T30" s="100">
        <v>1955.5555999999999</v>
      </c>
      <c r="U30" s="100">
        <v>49.261763000000002</v>
      </c>
      <c r="V30" s="100">
        <v>123.79172</v>
      </c>
      <c r="W30" s="128"/>
      <c r="X30" s="117">
        <v>1923</v>
      </c>
      <c r="Y30" s="100">
        <v>1.6371971000000001</v>
      </c>
      <c r="Z30" s="100">
        <v>0</v>
      </c>
      <c r="AA30" s="100">
        <v>1.0842067</v>
      </c>
      <c r="AB30" s="100">
        <v>1.2259910000000001</v>
      </c>
      <c r="AC30" s="100">
        <v>2.5985274999999999</v>
      </c>
      <c r="AD30" s="100">
        <v>4.6848381999999997</v>
      </c>
      <c r="AE30" s="100">
        <v>6.9084629</v>
      </c>
      <c r="AF30" s="100">
        <v>11.219512</v>
      </c>
      <c r="AG30" s="100">
        <v>26.574235000000002</v>
      </c>
      <c r="AH30" s="100">
        <v>38.997214</v>
      </c>
      <c r="AI30" s="100">
        <v>79.652996999999999</v>
      </c>
      <c r="AJ30" s="100">
        <v>141.11007000000001</v>
      </c>
      <c r="AK30" s="100">
        <v>243.64895999999999</v>
      </c>
      <c r="AL30" s="100">
        <v>372.48322000000002</v>
      </c>
      <c r="AM30" s="100">
        <v>524.63768000000005</v>
      </c>
      <c r="AN30" s="100">
        <v>1109.5889999999999</v>
      </c>
      <c r="AO30" s="100">
        <v>1509.0908999999999</v>
      </c>
      <c r="AP30" s="100">
        <v>2145.4544999999998</v>
      </c>
      <c r="AQ30" s="100">
        <v>55.857726</v>
      </c>
      <c r="AR30" s="100">
        <v>144.90905000000001</v>
      </c>
      <c r="AS30" s="128"/>
      <c r="AT30" s="117">
        <v>1923</v>
      </c>
      <c r="AU30" s="100">
        <v>1.7650834</v>
      </c>
      <c r="AV30" s="100">
        <v>0.49850450000000002</v>
      </c>
      <c r="AW30" s="100">
        <v>1.0702818000000001</v>
      </c>
      <c r="AX30" s="100">
        <v>2.4130303999999998</v>
      </c>
      <c r="AY30" s="100">
        <v>1.9501625</v>
      </c>
      <c r="AZ30" s="100">
        <v>4.3782836999999999</v>
      </c>
      <c r="BA30" s="100">
        <v>7.7386071000000003</v>
      </c>
      <c r="BB30" s="100">
        <v>12.62506</v>
      </c>
      <c r="BC30" s="100">
        <v>23.340831999999999</v>
      </c>
      <c r="BD30" s="100">
        <v>39.487006000000001</v>
      </c>
      <c r="BE30" s="100">
        <v>76.461769000000004</v>
      </c>
      <c r="BF30" s="100">
        <v>113.73578000000001</v>
      </c>
      <c r="BG30" s="100">
        <v>229.65738999999999</v>
      </c>
      <c r="BH30" s="100">
        <v>366.84996000000001</v>
      </c>
      <c r="BI30" s="100">
        <v>514.60361999999998</v>
      </c>
      <c r="BJ30" s="100">
        <v>964.95326999999997</v>
      </c>
      <c r="BK30" s="100">
        <v>1355.4502</v>
      </c>
      <c r="BL30" s="100">
        <v>2060</v>
      </c>
      <c r="BM30" s="100">
        <v>52.499384999999997</v>
      </c>
      <c r="BN30" s="100">
        <v>134.52108999999999</v>
      </c>
      <c r="BO30" s="128"/>
      <c r="BP30" s="117">
        <v>1923</v>
      </c>
    </row>
    <row r="31" spans="1:68">
      <c r="A31" s="128"/>
      <c r="B31" s="117">
        <v>1924</v>
      </c>
      <c r="C31" s="100">
        <v>3.7174721000000002</v>
      </c>
      <c r="D31" s="100">
        <v>0.3314551</v>
      </c>
      <c r="E31" s="100">
        <v>0.68259389999999998</v>
      </c>
      <c r="F31" s="100">
        <v>1.1498657999999999</v>
      </c>
      <c r="G31" s="100">
        <v>1.2728044000000001</v>
      </c>
      <c r="H31" s="100">
        <v>3.5922765999999999</v>
      </c>
      <c r="I31" s="100">
        <v>4.2716788000000001</v>
      </c>
      <c r="J31" s="100">
        <v>9.8787607000000008</v>
      </c>
      <c r="K31" s="100">
        <v>18.469657000000002</v>
      </c>
      <c r="L31" s="100">
        <v>25.949366999999999</v>
      </c>
      <c r="M31" s="100">
        <v>45.038705</v>
      </c>
      <c r="N31" s="100">
        <v>68.745003999999994</v>
      </c>
      <c r="O31" s="100">
        <v>158.39695</v>
      </c>
      <c r="P31" s="100">
        <v>272.47579999999999</v>
      </c>
      <c r="Q31" s="100">
        <v>480</v>
      </c>
      <c r="R31" s="100">
        <v>603.68664000000001</v>
      </c>
      <c r="S31" s="100">
        <v>873.78641000000005</v>
      </c>
      <c r="T31" s="100">
        <v>1243.9023999999999</v>
      </c>
      <c r="U31" s="100">
        <v>37.616073</v>
      </c>
      <c r="V31" s="100">
        <v>91.708988000000005</v>
      </c>
      <c r="W31" s="128"/>
      <c r="X31" s="117">
        <v>1924</v>
      </c>
      <c r="Y31" s="100">
        <v>1.2890751</v>
      </c>
      <c r="Z31" s="100">
        <v>1.369394</v>
      </c>
      <c r="AA31" s="100">
        <v>0</v>
      </c>
      <c r="AB31" s="100">
        <v>2.3847377000000001</v>
      </c>
      <c r="AC31" s="100">
        <v>2.1505375999999998</v>
      </c>
      <c r="AD31" s="100">
        <v>3.0055817999999999</v>
      </c>
      <c r="AE31" s="100">
        <v>5.0933786000000003</v>
      </c>
      <c r="AF31" s="100">
        <v>7.5436114999999999</v>
      </c>
      <c r="AG31" s="100">
        <v>10.620457999999999</v>
      </c>
      <c r="AH31" s="100">
        <v>39.891818999999998</v>
      </c>
      <c r="AI31" s="100">
        <v>54.699537999999997</v>
      </c>
      <c r="AJ31" s="100">
        <v>100.09099000000001</v>
      </c>
      <c r="AK31" s="100">
        <v>160.22099</v>
      </c>
      <c r="AL31" s="100">
        <v>289.51486999999997</v>
      </c>
      <c r="AM31" s="100">
        <v>464.28570999999999</v>
      </c>
      <c r="AN31" s="100">
        <v>716.21622000000002</v>
      </c>
      <c r="AO31" s="100">
        <v>1077.5862</v>
      </c>
      <c r="AP31" s="100">
        <v>1807.6922999999999</v>
      </c>
      <c r="AQ31" s="100">
        <v>41.793872999999998</v>
      </c>
      <c r="AR31" s="100">
        <v>108.54978</v>
      </c>
      <c r="AS31" s="128"/>
      <c r="AT31" s="117">
        <v>1924</v>
      </c>
      <c r="AU31" s="100">
        <v>2.5272469000000002</v>
      </c>
      <c r="AV31" s="100">
        <v>0.84203439999999996</v>
      </c>
      <c r="AW31" s="100">
        <v>0.3452443</v>
      </c>
      <c r="AX31" s="100">
        <v>1.7560975999999999</v>
      </c>
      <c r="AY31" s="100">
        <v>1.7086714999999999</v>
      </c>
      <c r="AZ31" s="100">
        <v>3.2923616999999998</v>
      </c>
      <c r="BA31" s="100">
        <v>4.6838407000000002</v>
      </c>
      <c r="BB31" s="100">
        <v>8.7396504000000004</v>
      </c>
      <c r="BC31" s="100">
        <v>14.65798</v>
      </c>
      <c r="BD31" s="100">
        <v>32.690421999999998</v>
      </c>
      <c r="BE31" s="100">
        <v>49.650607000000001</v>
      </c>
      <c r="BF31" s="100">
        <v>83.404255000000006</v>
      </c>
      <c r="BG31" s="100">
        <v>159.24218999999999</v>
      </c>
      <c r="BH31" s="100">
        <v>280.4699</v>
      </c>
      <c r="BI31" s="100">
        <v>472.51308999999998</v>
      </c>
      <c r="BJ31" s="100">
        <v>660.59226000000001</v>
      </c>
      <c r="BK31" s="100">
        <v>981.73515999999995</v>
      </c>
      <c r="BL31" s="100">
        <v>1559.1397999999999</v>
      </c>
      <c r="BM31" s="100">
        <v>39.664785000000002</v>
      </c>
      <c r="BN31" s="100">
        <v>100.62307</v>
      </c>
      <c r="BO31" s="128"/>
      <c r="BP31" s="117">
        <v>1924</v>
      </c>
    </row>
    <row r="32" spans="1:68">
      <c r="A32" s="128"/>
      <c r="B32" s="117">
        <v>1925</v>
      </c>
      <c r="C32" s="100">
        <v>0.61199510000000001</v>
      </c>
      <c r="D32" s="100">
        <v>0.33277869999999998</v>
      </c>
      <c r="E32" s="100">
        <v>1.6600265999999999</v>
      </c>
      <c r="F32" s="100">
        <v>2.9487652</v>
      </c>
      <c r="G32" s="100">
        <v>2.0399837000000001</v>
      </c>
      <c r="H32" s="100">
        <v>2.1710812000000002</v>
      </c>
      <c r="I32" s="100">
        <v>6.3965885</v>
      </c>
      <c r="J32" s="100">
        <v>11.368605000000001</v>
      </c>
      <c r="K32" s="100">
        <v>15.345269</v>
      </c>
      <c r="L32" s="100">
        <v>35.344301999999999</v>
      </c>
      <c r="M32" s="100">
        <v>66.854327999999995</v>
      </c>
      <c r="N32" s="100">
        <v>116.62727</v>
      </c>
      <c r="O32" s="100">
        <v>187.15083999999999</v>
      </c>
      <c r="P32" s="100">
        <v>335.07853</v>
      </c>
      <c r="Q32" s="100">
        <v>551.16278999999997</v>
      </c>
      <c r="R32" s="100">
        <v>820.62779999999998</v>
      </c>
      <c r="S32" s="100">
        <v>1318.1818000000001</v>
      </c>
      <c r="T32" s="100">
        <v>2025</v>
      </c>
      <c r="U32" s="100">
        <v>49.552968</v>
      </c>
      <c r="V32" s="100">
        <v>126.0797</v>
      </c>
      <c r="W32" s="128"/>
      <c r="X32" s="117">
        <v>1925</v>
      </c>
      <c r="Y32" s="100">
        <v>2.2165927999999999</v>
      </c>
      <c r="Z32" s="100">
        <v>0.69060770000000005</v>
      </c>
      <c r="AA32" s="100">
        <v>1.3550135999999999</v>
      </c>
      <c r="AB32" s="100">
        <v>0.7736944</v>
      </c>
      <c r="AC32" s="100">
        <v>2.5531915000000001</v>
      </c>
      <c r="AD32" s="100">
        <v>5.9625212999999997</v>
      </c>
      <c r="AE32" s="100">
        <v>3.3599328000000002</v>
      </c>
      <c r="AF32" s="100">
        <v>11.039558</v>
      </c>
      <c r="AG32" s="100">
        <v>22.776572999999999</v>
      </c>
      <c r="AH32" s="100">
        <v>38.386467000000003</v>
      </c>
      <c r="AI32" s="100">
        <v>72.782410999999996</v>
      </c>
      <c r="AJ32" s="100">
        <v>117.38746999999999</v>
      </c>
      <c r="AK32" s="100">
        <v>211.82795999999999</v>
      </c>
      <c r="AL32" s="100">
        <v>345.08076</v>
      </c>
      <c r="AM32" s="100">
        <v>555.26991999999996</v>
      </c>
      <c r="AN32" s="100">
        <v>917.74892</v>
      </c>
      <c r="AO32" s="100">
        <v>1446.2809999999999</v>
      </c>
      <c r="AP32" s="100">
        <v>2000</v>
      </c>
      <c r="AQ32" s="100">
        <v>52.817990999999999</v>
      </c>
      <c r="AR32" s="100">
        <v>133.27434</v>
      </c>
      <c r="AS32" s="128"/>
      <c r="AT32" s="117">
        <v>1925</v>
      </c>
      <c r="AU32" s="100">
        <v>1.4005601999999999</v>
      </c>
      <c r="AV32" s="100">
        <v>0.50838839999999996</v>
      </c>
      <c r="AW32" s="100">
        <v>1.5090543000000001</v>
      </c>
      <c r="AX32" s="100">
        <v>1.8875047</v>
      </c>
      <c r="AY32" s="100">
        <v>2.2911893000000001</v>
      </c>
      <c r="AZ32" s="100">
        <v>4.0851430000000004</v>
      </c>
      <c r="BA32" s="100">
        <v>4.8666948999999997</v>
      </c>
      <c r="BB32" s="100">
        <v>11.208249</v>
      </c>
      <c r="BC32" s="100">
        <v>18.952356000000002</v>
      </c>
      <c r="BD32" s="100">
        <v>36.815607</v>
      </c>
      <c r="BE32" s="100">
        <v>69.708028999999996</v>
      </c>
      <c r="BF32" s="100">
        <v>116.98585</v>
      </c>
      <c r="BG32" s="100">
        <v>198.60279</v>
      </c>
      <c r="BH32" s="100">
        <v>339.79239000000001</v>
      </c>
      <c r="BI32" s="100">
        <v>553.11355000000003</v>
      </c>
      <c r="BJ32" s="100">
        <v>870.04404999999997</v>
      </c>
      <c r="BK32" s="100">
        <v>1385.2814000000001</v>
      </c>
      <c r="BL32" s="100">
        <v>2010.8696</v>
      </c>
      <c r="BM32" s="100">
        <v>51.151670000000003</v>
      </c>
      <c r="BN32" s="100">
        <v>129.65941000000001</v>
      </c>
      <c r="BO32" s="128"/>
      <c r="BP32" s="117">
        <v>1925</v>
      </c>
    </row>
    <row r="33" spans="1:68">
      <c r="A33" s="128"/>
      <c r="B33" s="117">
        <v>1926</v>
      </c>
      <c r="C33" s="100">
        <v>3.3763044999999998</v>
      </c>
      <c r="D33" s="100">
        <v>0</v>
      </c>
      <c r="E33" s="100">
        <v>1.6323865</v>
      </c>
      <c r="F33" s="100">
        <v>0.35842289999999999</v>
      </c>
      <c r="G33" s="100">
        <v>1.1778563</v>
      </c>
      <c r="H33" s="100">
        <v>6.7567567999999998</v>
      </c>
      <c r="I33" s="100">
        <v>7.2432892999999998</v>
      </c>
      <c r="J33" s="100">
        <v>9.0128754999999998</v>
      </c>
      <c r="K33" s="100">
        <v>20.347394999999999</v>
      </c>
      <c r="L33" s="100">
        <v>37.124336999999997</v>
      </c>
      <c r="M33" s="100">
        <v>65.400844000000006</v>
      </c>
      <c r="N33" s="100">
        <v>130.06231</v>
      </c>
      <c r="O33" s="100">
        <v>205.15179000000001</v>
      </c>
      <c r="P33" s="100">
        <v>324.12060000000002</v>
      </c>
      <c r="Q33" s="100">
        <v>471.86147</v>
      </c>
      <c r="R33" s="100">
        <v>858.97436000000005</v>
      </c>
      <c r="S33" s="100">
        <v>1054.5454999999999</v>
      </c>
      <c r="T33" s="100">
        <v>1923.0769</v>
      </c>
      <c r="U33" s="100">
        <v>49.522885000000002</v>
      </c>
      <c r="V33" s="100">
        <v>120.24104</v>
      </c>
      <c r="W33" s="128"/>
      <c r="X33" s="117">
        <v>1926</v>
      </c>
      <c r="Y33" s="100">
        <v>1.5873016</v>
      </c>
      <c r="Z33" s="100">
        <v>0</v>
      </c>
      <c r="AA33" s="100">
        <v>0.66711140000000002</v>
      </c>
      <c r="AB33" s="100">
        <v>1.1248594000000001</v>
      </c>
      <c r="AC33" s="100">
        <v>2.9325513000000001</v>
      </c>
      <c r="AD33" s="100">
        <v>3.8184132000000002</v>
      </c>
      <c r="AE33" s="100">
        <v>6.6583436999999996</v>
      </c>
      <c r="AF33" s="100">
        <v>12.113054999999999</v>
      </c>
      <c r="AG33" s="100">
        <v>23.671752000000001</v>
      </c>
      <c r="AH33" s="100">
        <v>36.409291000000003</v>
      </c>
      <c r="AI33" s="100">
        <v>68.707991000000007</v>
      </c>
      <c r="AJ33" s="100">
        <v>132.81918999999999</v>
      </c>
      <c r="AK33" s="100">
        <v>191.17646999999999</v>
      </c>
      <c r="AL33" s="100">
        <v>361.34453999999999</v>
      </c>
      <c r="AM33" s="100">
        <v>629.45367999999996</v>
      </c>
      <c r="AN33" s="100">
        <v>991.52542000000005</v>
      </c>
      <c r="AO33" s="100">
        <v>1320</v>
      </c>
      <c r="AP33" s="100">
        <v>1792.4528</v>
      </c>
      <c r="AQ33" s="100">
        <v>54.573664000000001</v>
      </c>
      <c r="AR33" s="100">
        <v>132.94961000000001</v>
      </c>
      <c r="AS33" s="128"/>
      <c r="AT33" s="117">
        <v>1926</v>
      </c>
      <c r="AU33" s="100">
        <v>2.4968789</v>
      </c>
      <c r="AV33" s="100">
        <v>0</v>
      </c>
      <c r="AW33" s="100">
        <v>1.1549248999999999</v>
      </c>
      <c r="AX33" s="100">
        <v>0.73300350000000003</v>
      </c>
      <c r="AY33" s="100">
        <v>2.0267531000000001</v>
      </c>
      <c r="AZ33" s="100">
        <v>5.2910053000000001</v>
      </c>
      <c r="BA33" s="100">
        <v>6.9473684000000002</v>
      </c>
      <c r="BB33" s="100">
        <v>10.528625</v>
      </c>
      <c r="BC33" s="100">
        <v>21.961185</v>
      </c>
      <c r="BD33" s="100">
        <v>36.778115999999997</v>
      </c>
      <c r="BE33" s="100">
        <v>67.004707999999994</v>
      </c>
      <c r="BF33" s="100">
        <v>131.37495000000001</v>
      </c>
      <c r="BG33" s="100">
        <v>198.62678</v>
      </c>
      <c r="BH33" s="100">
        <v>341.72185000000002</v>
      </c>
      <c r="BI33" s="100">
        <v>546.99887000000001</v>
      </c>
      <c r="BJ33" s="100">
        <v>925.53191000000004</v>
      </c>
      <c r="BK33" s="100">
        <v>1195.7447</v>
      </c>
      <c r="BL33" s="100">
        <v>1847.8261</v>
      </c>
      <c r="BM33" s="100">
        <v>51.995443000000002</v>
      </c>
      <c r="BN33" s="100">
        <v>126.46141</v>
      </c>
      <c r="BO33" s="128"/>
      <c r="BP33" s="117">
        <v>1926</v>
      </c>
    </row>
    <row r="34" spans="1:68">
      <c r="A34" s="128"/>
      <c r="B34" s="117">
        <v>1927</v>
      </c>
      <c r="C34" s="100">
        <v>0.61804700000000001</v>
      </c>
      <c r="D34" s="100">
        <v>1.2795905000000001</v>
      </c>
      <c r="E34" s="100">
        <v>1.9348597000000001</v>
      </c>
      <c r="F34" s="100">
        <v>1.0405827000000001</v>
      </c>
      <c r="G34" s="100">
        <v>3.3885542000000002</v>
      </c>
      <c r="H34" s="100">
        <v>4.8622366000000001</v>
      </c>
      <c r="I34" s="100">
        <v>5.1238257999999997</v>
      </c>
      <c r="J34" s="100">
        <v>7.1368597999999999</v>
      </c>
      <c r="K34" s="100">
        <v>17.745802999999999</v>
      </c>
      <c r="L34" s="100">
        <v>29.579066999999998</v>
      </c>
      <c r="M34" s="100">
        <v>73.764787999999996</v>
      </c>
      <c r="N34" s="100">
        <v>135.59322</v>
      </c>
      <c r="O34" s="100">
        <v>185.79235</v>
      </c>
      <c r="P34" s="100">
        <v>317.19128000000001</v>
      </c>
      <c r="Q34" s="100">
        <v>463.85541999999998</v>
      </c>
      <c r="R34" s="100">
        <v>884.29751999999996</v>
      </c>
      <c r="S34" s="100">
        <v>1243.2431999999999</v>
      </c>
      <c r="T34" s="100">
        <v>2170.7316999999998</v>
      </c>
      <c r="U34" s="100">
        <v>49.829048999999998</v>
      </c>
      <c r="V34" s="100">
        <v>125.98733</v>
      </c>
      <c r="W34" s="128"/>
      <c r="X34" s="117">
        <v>1927</v>
      </c>
      <c r="Y34" s="100">
        <v>1.2763241999999999</v>
      </c>
      <c r="Z34" s="100">
        <v>0</v>
      </c>
      <c r="AA34" s="100">
        <v>0.99042589999999997</v>
      </c>
      <c r="AB34" s="100">
        <v>2.1778583999999999</v>
      </c>
      <c r="AC34" s="100">
        <v>2.8583094999999998</v>
      </c>
      <c r="AD34" s="100">
        <v>2.0990764</v>
      </c>
      <c r="AE34" s="100">
        <v>4.9958368000000002</v>
      </c>
      <c r="AF34" s="100">
        <v>12.614179999999999</v>
      </c>
      <c r="AG34" s="100">
        <v>19.817073000000001</v>
      </c>
      <c r="AH34" s="100">
        <v>39.951574000000001</v>
      </c>
      <c r="AI34" s="100">
        <v>84.434655000000006</v>
      </c>
      <c r="AJ34" s="100">
        <v>122.07358000000001</v>
      </c>
      <c r="AK34" s="100">
        <v>207.17948999999999</v>
      </c>
      <c r="AL34" s="100">
        <v>370.61995000000002</v>
      </c>
      <c r="AM34" s="100">
        <v>570.80610000000001</v>
      </c>
      <c r="AN34" s="100">
        <v>921.8107</v>
      </c>
      <c r="AO34" s="100">
        <v>1201.5504000000001</v>
      </c>
      <c r="AP34" s="100">
        <v>2418.1817999999998</v>
      </c>
      <c r="AQ34" s="100">
        <v>55.660283999999997</v>
      </c>
      <c r="AR34" s="100">
        <v>137.00324000000001</v>
      </c>
      <c r="AS34" s="128"/>
      <c r="AT34" s="117">
        <v>1927</v>
      </c>
      <c r="AU34" s="100">
        <v>0.94191519999999995</v>
      </c>
      <c r="AV34" s="100">
        <v>0.65231570000000005</v>
      </c>
      <c r="AW34" s="100">
        <v>1.4681892000000001</v>
      </c>
      <c r="AX34" s="100">
        <v>1.5963107000000001</v>
      </c>
      <c r="AY34" s="100">
        <v>3.1341822000000001</v>
      </c>
      <c r="AZ34" s="100">
        <v>3.5051546</v>
      </c>
      <c r="BA34" s="100">
        <v>5.0590219000000003</v>
      </c>
      <c r="BB34" s="100">
        <v>9.8269601000000009</v>
      </c>
      <c r="BC34" s="100">
        <v>18.751542000000001</v>
      </c>
      <c r="BD34" s="100">
        <v>34.604106000000002</v>
      </c>
      <c r="BE34" s="100">
        <v>78.956770000000006</v>
      </c>
      <c r="BF34" s="100">
        <v>129.10986</v>
      </c>
      <c r="BG34" s="100">
        <v>195.85141999999999</v>
      </c>
      <c r="BH34" s="100">
        <v>342.47449</v>
      </c>
      <c r="BI34" s="100">
        <v>515.15152</v>
      </c>
      <c r="BJ34" s="100">
        <v>903.09277999999995</v>
      </c>
      <c r="BK34" s="100">
        <v>1220.8333</v>
      </c>
      <c r="BL34" s="100">
        <v>2312.5</v>
      </c>
      <c r="BM34" s="100">
        <v>52.680954</v>
      </c>
      <c r="BN34" s="100">
        <v>131.55735000000001</v>
      </c>
      <c r="BO34" s="128"/>
      <c r="BP34" s="117">
        <v>1927</v>
      </c>
    </row>
    <row r="35" spans="1:68">
      <c r="A35" s="128"/>
      <c r="B35" s="117">
        <v>1928</v>
      </c>
      <c r="C35" s="100">
        <v>1.2395414</v>
      </c>
      <c r="D35" s="100">
        <v>0.313087</v>
      </c>
      <c r="E35" s="100">
        <v>0.64432990000000001</v>
      </c>
      <c r="F35" s="100">
        <v>2.3576961999999999</v>
      </c>
      <c r="G35" s="100">
        <v>2.8933092</v>
      </c>
      <c r="H35" s="100">
        <v>1.9623234000000001</v>
      </c>
      <c r="I35" s="100">
        <v>3.8232794999999999</v>
      </c>
      <c r="J35" s="100">
        <v>9.1628488000000008</v>
      </c>
      <c r="K35" s="100">
        <v>17.543859999999999</v>
      </c>
      <c r="L35" s="100">
        <v>34.787410000000001</v>
      </c>
      <c r="M35" s="100">
        <v>61.904761999999998</v>
      </c>
      <c r="N35" s="100">
        <v>116.92308</v>
      </c>
      <c r="O35" s="100">
        <v>185.01804999999999</v>
      </c>
      <c r="P35" s="100">
        <v>331.00232999999997</v>
      </c>
      <c r="Q35" s="100">
        <v>540.48964000000001</v>
      </c>
      <c r="R35" s="100">
        <v>826.08695999999998</v>
      </c>
      <c r="S35" s="100">
        <v>1114.0351000000001</v>
      </c>
      <c r="T35" s="100">
        <v>1658.5365999999999</v>
      </c>
      <c r="U35" s="100">
        <v>49.264294999999997</v>
      </c>
      <c r="V35" s="100">
        <v>116.58211</v>
      </c>
      <c r="W35" s="128"/>
      <c r="X35" s="117">
        <v>1928</v>
      </c>
      <c r="Y35" s="100">
        <v>1.6025640999999999</v>
      </c>
      <c r="Z35" s="100">
        <v>1.3016596</v>
      </c>
      <c r="AA35" s="100">
        <v>1.3210040000000001</v>
      </c>
      <c r="AB35" s="100">
        <v>1.7661604</v>
      </c>
      <c r="AC35" s="100">
        <v>1.9723866000000001</v>
      </c>
      <c r="AD35" s="100">
        <v>3.3222591000000001</v>
      </c>
      <c r="AE35" s="100">
        <v>4.5814244000000004</v>
      </c>
      <c r="AF35" s="100">
        <v>10.674637000000001</v>
      </c>
      <c r="AG35" s="100">
        <v>23.925781000000001</v>
      </c>
      <c r="AH35" s="100">
        <v>60.552616</v>
      </c>
      <c r="AI35" s="100">
        <v>62.410330000000002</v>
      </c>
      <c r="AJ35" s="100">
        <v>130.36304000000001</v>
      </c>
      <c r="AK35" s="100">
        <v>231.8408</v>
      </c>
      <c r="AL35" s="100">
        <v>349.74092999999999</v>
      </c>
      <c r="AM35" s="100">
        <v>539.23541</v>
      </c>
      <c r="AN35" s="100">
        <v>892.85713999999996</v>
      </c>
      <c r="AO35" s="100">
        <v>1233.0826999999999</v>
      </c>
      <c r="AP35" s="100">
        <v>2642.8571000000002</v>
      </c>
      <c r="AQ35" s="100">
        <v>57.582445999999997</v>
      </c>
      <c r="AR35" s="100">
        <v>139.77161000000001</v>
      </c>
      <c r="AS35" s="128"/>
      <c r="AT35" s="117">
        <v>1928</v>
      </c>
      <c r="AU35" s="100">
        <v>1.4179927999999999</v>
      </c>
      <c r="AV35" s="100">
        <v>0.79782989999999998</v>
      </c>
      <c r="AW35" s="100">
        <v>0.97847360000000005</v>
      </c>
      <c r="AX35" s="100">
        <v>2.0689655</v>
      </c>
      <c r="AY35" s="100">
        <v>2.4528302000000002</v>
      </c>
      <c r="AZ35" s="100">
        <v>2.6230831000000001</v>
      </c>
      <c r="BA35" s="100">
        <v>4.2060988000000004</v>
      </c>
      <c r="BB35" s="100">
        <v>9.9093400999999997</v>
      </c>
      <c r="BC35" s="100">
        <v>20.645467</v>
      </c>
      <c r="BD35" s="100">
        <v>47.266514999999998</v>
      </c>
      <c r="BE35" s="100">
        <v>62.150838</v>
      </c>
      <c r="BF35" s="100">
        <v>123.40764</v>
      </c>
      <c r="BG35" s="100">
        <v>207.28822</v>
      </c>
      <c r="BH35" s="100">
        <v>339.87729999999999</v>
      </c>
      <c r="BI35" s="100">
        <v>539.88327000000004</v>
      </c>
      <c r="BJ35" s="100">
        <v>859.40593999999999</v>
      </c>
      <c r="BK35" s="100">
        <v>1178.1377</v>
      </c>
      <c r="BL35" s="100">
        <v>2226.8040999999998</v>
      </c>
      <c r="BM35" s="100">
        <v>53.330582999999997</v>
      </c>
      <c r="BN35" s="100">
        <v>129.17885000000001</v>
      </c>
      <c r="BO35" s="128"/>
      <c r="BP35" s="117">
        <v>1928</v>
      </c>
    </row>
    <row r="36" spans="1:68">
      <c r="A36" s="128"/>
      <c r="B36" s="117">
        <v>1929</v>
      </c>
      <c r="C36" s="100">
        <v>2.4867889000000001</v>
      </c>
      <c r="D36" s="100">
        <v>0.61614290000000005</v>
      </c>
      <c r="E36" s="100">
        <v>0.97783569999999997</v>
      </c>
      <c r="F36" s="100">
        <v>0.32819169999999998</v>
      </c>
      <c r="G36" s="100">
        <v>2.4621878000000001</v>
      </c>
      <c r="H36" s="100">
        <v>0.76863950000000003</v>
      </c>
      <c r="I36" s="100">
        <v>3.3912675000000001</v>
      </c>
      <c r="J36" s="100">
        <v>11.705686</v>
      </c>
      <c r="K36" s="100">
        <v>17.551755</v>
      </c>
      <c r="L36" s="100">
        <v>31.584582000000001</v>
      </c>
      <c r="M36" s="100">
        <v>69.813829999999996</v>
      </c>
      <c r="N36" s="100">
        <v>110.68409</v>
      </c>
      <c r="O36" s="100">
        <v>198.20627999999999</v>
      </c>
      <c r="P36" s="100">
        <v>371.88209000000001</v>
      </c>
      <c r="Q36" s="100">
        <v>577.81753000000003</v>
      </c>
      <c r="R36" s="100">
        <v>843.28358000000003</v>
      </c>
      <c r="S36" s="100">
        <v>1110.1695</v>
      </c>
      <c r="T36" s="100">
        <v>2119.0475999999999</v>
      </c>
      <c r="U36" s="100">
        <v>52.828223999999999</v>
      </c>
      <c r="V36" s="100">
        <v>126.50623</v>
      </c>
      <c r="W36" s="128"/>
      <c r="X36" s="117">
        <v>1929</v>
      </c>
      <c r="Y36" s="100">
        <v>0.64536950000000004</v>
      </c>
      <c r="Z36" s="100">
        <v>0.31959090000000001</v>
      </c>
      <c r="AA36" s="100">
        <v>0.67046600000000001</v>
      </c>
      <c r="AB36" s="100">
        <v>0.68189569999999999</v>
      </c>
      <c r="AC36" s="100">
        <v>1.9157088</v>
      </c>
      <c r="AD36" s="100">
        <v>5.3542009999999998</v>
      </c>
      <c r="AE36" s="100">
        <v>4.1946308999999999</v>
      </c>
      <c r="AF36" s="100">
        <v>6.3211124999999999</v>
      </c>
      <c r="AG36" s="100">
        <v>22.232734000000001</v>
      </c>
      <c r="AH36" s="100">
        <v>38.834950999999997</v>
      </c>
      <c r="AI36" s="100">
        <v>75.630251999999999</v>
      </c>
      <c r="AJ36" s="100">
        <v>116.16571999999999</v>
      </c>
      <c r="AK36" s="100">
        <v>215.87609</v>
      </c>
      <c r="AL36" s="100">
        <v>341.25</v>
      </c>
      <c r="AM36" s="100">
        <v>627.11864000000003</v>
      </c>
      <c r="AN36" s="100">
        <v>1049.2424000000001</v>
      </c>
      <c r="AO36" s="100">
        <v>1294.1176</v>
      </c>
      <c r="AP36" s="100">
        <v>2169.4915000000001</v>
      </c>
      <c r="AQ36" s="100">
        <v>58.364764000000001</v>
      </c>
      <c r="AR36" s="100">
        <v>138.46731</v>
      </c>
      <c r="AS36" s="128"/>
      <c r="AT36" s="117">
        <v>1929</v>
      </c>
      <c r="AU36" s="100">
        <v>1.5832805999999999</v>
      </c>
      <c r="AV36" s="100">
        <v>0.47058820000000001</v>
      </c>
      <c r="AW36" s="100">
        <v>0.82630970000000004</v>
      </c>
      <c r="AX36" s="100">
        <v>0.50167220000000001</v>
      </c>
      <c r="AY36" s="100">
        <v>2.2006234999999998</v>
      </c>
      <c r="AZ36" s="100">
        <v>2.9821073999999999</v>
      </c>
      <c r="BA36" s="100">
        <v>3.7950664000000001</v>
      </c>
      <c r="BB36" s="100">
        <v>9.0241343000000001</v>
      </c>
      <c r="BC36" s="100">
        <v>19.833947999999999</v>
      </c>
      <c r="BD36" s="100">
        <v>35.092567000000003</v>
      </c>
      <c r="BE36" s="100">
        <v>72.646658000000002</v>
      </c>
      <c r="BF36" s="100">
        <v>113.34913</v>
      </c>
      <c r="BG36" s="100">
        <v>206.70391000000001</v>
      </c>
      <c r="BH36" s="100">
        <v>357.31272000000001</v>
      </c>
      <c r="BI36" s="100">
        <v>601.83486000000005</v>
      </c>
      <c r="BJ36" s="100">
        <v>945.48871999999994</v>
      </c>
      <c r="BK36" s="100">
        <v>1208.6614</v>
      </c>
      <c r="BL36" s="100">
        <v>2148.5149000000001</v>
      </c>
      <c r="BM36" s="100">
        <v>55.537309</v>
      </c>
      <c r="BN36" s="100">
        <v>132.60164</v>
      </c>
      <c r="BO36" s="128"/>
      <c r="BP36" s="117">
        <v>1929</v>
      </c>
    </row>
    <row r="37" spans="1:68">
      <c r="A37" s="128"/>
      <c r="B37" s="117">
        <v>1930</v>
      </c>
      <c r="C37" s="100">
        <v>1.5757958000000001</v>
      </c>
      <c r="D37" s="100">
        <v>0.30599759999999998</v>
      </c>
      <c r="E37" s="100">
        <v>0.32808399999999999</v>
      </c>
      <c r="F37" s="100">
        <v>0.96774190000000004</v>
      </c>
      <c r="G37" s="100">
        <v>2.7710425999999999</v>
      </c>
      <c r="H37" s="100">
        <v>1.8996960000000001</v>
      </c>
      <c r="I37" s="100">
        <v>2.5</v>
      </c>
      <c r="J37" s="100">
        <v>10.989011</v>
      </c>
      <c r="K37" s="100">
        <v>18.157661999999998</v>
      </c>
      <c r="L37" s="100">
        <v>23.036649000000001</v>
      </c>
      <c r="M37" s="100">
        <v>66.237942000000004</v>
      </c>
      <c r="N37" s="100">
        <v>120.46332</v>
      </c>
      <c r="O37" s="100">
        <v>181.25</v>
      </c>
      <c r="P37" s="100">
        <v>320.71269000000001</v>
      </c>
      <c r="Q37" s="100">
        <v>482.17317000000003</v>
      </c>
      <c r="R37" s="100">
        <v>904.92957999999999</v>
      </c>
      <c r="S37" s="100">
        <v>1181.8181999999999</v>
      </c>
      <c r="T37" s="100">
        <v>1387.7551000000001</v>
      </c>
      <c r="U37" s="100">
        <v>49.858890000000002</v>
      </c>
      <c r="V37" s="100">
        <v>113.33441999999999</v>
      </c>
      <c r="W37" s="128"/>
      <c r="X37" s="117">
        <v>1930</v>
      </c>
      <c r="Y37" s="100">
        <v>0.3288392</v>
      </c>
      <c r="Z37" s="100">
        <v>0.63051699999999999</v>
      </c>
      <c r="AA37" s="100">
        <v>1.0186757</v>
      </c>
      <c r="AB37" s="100">
        <v>1.6578249</v>
      </c>
      <c r="AC37" s="100">
        <v>1.4986885999999999</v>
      </c>
      <c r="AD37" s="100">
        <v>3.6915505</v>
      </c>
      <c r="AE37" s="100">
        <v>5.8455114999999997</v>
      </c>
      <c r="AF37" s="100">
        <v>8.8013411999999995</v>
      </c>
      <c r="AG37" s="100">
        <v>21.749189999999999</v>
      </c>
      <c r="AH37" s="100">
        <v>42.269188</v>
      </c>
      <c r="AI37" s="100">
        <v>77.860528000000002</v>
      </c>
      <c r="AJ37" s="100">
        <v>130.81862000000001</v>
      </c>
      <c r="AK37" s="100">
        <v>215.29745</v>
      </c>
      <c r="AL37" s="100">
        <v>352.00974000000002</v>
      </c>
      <c r="AM37" s="100">
        <v>570.67138</v>
      </c>
      <c r="AN37" s="100">
        <v>971.42857000000004</v>
      </c>
      <c r="AO37" s="100">
        <v>1239.4366</v>
      </c>
      <c r="AP37" s="100">
        <v>1806.4516000000001</v>
      </c>
      <c r="AQ37" s="100">
        <v>58.723242999999997</v>
      </c>
      <c r="AR37" s="100">
        <v>130.36770000000001</v>
      </c>
      <c r="AS37" s="128"/>
      <c r="AT37" s="117">
        <v>1930</v>
      </c>
      <c r="AU37" s="100">
        <v>0.96556160000000002</v>
      </c>
      <c r="AV37" s="100">
        <v>0.46583849999999999</v>
      </c>
      <c r="AW37" s="100">
        <v>0.66744539999999997</v>
      </c>
      <c r="AX37" s="100">
        <v>1.3080445000000001</v>
      </c>
      <c r="AY37" s="100">
        <v>2.1598272000000001</v>
      </c>
      <c r="AZ37" s="100">
        <v>2.7613411999999999</v>
      </c>
      <c r="BA37" s="100">
        <v>4.1710114999999996</v>
      </c>
      <c r="BB37" s="100">
        <v>9.8905723999999999</v>
      </c>
      <c r="BC37" s="100">
        <v>19.914007999999999</v>
      </c>
      <c r="BD37" s="100">
        <v>32.362459999999999</v>
      </c>
      <c r="BE37" s="100">
        <v>71.899736000000004</v>
      </c>
      <c r="BF37" s="100">
        <v>125.54113</v>
      </c>
      <c r="BG37" s="100">
        <v>197.79714999999999</v>
      </c>
      <c r="BH37" s="100">
        <v>335.66027000000003</v>
      </c>
      <c r="BI37" s="100">
        <v>525.54112999999995</v>
      </c>
      <c r="BJ37" s="100">
        <v>937.94326000000001</v>
      </c>
      <c r="BK37" s="100">
        <v>1212.9277999999999</v>
      </c>
      <c r="BL37" s="100">
        <v>1621.6215999999999</v>
      </c>
      <c r="BM37" s="100">
        <v>54.203352000000002</v>
      </c>
      <c r="BN37" s="100">
        <v>122.10518</v>
      </c>
      <c r="BO37" s="128"/>
      <c r="BP37" s="117">
        <v>1930</v>
      </c>
    </row>
    <row r="38" spans="1:68">
      <c r="A38" s="128"/>
      <c r="B38" s="118">
        <v>1931</v>
      </c>
      <c r="C38" s="100">
        <v>1.2812300000000001</v>
      </c>
      <c r="D38" s="100">
        <v>2.1645021999999998</v>
      </c>
      <c r="E38" s="100">
        <v>1.2915725</v>
      </c>
      <c r="F38" s="100">
        <v>0.96246390000000004</v>
      </c>
      <c r="G38" s="100">
        <v>1.7211704000000001</v>
      </c>
      <c r="H38" s="100">
        <v>3.7537538000000001</v>
      </c>
      <c r="I38" s="100">
        <v>4.1152262999999998</v>
      </c>
      <c r="J38" s="100">
        <v>10.247652</v>
      </c>
      <c r="K38" s="100">
        <v>15.317287</v>
      </c>
      <c r="L38" s="100">
        <v>28.089887999999998</v>
      </c>
      <c r="M38" s="100">
        <v>62.732919000000003</v>
      </c>
      <c r="N38" s="100">
        <v>123.17167000000001</v>
      </c>
      <c r="O38" s="100">
        <v>177.71883</v>
      </c>
      <c r="P38" s="100">
        <v>332.96703000000002</v>
      </c>
      <c r="Q38" s="100">
        <v>599.35379999999998</v>
      </c>
      <c r="R38" s="100">
        <v>947.71241999999995</v>
      </c>
      <c r="S38" s="100">
        <v>1284.6153999999999</v>
      </c>
      <c r="T38" s="100">
        <v>1886.7925</v>
      </c>
      <c r="U38" s="100">
        <v>55.702758000000003</v>
      </c>
      <c r="V38" s="100">
        <v>127.52826</v>
      </c>
      <c r="W38" s="128"/>
      <c r="X38" s="118">
        <v>1931</v>
      </c>
      <c r="Y38" s="100">
        <v>1.0023388</v>
      </c>
      <c r="Z38" s="100">
        <v>0.95419849999999995</v>
      </c>
      <c r="AA38" s="100">
        <v>1.0036802</v>
      </c>
      <c r="AB38" s="100">
        <v>1.3127667000000001</v>
      </c>
      <c r="AC38" s="100">
        <v>1.4641287999999999</v>
      </c>
      <c r="AD38" s="100">
        <v>1.2234910000000001</v>
      </c>
      <c r="AE38" s="100">
        <v>3.7625418000000002</v>
      </c>
      <c r="AF38" s="100">
        <v>9.1934810000000002</v>
      </c>
      <c r="AG38" s="100">
        <v>23.097826000000001</v>
      </c>
      <c r="AH38" s="100">
        <v>39.892183000000003</v>
      </c>
      <c r="AI38" s="100">
        <v>78.482668000000004</v>
      </c>
      <c r="AJ38" s="100">
        <v>98.658248</v>
      </c>
      <c r="AK38" s="100">
        <v>220.58824000000001</v>
      </c>
      <c r="AL38" s="100">
        <v>387.70686000000001</v>
      </c>
      <c r="AM38" s="100">
        <v>630.87248</v>
      </c>
      <c r="AN38" s="100">
        <v>954.24837000000002</v>
      </c>
      <c r="AO38" s="100">
        <v>1452.0547999999999</v>
      </c>
      <c r="AP38" s="100">
        <v>2214.2856999999999</v>
      </c>
      <c r="AQ38" s="100">
        <v>63.145415</v>
      </c>
      <c r="AR38" s="100">
        <v>140.59402</v>
      </c>
      <c r="AS38" s="128"/>
      <c r="AT38" s="118">
        <v>1931</v>
      </c>
      <c r="AU38" s="100">
        <v>1.1447261</v>
      </c>
      <c r="AV38" s="100">
        <v>1.5678896</v>
      </c>
      <c r="AW38" s="100">
        <v>1.1501806999999999</v>
      </c>
      <c r="AX38" s="100">
        <v>1.1356261999999999</v>
      </c>
      <c r="AY38" s="100">
        <v>1.5965939</v>
      </c>
      <c r="AZ38" s="100">
        <v>2.5410477</v>
      </c>
      <c r="BA38" s="100">
        <v>3.9402737000000001</v>
      </c>
      <c r="BB38" s="100">
        <v>9.7148891000000006</v>
      </c>
      <c r="BC38" s="100">
        <v>19.140885999999998</v>
      </c>
      <c r="BD38" s="100">
        <v>33.831629</v>
      </c>
      <c r="BE38" s="100">
        <v>70.404587000000006</v>
      </c>
      <c r="BF38" s="100">
        <v>111.06780999999999</v>
      </c>
      <c r="BG38" s="100">
        <v>198.73817</v>
      </c>
      <c r="BH38" s="100">
        <v>359.33940999999999</v>
      </c>
      <c r="BI38" s="100">
        <v>614.81480999999997</v>
      </c>
      <c r="BJ38" s="100">
        <v>950.98039000000006</v>
      </c>
      <c r="BK38" s="100">
        <v>1373.1884</v>
      </c>
      <c r="BL38" s="100">
        <v>2073.1707000000001</v>
      </c>
      <c r="BM38" s="100">
        <v>59.358001999999999</v>
      </c>
      <c r="BN38" s="100">
        <v>134.37304</v>
      </c>
      <c r="BO38" s="128"/>
      <c r="BP38" s="118">
        <v>1931</v>
      </c>
    </row>
    <row r="39" spans="1:68">
      <c r="A39" s="128"/>
      <c r="B39" s="118">
        <v>1932</v>
      </c>
      <c r="C39" s="100">
        <v>1.3166557000000001</v>
      </c>
      <c r="D39" s="100">
        <v>1.5683814</v>
      </c>
      <c r="E39" s="100">
        <v>1.2742912</v>
      </c>
      <c r="F39" s="100">
        <v>0.64061500000000005</v>
      </c>
      <c r="G39" s="100">
        <v>3.0643514000000001</v>
      </c>
      <c r="H39" s="100">
        <v>2.9607698</v>
      </c>
      <c r="I39" s="100">
        <v>4.0338846000000004</v>
      </c>
      <c r="J39" s="100">
        <v>8.6730269</v>
      </c>
      <c r="K39" s="100">
        <v>21.175453999999998</v>
      </c>
      <c r="L39" s="100">
        <v>45.251119000000003</v>
      </c>
      <c r="M39" s="100">
        <v>67.307692000000003</v>
      </c>
      <c r="N39" s="100">
        <v>113.39422</v>
      </c>
      <c r="O39" s="100">
        <v>200.87719000000001</v>
      </c>
      <c r="P39" s="100">
        <v>337.33623999999998</v>
      </c>
      <c r="Q39" s="100">
        <v>532.71028000000001</v>
      </c>
      <c r="R39" s="100">
        <v>871.95122000000003</v>
      </c>
      <c r="S39" s="100">
        <v>1388.0597</v>
      </c>
      <c r="T39" s="100">
        <v>1736.8421000000001</v>
      </c>
      <c r="U39" s="100">
        <v>57.252251000000001</v>
      </c>
      <c r="V39" s="100">
        <v>125.44262999999999</v>
      </c>
      <c r="W39" s="128"/>
      <c r="X39" s="118">
        <v>1932</v>
      </c>
      <c r="Y39" s="100">
        <v>0.68917989999999996</v>
      </c>
      <c r="Z39" s="100">
        <v>0.64370780000000005</v>
      </c>
      <c r="AA39" s="100">
        <v>0.99337750000000002</v>
      </c>
      <c r="AB39" s="100">
        <v>0.98039220000000005</v>
      </c>
      <c r="AC39" s="100">
        <v>1.431127</v>
      </c>
      <c r="AD39" s="100">
        <v>2.4154589</v>
      </c>
      <c r="AE39" s="100">
        <v>4.5871560000000002</v>
      </c>
      <c r="AF39" s="100">
        <v>6.7539046000000003</v>
      </c>
      <c r="AG39" s="100">
        <v>15.915119000000001</v>
      </c>
      <c r="AH39" s="100">
        <v>42.297649999999997</v>
      </c>
      <c r="AI39" s="100">
        <v>78.481013000000004</v>
      </c>
      <c r="AJ39" s="100">
        <v>112.75272</v>
      </c>
      <c r="AK39" s="100">
        <v>222.52251999999999</v>
      </c>
      <c r="AL39" s="100">
        <v>404.59769999999997</v>
      </c>
      <c r="AM39" s="100">
        <v>627.22852999999998</v>
      </c>
      <c r="AN39" s="100">
        <v>1029.7619</v>
      </c>
      <c r="AO39" s="100">
        <v>1313.3333</v>
      </c>
      <c r="AP39" s="100">
        <v>2473.6842000000001</v>
      </c>
      <c r="AQ39" s="100">
        <v>66.487306000000004</v>
      </c>
      <c r="AR39" s="100">
        <v>144.60184000000001</v>
      </c>
      <c r="AS39" s="128"/>
      <c r="AT39" s="118">
        <v>1932</v>
      </c>
      <c r="AU39" s="100">
        <v>1.0101009999999999</v>
      </c>
      <c r="AV39" s="100">
        <v>1.1119935999999999</v>
      </c>
      <c r="AW39" s="100">
        <v>1.1365481</v>
      </c>
      <c r="AX39" s="100">
        <v>0.80879970000000001</v>
      </c>
      <c r="AY39" s="100">
        <v>2.2679692999999999</v>
      </c>
      <c r="AZ39" s="100">
        <v>2.6995757999999999</v>
      </c>
      <c r="BA39" s="100">
        <v>4.3059257999999998</v>
      </c>
      <c r="BB39" s="100">
        <v>7.7005347999999998</v>
      </c>
      <c r="BC39" s="100">
        <v>18.575175000000002</v>
      </c>
      <c r="BD39" s="100">
        <v>43.810493999999998</v>
      </c>
      <c r="BE39" s="100">
        <v>72.749691999999996</v>
      </c>
      <c r="BF39" s="100">
        <v>113.07692</v>
      </c>
      <c r="BG39" s="100">
        <v>211.55556000000001</v>
      </c>
      <c r="BH39" s="100">
        <v>370.10077999999999</v>
      </c>
      <c r="BI39" s="100">
        <v>579.03098</v>
      </c>
      <c r="BJ39" s="100">
        <v>951.80723</v>
      </c>
      <c r="BK39" s="100">
        <v>1348.5915</v>
      </c>
      <c r="BL39" s="100">
        <v>2157.8946999999998</v>
      </c>
      <c r="BM39" s="100">
        <v>61.792968999999999</v>
      </c>
      <c r="BN39" s="100">
        <v>135.66064</v>
      </c>
      <c r="BO39" s="128"/>
      <c r="BP39" s="118">
        <v>1932</v>
      </c>
    </row>
    <row r="40" spans="1:68">
      <c r="A40" s="128"/>
      <c r="B40" s="118">
        <v>1933</v>
      </c>
      <c r="C40" s="100">
        <v>2.3825731999999999</v>
      </c>
      <c r="D40" s="100">
        <v>1.2654223</v>
      </c>
      <c r="E40" s="100">
        <v>0</v>
      </c>
      <c r="F40" s="100">
        <v>2.2580645000000001</v>
      </c>
      <c r="G40" s="100">
        <v>1.6806722999999999</v>
      </c>
      <c r="H40" s="100">
        <v>3.2667877000000001</v>
      </c>
      <c r="I40" s="100">
        <v>3.9745628000000002</v>
      </c>
      <c r="J40" s="100">
        <v>9.1264667999999993</v>
      </c>
      <c r="K40" s="100">
        <v>18.103448</v>
      </c>
      <c r="L40" s="100">
        <v>38.998556000000001</v>
      </c>
      <c r="M40" s="100">
        <v>66.705675999999997</v>
      </c>
      <c r="N40" s="100">
        <v>110.69837</v>
      </c>
      <c r="O40" s="100">
        <v>212.2807</v>
      </c>
      <c r="P40" s="100">
        <v>347.40260000000001</v>
      </c>
      <c r="Q40" s="100">
        <v>572.07207000000005</v>
      </c>
      <c r="R40" s="100">
        <v>880.34187999999995</v>
      </c>
      <c r="S40" s="100">
        <v>1381.2950000000001</v>
      </c>
      <c r="T40" s="100">
        <v>1666.6667</v>
      </c>
      <c r="U40" s="100">
        <v>59.2498</v>
      </c>
      <c r="V40" s="100">
        <v>125.90528999999999</v>
      </c>
      <c r="W40" s="128"/>
      <c r="X40" s="118">
        <v>1933</v>
      </c>
      <c r="Y40" s="100">
        <v>0.35688789999999998</v>
      </c>
      <c r="Z40" s="100">
        <v>0.64956150000000001</v>
      </c>
      <c r="AA40" s="100">
        <v>1.9524893999999999</v>
      </c>
      <c r="AB40" s="100">
        <v>2.3026315999999998</v>
      </c>
      <c r="AC40" s="100">
        <v>2.4552787999999999</v>
      </c>
      <c r="AD40" s="100">
        <v>3.1458906999999998</v>
      </c>
      <c r="AE40" s="100">
        <v>6.2421972999999999</v>
      </c>
      <c r="AF40" s="100">
        <v>14.437367</v>
      </c>
      <c r="AG40" s="100">
        <v>15.277172</v>
      </c>
      <c r="AH40" s="100">
        <v>49.270989999999998</v>
      </c>
      <c r="AI40" s="100">
        <v>95.561036000000001</v>
      </c>
      <c r="AJ40" s="100">
        <v>130.79848000000001</v>
      </c>
      <c r="AK40" s="100">
        <v>212.68989999999999</v>
      </c>
      <c r="AL40" s="100">
        <v>385.80930999999998</v>
      </c>
      <c r="AM40" s="100">
        <v>637.5</v>
      </c>
      <c r="AN40" s="100">
        <v>1049.3151</v>
      </c>
      <c r="AO40" s="100">
        <v>1602.5641000000001</v>
      </c>
      <c r="AP40" s="100">
        <v>2341.4634000000001</v>
      </c>
      <c r="AQ40" s="100">
        <v>72.302081000000001</v>
      </c>
      <c r="AR40" s="100">
        <v>150.99294</v>
      </c>
      <c r="AS40" s="128"/>
      <c r="AT40" s="118">
        <v>1933</v>
      </c>
      <c r="AU40" s="100">
        <v>1.3937282</v>
      </c>
      <c r="AV40" s="100">
        <v>0.96153849999999996</v>
      </c>
      <c r="AW40" s="100">
        <v>0.95754870000000003</v>
      </c>
      <c r="AX40" s="100">
        <v>2.2801303000000002</v>
      </c>
      <c r="AY40" s="100">
        <v>2.0597322</v>
      </c>
      <c r="AZ40" s="100">
        <v>3.208758</v>
      </c>
      <c r="BA40" s="100">
        <v>5.0823337999999998</v>
      </c>
      <c r="BB40" s="100">
        <v>11.812715000000001</v>
      </c>
      <c r="BC40" s="100">
        <v>16.699197999999999</v>
      </c>
      <c r="BD40" s="100">
        <v>44.023609999999998</v>
      </c>
      <c r="BE40" s="100">
        <v>80.756529999999998</v>
      </c>
      <c r="BF40" s="100">
        <v>120.63133999999999</v>
      </c>
      <c r="BG40" s="100">
        <v>212.48339999999999</v>
      </c>
      <c r="BH40" s="100">
        <v>366.37459000000001</v>
      </c>
      <c r="BI40" s="100">
        <v>604.13476000000003</v>
      </c>
      <c r="BJ40" s="100">
        <v>966.48045000000002</v>
      </c>
      <c r="BK40" s="100">
        <v>1498.3051</v>
      </c>
      <c r="BL40" s="100">
        <v>2056.3380000000002</v>
      </c>
      <c r="BM40" s="100">
        <v>65.673173000000006</v>
      </c>
      <c r="BN40" s="100">
        <v>139.24839</v>
      </c>
      <c r="BO40" s="128"/>
      <c r="BP40" s="118">
        <v>1933</v>
      </c>
    </row>
    <row r="41" spans="1:68">
      <c r="A41" s="128"/>
      <c r="B41" s="118">
        <v>1934</v>
      </c>
      <c r="C41" s="100">
        <v>1.7624251</v>
      </c>
      <c r="D41" s="100">
        <v>0</v>
      </c>
      <c r="E41" s="100">
        <v>0.61900339999999998</v>
      </c>
      <c r="F41" s="100">
        <v>1.6366612</v>
      </c>
      <c r="G41" s="100">
        <v>3.6315615999999999</v>
      </c>
      <c r="H41" s="100">
        <v>4.9910873000000002</v>
      </c>
      <c r="I41" s="100">
        <v>6.2671367</v>
      </c>
      <c r="J41" s="100">
        <v>9.5652173999999999</v>
      </c>
      <c r="K41" s="100">
        <v>22.077922000000001</v>
      </c>
      <c r="L41" s="100">
        <v>35.211267999999997</v>
      </c>
      <c r="M41" s="100">
        <v>56.657223999999999</v>
      </c>
      <c r="N41" s="100">
        <v>123.73372000000001</v>
      </c>
      <c r="O41" s="100">
        <v>229.49388999999999</v>
      </c>
      <c r="P41" s="100">
        <v>372.99034999999998</v>
      </c>
      <c r="Q41" s="100">
        <v>557.83308999999997</v>
      </c>
      <c r="R41" s="100">
        <v>868.27957000000004</v>
      </c>
      <c r="S41" s="100">
        <v>1296.5517</v>
      </c>
      <c r="T41" s="100">
        <v>1704.9179999999999</v>
      </c>
      <c r="U41" s="100">
        <v>61.385905000000001</v>
      </c>
      <c r="V41" s="100">
        <v>126.20013</v>
      </c>
      <c r="W41" s="128"/>
      <c r="X41" s="118">
        <v>1934</v>
      </c>
      <c r="Y41" s="100">
        <v>0.73691969999999996</v>
      </c>
      <c r="Z41" s="100">
        <v>0.65487879999999998</v>
      </c>
      <c r="AA41" s="100">
        <v>1.921845</v>
      </c>
      <c r="AB41" s="100">
        <v>2.0127473999999999</v>
      </c>
      <c r="AC41" s="100">
        <v>1.3633265000000001</v>
      </c>
      <c r="AD41" s="100">
        <v>3.0781070000000001</v>
      </c>
      <c r="AE41" s="100">
        <v>4.5738045999999999</v>
      </c>
      <c r="AF41" s="100">
        <v>9.8585512000000008</v>
      </c>
      <c r="AG41" s="100">
        <v>23.788927000000001</v>
      </c>
      <c r="AH41" s="100">
        <v>47.294002999999996</v>
      </c>
      <c r="AI41" s="100">
        <v>87.372831000000005</v>
      </c>
      <c r="AJ41" s="100">
        <v>113.41735</v>
      </c>
      <c r="AK41" s="100">
        <v>223.39490000000001</v>
      </c>
      <c r="AL41" s="100">
        <v>344.49243999999999</v>
      </c>
      <c r="AM41" s="100">
        <v>631.57894999999996</v>
      </c>
      <c r="AN41" s="100">
        <v>1046.0358000000001</v>
      </c>
      <c r="AO41" s="100">
        <v>1641.9753000000001</v>
      </c>
      <c r="AP41" s="100">
        <v>2011.9048</v>
      </c>
      <c r="AQ41" s="100">
        <v>71.450288999999998</v>
      </c>
      <c r="AR41" s="100">
        <v>144.38398000000001</v>
      </c>
      <c r="AS41" s="128"/>
      <c r="AT41" s="118">
        <v>1934</v>
      </c>
      <c r="AU41" s="100">
        <v>1.261034</v>
      </c>
      <c r="AV41" s="100">
        <v>0.3225286</v>
      </c>
      <c r="AW41" s="100">
        <v>1.2592475999999999</v>
      </c>
      <c r="AX41" s="100">
        <v>1.8223989</v>
      </c>
      <c r="AY41" s="100">
        <v>2.5155123000000001</v>
      </c>
      <c r="AZ41" s="100">
        <v>4.0710585000000004</v>
      </c>
      <c r="BA41" s="100">
        <v>5.4457443000000003</v>
      </c>
      <c r="BB41" s="100">
        <v>9.7129290000000008</v>
      </c>
      <c r="BC41" s="100">
        <v>22.933795</v>
      </c>
      <c r="BD41" s="100">
        <v>41.138483999999998</v>
      </c>
      <c r="BE41" s="100">
        <v>71.594877999999994</v>
      </c>
      <c r="BF41" s="100">
        <v>118.63786</v>
      </c>
      <c r="BG41" s="100">
        <v>226.45642000000001</v>
      </c>
      <c r="BH41" s="100">
        <v>358.79505</v>
      </c>
      <c r="BI41" s="100">
        <v>594.21365000000003</v>
      </c>
      <c r="BJ41" s="100">
        <v>959.37090000000001</v>
      </c>
      <c r="BK41" s="100">
        <v>1478.8273999999999</v>
      </c>
      <c r="BL41" s="100">
        <v>1882.7585999999999</v>
      </c>
      <c r="BM41" s="100">
        <v>66.343187</v>
      </c>
      <c r="BN41" s="100">
        <v>135.80515</v>
      </c>
      <c r="BO41" s="128"/>
      <c r="BP41" s="118">
        <v>1934</v>
      </c>
    </row>
    <row r="42" spans="1:68">
      <c r="A42" s="128"/>
      <c r="B42" s="118">
        <v>1935</v>
      </c>
      <c r="C42" s="100">
        <v>3.9956410999999998</v>
      </c>
      <c r="D42" s="100">
        <v>1.6066838000000001</v>
      </c>
      <c r="E42" s="100">
        <v>0.92392980000000002</v>
      </c>
      <c r="F42" s="100">
        <v>1.6485327999999999</v>
      </c>
      <c r="G42" s="100">
        <v>2.6033192000000001</v>
      </c>
      <c r="H42" s="100">
        <v>3.5174112000000002</v>
      </c>
      <c r="I42" s="100">
        <v>5.4221534</v>
      </c>
      <c r="J42" s="100">
        <v>9.3816631000000008</v>
      </c>
      <c r="K42" s="100">
        <v>19.633507999999999</v>
      </c>
      <c r="L42" s="100">
        <v>39.116428999999997</v>
      </c>
      <c r="M42" s="100">
        <v>67.880795000000006</v>
      </c>
      <c r="N42" s="100">
        <v>109.33148</v>
      </c>
      <c r="O42" s="100">
        <v>224.15290999999999</v>
      </c>
      <c r="P42" s="100">
        <v>387.47345999999999</v>
      </c>
      <c r="Q42" s="100">
        <v>501.43266</v>
      </c>
      <c r="R42" s="100">
        <v>1002.5253</v>
      </c>
      <c r="S42" s="100">
        <v>1256.5789</v>
      </c>
      <c r="T42" s="100">
        <v>1634.9205999999999</v>
      </c>
      <c r="U42" s="100">
        <v>63.102952999999999</v>
      </c>
      <c r="V42" s="100">
        <v>126.70238000000001</v>
      </c>
      <c r="W42" s="128"/>
      <c r="X42" s="118">
        <v>1935</v>
      </c>
      <c r="Y42" s="100">
        <v>2.6475038</v>
      </c>
      <c r="Z42" s="100">
        <v>2.3333333000000001</v>
      </c>
      <c r="AA42" s="100">
        <v>0.94786729999999997</v>
      </c>
      <c r="AB42" s="100">
        <v>2.0415106999999999</v>
      </c>
      <c r="AC42" s="100">
        <v>2.6595745000000002</v>
      </c>
      <c r="AD42" s="100">
        <v>5.6646526000000001</v>
      </c>
      <c r="AE42" s="100">
        <v>5.4076538999999997</v>
      </c>
      <c r="AF42" s="100">
        <v>8.0988916999999994</v>
      </c>
      <c r="AG42" s="100">
        <v>22.825151000000002</v>
      </c>
      <c r="AH42" s="100">
        <v>51.404093000000003</v>
      </c>
      <c r="AI42" s="100">
        <v>87.057457999999997</v>
      </c>
      <c r="AJ42" s="100">
        <v>134.3817</v>
      </c>
      <c r="AK42" s="100">
        <v>230.90278000000001</v>
      </c>
      <c r="AL42" s="100">
        <v>434.46089000000001</v>
      </c>
      <c r="AM42" s="100">
        <v>631.57894999999996</v>
      </c>
      <c r="AN42" s="100">
        <v>1014.2857</v>
      </c>
      <c r="AO42" s="100">
        <v>1575.5814</v>
      </c>
      <c r="AP42" s="100">
        <v>2011.6279</v>
      </c>
      <c r="AQ42" s="100">
        <v>77.083145000000002</v>
      </c>
      <c r="AR42" s="100">
        <v>147.54478</v>
      </c>
      <c r="AS42" s="128"/>
      <c r="AT42" s="118">
        <v>1935</v>
      </c>
      <c r="AU42" s="100">
        <v>3.3351861999999999</v>
      </c>
      <c r="AV42" s="100">
        <v>1.9633508</v>
      </c>
      <c r="AW42" s="100">
        <v>0.93574550000000001</v>
      </c>
      <c r="AX42" s="100">
        <v>1.8419289999999999</v>
      </c>
      <c r="AY42" s="100">
        <v>2.6311461999999999</v>
      </c>
      <c r="AZ42" s="100">
        <v>4.5529048000000003</v>
      </c>
      <c r="BA42" s="100">
        <v>5.4151625000000001</v>
      </c>
      <c r="BB42" s="100">
        <v>8.7401406999999995</v>
      </c>
      <c r="BC42" s="100">
        <v>21.239705000000001</v>
      </c>
      <c r="BD42" s="100">
        <v>45.156762000000001</v>
      </c>
      <c r="BE42" s="100">
        <v>77.227722999999997</v>
      </c>
      <c r="BF42" s="100">
        <v>121.69311999999999</v>
      </c>
      <c r="BG42" s="100">
        <v>227.52931000000001</v>
      </c>
      <c r="BH42" s="100">
        <v>411.01695000000001</v>
      </c>
      <c r="BI42" s="100">
        <v>565.84659999999997</v>
      </c>
      <c r="BJ42" s="100">
        <v>1008.5784</v>
      </c>
      <c r="BK42" s="100">
        <v>1425.9259</v>
      </c>
      <c r="BL42" s="100">
        <v>1852.3489999999999</v>
      </c>
      <c r="BM42" s="100">
        <v>69.994945000000001</v>
      </c>
      <c r="BN42" s="100">
        <v>137.63928000000001</v>
      </c>
      <c r="BO42" s="128"/>
      <c r="BP42" s="118">
        <v>1935</v>
      </c>
    </row>
    <row r="43" spans="1:68">
      <c r="A43" s="128"/>
      <c r="B43" s="118">
        <v>1936</v>
      </c>
      <c r="C43" s="100">
        <v>2.5906736000000001</v>
      </c>
      <c r="D43" s="100">
        <v>1.3033561</v>
      </c>
      <c r="E43" s="100">
        <v>1.5566625000000001</v>
      </c>
      <c r="F43" s="100">
        <v>2.9145078</v>
      </c>
      <c r="G43" s="100">
        <v>1.2949174000000001</v>
      </c>
      <c r="H43" s="100">
        <v>1.3937282</v>
      </c>
      <c r="I43" s="100">
        <v>1.9054878</v>
      </c>
      <c r="J43" s="100">
        <v>7.1189280000000004</v>
      </c>
      <c r="K43" s="100">
        <v>20.210896000000002</v>
      </c>
      <c r="L43" s="100">
        <v>41.704442</v>
      </c>
      <c r="M43" s="100">
        <v>73.157612</v>
      </c>
      <c r="N43" s="100">
        <v>116.02951</v>
      </c>
      <c r="O43" s="100">
        <v>207.75862000000001</v>
      </c>
      <c r="P43" s="100">
        <v>366.98212000000001</v>
      </c>
      <c r="Q43" s="100">
        <v>604.81586000000004</v>
      </c>
      <c r="R43" s="100">
        <v>851.67463999999995</v>
      </c>
      <c r="S43" s="100">
        <v>1243.9023999999999</v>
      </c>
      <c r="T43" s="100">
        <v>1646.1538</v>
      </c>
      <c r="U43" s="100">
        <v>63.661250000000003</v>
      </c>
      <c r="V43" s="100">
        <v>124.85354</v>
      </c>
      <c r="W43" s="128"/>
      <c r="X43" s="118">
        <v>1936</v>
      </c>
      <c r="Y43" s="100">
        <v>3.0828516000000001</v>
      </c>
      <c r="Z43" s="100">
        <v>1.35318</v>
      </c>
      <c r="AA43" s="100">
        <v>0.31816739999999999</v>
      </c>
      <c r="AB43" s="100">
        <v>1.0056989999999999</v>
      </c>
      <c r="AC43" s="100">
        <v>3.6219953999999999</v>
      </c>
      <c r="AD43" s="100">
        <v>2.9563931999999999</v>
      </c>
      <c r="AE43" s="100">
        <v>4.1390728000000001</v>
      </c>
      <c r="AF43" s="100">
        <v>10.651896000000001</v>
      </c>
      <c r="AG43" s="100">
        <v>27.050236000000002</v>
      </c>
      <c r="AH43" s="100">
        <v>51.258155000000002</v>
      </c>
      <c r="AI43" s="100">
        <v>90.398651999999998</v>
      </c>
      <c r="AJ43" s="100">
        <v>149.65517</v>
      </c>
      <c r="AK43" s="100">
        <v>241.02564000000001</v>
      </c>
      <c r="AL43" s="100">
        <v>382.23140000000001</v>
      </c>
      <c r="AM43" s="100">
        <v>643.46591000000001</v>
      </c>
      <c r="AN43" s="100">
        <v>1118.1818000000001</v>
      </c>
      <c r="AO43" s="100">
        <v>1654.2553</v>
      </c>
      <c r="AP43" s="100">
        <v>2022.9884999999999</v>
      </c>
      <c r="AQ43" s="100">
        <v>80.876637000000002</v>
      </c>
      <c r="AR43" s="100">
        <v>151.94273999999999</v>
      </c>
      <c r="AS43" s="128"/>
      <c r="AT43" s="118">
        <v>1936</v>
      </c>
      <c r="AU43" s="100">
        <v>2.8317915999999999</v>
      </c>
      <c r="AV43" s="100">
        <v>1.3278007999999999</v>
      </c>
      <c r="AW43" s="100">
        <v>0.94413849999999999</v>
      </c>
      <c r="AX43" s="100">
        <v>1.9766101</v>
      </c>
      <c r="AY43" s="100">
        <v>2.4485798000000001</v>
      </c>
      <c r="AZ43" s="100">
        <v>2.1520803000000002</v>
      </c>
      <c r="BA43" s="100">
        <v>2.9761905</v>
      </c>
      <c r="BB43" s="100">
        <v>8.8701162</v>
      </c>
      <c r="BC43" s="100">
        <v>23.669924000000002</v>
      </c>
      <c r="BD43" s="100">
        <v>46.415441000000001</v>
      </c>
      <c r="BE43" s="100">
        <v>81.593406999999999</v>
      </c>
      <c r="BF43" s="100">
        <v>132.60795999999999</v>
      </c>
      <c r="BG43" s="100">
        <v>224.46351999999999</v>
      </c>
      <c r="BH43" s="100">
        <v>374.67430999999999</v>
      </c>
      <c r="BI43" s="100">
        <v>624.11347999999998</v>
      </c>
      <c r="BJ43" s="100">
        <v>988.34499000000005</v>
      </c>
      <c r="BK43" s="100">
        <v>1463.0681999999999</v>
      </c>
      <c r="BL43" s="100">
        <v>1861.8421000000001</v>
      </c>
      <c r="BM43" s="100">
        <v>72.155670999999998</v>
      </c>
      <c r="BN43" s="100">
        <v>139.07257000000001</v>
      </c>
      <c r="BO43" s="128"/>
      <c r="BP43" s="118">
        <v>1936</v>
      </c>
    </row>
    <row r="44" spans="1:68">
      <c r="A44" s="128"/>
      <c r="B44" s="118">
        <v>1937</v>
      </c>
      <c r="C44" s="100">
        <v>2.1969973999999999</v>
      </c>
      <c r="D44" s="100">
        <v>0.66777960000000003</v>
      </c>
      <c r="E44" s="100">
        <v>0.94756790000000002</v>
      </c>
      <c r="F44" s="100">
        <v>1.9157088</v>
      </c>
      <c r="G44" s="100">
        <v>2.9051000999999999</v>
      </c>
      <c r="H44" s="100">
        <v>2.4063251999999999</v>
      </c>
      <c r="I44" s="100">
        <v>4.1260314999999999</v>
      </c>
      <c r="J44" s="100">
        <v>13.114754</v>
      </c>
      <c r="K44" s="100">
        <v>20.044543000000001</v>
      </c>
      <c r="L44" s="100">
        <v>33.527045000000001</v>
      </c>
      <c r="M44" s="100">
        <v>64.364206999999993</v>
      </c>
      <c r="N44" s="100">
        <v>117.79935</v>
      </c>
      <c r="O44" s="100">
        <v>232.14286000000001</v>
      </c>
      <c r="P44" s="100">
        <v>336.79834</v>
      </c>
      <c r="Q44" s="100">
        <v>531.64557000000002</v>
      </c>
      <c r="R44" s="100">
        <v>967.66744000000006</v>
      </c>
      <c r="S44" s="100">
        <v>1235.9550999999999</v>
      </c>
      <c r="T44" s="100">
        <v>1796.875</v>
      </c>
      <c r="U44" s="100">
        <v>64.452730000000003</v>
      </c>
      <c r="V44" s="100">
        <v>126.99155</v>
      </c>
      <c r="W44" s="128"/>
      <c r="X44" s="118">
        <v>1937</v>
      </c>
      <c r="Y44" s="100">
        <v>3.0429821000000001</v>
      </c>
      <c r="Z44" s="100">
        <v>0.69589420000000002</v>
      </c>
      <c r="AA44" s="100">
        <v>0.96525099999999997</v>
      </c>
      <c r="AB44" s="100">
        <v>3.6423841000000001</v>
      </c>
      <c r="AC44" s="100">
        <v>3.2797638999999998</v>
      </c>
      <c r="AD44" s="100">
        <v>4.6965317999999998</v>
      </c>
      <c r="AE44" s="100">
        <v>6.5386186999999998</v>
      </c>
      <c r="AF44" s="100">
        <v>12.319456000000001</v>
      </c>
      <c r="AG44" s="100">
        <v>34.647033</v>
      </c>
      <c r="AH44" s="100">
        <v>49.590536999999998</v>
      </c>
      <c r="AI44" s="100">
        <v>96.686582999999999</v>
      </c>
      <c r="AJ44" s="100">
        <v>144.57029</v>
      </c>
      <c r="AK44" s="100">
        <v>252.51678000000001</v>
      </c>
      <c r="AL44" s="100">
        <v>391.30435</v>
      </c>
      <c r="AM44" s="100">
        <v>681.37931000000003</v>
      </c>
      <c r="AN44" s="100">
        <v>1041.5754999999999</v>
      </c>
      <c r="AO44" s="100">
        <v>1463.7681</v>
      </c>
      <c r="AP44" s="100">
        <v>2000</v>
      </c>
      <c r="AQ44" s="100">
        <v>83.390112000000002</v>
      </c>
      <c r="AR44" s="100">
        <v>149.6053</v>
      </c>
      <c r="AS44" s="128"/>
      <c r="AT44" s="118">
        <v>1937</v>
      </c>
      <c r="AU44" s="100">
        <v>2.6119403000000001</v>
      </c>
      <c r="AV44" s="100">
        <v>0.68154709999999996</v>
      </c>
      <c r="AW44" s="100">
        <v>0.9563277</v>
      </c>
      <c r="AX44" s="100">
        <v>2.7633290000000001</v>
      </c>
      <c r="AY44" s="100">
        <v>3.0909387000000001</v>
      </c>
      <c r="AZ44" s="100">
        <v>3.5229875000000002</v>
      </c>
      <c r="BA44" s="100">
        <v>5.2806571</v>
      </c>
      <c r="BB44" s="100">
        <v>12.724239000000001</v>
      </c>
      <c r="BC44" s="100">
        <v>27.448397</v>
      </c>
      <c r="BD44" s="100">
        <v>41.488162000000003</v>
      </c>
      <c r="BE44" s="100">
        <v>80.223881000000006</v>
      </c>
      <c r="BF44" s="100">
        <v>130.99145999999999</v>
      </c>
      <c r="BG44" s="100">
        <v>242.39865</v>
      </c>
      <c r="BH44" s="100">
        <v>364.42849999999999</v>
      </c>
      <c r="BI44" s="100">
        <v>607.24234000000001</v>
      </c>
      <c r="BJ44" s="100">
        <v>1005.6180000000001</v>
      </c>
      <c r="BK44" s="100">
        <v>1358.4416000000001</v>
      </c>
      <c r="BL44" s="100">
        <v>1915.0327</v>
      </c>
      <c r="BM44" s="100">
        <v>73.804787000000005</v>
      </c>
      <c r="BN44" s="100">
        <v>138.70331999999999</v>
      </c>
      <c r="BO44" s="128"/>
      <c r="BP44" s="118">
        <v>1937</v>
      </c>
    </row>
    <row r="45" spans="1:68">
      <c r="A45" s="128"/>
      <c r="B45" s="118">
        <v>1938</v>
      </c>
      <c r="C45" s="100">
        <v>3.9596832000000002</v>
      </c>
      <c r="D45" s="100">
        <v>1.0341262</v>
      </c>
      <c r="E45" s="100">
        <v>2.8662420000000002</v>
      </c>
      <c r="F45" s="100">
        <v>3.1357792</v>
      </c>
      <c r="G45" s="100">
        <v>2.9220779000000001</v>
      </c>
      <c r="H45" s="100">
        <v>2.7045300999999999</v>
      </c>
      <c r="I45" s="100">
        <v>4.4020542999999996</v>
      </c>
      <c r="J45" s="100">
        <v>11.707711</v>
      </c>
      <c r="K45" s="100">
        <v>12.917595</v>
      </c>
      <c r="L45" s="100">
        <v>38.770052999999997</v>
      </c>
      <c r="M45" s="100">
        <v>63.797468000000002</v>
      </c>
      <c r="N45" s="100">
        <v>123.34802000000001</v>
      </c>
      <c r="O45" s="100">
        <v>214.58161000000001</v>
      </c>
      <c r="P45" s="100">
        <v>354.40415000000002</v>
      </c>
      <c r="Q45" s="100">
        <v>626.90706999999998</v>
      </c>
      <c r="R45" s="100">
        <v>951.11111000000005</v>
      </c>
      <c r="S45" s="100">
        <v>1281.25</v>
      </c>
      <c r="T45" s="100">
        <v>1800</v>
      </c>
      <c r="U45" s="100">
        <v>68.047675999999996</v>
      </c>
      <c r="V45" s="100">
        <v>130.73969</v>
      </c>
      <c r="W45" s="128"/>
      <c r="X45" s="118">
        <v>1938</v>
      </c>
      <c r="Y45" s="100">
        <v>2.9917726</v>
      </c>
      <c r="Z45" s="100">
        <v>0</v>
      </c>
      <c r="AA45" s="100">
        <v>0.97276260000000003</v>
      </c>
      <c r="AB45" s="100">
        <v>1.6254876</v>
      </c>
      <c r="AC45" s="100">
        <v>2.3094687999999999</v>
      </c>
      <c r="AD45" s="100">
        <v>3.8965638999999999</v>
      </c>
      <c r="AE45" s="100">
        <v>7.9808459999999997</v>
      </c>
      <c r="AF45" s="100">
        <v>11.440678</v>
      </c>
      <c r="AG45" s="100">
        <v>25.674499999999998</v>
      </c>
      <c r="AH45" s="100">
        <v>48.539326000000003</v>
      </c>
      <c r="AI45" s="100">
        <v>102.34987</v>
      </c>
      <c r="AJ45" s="100">
        <v>144.70284000000001</v>
      </c>
      <c r="AK45" s="100">
        <v>240.39248000000001</v>
      </c>
      <c r="AL45" s="100">
        <v>396.39640000000003</v>
      </c>
      <c r="AM45" s="100">
        <v>683.93093999999996</v>
      </c>
      <c r="AN45" s="100">
        <v>1088.4211</v>
      </c>
      <c r="AO45" s="100">
        <v>1610.6195</v>
      </c>
      <c r="AP45" s="100">
        <v>2255.5556000000001</v>
      </c>
      <c r="AQ45" s="100">
        <v>86.756248999999997</v>
      </c>
      <c r="AR45" s="100">
        <v>155.95187000000001</v>
      </c>
      <c r="AS45" s="128"/>
      <c r="AT45" s="118">
        <v>1938</v>
      </c>
      <c r="AU45" s="100">
        <v>3.4849595999999998</v>
      </c>
      <c r="AV45" s="100">
        <v>0.52826200000000001</v>
      </c>
      <c r="AW45" s="100">
        <v>1.9280206</v>
      </c>
      <c r="AX45" s="100">
        <v>2.3942538</v>
      </c>
      <c r="AY45" s="100">
        <v>2.6182294000000002</v>
      </c>
      <c r="AZ45" s="100">
        <v>3.2866285999999998</v>
      </c>
      <c r="BA45" s="100">
        <v>6.1162080000000003</v>
      </c>
      <c r="BB45" s="100">
        <v>11.577424000000001</v>
      </c>
      <c r="BC45" s="100">
        <v>19.370460000000001</v>
      </c>
      <c r="BD45" s="100">
        <v>43.633923000000003</v>
      </c>
      <c r="BE45" s="100">
        <v>82.776349999999994</v>
      </c>
      <c r="BF45" s="100">
        <v>133.88587999999999</v>
      </c>
      <c r="BG45" s="100">
        <v>227.57202000000001</v>
      </c>
      <c r="BH45" s="100">
        <v>375.76375000000002</v>
      </c>
      <c r="BI45" s="100">
        <v>656.03799000000004</v>
      </c>
      <c r="BJ45" s="100">
        <v>1021.6215999999999</v>
      </c>
      <c r="BK45" s="100">
        <v>1459.3300999999999</v>
      </c>
      <c r="BL45" s="100">
        <v>2064.5160999999998</v>
      </c>
      <c r="BM45" s="100">
        <v>77.291044999999997</v>
      </c>
      <c r="BN45" s="100">
        <v>144.13552000000001</v>
      </c>
      <c r="BO45" s="128"/>
      <c r="BP45" s="118">
        <v>1938</v>
      </c>
    </row>
    <row r="46" spans="1:68">
      <c r="A46" s="128"/>
      <c r="B46" s="118">
        <v>1939</v>
      </c>
      <c r="C46" s="100">
        <v>1.7568516999999999</v>
      </c>
      <c r="D46" s="100">
        <v>0.35587190000000002</v>
      </c>
      <c r="E46" s="100">
        <v>0.63877360000000005</v>
      </c>
      <c r="F46" s="100">
        <v>1.2364759999999999</v>
      </c>
      <c r="G46" s="100">
        <v>1.9756338</v>
      </c>
      <c r="H46" s="100">
        <v>5.3015242000000002</v>
      </c>
      <c r="I46" s="100">
        <v>3.9483130000000002</v>
      </c>
      <c r="J46" s="100">
        <v>8.3234244999999998</v>
      </c>
      <c r="K46" s="100">
        <v>18.641811000000001</v>
      </c>
      <c r="L46" s="100">
        <v>33.958891999999999</v>
      </c>
      <c r="M46" s="100">
        <v>72.906403999999995</v>
      </c>
      <c r="N46" s="100">
        <v>113.74696</v>
      </c>
      <c r="O46" s="100">
        <v>201.45043999999999</v>
      </c>
      <c r="P46" s="100">
        <v>369.98971999999998</v>
      </c>
      <c r="Q46" s="100">
        <v>585.39945</v>
      </c>
      <c r="R46" s="100">
        <v>980.56155999999999</v>
      </c>
      <c r="S46" s="100">
        <v>1227.7228</v>
      </c>
      <c r="T46" s="100">
        <v>2151.5151999999998</v>
      </c>
      <c r="U46" s="100">
        <v>68.082447999999999</v>
      </c>
      <c r="V46" s="100">
        <v>133.60802000000001</v>
      </c>
      <c r="W46" s="128"/>
      <c r="X46" s="118">
        <v>1939</v>
      </c>
      <c r="Y46" s="100">
        <v>2.1865888999999998</v>
      </c>
      <c r="Z46" s="100">
        <v>1.8545993999999999</v>
      </c>
      <c r="AA46" s="100">
        <v>0.65316790000000002</v>
      </c>
      <c r="AB46" s="100">
        <v>2.8744809999999998</v>
      </c>
      <c r="AC46" s="100">
        <v>0.67181729999999995</v>
      </c>
      <c r="AD46" s="100">
        <v>5.1440329</v>
      </c>
      <c r="AE46" s="100">
        <v>5.0563982999999997</v>
      </c>
      <c r="AF46" s="100">
        <v>13.924051</v>
      </c>
      <c r="AG46" s="100">
        <v>29.308835999999999</v>
      </c>
      <c r="AH46" s="100">
        <v>54.222222000000002</v>
      </c>
      <c r="AI46" s="100">
        <v>90.909091000000004</v>
      </c>
      <c r="AJ46" s="100">
        <v>132.58286000000001</v>
      </c>
      <c r="AK46" s="100">
        <v>215.25020000000001</v>
      </c>
      <c r="AL46" s="100">
        <v>419.13215000000002</v>
      </c>
      <c r="AM46" s="100">
        <v>614.98707999999999</v>
      </c>
      <c r="AN46" s="100">
        <v>1105.2632000000001</v>
      </c>
      <c r="AO46" s="100">
        <v>1576.7635</v>
      </c>
      <c r="AP46" s="100">
        <v>2532.6087000000002</v>
      </c>
      <c r="AQ46" s="100">
        <v>86.980497</v>
      </c>
      <c r="AR46" s="100">
        <v>156.44911999999999</v>
      </c>
      <c r="AS46" s="128"/>
      <c r="AT46" s="118">
        <v>1939</v>
      </c>
      <c r="AU46" s="100">
        <v>1.9677996</v>
      </c>
      <c r="AV46" s="100">
        <v>1.0897203</v>
      </c>
      <c r="AW46" s="100">
        <v>0.64589050000000003</v>
      </c>
      <c r="AX46" s="100">
        <v>2.0420986000000001</v>
      </c>
      <c r="AY46" s="100">
        <v>1.3302295</v>
      </c>
      <c r="AZ46" s="100">
        <v>5.2241321000000003</v>
      </c>
      <c r="BA46" s="100">
        <v>4.4801194999999998</v>
      </c>
      <c r="BB46" s="100">
        <v>11.036174000000001</v>
      </c>
      <c r="BC46" s="100">
        <v>24.014099999999999</v>
      </c>
      <c r="BD46" s="100">
        <v>44.117646999999998</v>
      </c>
      <c r="BE46" s="100">
        <v>81.795511000000005</v>
      </c>
      <c r="BF46" s="100">
        <v>123.03422999999999</v>
      </c>
      <c r="BG46" s="100">
        <v>208.4</v>
      </c>
      <c r="BH46" s="100">
        <v>395.06794000000002</v>
      </c>
      <c r="BI46" s="100">
        <v>600.66666999999995</v>
      </c>
      <c r="BJ46" s="100">
        <v>1044.9321</v>
      </c>
      <c r="BK46" s="100">
        <v>1417.6071999999999</v>
      </c>
      <c r="BL46" s="100">
        <v>2373.4177</v>
      </c>
      <c r="BM46" s="100">
        <v>77.427595999999994</v>
      </c>
      <c r="BN46" s="100">
        <v>145.78809999999999</v>
      </c>
      <c r="BO46" s="128"/>
      <c r="BP46" s="118">
        <v>1939</v>
      </c>
    </row>
    <row r="47" spans="1:68">
      <c r="A47" s="128"/>
      <c r="B47" s="119">
        <v>1940</v>
      </c>
      <c r="C47" s="100">
        <v>2.7416038</v>
      </c>
      <c r="D47" s="100">
        <v>0.73179660000000002</v>
      </c>
      <c r="E47" s="100">
        <v>0.64557779999999998</v>
      </c>
      <c r="F47" s="100">
        <v>0.92392980000000002</v>
      </c>
      <c r="G47" s="100">
        <v>2.3163467999999998</v>
      </c>
      <c r="H47" s="100">
        <v>3.5865667000000001</v>
      </c>
      <c r="I47" s="100">
        <v>4.2342978000000002</v>
      </c>
      <c r="J47" s="100">
        <v>10.538641999999999</v>
      </c>
      <c r="K47" s="100">
        <v>22.530328999999998</v>
      </c>
      <c r="L47" s="100">
        <v>36.870503999999997</v>
      </c>
      <c r="M47" s="100">
        <v>73.076922999999994</v>
      </c>
      <c r="N47" s="100">
        <v>142.60355000000001</v>
      </c>
      <c r="O47" s="100">
        <v>210.52632</v>
      </c>
      <c r="P47" s="100">
        <v>378.32310999999999</v>
      </c>
      <c r="Q47" s="100">
        <v>505.43477999999999</v>
      </c>
      <c r="R47" s="100">
        <v>963.90657999999996</v>
      </c>
      <c r="S47" s="100">
        <v>1202.7650000000001</v>
      </c>
      <c r="T47" s="100">
        <v>2043.4783</v>
      </c>
      <c r="U47" s="100">
        <v>69.487425000000002</v>
      </c>
      <c r="V47" s="100">
        <v>131.48117999999999</v>
      </c>
      <c r="W47" s="128"/>
      <c r="X47" s="119">
        <v>1940</v>
      </c>
      <c r="Y47" s="100">
        <v>1.0691375999999999</v>
      </c>
      <c r="Z47" s="100">
        <v>0.76016720000000004</v>
      </c>
      <c r="AA47" s="100">
        <v>0.66423120000000002</v>
      </c>
      <c r="AB47" s="100">
        <v>1.5738118000000001</v>
      </c>
      <c r="AC47" s="100">
        <v>0.67957869999999998</v>
      </c>
      <c r="AD47" s="100">
        <v>3.3333333000000001</v>
      </c>
      <c r="AE47" s="100">
        <v>4.1841004000000002</v>
      </c>
      <c r="AF47" s="100">
        <v>13.451029999999999</v>
      </c>
      <c r="AG47" s="100">
        <v>26.384083</v>
      </c>
      <c r="AH47" s="100">
        <v>49.823633000000001</v>
      </c>
      <c r="AI47" s="100">
        <v>93.366093000000006</v>
      </c>
      <c r="AJ47" s="100">
        <v>141.99395999999999</v>
      </c>
      <c r="AK47" s="100">
        <v>229.65779000000001</v>
      </c>
      <c r="AL47" s="100">
        <v>389.69873999999999</v>
      </c>
      <c r="AM47" s="100">
        <v>636.93466999999998</v>
      </c>
      <c r="AN47" s="100">
        <v>1112.2047</v>
      </c>
      <c r="AO47" s="100">
        <v>1463.3205</v>
      </c>
      <c r="AP47" s="100">
        <v>2354.1667000000002</v>
      </c>
      <c r="AQ47" s="100">
        <v>87.405664000000002</v>
      </c>
      <c r="AR47" s="100">
        <v>152.21530000000001</v>
      </c>
      <c r="AS47" s="128"/>
      <c r="AT47" s="119">
        <v>1940</v>
      </c>
      <c r="AU47" s="100">
        <v>1.9217331</v>
      </c>
      <c r="AV47" s="100">
        <v>0.74571220000000005</v>
      </c>
      <c r="AW47" s="100">
        <v>0.65477160000000001</v>
      </c>
      <c r="AX47" s="100">
        <v>1.24533</v>
      </c>
      <c r="AY47" s="100">
        <v>1.5088013</v>
      </c>
      <c r="AZ47" s="100">
        <v>3.4613483</v>
      </c>
      <c r="BA47" s="100">
        <v>4.2101408999999999</v>
      </c>
      <c r="BB47" s="100">
        <v>11.940903</v>
      </c>
      <c r="BC47" s="100">
        <v>24.458874000000002</v>
      </c>
      <c r="BD47" s="100">
        <v>43.410508</v>
      </c>
      <c r="BE47" s="100">
        <v>83.110570999999993</v>
      </c>
      <c r="BF47" s="100">
        <v>142.30194</v>
      </c>
      <c r="BG47" s="100">
        <v>220.17644999999999</v>
      </c>
      <c r="BH47" s="100">
        <v>384.15546000000001</v>
      </c>
      <c r="BI47" s="100">
        <v>573.75978999999995</v>
      </c>
      <c r="BJ47" s="100">
        <v>1040.8579999999999</v>
      </c>
      <c r="BK47" s="100">
        <v>1344.5378000000001</v>
      </c>
      <c r="BL47" s="100">
        <v>2224.2424000000001</v>
      </c>
      <c r="BM47" s="100">
        <v>78.357838000000001</v>
      </c>
      <c r="BN47" s="100">
        <v>142.55412999999999</v>
      </c>
      <c r="BO47" s="128"/>
      <c r="BP47" s="119">
        <v>1940</v>
      </c>
    </row>
    <row r="48" spans="1:68">
      <c r="A48" s="128"/>
      <c r="B48" s="119">
        <v>1941</v>
      </c>
      <c r="C48" s="100">
        <v>1.0003333999999999</v>
      </c>
      <c r="D48" s="100">
        <v>0.74294210000000005</v>
      </c>
      <c r="E48" s="100">
        <v>0.6533812</v>
      </c>
      <c r="F48" s="100">
        <v>2.1834061</v>
      </c>
      <c r="G48" s="100">
        <v>0.97624469999999997</v>
      </c>
      <c r="H48" s="100">
        <v>5.203252</v>
      </c>
      <c r="I48" s="100">
        <v>4.5391060999999997</v>
      </c>
      <c r="J48" s="100">
        <v>10.752687999999999</v>
      </c>
      <c r="K48" s="100">
        <v>12.733447</v>
      </c>
      <c r="L48" s="100">
        <v>42.553190999999998</v>
      </c>
      <c r="M48" s="100">
        <v>78.486998</v>
      </c>
      <c r="N48" s="100">
        <v>134.29395</v>
      </c>
      <c r="O48" s="100">
        <v>234.89932999999999</v>
      </c>
      <c r="P48" s="100">
        <v>352.64228000000003</v>
      </c>
      <c r="Q48" s="100">
        <v>578.31325000000004</v>
      </c>
      <c r="R48" s="100">
        <v>899.58159000000001</v>
      </c>
      <c r="S48" s="100">
        <v>1229.4372000000001</v>
      </c>
      <c r="T48" s="100">
        <v>2000</v>
      </c>
      <c r="U48" s="100">
        <v>71.279117999999997</v>
      </c>
      <c r="V48" s="100">
        <v>131.76813999999999</v>
      </c>
      <c r="W48" s="128"/>
      <c r="X48" s="119">
        <v>1941</v>
      </c>
      <c r="Y48" s="100">
        <v>1.0391410000000001</v>
      </c>
      <c r="Z48" s="100">
        <v>1.5455951000000001</v>
      </c>
      <c r="AA48" s="100">
        <v>0.67294750000000003</v>
      </c>
      <c r="AB48" s="100">
        <v>1.2666244</v>
      </c>
      <c r="AC48" s="100">
        <v>2.0060180999999999</v>
      </c>
      <c r="AD48" s="100">
        <v>3.9512676999999998</v>
      </c>
      <c r="AE48" s="100">
        <v>5.1928783000000003</v>
      </c>
      <c r="AF48" s="100">
        <v>7.9265749000000003</v>
      </c>
      <c r="AG48" s="100">
        <v>24.117139999999999</v>
      </c>
      <c r="AH48" s="100">
        <v>59.596845000000002</v>
      </c>
      <c r="AI48" s="100">
        <v>105.18732</v>
      </c>
      <c r="AJ48" s="100">
        <v>161.40351000000001</v>
      </c>
      <c r="AK48" s="100">
        <v>257.68668000000002</v>
      </c>
      <c r="AL48" s="100">
        <v>416.42788999999999</v>
      </c>
      <c r="AM48" s="100">
        <v>685.43452000000002</v>
      </c>
      <c r="AN48" s="100">
        <v>1086.0420999999999</v>
      </c>
      <c r="AO48" s="100">
        <v>1638.6860999999999</v>
      </c>
      <c r="AP48" s="100">
        <v>2723.8094999999998</v>
      </c>
      <c r="AQ48" s="100">
        <v>96.499688000000006</v>
      </c>
      <c r="AR48" s="100">
        <v>165.39767000000001</v>
      </c>
      <c r="AS48" s="128"/>
      <c r="AT48" s="119">
        <v>1941</v>
      </c>
      <c r="AU48" s="100">
        <v>1.0193680000000001</v>
      </c>
      <c r="AV48" s="100">
        <v>1.1363635999999999</v>
      </c>
      <c r="AW48" s="100">
        <v>0.6630201</v>
      </c>
      <c r="AX48" s="100">
        <v>1.7284727</v>
      </c>
      <c r="AY48" s="100">
        <v>1.4841689</v>
      </c>
      <c r="AZ48" s="100">
        <v>4.5811517999999998</v>
      </c>
      <c r="BA48" s="100">
        <v>4.8561151000000002</v>
      </c>
      <c r="BB48" s="100">
        <v>9.3981203999999998</v>
      </c>
      <c r="BC48" s="100">
        <v>18.383925000000001</v>
      </c>
      <c r="BD48" s="100">
        <v>51.213538</v>
      </c>
      <c r="BE48" s="100">
        <v>91.732190000000003</v>
      </c>
      <c r="BF48" s="100">
        <v>147.75036</v>
      </c>
      <c r="BG48" s="100">
        <v>246.39823000000001</v>
      </c>
      <c r="BH48" s="100">
        <v>385.52436999999998</v>
      </c>
      <c r="BI48" s="100">
        <v>634.27110000000005</v>
      </c>
      <c r="BJ48" s="100">
        <v>997.00300000000004</v>
      </c>
      <c r="BK48" s="100">
        <v>1451.4851000000001</v>
      </c>
      <c r="BL48" s="100">
        <v>2422.2222000000002</v>
      </c>
      <c r="BM48" s="100">
        <v>83.784582</v>
      </c>
      <c r="BN48" s="100">
        <v>149.93101999999999</v>
      </c>
      <c r="BO48" s="128"/>
      <c r="BP48" s="119">
        <v>1941</v>
      </c>
    </row>
    <row r="49" spans="1:68">
      <c r="A49" s="128"/>
      <c r="B49" s="119">
        <v>1942</v>
      </c>
      <c r="C49" s="100">
        <v>2.5715203999999998</v>
      </c>
      <c r="D49" s="100">
        <v>0.73367570000000004</v>
      </c>
      <c r="E49" s="100">
        <v>0.3340013</v>
      </c>
      <c r="F49" s="100">
        <v>1.5878057000000001</v>
      </c>
      <c r="G49" s="100">
        <v>1.6149871</v>
      </c>
      <c r="H49" s="100">
        <v>2.9402156000000002</v>
      </c>
      <c r="I49" s="100">
        <v>5.5191445000000003</v>
      </c>
      <c r="J49" s="100">
        <v>5.6732224000000002</v>
      </c>
      <c r="K49" s="100">
        <v>22.397345000000001</v>
      </c>
      <c r="L49" s="100">
        <v>47.597254</v>
      </c>
      <c r="M49" s="100">
        <v>82.867784</v>
      </c>
      <c r="N49" s="100">
        <v>137.33184</v>
      </c>
      <c r="O49" s="100">
        <v>243.69141999999999</v>
      </c>
      <c r="P49" s="100">
        <v>352.76382000000001</v>
      </c>
      <c r="Q49" s="100">
        <v>626.32979</v>
      </c>
      <c r="R49" s="100">
        <v>1041.7537</v>
      </c>
      <c r="S49" s="100">
        <v>1388.1857</v>
      </c>
      <c r="T49" s="100">
        <v>1974.6835000000001</v>
      </c>
      <c r="U49" s="100">
        <v>77.095498000000006</v>
      </c>
      <c r="V49" s="100">
        <v>141.02276000000001</v>
      </c>
      <c r="W49" s="128"/>
      <c r="X49" s="119">
        <v>1942</v>
      </c>
      <c r="Y49" s="100">
        <v>2.6746907000000002</v>
      </c>
      <c r="Z49" s="100">
        <v>0.76103500000000002</v>
      </c>
      <c r="AA49" s="100">
        <v>1.7301038</v>
      </c>
      <c r="AB49" s="100">
        <v>0.64020489999999997</v>
      </c>
      <c r="AC49" s="100">
        <v>0.6598482</v>
      </c>
      <c r="AD49" s="100">
        <v>5.8881256000000004</v>
      </c>
      <c r="AE49" s="100">
        <v>7.5894471000000001</v>
      </c>
      <c r="AF49" s="100">
        <v>12.731006000000001</v>
      </c>
      <c r="AG49" s="100">
        <v>25.706941</v>
      </c>
      <c r="AH49" s="100">
        <v>61.287478</v>
      </c>
      <c r="AI49" s="100">
        <v>113.34895</v>
      </c>
      <c r="AJ49" s="100">
        <v>172.70668000000001</v>
      </c>
      <c r="AK49" s="100">
        <v>251.59011000000001</v>
      </c>
      <c r="AL49" s="100">
        <v>459.23149000000001</v>
      </c>
      <c r="AM49" s="100">
        <v>702.05065999999999</v>
      </c>
      <c r="AN49" s="100">
        <v>1274.2537</v>
      </c>
      <c r="AO49" s="100">
        <v>1661.9718</v>
      </c>
      <c r="AP49" s="100">
        <v>2415.9292</v>
      </c>
      <c r="AQ49" s="100">
        <v>103.47631</v>
      </c>
      <c r="AR49" s="100">
        <v>170.47293999999999</v>
      </c>
      <c r="AS49" s="128"/>
      <c r="AT49" s="119">
        <v>1942</v>
      </c>
      <c r="AU49" s="100">
        <v>2.6220911</v>
      </c>
      <c r="AV49" s="100">
        <v>0.74710500000000002</v>
      </c>
      <c r="AW49" s="100">
        <v>1.0197145000000001</v>
      </c>
      <c r="AX49" s="100">
        <v>1.1158935000000001</v>
      </c>
      <c r="AY49" s="100">
        <v>1.1424840999999999</v>
      </c>
      <c r="AZ49" s="100">
        <v>4.4132068999999996</v>
      </c>
      <c r="BA49" s="100">
        <v>6.5301799999999997</v>
      </c>
      <c r="BB49" s="100">
        <v>9.0569009999999999</v>
      </c>
      <c r="BC49" s="100">
        <v>24.025289999999998</v>
      </c>
      <c r="BD49" s="100">
        <v>54.569952999999998</v>
      </c>
      <c r="BE49" s="100">
        <v>98.062106</v>
      </c>
      <c r="BF49" s="100">
        <v>154.92957999999999</v>
      </c>
      <c r="BG49" s="100">
        <v>247.68022999999999</v>
      </c>
      <c r="BH49" s="100">
        <v>407.85645</v>
      </c>
      <c r="BI49" s="100">
        <v>666.03416000000004</v>
      </c>
      <c r="BJ49" s="100">
        <v>1164.5319999999999</v>
      </c>
      <c r="BK49" s="100">
        <v>1537.4280000000001</v>
      </c>
      <c r="BL49" s="100">
        <v>2234.375</v>
      </c>
      <c r="BM49" s="100">
        <v>90.200119999999998</v>
      </c>
      <c r="BN49" s="100">
        <v>156.77948000000001</v>
      </c>
      <c r="BO49" s="128"/>
      <c r="BP49" s="119">
        <v>1942</v>
      </c>
    </row>
    <row r="50" spans="1:68">
      <c r="A50" s="128"/>
      <c r="B50" s="119">
        <v>1943</v>
      </c>
      <c r="C50" s="100">
        <v>2.5125628</v>
      </c>
      <c r="D50" s="100">
        <v>2.1668471999999999</v>
      </c>
      <c r="E50" s="100">
        <v>1.0330579</v>
      </c>
      <c r="F50" s="100">
        <v>0.64082019999999995</v>
      </c>
      <c r="G50" s="100">
        <v>1.28</v>
      </c>
      <c r="H50" s="100">
        <v>3.9933443999999998</v>
      </c>
      <c r="I50" s="100">
        <v>3.7619699</v>
      </c>
      <c r="J50" s="100">
        <v>9.6618356999999992</v>
      </c>
      <c r="K50" s="100">
        <v>22.113022000000001</v>
      </c>
      <c r="L50" s="100">
        <v>35.681609999999999</v>
      </c>
      <c r="M50" s="100">
        <v>84.107806999999994</v>
      </c>
      <c r="N50" s="100">
        <v>141.85165000000001</v>
      </c>
      <c r="O50" s="100">
        <v>232.60717</v>
      </c>
      <c r="P50" s="100">
        <v>394.29694999999998</v>
      </c>
      <c r="Q50" s="100">
        <v>552</v>
      </c>
      <c r="R50" s="100">
        <v>1025</v>
      </c>
      <c r="S50" s="100">
        <v>1337.4485999999999</v>
      </c>
      <c r="T50" s="100">
        <v>1950.6172999999999</v>
      </c>
      <c r="U50" s="100">
        <v>76.188642000000002</v>
      </c>
      <c r="V50" s="100">
        <v>137.69846999999999</v>
      </c>
      <c r="W50" s="128"/>
      <c r="X50" s="119">
        <v>1943</v>
      </c>
      <c r="Y50" s="100">
        <v>1.9588639000000001</v>
      </c>
      <c r="Z50" s="100">
        <v>0.37439159999999999</v>
      </c>
      <c r="AA50" s="100">
        <v>1.0744986000000001</v>
      </c>
      <c r="AB50" s="100">
        <v>0</v>
      </c>
      <c r="AC50" s="100">
        <v>0.3240441</v>
      </c>
      <c r="AD50" s="100">
        <v>3.2927230999999999</v>
      </c>
      <c r="AE50" s="100">
        <v>4.9610206000000003</v>
      </c>
      <c r="AF50" s="100">
        <v>14.03931</v>
      </c>
      <c r="AG50" s="100">
        <v>33.361848000000002</v>
      </c>
      <c r="AH50" s="100">
        <v>64.658990000000003</v>
      </c>
      <c r="AI50" s="100">
        <v>117.64706</v>
      </c>
      <c r="AJ50" s="100">
        <v>166.57594</v>
      </c>
      <c r="AK50" s="100">
        <v>267.67329999999998</v>
      </c>
      <c r="AL50" s="100">
        <v>434.58371</v>
      </c>
      <c r="AM50" s="100">
        <v>696.27850999999998</v>
      </c>
      <c r="AN50" s="100">
        <v>1115.5235</v>
      </c>
      <c r="AO50" s="100">
        <v>1680.2720999999999</v>
      </c>
      <c r="AP50" s="100">
        <v>2525</v>
      </c>
      <c r="AQ50" s="100">
        <v>103.15234</v>
      </c>
      <c r="AR50" s="100">
        <v>167.96795</v>
      </c>
      <c r="AS50" s="128"/>
      <c r="AT50" s="119">
        <v>1943</v>
      </c>
      <c r="AU50" s="100">
        <v>2.2410757000000001</v>
      </c>
      <c r="AV50" s="100">
        <v>1.2867647</v>
      </c>
      <c r="AW50" s="100">
        <v>1.0533707999999999</v>
      </c>
      <c r="AX50" s="100">
        <v>0.32159510000000002</v>
      </c>
      <c r="AY50" s="100">
        <v>0.8050233</v>
      </c>
      <c r="AZ50" s="100">
        <v>3.6411783999999998</v>
      </c>
      <c r="BA50" s="100">
        <v>4.3508528000000002</v>
      </c>
      <c r="BB50" s="100">
        <v>11.766975</v>
      </c>
      <c r="BC50" s="100">
        <v>27.615062999999999</v>
      </c>
      <c r="BD50" s="100">
        <v>50.405040999999997</v>
      </c>
      <c r="BE50" s="100">
        <v>100.90466000000001</v>
      </c>
      <c r="BF50" s="100">
        <v>154.18024</v>
      </c>
      <c r="BG50" s="100">
        <v>250.34721999999999</v>
      </c>
      <c r="BH50" s="100">
        <v>415.16588000000002</v>
      </c>
      <c r="BI50" s="100">
        <v>627.92166999999995</v>
      </c>
      <c r="BJ50" s="100">
        <v>1073.501</v>
      </c>
      <c r="BK50" s="100">
        <v>1525.1396999999999</v>
      </c>
      <c r="BL50" s="100">
        <v>2293.5322999999999</v>
      </c>
      <c r="BM50" s="100">
        <v>89.607320000000001</v>
      </c>
      <c r="BN50" s="100">
        <v>154.11816999999999</v>
      </c>
      <c r="BO50" s="128"/>
      <c r="BP50" s="119">
        <v>1943</v>
      </c>
    </row>
    <row r="51" spans="1:68">
      <c r="A51" s="128"/>
      <c r="B51" s="119">
        <v>1944</v>
      </c>
      <c r="C51" s="100">
        <v>2.3930601</v>
      </c>
      <c r="D51" s="100">
        <v>0.70571629999999996</v>
      </c>
      <c r="E51" s="100">
        <v>2.4902169999999999</v>
      </c>
      <c r="F51" s="100">
        <v>2.2544282999999998</v>
      </c>
      <c r="G51" s="100">
        <v>1.2698413</v>
      </c>
      <c r="H51" s="100">
        <v>2.0498804000000002</v>
      </c>
      <c r="I51" s="100">
        <v>4.3874452000000002</v>
      </c>
      <c r="J51" s="100">
        <v>6.5741417000000002</v>
      </c>
      <c r="K51" s="100">
        <v>20.193860999999998</v>
      </c>
      <c r="L51" s="100">
        <v>37.830446999999999</v>
      </c>
      <c r="M51" s="100">
        <v>82.319924999999998</v>
      </c>
      <c r="N51" s="100">
        <v>133.82508000000001</v>
      </c>
      <c r="O51" s="100">
        <v>220.78804</v>
      </c>
      <c r="P51" s="100">
        <v>380.03838999999999</v>
      </c>
      <c r="Q51" s="100">
        <v>574.27056000000005</v>
      </c>
      <c r="R51" s="100">
        <v>927.38589000000002</v>
      </c>
      <c r="S51" s="100">
        <v>1334.6614</v>
      </c>
      <c r="T51" s="100">
        <v>2070.5882000000001</v>
      </c>
      <c r="U51" s="100">
        <v>74.734746000000001</v>
      </c>
      <c r="V51" s="100">
        <v>135.64935</v>
      </c>
      <c r="W51" s="128"/>
      <c r="X51" s="119">
        <v>1944</v>
      </c>
      <c r="Y51" s="100">
        <v>3.420398</v>
      </c>
      <c r="Z51" s="100">
        <v>0.3650968</v>
      </c>
      <c r="AA51" s="100">
        <v>0.36941259999999998</v>
      </c>
      <c r="AB51" s="100">
        <v>0.97624469999999997</v>
      </c>
      <c r="AC51" s="100">
        <v>0.31918289999999999</v>
      </c>
      <c r="AD51" s="100">
        <v>5.0352467000000001</v>
      </c>
      <c r="AE51" s="100">
        <v>9.2815399999999997</v>
      </c>
      <c r="AF51" s="100">
        <v>11.372548999999999</v>
      </c>
      <c r="AG51" s="100">
        <v>31.223268000000001</v>
      </c>
      <c r="AH51" s="100">
        <v>59.768064000000003</v>
      </c>
      <c r="AI51" s="100">
        <v>107.89715</v>
      </c>
      <c r="AJ51" s="100">
        <v>163.23295999999999</v>
      </c>
      <c r="AK51" s="100">
        <v>262.49167</v>
      </c>
      <c r="AL51" s="100">
        <v>422.36025000000001</v>
      </c>
      <c r="AM51" s="100">
        <v>725.65320999999994</v>
      </c>
      <c r="AN51" s="100">
        <v>1143.8596</v>
      </c>
      <c r="AO51" s="100">
        <v>1618.123</v>
      </c>
      <c r="AP51" s="100">
        <v>2367.1875</v>
      </c>
      <c r="AQ51" s="100">
        <v>103.61201</v>
      </c>
      <c r="AR51" s="100">
        <v>164.86</v>
      </c>
      <c r="AS51" s="128"/>
      <c r="AT51" s="119">
        <v>1944</v>
      </c>
      <c r="AU51" s="100">
        <v>2.8967830000000001</v>
      </c>
      <c r="AV51" s="100">
        <v>0.5383097</v>
      </c>
      <c r="AW51" s="100">
        <v>1.4498006999999999</v>
      </c>
      <c r="AX51" s="100">
        <v>1.6186468000000001</v>
      </c>
      <c r="AY51" s="100">
        <v>0.79579820000000001</v>
      </c>
      <c r="AZ51" s="100">
        <v>3.5557061000000001</v>
      </c>
      <c r="BA51" s="100">
        <v>6.8119890999999999</v>
      </c>
      <c r="BB51" s="100">
        <v>8.8880484000000006</v>
      </c>
      <c r="BC51" s="100">
        <v>25.550477999999998</v>
      </c>
      <c r="BD51" s="100">
        <v>48.917943999999999</v>
      </c>
      <c r="BE51" s="100">
        <v>95.227062000000004</v>
      </c>
      <c r="BF51" s="100">
        <v>148.50962999999999</v>
      </c>
      <c r="BG51" s="100">
        <v>241.84325999999999</v>
      </c>
      <c r="BH51" s="100">
        <v>402.02857999999998</v>
      </c>
      <c r="BI51" s="100">
        <v>654.13534000000004</v>
      </c>
      <c r="BJ51" s="100">
        <v>1044.6768</v>
      </c>
      <c r="BK51" s="100">
        <v>1491.0714</v>
      </c>
      <c r="BL51" s="100">
        <v>2248.8263000000002</v>
      </c>
      <c r="BM51" s="100">
        <v>89.128145000000004</v>
      </c>
      <c r="BN51" s="100">
        <v>151.32765000000001</v>
      </c>
      <c r="BO51" s="128"/>
      <c r="BP51" s="119">
        <v>1944</v>
      </c>
    </row>
    <row r="52" spans="1:68">
      <c r="A52" s="128"/>
      <c r="B52" s="119">
        <v>1945</v>
      </c>
      <c r="C52" s="100">
        <v>2.2720818</v>
      </c>
      <c r="D52" s="100">
        <v>1.3797861</v>
      </c>
      <c r="E52" s="100">
        <v>1.0976948</v>
      </c>
      <c r="F52" s="100">
        <v>1.6302576</v>
      </c>
      <c r="G52" s="100">
        <v>1.5857912999999999</v>
      </c>
      <c r="H52" s="100">
        <v>2.0782820000000002</v>
      </c>
      <c r="I52" s="100">
        <v>5.3547523000000004</v>
      </c>
      <c r="J52" s="100">
        <v>11.904762</v>
      </c>
      <c r="K52" s="100">
        <v>19.992003</v>
      </c>
      <c r="L52" s="100">
        <v>39.180765999999998</v>
      </c>
      <c r="M52" s="100">
        <v>77.903683000000001</v>
      </c>
      <c r="N52" s="100">
        <v>155.5899</v>
      </c>
      <c r="O52" s="100">
        <v>253.8004</v>
      </c>
      <c r="P52" s="100">
        <v>437.26936999999998</v>
      </c>
      <c r="Q52" s="100">
        <v>609.49868000000004</v>
      </c>
      <c r="R52" s="100">
        <v>886.86869000000002</v>
      </c>
      <c r="S52" s="100">
        <v>1424.7103999999999</v>
      </c>
      <c r="T52" s="100">
        <v>1969.0722000000001</v>
      </c>
      <c r="U52" s="100">
        <v>81.119032000000004</v>
      </c>
      <c r="V52" s="100">
        <v>140.59640999999999</v>
      </c>
      <c r="W52" s="128"/>
      <c r="X52" s="119">
        <v>1945</v>
      </c>
      <c r="Y52" s="100">
        <v>0.88521689999999997</v>
      </c>
      <c r="Z52" s="100">
        <v>0.35752590000000001</v>
      </c>
      <c r="AA52" s="100">
        <v>0.37921880000000002</v>
      </c>
      <c r="AB52" s="100">
        <v>2.3171135</v>
      </c>
      <c r="AC52" s="100">
        <v>0.9463722</v>
      </c>
      <c r="AD52" s="100">
        <v>3.7402243999999998</v>
      </c>
      <c r="AE52" s="100">
        <v>5.6894244</v>
      </c>
      <c r="AF52" s="100">
        <v>17.321016</v>
      </c>
      <c r="AG52" s="100">
        <v>29.978587000000001</v>
      </c>
      <c r="AH52" s="100">
        <v>69.942452000000003</v>
      </c>
      <c r="AI52" s="100">
        <v>121.73913</v>
      </c>
      <c r="AJ52" s="100">
        <v>149.12280999999999</v>
      </c>
      <c r="AK52" s="100">
        <v>252.91074</v>
      </c>
      <c r="AL52" s="100">
        <v>441.05174</v>
      </c>
      <c r="AM52" s="100">
        <v>688.60164999999995</v>
      </c>
      <c r="AN52" s="100">
        <v>1147.4576</v>
      </c>
      <c r="AO52" s="100">
        <v>1586.2068999999999</v>
      </c>
      <c r="AP52" s="100">
        <v>2028.1690000000001</v>
      </c>
      <c r="AQ52" s="100">
        <v>104.08025000000001</v>
      </c>
      <c r="AR52" s="100">
        <v>159.68647000000001</v>
      </c>
      <c r="AS52" s="128"/>
      <c r="AT52" s="119">
        <v>1945</v>
      </c>
      <c r="AU52" s="100">
        <v>1.5918958000000001</v>
      </c>
      <c r="AV52" s="100">
        <v>0.87780899999999995</v>
      </c>
      <c r="AW52" s="100">
        <v>0.74487899999999996</v>
      </c>
      <c r="AX52" s="100">
        <v>1.9710907</v>
      </c>
      <c r="AY52" s="100">
        <v>1.2652222</v>
      </c>
      <c r="AZ52" s="100">
        <v>2.9169526000000001</v>
      </c>
      <c r="BA52" s="100">
        <v>5.5220884000000003</v>
      </c>
      <c r="BB52" s="100">
        <v>14.52514</v>
      </c>
      <c r="BC52" s="100">
        <v>24.813896</v>
      </c>
      <c r="BD52" s="100">
        <v>54.605992999999998</v>
      </c>
      <c r="BE52" s="100">
        <v>100.16267999999999</v>
      </c>
      <c r="BF52" s="100">
        <v>152.35885999999999</v>
      </c>
      <c r="BG52" s="100">
        <v>253.35077000000001</v>
      </c>
      <c r="BH52" s="100">
        <v>439.23995000000002</v>
      </c>
      <c r="BI52" s="100">
        <v>651.33623</v>
      </c>
      <c r="BJ52" s="100">
        <v>1028.5714</v>
      </c>
      <c r="BK52" s="100">
        <v>1513.8407999999999</v>
      </c>
      <c r="BL52" s="100">
        <v>2004.1840999999999</v>
      </c>
      <c r="BM52" s="100">
        <v>92.576808999999997</v>
      </c>
      <c r="BN52" s="100">
        <v>150.75149999999999</v>
      </c>
      <c r="BO52" s="128"/>
      <c r="BP52" s="119">
        <v>1945</v>
      </c>
    </row>
    <row r="53" spans="1:68">
      <c r="A53" s="128"/>
      <c r="B53" s="119">
        <v>1946</v>
      </c>
      <c r="C53" s="100">
        <v>1.3676149</v>
      </c>
      <c r="D53" s="100">
        <v>0.67385439999999996</v>
      </c>
      <c r="E53" s="100">
        <v>0.37257820000000003</v>
      </c>
      <c r="F53" s="100">
        <v>3.9643210999999998</v>
      </c>
      <c r="G53" s="100">
        <v>0.96030729999999997</v>
      </c>
      <c r="H53" s="100">
        <v>2.725724</v>
      </c>
      <c r="I53" s="100">
        <v>5.3601340000000004</v>
      </c>
      <c r="J53" s="100">
        <v>11.432655</v>
      </c>
      <c r="K53" s="100">
        <v>18.518519000000001</v>
      </c>
      <c r="L53" s="100">
        <v>48.908296999999997</v>
      </c>
      <c r="M53" s="100">
        <v>94.151212999999998</v>
      </c>
      <c r="N53" s="100">
        <v>162.18956</v>
      </c>
      <c r="O53" s="100">
        <v>260.61775999999998</v>
      </c>
      <c r="P53" s="100">
        <v>392.53996000000001</v>
      </c>
      <c r="Q53" s="100">
        <v>596.58344</v>
      </c>
      <c r="R53" s="100">
        <v>918.65079000000003</v>
      </c>
      <c r="S53" s="100">
        <v>1190.8397</v>
      </c>
      <c r="T53" s="100">
        <v>2264.1509000000001</v>
      </c>
      <c r="U53" s="100">
        <v>82.176761999999997</v>
      </c>
      <c r="V53" s="100">
        <v>141.76589000000001</v>
      </c>
      <c r="W53" s="128"/>
      <c r="X53" s="119">
        <v>1946</v>
      </c>
      <c r="Y53" s="100">
        <v>1.4269406</v>
      </c>
      <c r="Z53" s="100">
        <v>0</v>
      </c>
      <c r="AA53" s="100">
        <v>0</v>
      </c>
      <c r="AB53" s="100">
        <v>1.6835017000000001</v>
      </c>
      <c r="AC53" s="100">
        <v>0.95785439999999999</v>
      </c>
      <c r="AD53" s="100">
        <v>3.0231777000000002</v>
      </c>
      <c r="AE53" s="100">
        <v>7.9496522000000001</v>
      </c>
      <c r="AF53" s="100">
        <v>13.564431000000001</v>
      </c>
      <c r="AG53" s="100">
        <v>32.464759000000001</v>
      </c>
      <c r="AH53" s="100">
        <v>66.814159000000004</v>
      </c>
      <c r="AI53" s="100">
        <v>124.08759000000001</v>
      </c>
      <c r="AJ53" s="100">
        <v>164.81294</v>
      </c>
      <c r="AK53" s="100">
        <v>283.74137000000002</v>
      </c>
      <c r="AL53" s="100">
        <v>414.63414999999998</v>
      </c>
      <c r="AM53" s="100">
        <v>765.31791999999996</v>
      </c>
      <c r="AN53" s="100">
        <v>1077.5578</v>
      </c>
      <c r="AO53" s="100">
        <v>1669.7248</v>
      </c>
      <c r="AP53" s="100">
        <v>2135.4839000000002</v>
      </c>
      <c r="AQ53" s="100">
        <v>109.02942</v>
      </c>
      <c r="AR53" s="100">
        <v>164.31630999999999</v>
      </c>
      <c r="AS53" s="128"/>
      <c r="AT53" s="119">
        <v>1946</v>
      </c>
      <c r="AU53" s="100">
        <v>1.3966479999999999</v>
      </c>
      <c r="AV53" s="100">
        <v>0.34270050000000002</v>
      </c>
      <c r="AW53" s="100">
        <v>0.18978929999999999</v>
      </c>
      <c r="AX53" s="100">
        <v>2.8347506999999998</v>
      </c>
      <c r="AY53" s="100">
        <v>0.95907929999999997</v>
      </c>
      <c r="AZ53" s="100">
        <v>2.8755074</v>
      </c>
      <c r="BA53" s="100">
        <v>6.6622252</v>
      </c>
      <c r="BB53" s="100">
        <v>12.4702</v>
      </c>
      <c r="BC53" s="100">
        <v>25.210083999999998</v>
      </c>
      <c r="BD53" s="100">
        <v>57.802197999999997</v>
      </c>
      <c r="BE53" s="100">
        <v>109.42957</v>
      </c>
      <c r="BF53" s="100">
        <v>163.50291000000001</v>
      </c>
      <c r="BG53" s="100">
        <v>272.32285000000002</v>
      </c>
      <c r="BH53" s="100">
        <v>404.07470000000001</v>
      </c>
      <c r="BI53" s="100">
        <v>686.34685999999999</v>
      </c>
      <c r="BJ53" s="100">
        <v>1005.4054</v>
      </c>
      <c r="BK53" s="100">
        <v>1456.7063000000001</v>
      </c>
      <c r="BL53" s="100">
        <v>2187.7395000000001</v>
      </c>
      <c r="BM53" s="100">
        <v>95.578090000000003</v>
      </c>
      <c r="BN53" s="100">
        <v>153.71639999999999</v>
      </c>
      <c r="BO53" s="128"/>
      <c r="BP53" s="119">
        <v>1946</v>
      </c>
    </row>
    <row r="54" spans="1:68">
      <c r="A54" s="128"/>
      <c r="B54" s="119">
        <v>1947</v>
      </c>
      <c r="C54" s="100">
        <v>1.2738853999999999</v>
      </c>
      <c r="D54" s="100">
        <v>1.3037810000000001</v>
      </c>
      <c r="E54" s="100">
        <v>1.1057870000000001</v>
      </c>
      <c r="F54" s="100">
        <v>1.0114633</v>
      </c>
      <c r="G54" s="100">
        <v>1.6249594000000001</v>
      </c>
      <c r="H54" s="100">
        <v>3.6838579999999999</v>
      </c>
      <c r="I54" s="100">
        <v>7.3949579999999999</v>
      </c>
      <c r="J54" s="100">
        <v>10.915493</v>
      </c>
      <c r="K54" s="100">
        <v>23.228804</v>
      </c>
      <c r="L54" s="100">
        <v>43.143956000000003</v>
      </c>
      <c r="M54" s="100">
        <v>90.865385000000003</v>
      </c>
      <c r="N54" s="100">
        <v>165.91703999999999</v>
      </c>
      <c r="O54" s="100">
        <v>261.74076000000002</v>
      </c>
      <c r="P54" s="100">
        <v>433.47638999999998</v>
      </c>
      <c r="Q54" s="100">
        <v>587.77633000000003</v>
      </c>
      <c r="R54" s="100">
        <v>909.62671999999998</v>
      </c>
      <c r="S54" s="100">
        <v>1362.5953999999999</v>
      </c>
      <c r="T54" s="100">
        <v>1743.5897</v>
      </c>
      <c r="U54" s="100">
        <v>83.346500000000006</v>
      </c>
      <c r="V54" s="100">
        <v>138.56954999999999</v>
      </c>
      <c r="W54" s="128"/>
      <c r="X54" s="119">
        <v>1947</v>
      </c>
      <c r="Y54" s="100">
        <v>1.3312033999999999</v>
      </c>
      <c r="Z54" s="100">
        <v>0</v>
      </c>
      <c r="AA54" s="100">
        <v>1.5267176</v>
      </c>
      <c r="AB54" s="100">
        <v>0.34698129999999999</v>
      </c>
      <c r="AC54" s="100">
        <v>0.97244730000000001</v>
      </c>
      <c r="AD54" s="100">
        <v>3.9933443999999998</v>
      </c>
      <c r="AE54" s="100">
        <v>7.5882547000000002</v>
      </c>
      <c r="AF54" s="100">
        <v>8.8202867000000005</v>
      </c>
      <c r="AG54" s="100">
        <v>35.021096999999997</v>
      </c>
      <c r="AH54" s="100">
        <v>64.986737000000005</v>
      </c>
      <c r="AI54" s="100">
        <v>127.29779000000001</v>
      </c>
      <c r="AJ54" s="100">
        <v>161.24260000000001</v>
      </c>
      <c r="AK54" s="100">
        <v>259.41676999999999</v>
      </c>
      <c r="AL54" s="100">
        <v>404.85512999999997</v>
      </c>
      <c r="AM54" s="100">
        <v>722.03390000000002</v>
      </c>
      <c r="AN54" s="100">
        <v>1092.8339000000001</v>
      </c>
      <c r="AO54" s="100">
        <v>1662.6866</v>
      </c>
      <c r="AP54" s="100">
        <v>2269.4611</v>
      </c>
      <c r="AQ54" s="100">
        <v>108.30249000000001</v>
      </c>
      <c r="AR54" s="100">
        <v>163.42142999999999</v>
      </c>
      <c r="AS54" s="128"/>
      <c r="AT54" s="119">
        <v>1947</v>
      </c>
      <c r="AU54" s="100">
        <v>1.3019137999999999</v>
      </c>
      <c r="AV54" s="100">
        <v>0.66356999999999999</v>
      </c>
      <c r="AW54" s="100">
        <v>1.3125819999999999</v>
      </c>
      <c r="AX54" s="100">
        <v>0.68399449999999995</v>
      </c>
      <c r="AY54" s="100">
        <v>1.2982798</v>
      </c>
      <c r="AZ54" s="100">
        <v>3.8390919999999999</v>
      </c>
      <c r="BA54" s="100">
        <v>7.4925075000000003</v>
      </c>
      <c r="BB54" s="100">
        <v>9.8903075000000005</v>
      </c>
      <c r="BC54" s="100">
        <v>28.871390999999999</v>
      </c>
      <c r="BD54" s="100">
        <v>53.877906000000003</v>
      </c>
      <c r="BE54" s="100">
        <v>109.49248</v>
      </c>
      <c r="BF54" s="100">
        <v>163.56415999999999</v>
      </c>
      <c r="BG54" s="100">
        <v>260.56121000000002</v>
      </c>
      <c r="BH54" s="100">
        <v>418.50941999999998</v>
      </c>
      <c r="BI54" s="100">
        <v>659.61306000000002</v>
      </c>
      <c r="BJ54" s="100">
        <v>1009.7952</v>
      </c>
      <c r="BK54" s="100">
        <v>1530.9883</v>
      </c>
      <c r="BL54" s="100">
        <v>2052.8168999999998</v>
      </c>
      <c r="BM54" s="100">
        <v>95.799139999999994</v>
      </c>
      <c r="BN54" s="100">
        <v>152.29694000000001</v>
      </c>
      <c r="BO54" s="128"/>
      <c r="BP54" s="119">
        <v>1947</v>
      </c>
    </row>
    <row r="55" spans="1:68">
      <c r="A55" s="128"/>
      <c r="B55" s="119">
        <v>1948</v>
      </c>
      <c r="C55" s="100">
        <v>2.4108003999999998</v>
      </c>
      <c r="D55" s="100">
        <v>1.5857912999999999</v>
      </c>
      <c r="E55" s="100">
        <v>2.1684133999999999</v>
      </c>
      <c r="F55" s="100">
        <v>2.7681661000000002</v>
      </c>
      <c r="G55" s="100">
        <v>0.96030729999999997</v>
      </c>
      <c r="H55" s="100">
        <v>2.9277814000000002</v>
      </c>
      <c r="I55" s="100">
        <v>4.7345281999999997</v>
      </c>
      <c r="J55" s="100">
        <v>10.704420000000001</v>
      </c>
      <c r="K55" s="100">
        <v>23.422743000000001</v>
      </c>
      <c r="L55" s="100">
        <v>56.397306</v>
      </c>
      <c r="M55" s="100">
        <v>103.87745</v>
      </c>
      <c r="N55" s="100">
        <v>177.64471</v>
      </c>
      <c r="O55" s="100">
        <v>263.92252000000002</v>
      </c>
      <c r="P55" s="100">
        <v>434.30962</v>
      </c>
      <c r="Q55" s="100">
        <v>681.06733999999994</v>
      </c>
      <c r="R55" s="100">
        <v>996.06299000000001</v>
      </c>
      <c r="S55" s="100">
        <v>1526.5152</v>
      </c>
      <c r="T55" s="100">
        <v>1958.6777</v>
      </c>
      <c r="U55" s="100">
        <v>90.422229000000002</v>
      </c>
      <c r="V55" s="100">
        <v>152.19506999999999</v>
      </c>
      <c r="W55" s="128"/>
      <c r="X55" s="119">
        <v>1948</v>
      </c>
      <c r="Y55" s="100">
        <v>1.7654477</v>
      </c>
      <c r="Z55" s="100">
        <v>0.3288392</v>
      </c>
      <c r="AA55" s="100">
        <v>1.1227545000000001</v>
      </c>
      <c r="AB55" s="100">
        <v>0.35803800000000002</v>
      </c>
      <c r="AC55" s="100">
        <v>2.9325513000000001</v>
      </c>
      <c r="AD55" s="100">
        <v>5.2219321000000001</v>
      </c>
      <c r="AE55" s="100">
        <v>5.6310035999999997</v>
      </c>
      <c r="AF55" s="100">
        <v>15.770609</v>
      </c>
      <c r="AG55" s="100">
        <v>36.475409999999997</v>
      </c>
      <c r="AH55" s="100">
        <v>65.552133999999995</v>
      </c>
      <c r="AI55" s="100">
        <v>127.01335</v>
      </c>
      <c r="AJ55" s="100">
        <v>169.59064000000001</v>
      </c>
      <c r="AK55" s="100">
        <v>277.29129999999998</v>
      </c>
      <c r="AL55" s="100">
        <v>445.96651000000003</v>
      </c>
      <c r="AM55" s="100">
        <v>762.00873000000001</v>
      </c>
      <c r="AN55" s="100">
        <v>1263.7539999999999</v>
      </c>
      <c r="AO55" s="100">
        <v>1757.9250999999999</v>
      </c>
      <c r="AP55" s="100">
        <v>2539.7727</v>
      </c>
      <c r="AQ55" s="100">
        <v>118.58983000000001</v>
      </c>
      <c r="AR55" s="100">
        <v>178.01933</v>
      </c>
      <c r="AS55" s="128"/>
      <c r="AT55" s="119">
        <v>1948</v>
      </c>
      <c r="AU55" s="100">
        <v>2.0954024000000002</v>
      </c>
      <c r="AV55" s="100">
        <v>0.96867939999999997</v>
      </c>
      <c r="AW55" s="100">
        <v>1.6547159</v>
      </c>
      <c r="AX55" s="100">
        <v>1.5836706</v>
      </c>
      <c r="AY55" s="100">
        <v>1.9376716</v>
      </c>
      <c r="AZ55" s="100">
        <v>4.0729879000000002</v>
      </c>
      <c r="BA55" s="100">
        <v>5.1874162999999998</v>
      </c>
      <c r="BB55" s="100">
        <v>13.190291999999999</v>
      </c>
      <c r="BC55" s="100">
        <v>29.683506999999999</v>
      </c>
      <c r="BD55" s="100">
        <v>60.873305999999999</v>
      </c>
      <c r="BE55" s="100">
        <v>115.67339</v>
      </c>
      <c r="BF55" s="100">
        <v>173.57002</v>
      </c>
      <c r="BG55" s="100">
        <v>270.72807999999998</v>
      </c>
      <c r="BH55" s="100">
        <v>440.41451000000001</v>
      </c>
      <c r="BI55" s="100">
        <v>724.60364000000004</v>
      </c>
      <c r="BJ55" s="100">
        <v>1142.9839999999999</v>
      </c>
      <c r="BK55" s="100">
        <v>1657.9377999999999</v>
      </c>
      <c r="BL55" s="100">
        <v>2303.0302999999999</v>
      </c>
      <c r="BM55" s="100">
        <v>104.46638</v>
      </c>
      <c r="BN55" s="100">
        <v>166.55981</v>
      </c>
      <c r="BO55" s="128"/>
      <c r="BP55" s="119">
        <v>1948</v>
      </c>
    </row>
    <row r="56" spans="1:68">
      <c r="A56" s="128"/>
      <c r="B56" s="119">
        <v>1949</v>
      </c>
      <c r="C56" s="100">
        <v>2.7868091000000002</v>
      </c>
      <c r="D56" s="100">
        <v>0</v>
      </c>
      <c r="E56" s="100">
        <v>1.0496851</v>
      </c>
      <c r="F56" s="100">
        <v>1.0570824999999999</v>
      </c>
      <c r="G56" s="100">
        <v>1.5605492999999999</v>
      </c>
      <c r="H56" s="100">
        <v>3.7014189000000002</v>
      </c>
      <c r="I56" s="100">
        <v>5.7123656</v>
      </c>
      <c r="J56" s="100">
        <v>9.2807425000000006</v>
      </c>
      <c r="K56" s="100">
        <v>25.127458000000001</v>
      </c>
      <c r="L56" s="100">
        <v>49.610495999999998</v>
      </c>
      <c r="M56" s="100">
        <v>93.320701</v>
      </c>
      <c r="N56" s="100">
        <v>147.94382999999999</v>
      </c>
      <c r="O56" s="100">
        <v>282.35293999999999</v>
      </c>
      <c r="P56" s="100">
        <v>453.59161</v>
      </c>
      <c r="Q56" s="100">
        <v>712.51549</v>
      </c>
      <c r="R56" s="100">
        <v>1039.0625</v>
      </c>
      <c r="S56" s="100">
        <v>1539.6225999999999</v>
      </c>
      <c r="T56" s="100">
        <v>2136</v>
      </c>
      <c r="U56" s="100">
        <v>90.268338</v>
      </c>
      <c r="V56" s="100">
        <v>155.66558000000001</v>
      </c>
      <c r="W56" s="128"/>
      <c r="X56" s="119">
        <v>1949</v>
      </c>
      <c r="Y56" s="100">
        <v>1.9469456999999999</v>
      </c>
      <c r="Z56" s="100">
        <v>0</v>
      </c>
      <c r="AA56" s="100">
        <v>0.36140220000000001</v>
      </c>
      <c r="AB56" s="100">
        <v>1.8301611</v>
      </c>
      <c r="AC56" s="100">
        <v>1.6155089</v>
      </c>
      <c r="AD56" s="100">
        <v>3.7878788000000001</v>
      </c>
      <c r="AE56" s="100">
        <v>6.3270062999999999</v>
      </c>
      <c r="AF56" s="100">
        <v>13.679891</v>
      </c>
      <c r="AG56" s="100">
        <v>35.136201999999997</v>
      </c>
      <c r="AH56" s="100">
        <v>75.783972000000006</v>
      </c>
      <c r="AI56" s="100">
        <v>132.93467999999999</v>
      </c>
      <c r="AJ56" s="100">
        <v>176.04617999999999</v>
      </c>
      <c r="AK56" s="100">
        <v>267.49435999999997</v>
      </c>
      <c r="AL56" s="100">
        <v>442.47788000000003</v>
      </c>
      <c r="AM56" s="100">
        <v>756.55823999999996</v>
      </c>
      <c r="AN56" s="100">
        <v>1256.3694</v>
      </c>
      <c r="AO56" s="100">
        <v>1821.2291</v>
      </c>
      <c r="AP56" s="100">
        <v>2766.3042999999998</v>
      </c>
      <c r="AQ56" s="100">
        <v>120.77246</v>
      </c>
      <c r="AR56" s="100">
        <v>182.36071000000001</v>
      </c>
      <c r="AS56" s="128"/>
      <c r="AT56" s="119">
        <v>1949</v>
      </c>
      <c r="AU56" s="100">
        <v>2.3767083000000002</v>
      </c>
      <c r="AV56" s="100">
        <v>0</v>
      </c>
      <c r="AW56" s="100">
        <v>0.7111111</v>
      </c>
      <c r="AX56" s="100">
        <v>1.4362657000000001</v>
      </c>
      <c r="AY56" s="100">
        <v>1.5875535999999999</v>
      </c>
      <c r="AZ56" s="100">
        <v>3.7441498000000002</v>
      </c>
      <c r="BA56" s="100">
        <v>6.0210737999999999</v>
      </c>
      <c r="BB56" s="100">
        <v>11.445885000000001</v>
      </c>
      <c r="BC56" s="100">
        <v>29.929911000000001</v>
      </c>
      <c r="BD56" s="100">
        <v>62.302005999999999</v>
      </c>
      <c r="BE56" s="100">
        <v>113.41889999999999</v>
      </c>
      <c r="BF56" s="100">
        <v>162.28824</v>
      </c>
      <c r="BG56" s="100">
        <v>274.76958999999999</v>
      </c>
      <c r="BH56" s="100">
        <v>447.7842</v>
      </c>
      <c r="BI56" s="100">
        <v>736.36364000000003</v>
      </c>
      <c r="BJ56" s="100">
        <v>1158.7719</v>
      </c>
      <c r="BK56" s="100">
        <v>1701.4446</v>
      </c>
      <c r="BL56" s="100">
        <v>2511.3269</v>
      </c>
      <c r="BM56" s="100">
        <v>105.44884</v>
      </c>
      <c r="BN56" s="100">
        <v>170.52277000000001</v>
      </c>
      <c r="BO56" s="128"/>
      <c r="BP56" s="119">
        <v>1949</v>
      </c>
    </row>
    <row r="57" spans="1:68">
      <c r="A57" s="128"/>
      <c r="B57" s="120">
        <v>1950</v>
      </c>
      <c r="C57" s="100">
        <v>1.0989011</v>
      </c>
      <c r="D57" s="100">
        <v>0.27894000000000002</v>
      </c>
      <c r="E57" s="100">
        <v>1.0114633</v>
      </c>
      <c r="F57" s="100">
        <v>1.4199503</v>
      </c>
      <c r="G57" s="100">
        <v>3.0404377999999999</v>
      </c>
      <c r="H57" s="100">
        <v>5.4881570999999996</v>
      </c>
      <c r="I57" s="100">
        <v>6.1708347000000003</v>
      </c>
      <c r="J57" s="100">
        <v>10.094637000000001</v>
      </c>
      <c r="K57" s="100">
        <v>22.671782</v>
      </c>
      <c r="L57" s="100">
        <v>51.036682999999996</v>
      </c>
      <c r="M57" s="100">
        <v>94.538779000000005</v>
      </c>
      <c r="N57" s="100">
        <v>181.40475000000001</v>
      </c>
      <c r="O57" s="100">
        <v>294.21866</v>
      </c>
      <c r="P57" s="100">
        <v>463.05031000000002</v>
      </c>
      <c r="Q57" s="100">
        <v>814.72684000000004</v>
      </c>
      <c r="R57" s="100">
        <v>1214.425</v>
      </c>
      <c r="S57" s="100">
        <v>1727.2727</v>
      </c>
      <c r="T57" s="100">
        <v>2294.5736000000002</v>
      </c>
      <c r="U57" s="100">
        <v>97.868005999999994</v>
      </c>
      <c r="V57" s="100">
        <v>171.89949999999999</v>
      </c>
      <c r="W57" s="128"/>
      <c r="X57" s="120">
        <v>1950</v>
      </c>
      <c r="Y57" s="100">
        <v>1.8428933000000001</v>
      </c>
      <c r="Z57" s="100">
        <v>0</v>
      </c>
      <c r="AA57" s="100">
        <v>2.0942408000000001</v>
      </c>
      <c r="AB57" s="100">
        <v>1.1111111</v>
      </c>
      <c r="AC57" s="100">
        <v>2.5632809999999999</v>
      </c>
      <c r="AD57" s="100">
        <v>4.5289855000000001</v>
      </c>
      <c r="AE57" s="100">
        <v>4.6250413000000004</v>
      </c>
      <c r="AF57" s="100">
        <v>16.982364</v>
      </c>
      <c r="AG57" s="100">
        <v>32.368620999999997</v>
      </c>
      <c r="AH57" s="100">
        <v>65.489013</v>
      </c>
      <c r="AI57" s="100">
        <v>139.75577000000001</v>
      </c>
      <c r="AJ57" s="100">
        <v>187.02289999999999</v>
      </c>
      <c r="AK57" s="100">
        <v>283.51648</v>
      </c>
      <c r="AL57" s="100">
        <v>517.53758000000005</v>
      </c>
      <c r="AM57" s="100">
        <v>801.99005</v>
      </c>
      <c r="AN57" s="100">
        <v>1404.3887</v>
      </c>
      <c r="AO57" s="100">
        <v>2072.3861000000002</v>
      </c>
      <c r="AP57" s="100">
        <v>3104.712</v>
      </c>
      <c r="AQ57" s="100">
        <v>131.93450999999999</v>
      </c>
      <c r="AR57" s="100">
        <v>200.42787999999999</v>
      </c>
      <c r="AS57" s="128"/>
      <c r="AT57" s="120">
        <v>1950</v>
      </c>
      <c r="AU57" s="100">
        <v>1.4621527000000001</v>
      </c>
      <c r="AV57" s="100">
        <v>0.14210600000000001</v>
      </c>
      <c r="AW57" s="100">
        <v>1.5434745000000001</v>
      </c>
      <c r="AX57" s="100">
        <v>1.2688055</v>
      </c>
      <c r="AY57" s="100">
        <v>2.8081122999999999</v>
      </c>
      <c r="AZ57" s="100">
        <v>5.0191910000000002</v>
      </c>
      <c r="BA57" s="100">
        <v>5.4045201</v>
      </c>
      <c r="BB57" s="100">
        <v>13.478819</v>
      </c>
      <c r="BC57" s="100">
        <v>27.307482</v>
      </c>
      <c r="BD57" s="100">
        <v>57.983018999999999</v>
      </c>
      <c r="BE57" s="100">
        <v>117.31207000000001</v>
      </c>
      <c r="BF57" s="100">
        <v>184.29447999999999</v>
      </c>
      <c r="BG57" s="100">
        <v>288.75806</v>
      </c>
      <c r="BH57" s="100">
        <v>491.56988000000001</v>
      </c>
      <c r="BI57" s="100">
        <v>807.79642999999999</v>
      </c>
      <c r="BJ57" s="100">
        <v>1319.722</v>
      </c>
      <c r="BK57" s="100">
        <v>1925.9259</v>
      </c>
      <c r="BL57" s="100">
        <v>2778.125</v>
      </c>
      <c r="BM57" s="100">
        <v>114.76151</v>
      </c>
      <c r="BN57" s="100">
        <v>187.95304999999999</v>
      </c>
      <c r="BO57" s="128"/>
      <c r="BP57" s="120">
        <v>1950</v>
      </c>
    </row>
    <row r="58" spans="1:68">
      <c r="A58" s="128"/>
      <c r="B58" s="120">
        <v>1951</v>
      </c>
      <c r="C58" s="100">
        <v>2.0916125999999999</v>
      </c>
      <c r="D58" s="100">
        <v>0.52521010000000001</v>
      </c>
      <c r="E58" s="100">
        <v>0.6493506</v>
      </c>
      <c r="F58" s="100">
        <v>1.7831669000000001</v>
      </c>
      <c r="G58" s="100">
        <v>3.0248034000000001</v>
      </c>
      <c r="H58" s="100">
        <v>4.4667782999999996</v>
      </c>
      <c r="I58" s="100">
        <v>6.1690315</v>
      </c>
      <c r="J58" s="100">
        <v>14.710388999999999</v>
      </c>
      <c r="K58" s="100">
        <v>34.633490000000002</v>
      </c>
      <c r="L58" s="100">
        <v>50.212437000000001</v>
      </c>
      <c r="M58" s="100">
        <v>103.97144</v>
      </c>
      <c r="N58" s="100">
        <v>195.94936999999999</v>
      </c>
      <c r="O58" s="100">
        <v>312.95569</v>
      </c>
      <c r="P58" s="100">
        <v>490.81164000000001</v>
      </c>
      <c r="Q58" s="100">
        <v>789.95434</v>
      </c>
      <c r="R58" s="100">
        <v>1272.9045000000001</v>
      </c>
      <c r="S58" s="100">
        <v>1667.8444999999999</v>
      </c>
      <c r="T58" s="100">
        <v>2419.8472999999999</v>
      </c>
      <c r="U58" s="100">
        <v>101.08846</v>
      </c>
      <c r="V58" s="100">
        <v>177.72395</v>
      </c>
      <c r="W58" s="128"/>
      <c r="X58" s="120">
        <v>1951</v>
      </c>
      <c r="Y58" s="100">
        <v>0.43821209999999999</v>
      </c>
      <c r="Z58" s="100">
        <v>0</v>
      </c>
      <c r="AA58" s="100">
        <v>0.3359086</v>
      </c>
      <c r="AB58" s="100">
        <v>1.1194029999999999</v>
      </c>
      <c r="AC58" s="100">
        <v>1.2841091</v>
      </c>
      <c r="AD58" s="100">
        <v>3.8564224</v>
      </c>
      <c r="AE58" s="100">
        <v>7.9567154999999996</v>
      </c>
      <c r="AF58" s="100">
        <v>18.112487999999999</v>
      </c>
      <c r="AG58" s="100">
        <v>37.728937999999999</v>
      </c>
      <c r="AH58" s="100">
        <v>76.433121</v>
      </c>
      <c r="AI58" s="100">
        <v>138.57845</v>
      </c>
      <c r="AJ58" s="100">
        <v>181.47448</v>
      </c>
      <c r="AK58" s="100">
        <v>324.5849</v>
      </c>
      <c r="AL58" s="100">
        <v>485.77377000000001</v>
      </c>
      <c r="AM58" s="100">
        <v>909.60990000000004</v>
      </c>
      <c r="AN58" s="100">
        <v>1450.3816999999999</v>
      </c>
      <c r="AO58" s="100">
        <v>2197.4025999999999</v>
      </c>
      <c r="AP58" s="100">
        <v>3255.1019999999999</v>
      </c>
      <c r="AQ58" s="100">
        <v>138.69962000000001</v>
      </c>
      <c r="AR58" s="100">
        <v>210.79604</v>
      </c>
      <c r="AS58" s="128"/>
      <c r="AT58" s="120">
        <v>1951</v>
      </c>
      <c r="AU58" s="100">
        <v>1.2841091</v>
      </c>
      <c r="AV58" s="100">
        <v>0.2681325</v>
      </c>
      <c r="AW58" s="100">
        <v>0.49529469999999998</v>
      </c>
      <c r="AX58" s="100">
        <v>1.4587892</v>
      </c>
      <c r="AY58" s="100">
        <v>2.1803457000000002</v>
      </c>
      <c r="AZ58" s="100">
        <v>4.1708615</v>
      </c>
      <c r="BA58" s="100">
        <v>7.0488721999999999</v>
      </c>
      <c r="BB58" s="100">
        <v>16.380655000000001</v>
      </c>
      <c r="BC58" s="100">
        <v>36.115006999999999</v>
      </c>
      <c r="BD58" s="100">
        <v>62.702264999999997</v>
      </c>
      <c r="BE58" s="100">
        <v>121.25949</v>
      </c>
      <c r="BF58" s="100">
        <v>188.46248</v>
      </c>
      <c r="BG58" s="100">
        <v>318.90411</v>
      </c>
      <c r="BH58" s="100">
        <v>488.16890999999998</v>
      </c>
      <c r="BI58" s="100">
        <v>855.21536000000003</v>
      </c>
      <c r="BJ58" s="100">
        <v>1372.4314999999999</v>
      </c>
      <c r="BK58" s="100">
        <v>1973.0539000000001</v>
      </c>
      <c r="BL58" s="100">
        <v>2920.4893000000002</v>
      </c>
      <c r="BM58" s="100">
        <v>119.70267</v>
      </c>
      <c r="BN58" s="100">
        <v>196.48903999999999</v>
      </c>
      <c r="BO58" s="128"/>
      <c r="BP58" s="120">
        <v>1951</v>
      </c>
    </row>
    <row r="59" spans="1:68">
      <c r="A59" s="128"/>
      <c r="B59" s="120">
        <v>1952</v>
      </c>
      <c r="C59" s="100">
        <v>0.83524739999999997</v>
      </c>
      <c r="D59" s="100">
        <v>0.72080730000000004</v>
      </c>
      <c r="E59" s="100">
        <v>0.62015500000000001</v>
      </c>
      <c r="F59" s="100">
        <v>0</v>
      </c>
      <c r="G59" s="100">
        <v>3.3323235000000002</v>
      </c>
      <c r="H59" s="100">
        <v>5.4659743000000001</v>
      </c>
      <c r="I59" s="100">
        <v>8.8183422</v>
      </c>
      <c r="J59" s="100">
        <v>15.110305</v>
      </c>
      <c r="K59" s="100">
        <v>21.083359999999999</v>
      </c>
      <c r="L59" s="100">
        <v>54.579439000000001</v>
      </c>
      <c r="M59" s="100">
        <v>108.60122</v>
      </c>
      <c r="N59" s="100">
        <v>186.63946999999999</v>
      </c>
      <c r="O59" s="100">
        <v>333.70166</v>
      </c>
      <c r="P59" s="100">
        <v>568.97837000000004</v>
      </c>
      <c r="Q59" s="100">
        <v>827.62431000000004</v>
      </c>
      <c r="R59" s="100">
        <v>1352.6012000000001</v>
      </c>
      <c r="S59" s="100">
        <v>1975.3521000000001</v>
      </c>
      <c r="T59" s="100">
        <v>2656.4884999999999</v>
      </c>
      <c r="U59" s="100">
        <v>106.91579</v>
      </c>
      <c r="V59" s="100">
        <v>192.41033999999999</v>
      </c>
      <c r="W59" s="128"/>
      <c r="X59" s="120">
        <v>1952</v>
      </c>
      <c r="Y59" s="100">
        <v>0.87450810000000001</v>
      </c>
      <c r="Z59" s="100">
        <v>0</v>
      </c>
      <c r="AA59" s="100">
        <v>1.6108247</v>
      </c>
      <c r="AB59" s="100">
        <v>1.0960905999999999</v>
      </c>
      <c r="AC59" s="100">
        <v>2.6333114000000002</v>
      </c>
      <c r="AD59" s="100">
        <v>4.4404972999999996</v>
      </c>
      <c r="AE59" s="100">
        <v>8.9506172999999993</v>
      </c>
      <c r="AF59" s="100">
        <v>18.454801</v>
      </c>
      <c r="AG59" s="100">
        <v>37.010927000000002</v>
      </c>
      <c r="AH59" s="100">
        <v>81.260364999999993</v>
      </c>
      <c r="AI59" s="100">
        <v>146.2766</v>
      </c>
      <c r="AJ59" s="100">
        <v>193.18181999999999</v>
      </c>
      <c r="AK59" s="100">
        <v>317.56756999999999</v>
      </c>
      <c r="AL59" s="100">
        <v>522.7577</v>
      </c>
      <c r="AM59" s="100">
        <v>834.71073999999999</v>
      </c>
      <c r="AN59" s="100">
        <v>1513.3929000000001</v>
      </c>
      <c r="AO59" s="100">
        <v>2332.4807999999998</v>
      </c>
      <c r="AP59" s="100">
        <v>3655</v>
      </c>
      <c r="AQ59" s="100">
        <v>143.60093000000001</v>
      </c>
      <c r="AR59" s="100">
        <v>220.53964999999999</v>
      </c>
      <c r="AS59" s="128"/>
      <c r="AT59" s="120">
        <v>1952</v>
      </c>
      <c r="AU59" s="100">
        <v>0.85442700000000005</v>
      </c>
      <c r="AV59" s="100">
        <v>0.36827890000000002</v>
      </c>
      <c r="AW59" s="100">
        <v>1.1060198999999999</v>
      </c>
      <c r="AX59" s="100">
        <v>0.53523639999999995</v>
      </c>
      <c r="AY59" s="100">
        <v>2.9973182</v>
      </c>
      <c r="AZ59" s="100">
        <v>4.9737103999999999</v>
      </c>
      <c r="BA59" s="100">
        <v>8.8828665999999998</v>
      </c>
      <c r="BB59" s="100">
        <v>16.753765999999999</v>
      </c>
      <c r="BC59" s="100">
        <v>28.716215999999999</v>
      </c>
      <c r="BD59" s="100">
        <v>67.230194999999995</v>
      </c>
      <c r="BE59" s="100">
        <v>127.24879</v>
      </c>
      <c r="BF59" s="100">
        <v>190.03192000000001</v>
      </c>
      <c r="BG59" s="100">
        <v>325.38832000000002</v>
      </c>
      <c r="BH59" s="100">
        <v>544.62081000000001</v>
      </c>
      <c r="BI59" s="100">
        <v>831.49447999999995</v>
      </c>
      <c r="BJ59" s="100">
        <v>1443.3249000000001</v>
      </c>
      <c r="BK59" s="100">
        <v>2182.2222000000002</v>
      </c>
      <c r="BL59" s="100">
        <v>3259.8186999999998</v>
      </c>
      <c r="BM59" s="100">
        <v>125.0275</v>
      </c>
      <c r="BN59" s="100">
        <v>208.53009</v>
      </c>
      <c r="BO59" s="128"/>
      <c r="BP59" s="120">
        <v>1952</v>
      </c>
    </row>
    <row r="60" spans="1:68">
      <c r="A60" s="128"/>
      <c r="B60" s="120">
        <v>1953</v>
      </c>
      <c r="C60" s="100">
        <v>1.0239606999999999</v>
      </c>
      <c r="D60" s="100">
        <v>0.9002926</v>
      </c>
      <c r="E60" s="100">
        <v>0.89874180000000004</v>
      </c>
      <c r="F60" s="100">
        <v>2.0470828999999999</v>
      </c>
      <c r="G60" s="100">
        <v>4.3709023</v>
      </c>
      <c r="H60" s="100">
        <v>2.7218290999999999</v>
      </c>
      <c r="I60" s="100">
        <v>7.3467080999999999</v>
      </c>
      <c r="J60" s="100">
        <v>14.311814999999999</v>
      </c>
      <c r="K60" s="100">
        <v>27.804106999999998</v>
      </c>
      <c r="L60" s="100">
        <v>51.086956999999998</v>
      </c>
      <c r="M60" s="100">
        <v>100.63966000000001</v>
      </c>
      <c r="N60" s="100">
        <v>185.44720000000001</v>
      </c>
      <c r="O60" s="100">
        <v>304.29989</v>
      </c>
      <c r="P60" s="100">
        <v>531.99136999999996</v>
      </c>
      <c r="Q60" s="100">
        <v>863.93088999999998</v>
      </c>
      <c r="R60" s="100">
        <v>1294.0074999999999</v>
      </c>
      <c r="S60" s="100">
        <v>1897.1631</v>
      </c>
      <c r="T60" s="100">
        <v>2570.3703999999998</v>
      </c>
      <c r="U60" s="100">
        <v>103.34782</v>
      </c>
      <c r="V60" s="100">
        <v>186.54299</v>
      </c>
      <c r="W60" s="128"/>
      <c r="X60" s="120">
        <v>1953</v>
      </c>
      <c r="Y60" s="100">
        <v>0.85561500000000001</v>
      </c>
      <c r="Z60" s="100">
        <v>0.47103159999999999</v>
      </c>
      <c r="AA60" s="100">
        <v>0</v>
      </c>
      <c r="AB60" s="100">
        <v>1.4270425</v>
      </c>
      <c r="AC60" s="100">
        <v>2.3752968999999999</v>
      </c>
      <c r="AD60" s="100">
        <v>2.9700030000000002</v>
      </c>
      <c r="AE60" s="100">
        <v>6.8718254999999999</v>
      </c>
      <c r="AF60" s="100">
        <v>16.260162999999999</v>
      </c>
      <c r="AG60" s="100">
        <v>28.395484</v>
      </c>
      <c r="AH60" s="100">
        <v>76.274589000000006</v>
      </c>
      <c r="AI60" s="100">
        <v>132.39187999999999</v>
      </c>
      <c r="AJ60" s="100">
        <v>185.37736000000001</v>
      </c>
      <c r="AK60" s="100">
        <v>297.13114999999999</v>
      </c>
      <c r="AL60" s="100">
        <v>480.43617999999998</v>
      </c>
      <c r="AM60" s="100">
        <v>866.84540000000004</v>
      </c>
      <c r="AN60" s="100">
        <v>1533.5235</v>
      </c>
      <c r="AO60" s="100">
        <v>2274.1116999999999</v>
      </c>
      <c r="AP60" s="100">
        <v>3394.3661999999999</v>
      </c>
      <c r="AQ60" s="100">
        <v>139.29284999999999</v>
      </c>
      <c r="AR60" s="100">
        <v>212.37977000000001</v>
      </c>
      <c r="AS60" s="128"/>
      <c r="AT60" s="120">
        <v>1953</v>
      </c>
      <c r="AU60" s="100">
        <v>0.9416196</v>
      </c>
      <c r="AV60" s="100">
        <v>0.69052829999999998</v>
      </c>
      <c r="AW60" s="100">
        <v>0.45843519999999999</v>
      </c>
      <c r="AX60" s="100">
        <v>1.7439833</v>
      </c>
      <c r="AY60" s="100">
        <v>3.4146340999999998</v>
      </c>
      <c r="AZ60" s="100">
        <v>2.8405056000000002</v>
      </c>
      <c r="BA60" s="100">
        <v>7.1158872999999998</v>
      </c>
      <c r="BB60" s="100">
        <v>15.273064</v>
      </c>
      <c r="BC60" s="100">
        <v>28.088042000000002</v>
      </c>
      <c r="BD60" s="100">
        <v>63.035612</v>
      </c>
      <c r="BE60" s="100">
        <v>116.24375999999999</v>
      </c>
      <c r="BF60" s="100">
        <v>185.41108</v>
      </c>
      <c r="BG60" s="100">
        <v>300.58416999999997</v>
      </c>
      <c r="BH60" s="100">
        <v>504.74576000000002</v>
      </c>
      <c r="BI60" s="100">
        <v>865.52566999999999</v>
      </c>
      <c r="BJ60" s="100">
        <v>1429.9594999999999</v>
      </c>
      <c r="BK60" s="100">
        <v>2116.8638999999998</v>
      </c>
      <c r="BL60" s="100">
        <v>3074.7125999999998</v>
      </c>
      <c r="BM60" s="100">
        <v>121.09627999999999</v>
      </c>
      <c r="BN60" s="100">
        <v>201.57365999999999</v>
      </c>
      <c r="BO60" s="128"/>
      <c r="BP60" s="120">
        <v>1953</v>
      </c>
    </row>
    <row r="61" spans="1:68">
      <c r="A61" s="128"/>
      <c r="B61" s="120">
        <v>1954</v>
      </c>
      <c r="C61" s="100">
        <v>1.4056225</v>
      </c>
      <c r="D61" s="100">
        <v>0</v>
      </c>
      <c r="E61" s="100">
        <v>0.56545089999999998</v>
      </c>
      <c r="F61" s="100">
        <v>0.33134530000000001</v>
      </c>
      <c r="G61" s="100">
        <v>0.96308190000000005</v>
      </c>
      <c r="H61" s="100">
        <v>3.2751092000000002</v>
      </c>
      <c r="I61" s="100">
        <v>7.1096526999999998</v>
      </c>
      <c r="J61" s="100">
        <v>14.842301000000001</v>
      </c>
      <c r="K61" s="100">
        <v>27.726433</v>
      </c>
      <c r="L61" s="100">
        <v>48.540273999999997</v>
      </c>
      <c r="M61" s="100">
        <v>103.75</v>
      </c>
      <c r="N61" s="100">
        <v>175.58779000000001</v>
      </c>
      <c r="O61" s="100">
        <v>303.28325000000001</v>
      </c>
      <c r="P61" s="100">
        <v>483.98329000000001</v>
      </c>
      <c r="Q61" s="100">
        <v>830.36649</v>
      </c>
      <c r="R61" s="100">
        <v>1351.6484</v>
      </c>
      <c r="S61" s="100">
        <v>1989.3993</v>
      </c>
      <c r="T61" s="100">
        <v>2921.4286000000002</v>
      </c>
      <c r="U61" s="100">
        <v>102.74741</v>
      </c>
      <c r="V61" s="100">
        <v>190.78093999999999</v>
      </c>
      <c r="W61" s="128"/>
      <c r="X61" s="120">
        <v>1954</v>
      </c>
      <c r="Y61" s="100">
        <v>1.8848168000000001</v>
      </c>
      <c r="Z61" s="100">
        <v>0.2273761</v>
      </c>
      <c r="AA61" s="100">
        <v>0.88443400000000005</v>
      </c>
      <c r="AB61" s="100">
        <v>1.7247326999999999</v>
      </c>
      <c r="AC61" s="100">
        <v>1.3913043</v>
      </c>
      <c r="AD61" s="100">
        <v>4.4736057000000002</v>
      </c>
      <c r="AE61" s="100">
        <v>6.3823615</v>
      </c>
      <c r="AF61" s="100">
        <v>15.812777000000001</v>
      </c>
      <c r="AG61" s="100">
        <v>34.188034000000002</v>
      </c>
      <c r="AH61" s="100">
        <v>75.068066999999999</v>
      </c>
      <c r="AI61" s="100">
        <v>142.29248999999999</v>
      </c>
      <c r="AJ61" s="100">
        <v>180.18868000000001</v>
      </c>
      <c r="AK61" s="100">
        <v>277.10232999999999</v>
      </c>
      <c r="AL61" s="100">
        <v>487.60843</v>
      </c>
      <c r="AM61" s="100">
        <v>907.66551000000004</v>
      </c>
      <c r="AN61" s="100">
        <v>1473.3969999999999</v>
      </c>
      <c r="AO61" s="100">
        <v>2377.5</v>
      </c>
      <c r="AP61" s="100">
        <v>3446.4286000000002</v>
      </c>
      <c r="AQ61" s="100">
        <v>141.69895</v>
      </c>
      <c r="AR61" s="100">
        <v>214.84236999999999</v>
      </c>
      <c r="AS61" s="128"/>
      <c r="AT61" s="120">
        <v>1954</v>
      </c>
      <c r="AU61" s="100">
        <v>1.6401844999999999</v>
      </c>
      <c r="AV61" s="100">
        <v>0.1110001</v>
      </c>
      <c r="AW61" s="100">
        <v>0.72160480000000005</v>
      </c>
      <c r="AX61" s="100">
        <v>1.0140274</v>
      </c>
      <c r="AY61" s="100">
        <v>1.1686144000000001</v>
      </c>
      <c r="AZ61" s="100">
        <v>3.8477982000000002</v>
      </c>
      <c r="BA61" s="100">
        <v>6.7567567999999998</v>
      </c>
      <c r="BB61" s="100">
        <v>15.322075999999999</v>
      </c>
      <c r="BC61" s="100">
        <v>30.852416999999999</v>
      </c>
      <c r="BD61" s="100">
        <v>61.137791</v>
      </c>
      <c r="BE61" s="100">
        <v>122.51443</v>
      </c>
      <c r="BF61" s="100">
        <v>177.95581000000001</v>
      </c>
      <c r="BG61" s="100">
        <v>289.57835999999998</v>
      </c>
      <c r="BH61" s="100">
        <v>485.90163999999999</v>
      </c>
      <c r="BI61" s="100">
        <v>872.56300999999996</v>
      </c>
      <c r="BJ61" s="100">
        <v>1421.423</v>
      </c>
      <c r="BK61" s="100">
        <v>2216.6911</v>
      </c>
      <c r="BL61" s="100">
        <v>3244.5055000000002</v>
      </c>
      <c r="BM61" s="100">
        <v>121.9941</v>
      </c>
      <c r="BN61" s="100">
        <v>204.44798</v>
      </c>
      <c r="BO61" s="128"/>
      <c r="BP61" s="120">
        <v>1954</v>
      </c>
    </row>
    <row r="62" spans="1:68">
      <c r="A62" s="128"/>
      <c r="B62" s="120">
        <v>1955</v>
      </c>
      <c r="C62" s="100">
        <v>0.98658250000000003</v>
      </c>
      <c r="D62" s="100">
        <v>0.41562759999999999</v>
      </c>
      <c r="E62" s="100">
        <v>1.0604454000000001</v>
      </c>
      <c r="F62" s="100">
        <v>1.5928640000000001</v>
      </c>
      <c r="G62" s="100">
        <v>1.6191709999999999</v>
      </c>
      <c r="H62" s="100">
        <v>2.7196083999999998</v>
      </c>
      <c r="I62" s="100">
        <v>7.1732199999999997</v>
      </c>
      <c r="J62" s="100">
        <v>12.269939000000001</v>
      </c>
      <c r="K62" s="100">
        <v>23.164861999999999</v>
      </c>
      <c r="L62" s="100">
        <v>58.179329000000003</v>
      </c>
      <c r="M62" s="100">
        <v>88.019559999999998</v>
      </c>
      <c r="N62" s="100">
        <v>166.99124</v>
      </c>
      <c r="O62" s="100">
        <v>270.52868000000001</v>
      </c>
      <c r="P62" s="100">
        <v>507.78604999999999</v>
      </c>
      <c r="Q62" s="100">
        <v>824.48979999999995</v>
      </c>
      <c r="R62" s="100">
        <v>1423.2804000000001</v>
      </c>
      <c r="S62" s="100">
        <v>2014.0844999999999</v>
      </c>
      <c r="T62" s="100">
        <v>3419.5803999999998</v>
      </c>
      <c r="U62" s="100">
        <v>103.32238</v>
      </c>
      <c r="V62" s="100">
        <v>197.94041000000001</v>
      </c>
      <c r="W62" s="128"/>
      <c r="X62" s="120">
        <v>1955</v>
      </c>
      <c r="Y62" s="100">
        <v>1.0285949000000001</v>
      </c>
      <c r="Z62" s="100">
        <v>0.43601479999999998</v>
      </c>
      <c r="AA62" s="100">
        <v>0.82987549999999999</v>
      </c>
      <c r="AB62" s="100">
        <v>0.66777960000000003</v>
      </c>
      <c r="AC62" s="100">
        <v>1.7599437</v>
      </c>
      <c r="AD62" s="100">
        <v>2.7059530999999999</v>
      </c>
      <c r="AE62" s="100">
        <v>7.0601525000000001</v>
      </c>
      <c r="AF62" s="100">
        <v>14.845231</v>
      </c>
      <c r="AG62" s="100">
        <v>30.101393999999999</v>
      </c>
      <c r="AH62" s="100">
        <v>60.686016000000002</v>
      </c>
      <c r="AI62" s="100">
        <v>113.05107</v>
      </c>
      <c r="AJ62" s="100">
        <v>157.60112000000001</v>
      </c>
      <c r="AK62" s="100">
        <v>258.79397</v>
      </c>
      <c r="AL62" s="100">
        <v>471.08434</v>
      </c>
      <c r="AM62" s="100">
        <v>841.75084000000004</v>
      </c>
      <c r="AN62" s="100">
        <v>1529.1829</v>
      </c>
      <c r="AO62" s="100">
        <v>2303.1785</v>
      </c>
      <c r="AP62" s="100">
        <v>3665.2361000000001</v>
      </c>
      <c r="AQ62" s="100">
        <v>136.98992000000001</v>
      </c>
      <c r="AR62" s="100">
        <v>209.84002000000001</v>
      </c>
      <c r="AS62" s="128"/>
      <c r="AT62" s="120">
        <v>1955</v>
      </c>
      <c r="AU62" s="100">
        <v>1.0071508</v>
      </c>
      <c r="AV62" s="100">
        <v>0.42557719999999999</v>
      </c>
      <c r="AW62" s="100">
        <v>0.94761070000000003</v>
      </c>
      <c r="AX62" s="100">
        <v>1.1411803</v>
      </c>
      <c r="AY62" s="100">
        <v>1.6866251000000001</v>
      </c>
      <c r="AZ62" s="100">
        <v>2.7131229000000001</v>
      </c>
      <c r="BA62" s="100">
        <v>7.1184120000000002</v>
      </c>
      <c r="BB62" s="100">
        <v>13.538748999999999</v>
      </c>
      <c r="BC62" s="100">
        <v>26.543209999999998</v>
      </c>
      <c r="BD62" s="100">
        <v>59.372197</v>
      </c>
      <c r="BE62" s="100">
        <v>100.10536999999999</v>
      </c>
      <c r="BF62" s="100">
        <v>162.18787</v>
      </c>
      <c r="BG62" s="100">
        <v>264.33121</v>
      </c>
      <c r="BH62" s="100">
        <v>488.36468000000002</v>
      </c>
      <c r="BI62" s="100">
        <v>833.94834000000003</v>
      </c>
      <c r="BJ62" s="100">
        <v>1484.3049000000001</v>
      </c>
      <c r="BK62" s="100">
        <v>2184.7042000000001</v>
      </c>
      <c r="BL62" s="100">
        <v>3571.8085000000001</v>
      </c>
      <c r="BM62" s="100">
        <v>119.94956000000001</v>
      </c>
      <c r="BN62" s="100">
        <v>204.88064</v>
      </c>
      <c r="BO62" s="128"/>
      <c r="BP62" s="120">
        <v>1955</v>
      </c>
    </row>
    <row r="63" spans="1:68">
      <c r="A63" s="128"/>
      <c r="B63" s="120">
        <v>1956</v>
      </c>
      <c r="C63" s="100">
        <v>1.1609906999999999</v>
      </c>
      <c r="D63" s="100">
        <v>0.39944079999999998</v>
      </c>
      <c r="E63" s="100">
        <v>1.2528188</v>
      </c>
      <c r="F63" s="100">
        <v>1.8410555</v>
      </c>
      <c r="G63" s="100">
        <v>2.5657473</v>
      </c>
      <c r="H63" s="100">
        <v>3.7919827000000002</v>
      </c>
      <c r="I63" s="100">
        <v>7.0440908000000002</v>
      </c>
      <c r="J63" s="100">
        <v>10.917674999999999</v>
      </c>
      <c r="K63" s="100">
        <v>20.808561000000001</v>
      </c>
      <c r="L63" s="100">
        <v>45.666666999999997</v>
      </c>
      <c r="M63" s="100">
        <v>89.250298000000001</v>
      </c>
      <c r="N63" s="100">
        <v>159.31720999999999</v>
      </c>
      <c r="O63" s="100">
        <v>287.24605000000003</v>
      </c>
      <c r="P63" s="100">
        <v>503.32447000000002</v>
      </c>
      <c r="Q63" s="100">
        <v>866.33663000000001</v>
      </c>
      <c r="R63" s="100">
        <v>1388.1356000000001</v>
      </c>
      <c r="S63" s="100">
        <v>2146.8530999999998</v>
      </c>
      <c r="T63" s="100">
        <v>3523.8094999999998</v>
      </c>
      <c r="U63" s="100">
        <v>103.95729</v>
      </c>
      <c r="V63" s="100">
        <v>201.30566999999999</v>
      </c>
      <c r="W63" s="128"/>
      <c r="X63" s="120">
        <v>1956</v>
      </c>
      <c r="Y63" s="100">
        <v>0.80955270000000001</v>
      </c>
      <c r="Z63" s="100">
        <v>0.41841</v>
      </c>
      <c r="AA63" s="100">
        <v>0.52465899999999999</v>
      </c>
      <c r="AB63" s="100">
        <v>1.28783</v>
      </c>
      <c r="AC63" s="100">
        <v>0.70496999999999999</v>
      </c>
      <c r="AD63" s="100">
        <v>3.6275694999999999</v>
      </c>
      <c r="AE63" s="100">
        <v>4.7712602000000004</v>
      </c>
      <c r="AF63" s="100">
        <v>14.075887</v>
      </c>
      <c r="AG63" s="100">
        <v>26.674938000000001</v>
      </c>
      <c r="AH63" s="100">
        <v>61.476900999999998</v>
      </c>
      <c r="AI63" s="100">
        <v>106.41965</v>
      </c>
      <c r="AJ63" s="100">
        <v>150.66605000000001</v>
      </c>
      <c r="AK63" s="100">
        <v>237.16990999999999</v>
      </c>
      <c r="AL63" s="100">
        <v>480.32882999999998</v>
      </c>
      <c r="AM63" s="100">
        <v>876.32221000000004</v>
      </c>
      <c r="AN63" s="100">
        <v>1571.7822000000001</v>
      </c>
      <c r="AO63" s="100">
        <v>2537.9146999999998</v>
      </c>
      <c r="AP63" s="100">
        <v>4025</v>
      </c>
      <c r="AQ63" s="100">
        <v>141.88622000000001</v>
      </c>
      <c r="AR63" s="100">
        <v>219.19174000000001</v>
      </c>
      <c r="AS63" s="128"/>
      <c r="AT63" s="120">
        <v>1956</v>
      </c>
      <c r="AU63" s="100">
        <v>0.98921749999999997</v>
      </c>
      <c r="AV63" s="100">
        <v>0.4087054</v>
      </c>
      <c r="AW63" s="100">
        <v>0.89709090000000002</v>
      </c>
      <c r="AX63" s="100">
        <v>1.5710919000000001</v>
      </c>
      <c r="AY63" s="100">
        <v>1.6792611</v>
      </c>
      <c r="AZ63" s="100">
        <v>3.7142857</v>
      </c>
      <c r="BA63" s="100">
        <v>5.9491617000000003</v>
      </c>
      <c r="BB63" s="100">
        <v>12.468078999999999</v>
      </c>
      <c r="BC63" s="100">
        <v>23.679417000000001</v>
      </c>
      <c r="BD63" s="100">
        <v>53.226647999999997</v>
      </c>
      <c r="BE63" s="100">
        <v>97.480379999999997</v>
      </c>
      <c r="BF63" s="100">
        <v>154.92301</v>
      </c>
      <c r="BG63" s="100">
        <v>260.65096999999997</v>
      </c>
      <c r="BH63" s="100">
        <v>491.11318999999997</v>
      </c>
      <c r="BI63" s="100">
        <v>871.81777999999997</v>
      </c>
      <c r="BJ63" s="100">
        <v>1494.2774999999999</v>
      </c>
      <c r="BK63" s="100">
        <v>2379.9434999999999</v>
      </c>
      <c r="BL63" s="100">
        <v>3834.6253000000002</v>
      </c>
      <c r="BM63" s="100">
        <v>122.66723</v>
      </c>
      <c r="BN63" s="100">
        <v>211.9674</v>
      </c>
      <c r="BO63" s="128"/>
      <c r="BP63" s="120">
        <v>1956</v>
      </c>
    </row>
    <row r="64" spans="1:68">
      <c r="A64" s="128"/>
      <c r="B64" s="120">
        <v>1957</v>
      </c>
      <c r="C64" s="100">
        <v>0.9503897</v>
      </c>
      <c r="D64" s="100">
        <v>0.39976010000000001</v>
      </c>
      <c r="E64" s="100">
        <v>0.22983219999999999</v>
      </c>
      <c r="F64" s="100">
        <v>1.4692917999999999</v>
      </c>
      <c r="G64" s="100">
        <v>3.1446540999999999</v>
      </c>
      <c r="H64" s="100">
        <v>3.8514442999999998</v>
      </c>
      <c r="I64" s="100">
        <v>5.9523809999999999</v>
      </c>
      <c r="J64" s="100">
        <v>10.221465</v>
      </c>
      <c r="K64" s="100">
        <v>21.661721</v>
      </c>
      <c r="L64" s="100">
        <v>40.789900000000003</v>
      </c>
      <c r="M64" s="100">
        <v>81.185070999999994</v>
      </c>
      <c r="N64" s="100">
        <v>161.73751999999999</v>
      </c>
      <c r="O64" s="100">
        <v>285.14738999999997</v>
      </c>
      <c r="P64" s="100">
        <v>530.37230999999997</v>
      </c>
      <c r="Q64" s="100">
        <v>845.48943999999995</v>
      </c>
      <c r="R64" s="100">
        <v>1407.2249999999999</v>
      </c>
      <c r="S64" s="100">
        <v>2178.6941999999999</v>
      </c>
      <c r="T64" s="100">
        <v>3393.1034</v>
      </c>
      <c r="U64" s="100">
        <v>103.16858999999999</v>
      </c>
      <c r="V64" s="100">
        <v>199.85357999999999</v>
      </c>
      <c r="W64" s="128"/>
      <c r="X64" s="120">
        <v>1957</v>
      </c>
      <c r="Y64" s="100">
        <v>0.39816839999999998</v>
      </c>
      <c r="Z64" s="100">
        <v>0.209205</v>
      </c>
      <c r="AA64" s="100">
        <v>0.96246390000000004</v>
      </c>
      <c r="AB64" s="100">
        <v>0.61766520000000003</v>
      </c>
      <c r="AC64" s="100">
        <v>1.0249402000000001</v>
      </c>
      <c r="AD64" s="100">
        <v>2.7607362000000002</v>
      </c>
      <c r="AE64" s="100">
        <v>5.3206385000000003</v>
      </c>
      <c r="AF64" s="100">
        <v>12.451822999999999</v>
      </c>
      <c r="AG64" s="100">
        <v>27.283874999999998</v>
      </c>
      <c r="AH64" s="100">
        <v>55.730809999999998</v>
      </c>
      <c r="AI64" s="100">
        <v>97.560975999999997</v>
      </c>
      <c r="AJ64" s="100">
        <v>131.99817999999999</v>
      </c>
      <c r="AK64" s="100">
        <v>231.22824</v>
      </c>
      <c r="AL64" s="100">
        <v>474.97156000000001</v>
      </c>
      <c r="AM64" s="100">
        <v>830.98591999999996</v>
      </c>
      <c r="AN64" s="100">
        <v>1457.5866000000001</v>
      </c>
      <c r="AO64" s="100">
        <v>2404.1570000000002</v>
      </c>
      <c r="AP64" s="100">
        <v>3954.9180000000001</v>
      </c>
      <c r="AQ64" s="100">
        <v>135.35382999999999</v>
      </c>
      <c r="AR64" s="100">
        <v>208.87241</v>
      </c>
      <c r="AS64" s="128"/>
      <c r="AT64" s="120">
        <v>1957</v>
      </c>
      <c r="AU64" s="100">
        <v>0.68066899999999997</v>
      </c>
      <c r="AV64" s="100">
        <v>0.30665439999999999</v>
      </c>
      <c r="AW64" s="100">
        <v>0.58775129999999998</v>
      </c>
      <c r="AX64" s="100">
        <v>1.0540581</v>
      </c>
      <c r="AY64" s="100">
        <v>2.1287048</v>
      </c>
      <c r="AZ64" s="100">
        <v>3.3357505000000001</v>
      </c>
      <c r="BA64" s="100">
        <v>5.6489576000000001</v>
      </c>
      <c r="BB64" s="100">
        <v>11.312545</v>
      </c>
      <c r="BC64" s="100">
        <v>24.427021</v>
      </c>
      <c r="BD64" s="100">
        <v>47.963648999999997</v>
      </c>
      <c r="BE64" s="100">
        <v>89.009443000000005</v>
      </c>
      <c r="BF64" s="100">
        <v>146.75532999999999</v>
      </c>
      <c r="BG64" s="100">
        <v>256.42383999999998</v>
      </c>
      <c r="BH64" s="100">
        <v>500.76011</v>
      </c>
      <c r="BI64" s="100">
        <v>837.5</v>
      </c>
      <c r="BJ64" s="100">
        <v>1436.3761999999999</v>
      </c>
      <c r="BK64" s="100">
        <v>2313.5358999999999</v>
      </c>
      <c r="BL64" s="100">
        <v>3745.5012999999999</v>
      </c>
      <c r="BM64" s="100">
        <v>119.05355</v>
      </c>
      <c r="BN64" s="100">
        <v>205.60614000000001</v>
      </c>
      <c r="BO64" s="128"/>
      <c r="BP64" s="120">
        <v>1957</v>
      </c>
    </row>
    <row r="65" spans="1:68">
      <c r="A65" s="128"/>
      <c r="B65" s="121">
        <v>1958</v>
      </c>
      <c r="C65" s="100">
        <v>0.93405570000000004</v>
      </c>
      <c r="D65" s="100">
        <v>0.1962323</v>
      </c>
      <c r="E65" s="100">
        <v>0.64557779999999998</v>
      </c>
      <c r="F65" s="100">
        <v>0.28530670000000002</v>
      </c>
      <c r="G65" s="100">
        <v>3.7197768</v>
      </c>
      <c r="H65" s="100">
        <v>3.6858520000000001</v>
      </c>
      <c r="I65" s="100">
        <v>7.2109193999999999</v>
      </c>
      <c r="J65" s="100">
        <v>8.1788440999999992</v>
      </c>
      <c r="K65" s="100">
        <v>24.872640000000001</v>
      </c>
      <c r="L65" s="100">
        <v>45.124645000000001</v>
      </c>
      <c r="M65" s="100">
        <v>80.164057</v>
      </c>
      <c r="N65" s="100">
        <v>147.8458</v>
      </c>
      <c r="O65" s="100">
        <v>278.18284</v>
      </c>
      <c r="P65" s="100">
        <v>494.13299000000001</v>
      </c>
      <c r="Q65" s="100">
        <v>807.01754000000005</v>
      </c>
      <c r="R65" s="100">
        <v>1342.4437</v>
      </c>
      <c r="S65" s="100">
        <v>2141.9142000000002</v>
      </c>
      <c r="T65" s="100">
        <v>3419.5803999999998</v>
      </c>
      <c r="U65" s="100">
        <v>99.726720999999998</v>
      </c>
      <c r="V65" s="100">
        <v>194.67649</v>
      </c>
      <c r="W65" s="128"/>
      <c r="X65" s="121">
        <v>1958</v>
      </c>
      <c r="Y65" s="100">
        <v>1.7643599000000001</v>
      </c>
      <c r="Z65" s="100">
        <v>0.40983609999999998</v>
      </c>
      <c r="AA65" s="100">
        <v>1.3522650000000001</v>
      </c>
      <c r="AB65" s="100">
        <v>0.89712919999999996</v>
      </c>
      <c r="AC65" s="100">
        <v>0.99206349999999999</v>
      </c>
      <c r="AD65" s="100">
        <v>3.4364260999999998</v>
      </c>
      <c r="AE65" s="100">
        <v>4.7565752999999997</v>
      </c>
      <c r="AF65" s="100">
        <v>11.142856999999999</v>
      </c>
      <c r="AG65" s="100">
        <v>33.425330000000002</v>
      </c>
      <c r="AH65" s="100">
        <v>49.592390999999999</v>
      </c>
      <c r="AI65" s="100">
        <v>91.019910999999993</v>
      </c>
      <c r="AJ65" s="100">
        <v>128.95928000000001</v>
      </c>
      <c r="AK65" s="100">
        <v>240.86870999999999</v>
      </c>
      <c r="AL65" s="100">
        <v>408.17469</v>
      </c>
      <c r="AM65" s="100">
        <v>780.76062999999999</v>
      </c>
      <c r="AN65" s="100">
        <v>1463.4146000000001</v>
      </c>
      <c r="AO65" s="100">
        <v>2388.1579000000002</v>
      </c>
      <c r="AP65" s="100">
        <v>3705.1792999999998</v>
      </c>
      <c r="AQ65" s="100">
        <v>131.46861999999999</v>
      </c>
      <c r="AR65" s="100">
        <v>201.24905999999999</v>
      </c>
      <c r="AS65" s="128"/>
      <c r="AT65" s="121">
        <v>1958</v>
      </c>
      <c r="AU65" s="100">
        <v>1.3392002999999999</v>
      </c>
      <c r="AV65" s="100">
        <v>0.30072169999999998</v>
      </c>
      <c r="AW65" s="100">
        <v>0.99075299999999999</v>
      </c>
      <c r="AX65" s="100">
        <v>0.58402690000000002</v>
      </c>
      <c r="AY65" s="100">
        <v>2.4</v>
      </c>
      <c r="AZ65" s="100">
        <v>3.5671819</v>
      </c>
      <c r="BA65" s="100">
        <v>6.0345984000000001</v>
      </c>
      <c r="BB65" s="100">
        <v>9.6261161000000008</v>
      </c>
      <c r="BC65" s="100">
        <v>29.099727000000001</v>
      </c>
      <c r="BD65" s="100">
        <v>47.276296000000002</v>
      </c>
      <c r="BE65" s="100">
        <v>85.358739999999997</v>
      </c>
      <c r="BF65" s="100">
        <v>138.39185000000001</v>
      </c>
      <c r="BG65" s="100">
        <v>258.33551999999997</v>
      </c>
      <c r="BH65" s="100">
        <v>447.89157</v>
      </c>
      <c r="BI65" s="100">
        <v>792.49175000000002</v>
      </c>
      <c r="BJ65" s="100">
        <v>1412.6769999999999</v>
      </c>
      <c r="BK65" s="100">
        <v>2289.8551000000002</v>
      </c>
      <c r="BL65" s="100">
        <v>3601.5228000000002</v>
      </c>
      <c r="BM65" s="100">
        <v>115.419</v>
      </c>
      <c r="BN65" s="100">
        <v>198.94624999999999</v>
      </c>
      <c r="BO65" s="128"/>
      <c r="BP65" s="121">
        <v>1958</v>
      </c>
    </row>
    <row r="66" spans="1:68">
      <c r="A66" s="128"/>
      <c r="B66" s="121">
        <v>1959</v>
      </c>
      <c r="C66" s="100">
        <v>0.54804529999999996</v>
      </c>
      <c r="D66" s="100">
        <v>0.19256690000000001</v>
      </c>
      <c r="E66" s="100">
        <v>0.41407870000000002</v>
      </c>
      <c r="F66" s="100">
        <v>1.0802052</v>
      </c>
      <c r="G66" s="100">
        <v>3.0138638000000002</v>
      </c>
      <c r="H66" s="100">
        <v>2.3154848000000001</v>
      </c>
      <c r="I66" s="100">
        <v>4.8717949000000003</v>
      </c>
      <c r="J66" s="100">
        <v>11.829653</v>
      </c>
      <c r="K66" s="100">
        <v>18.799271999999998</v>
      </c>
      <c r="L66" s="100">
        <v>39.004913999999999</v>
      </c>
      <c r="M66" s="100">
        <v>74.756230000000002</v>
      </c>
      <c r="N66" s="100">
        <v>168.50951000000001</v>
      </c>
      <c r="O66" s="100">
        <v>239.20266000000001</v>
      </c>
      <c r="P66" s="100">
        <v>498.68074000000001</v>
      </c>
      <c r="Q66" s="100">
        <v>837.93411000000003</v>
      </c>
      <c r="R66" s="100">
        <v>1477.4494999999999</v>
      </c>
      <c r="S66" s="100">
        <v>2124.183</v>
      </c>
      <c r="T66" s="100">
        <v>3476.1905000000002</v>
      </c>
      <c r="U66" s="100">
        <v>100.58659</v>
      </c>
      <c r="V66" s="100">
        <v>198.07731999999999</v>
      </c>
      <c r="W66" s="128"/>
      <c r="X66" s="121">
        <v>1959</v>
      </c>
      <c r="Y66" s="100">
        <v>1.7247988000000001</v>
      </c>
      <c r="Z66" s="100">
        <v>1.0048231999999999</v>
      </c>
      <c r="AA66" s="100">
        <v>0.86937620000000004</v>
      </c>
      <c r="AB66" s="100">
        <v>2.2618038</v>
      </c>
      <c r="AC66" s="100">
        <v>1.270648</v>
      </c>
      <c r="AD66" s="100">
        <v>1.5842839</v>
      </c>
      <c r="AE66" s="100">
        <v>5.3161724000000001</v>
      </c>
      <c r="AF66" s="100">
        <v>12.448133</v>
      </c>
      <c r="AG66" s="100">
        <v>26.014246</v>
      </c>
      <c r="AH66" s="100">
        <v>59.322034000000002</v>
      </c>
      <c r="AI66" s="100">
        <v>79.607843000000003</v>
      </c>
      <c r="AJ66" s="100">
        <v>138.30265</v>
      </c>
      <c r="AK66" s="100">
        <v>232.66109</v>
      </c>
      <c r="AL66" s="100">
        <v>424.55946999999998</v>
      </c>
      <c r="AM66" s="100">
        <v>804.73797999999999</v>
      </c>
      <c r="AN66" s="100">
        <v>1426.6366</v>
      </c>
      <c r="AO66" s="100">
        <v>2606.6945999999998</v>
      </c>
      <c r="AP66" s="100">
        <v>4085.6030999999998</v>
      </c>
      <c r="AQ66" s="100">
        <v>136.67054999999999</v>
      </c>
      <c r="AR66" s="100">
        <v>210.15944999999999</v>
      </c>
      <c r="AS66" s="128"/>
      <c r="AT66" s="121">
        <v>1959</v>
      </c>
      <c r="AU66" s="100">
        <v>1.1223345</v>
      </c>
      <c r="AV66" s="100">
        <v>0.59002849999999996</v>
      </c>
      <c r="AW66" s="100">
        <v>0.63619979999999998</v>
      </c>
      <c r="AX66" s="100">
        <v>1.6574586</v>
      </c>
      <c r="AY66" s="100">
        <v>2.1651717000000001</v>
      </c>
      <c r="AZ66" s="100">
        <v>1.9664196</v>
      </c>
      <c r="BA66" s="100">
        <v>5.0842922000000002</v>
      </c>
      <c r="BB66" s="100">
        <v>12.131015</v>
      </c>
      <c r="BC66" s="100">
        <v>22.368622999999999</v>
      </c>
      <c r="BD66" s="100">
        <v>48.86148</v>
      </c>
      <c r="BE66" s="100">
        <v>77.082158000000007</v>
      </c>
      <c r="BF66" s="100">
        <v>153.5205</v>
      </c>
      <c r="BG66" s="100">
        <v>235.73847000000001</v>
      </c>
      <c r="BH66" s="100">
        <v>458.28330999999997</v>
      </c>
      <c r="BI66" s="100">
        <v>819.55484999999999</v>
      </c>
      <c r="BJ66" s="100">
        <v>1448.0052000000001</v>
      </c>
      <c r="BK66" s="100">
        <v>2418.3672999999999</v>
      </c>
      <c r="BL66" s="100">
        <v>3863.8613999999998</v>
      </c>
      <c r="BM66" s="100">
        <v>118.44199</v>
      </c>
      <c r="BN66" s="100">
        <v>205.83340000000001</v>
      </c>
      <c r="BO66" s="128"/>
      <c r="BP66" s="121">
        <v>1959</v>
      </c>
    </row>
    <row r="67" spans="1:68">
      <c r="A67" s="128"/>
      <c r="B67" s="121">
        <v>1960</v>
      </c>
      <c r="C67" s="100">
        <v>0.53571429999999998</v>
      </c>
      <c r="D67" s="100">
        <v>0.57001710000000005</v>
      </c>
      <c r="E67" s="100">
        <v>1.1942675</v>
      </c>
      <c r="F67" s="100">
        <v>1.5243902</v>
      </c>
      <c r="G67" s="100">
        <v>2.0266358000000002</v>
      </c>
      <c r="H67" s="100">
        <v>4.9780381</v>
      </c>
      <c r="I67" s="100">
        <v>5.6540735</v>
      </c>
      <c r="J67" s="100">
        <v>9.2402464000000002</v>
      </c>
      <c r="K67" s="100">
        <v>26.791090000000001</v>
      </c>
      <c r="L67" s="100">
        <v>41.203007999999997</v>
      </c>
      <c r="M67" s="100">
        <v>80.786793000000003</v>
      </c>
      <c r="N67" s="100">
        <v>154.77735000000001</v>
      </c>
      <c r="O67" s="100">
        <v>261.05716999999999</v>
      </c>
      <c r="P67" s="100">
        <v>479.59866</v>
      </c>
      <c r="Q67" s="100">
        <v>828.99306000000001</v>
      </c>
      <c r="R67" s="100">
        <v>1373.4939999999999</v>
      </c>
      <c r="S67" s="100">
        <v>2210.0313000000001</v>
      </c>
      <c r="T67" s="100">
        <v>3228.7582000000002</v>
      </c>
      <c r="U67" s="100">
        <v>99.820888999999994</v>
      </c>
      <c r="V67" s="100">
        <v>193.88660999999999</v>
      </c>
      <c r="W67" s="128"/>
      <c r="X67" s="121">
        <v>1960</v>
      </c>
      <c r="Y67" s="100">
        <v>1.3140604</v>
      </c>
      <c r="Z67" s="100">
        <v>0.39666800000000002</v>
      </c>
      <c r="AA67" s="100">
        <v>0.62761509999999998</v>
      </c>
      <c r="AB67" s="100">
        <v>0.79914759999999996</v>
      </c>
      <c r="AC67" s="100">
        <v>1.8495683999999999</v>
      </c>
      <c r="AD67" s="100">
        <v>1.9181585999999999</v>
      </c>
      <c r="AE67" s="100">
        <v>7.3384137999999997</v>
      </c>
      <c r="AF67" s="100">
        <v>11.885467</v>
      </c>
      <c r="AG67" s="100">
        <v>25.656877999999999</v>
      </c>
      <c r="AH67" s="100">
        <v>53.858268000000002</v>
      </c>
      <c r="AI67" s="100">
        <v>82.160516999999999</v>
      </c>
      <c r="AJ67" s="100">
        <v>125.05583</v>
      </c>
      <c r="AK67" s="100">
        <v>223.94570999999999</v>
      </c>
      <c r="AL67" s="100">
        <v>397.27519999999998</v>
      </c>
      <c r="AM67" s="100">
        <v>756.79443000000003</v>
      </c>
      <c r="AN67" s="100">
        <v>1380.4348</v>
      </c>
      <c r="AO67" s="100">
        <v>2357.5639000000001</v>
      </c>
      <c r="AP67" s="100">
        <v>3988.7640000000001</v>
      </c>
      <c r="AQ67" s="100">
        <v>131.01303999999999</v>
      </c>
      <c r="AR67" s="100">
        <v>199.51737</v>
      </c>
      <c r="AS67" s="128"/>
      <c r="AT67" s="121">
        <v>1960</v>
      </c>
      <c r="AU67" s="100">
        <v>0.91516430000000004</v>
      </c>
      <c r="AV67" s="100">
        <v>0.4852014</v>
      </c>
      <c r="AW67" s="100">
        <v>0.91799269999999999</v>
      </c>
      <c r="AX67" s="100">
        <v>1.1703511</v>
      </c>
      <c r="AY67" s="100">
        <v>1.9408779</v>
      </c>
      <c r="AZ67" s="100">
        <v>3.5152071</v>
      </c>
      <c r="BA67" s="100">
        <v>6.4568199999999996</v>
      </c>
      <c r="BB67" s="100">
        <v>10.529087000000001</v>
      </c>
      <c r="BC67" s="100">
        <v>26.231508000000002</v>
      </c>
      <c r="BD67" s="100">
        <v>47.384614999999997</v>
      </c>
      <c r="BE67" s="100">
        <v>81.446310999999994</v>
      </c>
      <c r="BF67" s="100">
        <v>140.15817000000001</v>
      </c>
      <c r="BG67" s="100">
        <v>241.51136</v>
      </c>
      <c r="BH67" s="100">
        <v>434.23423000000003</v>
      </c>
      <c r="BI67" s="100">
        <v>788.94471999999996</v>
      </c>
      <c r="BJ67" s="100">
        <v>1377.5253</v>
      </c>
      <c r="BK67" s="100">
        <v>2300.7246</v>
      </c>
      <c r="BL67" s="100">
        <v>3711.9047999999998</v>
      </c>
      <c r="BM67" s="100">
        <v>115.25060999999999</v>
      </c>
      <c r="BN67" s="100">
        <v>198.09557000000001</v>
      </c>
      <c r="BO67" s="128"/>
      <c r="BP67" s="121">
        <v>1960</v>
      </c>
    </row>
    <row r="68" spans="1:68">
      <c r="A68" s="128"/>
      <c r="B68" s="121">
        <v>1961</v>
      </c>
      <c r="C68" s="100">
        <v>1.5687641999999999</v>
      </c>
      <c r="D68" s="100">
        <v>0.56011949999999999</v>
      </c>
      <c r="E68" s="100">
        <v>1.5355086</v>
      </c>
      <c r="F68" s="100">
        <v>0</v>
      </c>
      <c r="G68" s="100">
        <v>2.2216051000000001</v>
      </c>
      <c r="H68" s="100">
        <v>4.6907065000000001</v>
      </c>
      <c r="I68" s="100">
        <v>7.7539416000000001</v>
      </c>
      <c r="J68" s="100">
        <v>9.6422228000000008</v>
      </c>
      <c r="K68" s="100">
        <v>27.923210999999998</v>
      </c>
      <c r="L68" s="100">
        <v>39.928485999999999</v>
      </c>
      <c r="M68" s="100">
        <v>72.895276999999993</v>
      </c>
      <c r="N68" s="100">
        <v>134.98738</v>
      </c>
      <c r="O68" s="100">
        <v>245.26316</v>
      </c>
      <c r="P68" s="100">
        <v>468.18486000000001</v>
      </c>
      <c r="Q68" s="100">
        <v>811.96581000000003</v>
      </c>
      <c r="R68" s="100">
        <v>1397.1014</v>
      </c>
      <c r="S68" s="100">
        <v>2069.0691000000002</v>
      </c>
      <c r="T68" s="100">
        <v>3544.3038000000001</v>
      </c>
      <c r="U68" s="100">
        <v>97.980159</v>
      </c>
      <c r="V68" s="100">
        <v>193.40966</v>
      </c>
      <c r="W68" s="128"/>
      <c r="X68" s="121">
        <v>1961</v>
      </c>
      <c r="Y68" s="100">
        <v>0.91508049999999996</v>
      </c>
      <c r="Z68" s="100">
        <v>0.58639560000000002</v>
      </c>
      <c r="AA68" s="100">
        <v>1.6106301999999999</v>
      </c>
      <c r="AB68" s="100">
        <v>0.76084200000000002</v>
      </c>
      <c r="AC68" s="100">
        <v>1.1940299000000001</v>
      </c>
      <c r="AD68" s="100">
        <v>3.8449214999999999</v>
      </c>
      <c r="AE68" s="100">
        <v>5.9608287999999998</v>
      </c>
      <c r="AF68" s="100">
        <v>10.761367</v>
      </c>
      <c r="AG68" s="100">
        <v>21.232057000000001</v>
      </c>
      <c r="AH68" s="100">
        <v>49.752780999999999</v>
      </c>
      <c r="AI68" s="100">
        <v>83.792722999999995</v>
      </c>
      <c r="AJ68" s="100">
        <v>114.97797</v>
      </c>
      <c r="AK68" s="100">
        <v>207.19424000000001</v>
      </c>
      <c r="AL68" s="100">
        <v>389.54741000000001</v>
      </c>
      <c r="AM68" s="100">
        <v>736.27119000000005</v>
      </c>
      <c r="AN68" s="100">
        <v>1399.1641</v>
      </c>
      <c r="AO68" s="100">
        <v>2325.2336</v>
      </c>
      <c r="AP68" s="100">
        <v>4003.5841999999998</v>
      </c>
      <c r="AQ68" s="100">
        <v>130.08332999999999</v>
      </c>
      <c r="AR68" s="100">
        <v>196.93447</v>
      </c>
      <c r="AS68" s="128"/>
      <c r="AT68" s="121">
        <v>1961</v>
      </c>
      <c r="AU68" s="100">
        <v>1.2498883999999999</v>
      </c>
      <c r="AV68" s="100">
        <v>0.57295649999999998</v>
      </c>
      <c r="AW68" s="100">
        <v>1.5721725</v>
      </c>
      <c r="AX68" s="100">
        <v>0.37023319999999998</v>
      </c>
      <c r="AY68" s="100">
        <v>1.7263702999999999</v>
      </c>
      <c r="AZ68" s="100">
        <v>4.2865890999999996</v>
      </c>
      <c r="BA68" s="100">
        <v>6.8993506</v>
      </c>
      <c r="BB68" s="100">
        <v>10.185427000000001</v>
      </c>
      <c r="BC68" s="100">
        <v>24.624005</v>
      </c>
      <c r="BD68" s="100">
        <v>44.751213999999997</v>
      </c>
      <c r="BE68" s="100">
        <v>78.149919999999995</v>
      </c>
      <c r="BF68" s="100">
        <v>125.21514999999999</v>
      </c>
      <c r="BG68" s="100">
        <v>225.34504000000001</v>
      </c>
      <c r="BH68" s="100">
        <v>424.60435999999999</v>
      </c>
      <c r="BI68" s="100">
        <v>769.75424999999996</v>
      </c>
      <c r="BJ68" s="100">
        <v>1398.2999</v>
      </c>
      <c r="BK68" s="100">
        <v>2226.9585000000002</v>
      </c>
      <c r="BL68" s="100">
        <v>3837.5286000000001</v>
      </c>
      <c r="BM68" s="100">
        <v>113.85393999999999</v>
      </c>
      <c r="BN68" s="100">
        <v>196.22187</v>
      </c>
      <c r="BO68" s="128"/>
      <c r="BP68" s="121">
        <v>1961</v>
      </c>
    </row>
    <row r="69" spans="1:68">
      <c r="A69" s="128"/>
      <c r="B69" s="121">
        <v>1962</v>
      </c>
      <c r="C69" s="100">
        <v>0.68516619999999995</v>
      </c>
      <c r="D69" s="100">
        <v>0.55207949999999995</v>
      </c>
      <c r="E69" s="100">
        <v>0.77190270000000005</v>
      </c>
      <c r="F69" s="100">
        <v>1.7761989</v>
      </c>
      <c r="G69" s="100">
        <v>2.7114967000000001</v>
      </c>
      <c r="H69" s="100">
        <v>2.9154518999999999</v>
      </c>
      <c r="I69" s="100">
        <v>7.6719577000000001</v>
      </c>
      <c r="J69" s="100">
        <v>11.941057000000001</v>
      </c>
      <c r="K69" s="100">
        <v>19.955031000000002</v>
      </c>
      <c r="L69" s="100">
        <v>37.346877999999997</v>
      </c>
      <c r="M69" s="100">
        <v>72</v>
      </c>
      <c r="N69" s="100">
        <v>142.44898000000001</v>
      </c>
      <c r="O69" s="100">
        <v>274.2681</v>
      </c>
      <c r="P69" s="100">
        <v>449.96642000000003</v>
      </c>
      <c r="Q69" s="100">
        <v>806.04534000000001</v>
      </c>
      <c r="R69" s="100">
        <v>1306.1797999999999</v>
      </c>
      <c r="S69" s="100">
        <v>2099.1253999999999</v>
      </c>
      <c r="T69" s="100">
        <v>3496.9324999999999</v>
      </c>
      <c r="U69" s="100">
        <v>97.477404000000007</v>
      </c>
      <c r="V69" s="100">
        <v>190.86026000000001</v>
      </c>
      <c r="W69" s="128"/>
      <c r="X69" s="121">
        <v>1962</v>
      </c>
      <c r="Y69" s="100">
        <v>1.0771993</v>
      </c>
      <c r="Z69" s="100">
        <v>0.38587690000000002</v>
      </c>
      <c r="AA69" s="100">
        <v>0</v>
      </c>
      <c r="AB69" s="100">
        <v>0.69962690000000005</v>
      </c>
      <c r="AC69" s="100">
        <v>2.5906736000000001</v>
      </c>
      <c r="AD69" s="100">
        <v>3.1289110999999998</v>
      </c>
      <c r="AE69" s="100">
        <v>5.4976852000000003</v>
      </c>
      <c r="AF69" s="100">
        <v>13.765181999999999</v>
      </c>
      <c r="AG69" s="100">
        <v>23.519164</v>
      </c>
      <c r="AH69" s="100">
        <v>47.794117999999997</v>
      </c>
      <c r="AI69" s="100">
        <v>76.241135</v>
      </c>
      <c r="AJ69" s="100">
        <v>108.8172</v>
      </c>
      <c r="AK69" s="100">
        <v>211.12696</v>
      </c>
      <c r="AL69" s="100">
        <v>361.67921999999999</v>
      </c>
      <c r="AM69" s="100">
        <v>708.49672999999996</v>
      </c>
      <c r="AN69" s="100">
        <v>1390.7816</v>
      </c>
      <c r="AO69" s="100">
        <v>2266.1871000000001</v>
      </c>
      <c r="AP69" s="100">
        <v>4243.2431999999999</v>
      </c>
      <c r="AQ69" s="100">
        <v>130.34539000000001</v>
      </c>
      <c r="AR69" s="100">
        <v>196.58313000000001</v>
      </c>
      <c r="AS69" s="128"/>
      <c r="AT69" s="121">
        <v>1962</v>
      </c>
      <c r="AU69" s="100">
        <v>0.87657779999999996</v>
      </c>
      <c r="AV69" s="100">
        <v>0.47094279999999999</v>
      </c>
      <c r="AW69" s="100">
        <v>0.39490570000000003</v>
      </c>
      <c r="AX69" s="100">
        <v>1.2511374</v>
      </c>
      <c r="AY69" s="100">
        <v>2.6528903000000001</v>
      </c>
      <c r="AZ69" s="100">
        <v>3.0184123</v>
      </c>
      <c r="BA69" s="100">
        <v>6.6334992000000002</v>
      </c>
      <c r="BB69" s="100">
        <v>12.825545999999999</v>
      </c>
      <c r="BC69" s="100">
        <v>21.708082999999998</v>
      </c>
      <c r="BD69" s="100">
        <v>42.504916000000001</v>
      </c>
      <c r="BE69" s="100">
        <v>74.054982999999993</v>
      </c>
      <c r="BF69" s="100">
        <v>126.0733</v>
      </c>
      <c r="BG69" s="100">
        <v>241.48148</v>
      </c>
      <c r="BH69" s="100">
        <v>400.95607999999999</v>
      </c>
      <c r="BI69" s="100">
        <v>751.19440999999995</v>
      </c>
      <c r="BJ69" s="100">
        <v>1355.5555999999999</v>
      </c>
      <c r="BK69" s="100">
        <v>2202.4472000000001</v>
      </c>
      <c r="BL69" s="100">
        <v>3978.2134999999998</v>
      </c>
      <c r="BM69" s="100">
        <v>113.76103999999999</v>
      </c>
      <c r="BN69" s="100">
        <v>195.31675999999999</v>
      </c>
      <c r="BO69" s="128"/>
      <c r="BP69" s="121">
        <v>1962</v>
      </c>
    </row>
    <row r="70" spans="1:68">
      <c r="A70" s="128"/>
      <c r="B70" s="121">
        <v>1963</v>
      </c>
      <c r="C70" s="100">
        <v>0.84545150000000002</v>
      </c>
      <c r="D70" s="100">
        <v>0.362122</v>
      </c>
      <c r="E70" s="100">
        <v>0</v>
      </c>
      <c r="F70" s="100">
        <v>0.83246620000000005</v>
      </c>
      <c r="G70" s="100">
        <v>2.3815824000000001</v>
      </c>
      <c r="H70" s="100">
        <v>2.2876751999999998</v>
      </c>
      <c r="I70" s="100">
        <v>5.1434759000000003</v>
      </c>
      <c r="J70" s="100">
        <v>12.367490999999999</v>
      </c>
      <c r="K70" s="100">
        <v>17.543859999999999</v>
      </c>
      <c r="L70" s="100">
        <v>36.286664999999999</v>
      </c>
      <c r="M70" s="100">
        <v>72.171650999999997</v>
      </c>
      <c r="N70" s="100">
        <v>120.7577</v>
      </c>
      <c r="O70" s="100">
        <v>246.97581</v>
      </c>
      <c r="P70" s="100">
        <v>457.36946</v>
      </c>
      <c r="Q70" s="100">
        <v>812.76238000000001</v>
      </c>
      <c r="R70" s="100">
        <v>1401.0840000000001</v>
      </c>
      <c r="S70" s="100">
        <v>2201.7291</v>
      </c>
      <c r="T70" s="100">
        <v>3720.2381</v>
      </c>
      <c r="U70" s="100">
        <v>97.874506999999994</v>
      </c>
      <c r="V70" s="100">
        <v>195.79835</v>
      </c>
      <c r="W70" s="128"/>
      <c r="X70" s="121">
        <v>1963</v>
      </c>
      <c r="Y70" s="100">
        <v>0.53248139999999999</v>
      </c>
      <c r="Z70" s="100">
        <v>0</v>
      </c>
      <c r="AA70" s="100">
        <v>0.79443889999999995</v>
      </c>
      <c r="AB70" s="100">
        <v>1.5313935999999999</v>
      </c>
      <c r="AC70" s="100">
        <v>0.27979850000000001</v>
      </c>
      <c r="AD70" s="100">
        <v>1.8298262000000001</v>
      </c>
      <c r="AE70" s="100">
        <v>4.4273908000000004</v>
      </c>
      <c r="AF70" s="100">
        <v>12.16874</v>
      </c>
      <c r="AG70" s="100">
        <v>25.511634000000001</v>
      </c>
      <c r="AH70" s="100">
        <v>39.901780000000002</v>
      </c>
      <c r="AI70" s="100">
        <v>80.123795999999999</v>
      </c>
      <c r="AJ70" s="100">
        <v>110.51101</v>
      </c>
      <c r="AK70" s="100">
        <v>204.63138000000001</v>
      </c>
      <c r="AL70" s="100">
        <v>350.71847000000002</v>
      </c>
      <c r="AM70" s="100">
        <v>733.46178999999995</v>
      </c>
      <c r="AN70" s="100">
        <v>1314.34</v>
      </c>
      <c r="AO70" s="100">
        <v>2445.8042</v>
      </c>
      <c r="AP70" s="100">
        <v>4416.6666999999998</v>
      </c>
      <c r="AQ70" s="100">
        <v>133.08673999999999</v>
      </c>
      <c r="AR70" s="100">
        <v>199.66719000000001</v>
      </c>
      <c r="AS70" s="128"/>
      <c r="AT70" s="121">
        <v>1963</v>
      </c>
      <c r="AU70" s="100">
        <v>0.69276070000000001</v>
      </c>
      <c r="AV70" s="100">
        <v>0.18544269999999999</v>
      </c>
      <c r="AW70" s="100">
        <v>0.38846269999999999</v>
      </c>
      <c r="AX70" s="100">
        <v>1.1732081999999999</v>
      </c>
      <c r="AY70" s="100">
        <v>1.3599891</v>
      </c>
      <c r="AZ70" s="100">
        <v>2.0661157000000001</v>
      </c>
      <c r="BA70" s="100">
        <v>4.8009037000000001</v>
      </c>
      <c r="BB70" s="100">
        <v>12.27154</v>
      </c>
      <c r="BC70" s="100">
        <v>21.452145000000002</v>
      </c>
      <c r="BD70" s="100">
        <v>38.080731</v>
      </c>
      <c r="BE70" s="100">
        <v>76.036096000000001</v>
      </c>
      <c r="BF70" s="100">
        <v>115.76604</v>
      </c>
      <c r="BG70" s="100">
        <v>225.12195</v>
      </c>
      <c r="BH70" s="100">
        <v>398.29009000000002</v>
      </c>
      <c r="BI70" s="100">
        <v>767.83114999999998</v>
      </c>
      <c r="BJ70" s="100">
        <v>1350.0838000000001</v>
      </c>
      <c r="BK70" s="100">
        <v>2353.6453000000001</v>
      </c>
      <c r="BL70" s="100">
        <v>4172.9166999999998</v>
      </c>
      <c r="BM70" s="100">
        <v>115.33065999999999</v>
      </c>
      <c r="BN70" s="100">
        <v>199.05503999999999</v>
      </c>
      <c r="BO70" s="128"/>
      <c r="BP70" s="121">
        <v>1963</v>
      </c>
    </row>
    <row r="71" spans="1:68">
      <c r="A71" s="128"/>
      <c r="B71" s="121">
        <v>1964</v>
      </c>
      <c r="C71" s="100">
        <v>0.83808249999999995</v>
      </c>
      <c r="D71" s="100">
        <v>0.1769598</v>
      </c>
      <c r="E71" s="100">
        <v>0.74640790000000001</v>
      </c>
      <c r="F71" s="100">
        <v>1.0014019999999999</v>
      </c>
      <c r="G71" s="100">
        <v>3.0188679</v>
      </c>
      <c r="H71" s="100">
        <v>3.0581040000000002</v>
      </c>
      <c r="I71" s="100">
        <v>5.2413793000000002</v>
      </c>
      <c r="J71" s="100">
        <v>9.0384133000000002</v>
      </c>
      <c r="K71" s="100">
        <v>21.365293999999999</v>
      </c>
      <c r="L71" s="100">
        <v>36.753445999999997</v>
      </c>
      <c r="M71" s="100">
        <v>68.484464000000003</v>
      </c>
      <c r="N71" s="100">
        <v>139.63274999999999</v>
      </c>
      <c r="O71" s="100">
        <v>253.56264999999999</v>
      </c>
      <c r="P71" s="100">
        <v>418.68060000000003</v>
      </c>
      <c r="Q71" s="100">
        <v>836.31713999999999</v>
      </c>
      <c r="R71" s="100">
        <v>1370.9042999999999</v>
      </c>
      <c r="S71" s="100">
        <v>2280.5556000000001</v>
      </c>
      <c r="T71" s="100">
        <v>3711.7647000000002</v>
      </c>
      <c r="U71" s="100">
        <v>98.337258000000006</v>
      </c>
      <c r="V71" s="100">
        <v>196.86678000000001</v>
      </c>
      <c r="W71" s="128"/>
      <c r="X71" s="121">
        <v>1964</v>
      </c>
      <c r="Y71" s="100">
        <v>0.35267150000000003</v>
      </c>
      <c r="Z71" s="100">
        <v>0.37140200000000001</v>
      </c>
      <c r="AA71" s="100">
        <v>1.1695906</v>
      </c>
      <c r="AB71" s="100">
        <v>1.4764818</v>
      </c>
      <c r="AC71" s="100">
        <v>1.8602179000000001</v>
      </c>
      <c r="AD71" s="100">
        <v>3.2343427999999999</v>
      </c>
      <c r="AE71" s="100">
        <v>5.6869201</v>
      </c>
      <c r="AF71" s="100">
        <v>13.264754</v>
      </c>
      <c r="AG71" s="100">
        <v>25.550421</v>
      </c>
      <c r="AH71" s="100">
        <v>51.146931000000002</v>
      </c>
      <c r="AI71" s="100">
        <v>73.719008000000002</v>
      </c>
      <c r="AJ71" s="100">
        <v>125.10024</v>
      </c>
      <c r="AK71" s="100">
        <v>211.26760999999999</v>
      </c>
      <c r="AL71" s="100">
        <v>358.96075999999999</v>
      </c>
      <c r="AM71" s="100">
        <v>742.26152999999999</v>
      </c>
      <c r="AN71" s="100">
        <v>1391.0664999999999</v>
      </c>
      <c r="AO71" s="100">
        <v>2465.0767000000001</v>
      </c>
      <c r="AP71" s="100">
        <v>4341.3896999999997</v>
      </c>
      <c r="AQ71" s="100">
        <v>137.95229</v>
      </c>
      <c r="AR71" s="100">
        <v>203.42158000000001</v>
      </c>
      <c r="AS71" s="128"/>
      <c r="AT71" s="121">
        <v>1964</v>
      </c>
      <c r="AU71" s="100">
        <v>0.6015296</v>
      </c>
      <c r="AV71" s="100">
        <v>0.27183760000000001</v>
      </c>
      <c r="AW71" s="100">
        <v>0.95337970000000005</v>
      </c>
      <c r="AX71" s="100">
        <v>1.2327923000000001</v>
      </c>
      <c r="AY71" s="100">
        <v>2.4554147999999998</v>
      </c>
      <c r="AZ71" s="100">
        <v>3.1437553999999999</v>
      </c>
      <c r="BA71" s="100">
        <v>5.4550675000000002</v>
      </c>
      <c r="BB71" s="100">
        <v>11.072032999999999</v>
      </c>
      <c r="BC71" s="100">
        <v>23.413595999999998</v>
      </c>
      <c r="BD71" s="100">
        <v>43.906948</v>
      </c>
      <c r="BE71" s="100">
        <v>71.047094999999999</v>
      </c>
      <c r="BF71" s="100">
        <v>132.53720000000001</v>
      </c>
      <c r="BG71" s="100">
        <v>231.93277</v>
      </c>
      <c r="BH71" s="100">
        <v>385.71847000000002</v>
      </c>
      <c r="BI71" s="100">
        <v>782.29318000000001</v>
      </c>
      <c r="BJ71" s="100">
        <v>1382.7956999999999</v>
      </c>
      <c r="BK71" s="100">
        <v>2394.9313999999999</v>
      </c>
      <c r="BL71" s="100">
        <v>4127.7444999999998</v>
      </c>
      <c r="BM71" s="100">
        <v>117.98662</v>
      </c>
      <c r="BN71" s="100">
        <v>201.58364</v>
      </c>
      <c r="BO71" s="128"/>
      <c r="BP71" s="121">
        <v>1964</v>
      </c>
    </row>
    <row r="72" spans="1:68">
      <c r="A72" s="128"/>
      <c r="B72" s="121">
        <v>1965</v>
      </c>
      <c r="C72" s="100">
        <v>0.50259670000000001</v>
      </c>
      <c r="D72" s="100">
        <v>0.51724139999999996</v>
      </c>
      <c r="E72" s="100">
        <v>0.36784990000000001</v>
      </c>
      <c r="F72" s="100">
        <v>1.3464128</v>
      </c>
      <c r="G72" s="100">
        <v>2.1428571000000001</v>
      </c>
      <c r="H72" s="100">
        <v>2.960969</v>
      </c>
      <c r="I72" s="100">
        <v>6.1555679999999997</v>
      </c>
      <c r="J72" s="100">
        <v>10.547464</v>
      </c>
      <c r="K72" s="100">
        <v>21.368607999999998</v>
      </c>
      <c r="L72" s="100">
        <v>36.778115999999997</v>
      </c>
      <c r="M72" s="100">
        <v>74.339035999999993</v>
      </c>
      <c r="N72" s="100">
        <v>138.39286000000001</v>
      </c>
      <c r="O72" s="100">
        <v>258.37320999999997</v>
      </c>
      <c r="P72" s="100">
        <v>476.8254</v>
      </c>
      <c r="Q72" s="100">
        <v>816.29115999999999</v>
      </c>
      <c r="R72" s="100">
        <v>1461.6368</v>
      </c>
      <c r="S72" s="100">
        <v>2254.0540999999998</v>
      </c>
      <c r="T72" s="100">
        <v>3925.2874000000002</v>
      </c>
      <c r="U72" s="100">
        <v>101.65369</v>
      </c>
      <c r="V72" s="100">
        <v>203.79846000000001</v>
      </c>
      <c r="W72" s="128"/>
      <c r="X72" s="121">
        <v>1965</v>
      </c>
      <c r="Y72" s="100">
        <v>0.1762736</v>
      </c>
      <c r="Z72" s="100">
        <v>0</v>
      </c>
      <c r="AA72" s="100">
        <v>0.19208610000000001</v>
      </c>
      <c r="AB72" s="100">
        <v>1.4195903000000001</v>
      </c>
      <c r="AC72" s="100">
        <v>0.75414780000000003</v>
      </c>
      <c r="AD72" s="100">
        <v>2.56996</v>
      </c>
      <c r="AE72" s="100">
        <v>6.92354</v>
      </c>
      <c r="AF72" s="100">
        <v>12.254902</v>
      </c>
      <c r="AG72" s="100">
        <v>22.841964999999998</v>
      </c>
      <c r="AH72" s="100">
        <v>52.224969000000002</v>
      </c>
      <c r="AI72" s="100">
        <v>83.679336000000006</v>
      </c>
      <c r="AJ72" s="100">
        <v>111.19750999999999</v>
      </c>
      <c r="AK72" s="100">
        <v>200.65026</v>
      </c>
      <c r="AL72" s="100">
        <v>345.85289999999998</v>
      </c>
      <c r="AM72" s="100">
        <v>713.125</v>
      </c>
      <c r="AN72" s="100">
        <v>1399.115</v>
      </c>
      <c r="AO72" s="100">
        <v>2600.6547</v>
      </c>
      <c r="AP72" s="100">
        <v>4388.5713999999998</v>
      </c>
      <c r="AQ72" s="100">
        <v>139.25423000000001</v>
      </c>
      <c r="AR72" s="100">
        <v>204.31583000000001</v>
      </c>
      <c r="AS72" s="128"/>
      <c r="AT72" s="121">
        <v>1965</v>
      </c>
      <c r="AU72" s="100">
        <v>0.34358359999999999</v>
      </c>
      <c r="AV72" s="100">
        <v>0.2651348</v>
      </c>
      <c r="AW72" s="100">
        <v>0.2818754</v>
      </c>
      <c r="AX72" s="100">
        <v>1.3820336</v>
      </c>
      <c r="AY72" s="100">
        <v>1.4673514000000001</v>
      </c>
      <c r="AZ72" s="100">
        <v>2.7712346000000001</v>
      </c>
      <c r="BA72" s="100">
        <v>6.5255219999999996</v>
      </c>
      <c r="BB72" s="100">
        <v>11.366606000000001</v>
      </c>
      <c r="BC72" s="100">
        <v>22.089397000000002</v>
      </c>
      <c r="BD72" s="100">
        <v>44.437634000000003</v>
      </c>
      <c r="BE72" s="100">
        <v>78.947367999999997</v>
      </c>
      <c r="BF72" s="100">
        <v>125.09506</v>
      </c>
      <c r="BG72" s="100">
        <v>229.08320000000001</v>
      </c>
      <c r="BH72" s="100">
        <v>404.92554000000001</v>
      </c>
      <c r="BI72" s="100">
        <v>756.35438999999997</v>
      </c>
      <c r="BJ72" s="100">
        <v>1424.6862000000001</v>
      </c>
      <c r="BK72" s="100">
        <v>2469.9286000000002</v>
      </c>
      <c r="BL72" s="100">
        <v>4234.7327999999998</v>
      </c>
      <c r="BM72" s="100">
        <v>120.30791000000001</v>
      </c>
      <c r="BN72" s="100">
        <v>205.17793</v>
      </c>
      <c r="BO72" s="128"/>
      <c r="BP72" s="121">
        <v>1965</v>
      </c>
    </row>
    <row r="73" spans="1:68">
      <c r="A73" s="128"/>
      <c r="B73" s="121">
        <v>1966</v>
      </c>
      <c r="C73" s="100">
        <v>0.84054099999999998</v>
      </c>
      <c r="D73" s="100">
        <v>0</v>
      </c>
      <c r="E73" s="100">
        <v>0.3587206</v>
      </c>
      <c r="F73" s="100">
        <v>1.4791477</v>
      </c>
      <c r="G73" s="100">
        <v>1.5890203000000001</v>
      </c>
      <c r="H73" s="100">
        <v>2.6010441000000002</v>
      </c>
      <c r="I73" s="100">
        <v>5.0417766999999998</v>
      </c>
      <c r="J73" s="100">
        <v>11.829018</v>
      </c>
      <c r="K73" s="100">
        <v>24.627942000000001</v>
      </c>
      <c r="L73" s="100">
        <v>32.713051</v>
      </c>
      <c r="M73" s="100">
        <v>71.723425000000006</v>
      </c>
      <c r="N73" s="100">
        <v>124.06724</v>
      </c>
      <c r="O73" s="100">
        <v>244.31629000000001</v>
      </c>
      <c r="P73" s="100">
        <v>452.63697999999999</v>
      </c>
      <c r="Q73" s="100">
        <v>844.88472000000002</v>
      </c>
      <c r="R73" s="100">
        <v>1475.1679999999999</v>
      </c>
      <c r="S73" s="100">
        <v>2147.9652000000001</v>
      </c>
      <c r="T73" s="100">
        <v>4086.8739999999998</v>
      </c>
      <c r="U73" s="100">
        <v>100.04129</v>
      </c>
      <c r="V73" s="100">
        <v>203.04938000000001</v>
      </c>
      <c r="W73" s="128"/>
      <c r="X73" s="121">
        <v>1966</v>
      </c>
      <c r="Y73" s="100">
        <v>0.53059970000000001</v>
      </c>
      <c r="Z73" s="100">
        <v>0.52563979999999999</v>
      </c>
      <c r="AA73" s="100">
        <v>0.18790950000000001</v>
      </c>
      <c r="AB73" s="100">
        <v>1.5546447999999999</v>
      </c>
      <c r="AC73" s="100">
        <v>0.71661300000000006</v>
      </c>
      <c r="AD73" s="100">
        <v>3.8640089999999998</v>
      </c>
      <c r="AE73" s="100">
        <v>6.0026712</v>
      </c>
      <c r="AF73" s="100">
        <v>13.607219000000001</v>
      </c>
      <c r="AG73" s="100">
        <v>25.363008000000001</v>
      </c>
      <c r="AH73" s="100">
        <v>42.016682000000003</v>
      </c>
      <c r="AI73" s="100">
        <v>77.916225999999995</v>
      </c>
      <c r="AJ73" s="100">
        <v>117.88569</v>
      </c>
      <c r="AK73" s="100">
        <v>191.80097000000001</v>
      </c>
      <c r="AL73" s="100">
        <v>358.43401</v>
      </c>
      <c r="AM73" s="100">
        <v>726.04125999999997</v>
      </c>
      <c r="AN73" s="100">
        <v>1349.0335</v>
      </c>
      <c r="AO73" s="100">
        <v>2544.194</v>
      </c>
      <c r="AP73" s="100">
        <v>4561.3275000000003</v>
      </c>
      <c r="AQ73" s="100">
        <v>140.25923</v>
      </c>
      <c r="AR73" s="100">
        <v>204.5026</v>
      </c>
      <c r="AS73" s="128"/>
      <c r="AT73" s="121">
        <v>1966</v>
      </c>
      <c r="AU73" s="100">
        <v>0.68950480000000003</v>
      </c>
      <c r="AV73" s="100">
        <v>0.25646530000000001</v>
      </c>
      <c r="AW73" s="100">
        <v>0.27530310000000002</v>
      </c>
      <c r="AX73" s="100">
        <v>1.5159568999999999</v>
      </c>
      <c r="AY73" s="100">
        <v>1.1639288999999999</v>
      </c>
      <c r="AZ73" s="100">
        <v>3.2138021999999999</v>
      </c>
      <c r="BA73" s="100">
        <v>5.5056345999999996</v>
      </c>
      <c r="BB73" s="100">
        <v>12.683386</v>
      </c>
      <c r="BC73" s="100">
        <v>24.986283</v>
      </c>
      <c r="BD73" s="100">
        <v>37.318275999999997</v>
      </c>
      <c r="BE73" s="100">
        <v>74.794432</v>
      </c>
      <c r="BF73" s="100">
        <v>121.02907999999999</v>
      </c>
      <c r="BG73" s="100">
        <v>217.86090999999999</v>
      </c>
      <c r="BH73" s="100">
        <v>401.23968000000002</v>
      </c>
      <c r="BI73" s="100">
        <v>775.43133999999998</v>
      </c>
      <c r="BJ73" s="100">
        <v>1400.097</v>
      </c>
      <c r="BK73" s="100">
        <v>2395.1158</v>
      </c>
      <c r="BL73" s="100">
        <v>4406.4026999999996</v>
      </c>
      <c r="BM73" s="100">
        <v>120.00519</v>
      </c>
      <c r="BN73" s="100">
        <v>204.91614999999999</v>
      </c>
      <c r="BO73" s="128"/>
      <c r="BP73" s="121">
        <v>1966</v>
      </c>
    </row>
    <row r="74" spans="1:68">
      <c r="A74" s="128"/>
      <c r="B74" s="121">
        <v>1967</v>
      </c>
      <c r="C74" s="100">
        <v>0.67817300000000003</v>
      </c>
      <c r="D74" s="100">
        <v>0.32636009999999999</v>
      </c>
      <c r="E74" s="100">
        <v>0.52910330000000005</v>
      </c>
      <c r="F74" s="100">
        <v>0.9318379</v>
      </c>
      <c r="G74" s="100">
        <v>2.1008403000000002</v>
      </c>
      <c r="H74" s="100">
        <v>3.5089302</v>
      </c>
      <c r="I74" s="100">
        <v>3.2949923999999999</v>
      </c>
      <c r="J74" s="100">
        <v>10.185244000000001</v>
      </c>
      <c r="K74" s="100">
        <v>20.022925999999998</v>
      </c>
      <c r="L74" s="100">
        <v>45.055954</v>
      </c>
      <c r="M74" s="100">
        <v>72.452374000000006</v>
      </c>
      <c r="N74" s="100">
        <v>123.22727999999999</v>
      </c>
      <c r="O74" s="100">
        <v>238.33016000000001</v>
      </c>
      <c r="P74" s="100">
        <v>446.75243</v>
      </c>
      <c r="Q74" s="100">
        <v>853.50241000000005</v>
      </c>
      <c r="R74" s="100">
        <v>1359.3595</v>
      </c>
      <c r="S74" s="100">
        <v>2356.4587000000001</v>
      </c>
      <c r="T74" s="100">
        <v>3509.6338000000001</v>
      </c>
      <c r="U74" s="100">
        <v>97.990999000000002</v>
      </c>
      <c r="V74" s="100">
        <v>195.77795</v>
      </c>
      <c r="W74" s="128"/>
      <c r="X74" s="121">
        <v>1967</v>
      </c>
      <c r="Y74" s="100">
        <v>0.71478730000000001</v>
      </c>
      <c r="Z74" s="100">
        <v>0.51309070000000001</v>
      </c>
      <c r="AA74" s="100">
        <v>0.36947469999999999</v>
      </c>
      <c r="AB74" s="100">
        <v>0.78025330000000004</v>
      </c>
      <c r="AC74" s="100">
        <v>0.88139900000000004</v>
      </c>
      <c r="AD74" s="100">
        <v>2.6739611999999999</v>
      </c>
      <c r="AE74" s="100">
        <v>4.9647648000000002</v>
      </c>
      <c r="AF74" s="100">
        <v>10.469761999999999</v>
      </c>
      <c r="AG74" s="100">
        <v>24.298513</v>
      </c>
      <c r="AH74" s="100">
        <v>47.145798999999997</v>
      </c>
      <c r="AI74" s="100">
        <v>69.728494999999995</v>
      </c>
      <c r="AJ74" s="100">
        <v>109.63682</v>
      </c>
      <c r="AK74" s="100">
        <v>182.10557</v>
      </c>
      <c r="AL74" s="100">
        <v>317.46032000000002</v>
      </c>
      <c r="AM74" s="100">
        <v>675.15765999999996</v>
      </c>
      <c r="AN74" s="100">
        <v>1295.7451000000001</v>
      </c>
      <c r="AO74" s="100">
        <v>2395.3807000000002</v>
      </c>
      <c r="AP74" s="100">
        <v>4134.4078</v>
      </c>
      <c r="AQ74" s="100">
        <v>131.45596</v>
      </c>
      <c r="AR74" s="100">
        <v>190.06565000000001</v>
      </c>
      <c r="AS74" s="128"/>
      <c r="AT74" s="121">
        <v>1967</v>
      </c>
      <c r="AU74" s="100">
        <v>0.69599900000000003</v>
      </c>
      <c r="AV74" s="100">
        <v>0.41753240000000003</v>
      </c>
      <c r="AW74" s="100">
        <v>0.45113890000000001</v>
      </c>
      <c r="AX74" s="100">
        <v>0.85777349999999997</v>
      </c>
      <c r="AY74" s="100">
        <v>1.5056613000000001</v>
      </c>
      <c r="AZ74" s="100">
        <v>3.1049511999999999</v>
      </c>
      <c r="BA74" s="100">
        <v>4.1041492000000002</v>
      </c>
      <c r="BB74" s="100">
        <v>10.321897999999999</v>
      </c>
      <c r="BC74" s="100">
        <v>22.103252999999999</v>
      </c>
      <c r="BD74" s="100">
        <v>46.086894000000001</v>
      </c>
      <c r="BE74" s="100">
        <v>71.096985000000004</v>
      </c>
      <c r="BF74" s="100">
        <v>116.50548000000001</v>
      </c>
      <c r="BG74" s="100">
        <v>210.05204000000001</v>
      </c>
      <c r="BH74" s="100">
        <v>376.69895000000002</v>
      </c>
      <c r="BI74" s="100">
        <v>749.20180000000005</v>
      </c>
      <c r="BJ74" s="100">
        <v>1321.1647</v>
      </c>
      <c r="BK74" s="100">
        <v>2380.8850000000002</v>
      </c>
      <c r="BL74" s="100">
        <v>3931.0774000000001</v>
      </c>
      <c r="BM74" s="100">
        <v>114.61065000000001</v>
      </c>
      <c r="BN74" s="100">
        <v>193.62925999999999</v>
      </c>
      <c r="BO74" s="128"/>
      <c r="BP74" s="121">
        <v>1967</v>
      </c>
    </row>
    <row r="75" spans="1:68">
      <c r="A75" s="128"/>
      <c r="B75" s="122">
        <v>1968</v>
      </c>
      <c r="C75" s="100">
        <v>0.85144209999999998</v>
      </c>
      <c r="D75" s="100">
        <v>0.32151079999999999</v>
      </c>
      <c r="E75" s="100">
        <v>1.0400054999999999</v>
      </c>
      <c r="F75" s="100">
        <v>1.1028297</v>
      </c>
      <c r="G75" s="100">
        <v>1.7728470999999999</v>
      </c>
      <c r="H75" s="100">
        <v>2.4267485999999998</v>
      </c>
      <c r="I75" s="100">
        <v>7.2392269999999996</v>
      </c>
      <c r="J75" s="100">
        <v>11.403601999999999</v>
      </c>
      <c r="K75" s="100">
        <v>23.268823999999999</v>
      </c>
      <c r="L75" s="100">
        <v>38.934282000000003</v>
      </c>
      <c r="M75" s="100">
        <v>80.581939000000006</v>
      </c>
      <c r="N75" s="100">
        <v>135.57183000000001</v>
      </c>
      <c r="O75" s="100">
        <v>267.38319000000001</v>
      </c>
      <c r="P75" s="100">
        <v>479.03836999999999</v>
      </c>
      <c r="Q75" s="100">
        <v>885.40677000000005</v>
      </c>
      <c r="R75" s="100">
        <v>1616.0953999999999</v>
      </c>
      <c r="S75" s="100">
        <v>2693.0770000000002</v>
      </c>
      <c r="T75" s="100">
        <v>4457.6363000000001</v>
      </c>
      <c r="U75" s="100">
        <v>110.09004</v>
      </c>
      <c r="V75" s="100">
        <v>226.09078</v>
      </c>
      <c r="W75" s="128"/>
      <c r="X75" s="122">
        <v>1968</v>
      </c>
      <c r="Y75" s="100">
        <v>1.0762467</v>
      </c>
      <c r="Z75" s="100">
        <v>0.33754990000000001</v>
      </c>
      <c r="AA75" s="100">
        <v>0.54525829999999997</v>
      </c>
      <c r="AB75" s="100">
        <v>0.95787089999999997</v>
      </c>
      <c r="AC75" s="100">
        <v>1.8588511999999999</v>
      </c>
      <c r="AD75" s="100">
        <v>1.8180259999999999</v>
      </c>
      <c r="AE75" s="100">
        <v>6.8258802999999997</v>
      </c>
      <c r="AF75" s="100">
        <v>11.452097999999999</v>
      </c>
      <c r="AG75" s="100">
        <v>23.472135000000002</v>
      </c>
      <c r="AH75" s="100">
        <v>43.801403999999998</v>
      </c>
      <c r="AI75" s="100">
        <v>69.164951000000002</v>
      </c>
      <c r="AJ75" s="100">
        <v>116.46113</v>
      </c>
      <c r="AK75" s="100">
        <v>186.64178000000001</v>
      </c>
      <c r="AL75" s="100">
        <v>376.21814999999998</v>
      </c>
      <c r="AM75" s="100">
        <v>718.47217999999998</v>
      </c>
      <c r="AN75" s="100">
        <v>1416.3861999999999</v>
      </c>
      <c r="AO75" s="100">
        <v>2583.7633000000001</v>
      </c>
      <c r="AP75" s="100">
        <v>4946.3905999999997</v>
      </c>
      <c r="AQ75" s="100">
        <v>146.02540999999999</v>
      </c>
      <c r="AR75" s="100">
        <v>211.54759999999999</v>
      </c>
      <c r="AS75" s="128"/>
      <c r="AT75" s="122">
        <v>1968</v>
      </c>
      <c r="AU75" s="100">
        <v>0.96092359999999999</v>
      </c>
      <c r="AV75" s="100">
        <v>0.32933519999999999</v>
      </c>
      <c r="AW75" s="100">
        <v>0.79849669999999995</v>
      </c>
      <c r="AX75" s="100">
        <v>1.0318503999999999</v>
      </c>
      <c r="AY75" s="100">
        <v>1.8148308</v>
      </c>
      <c r="AZ75" s="100">
        <v>2.1327124</v>
      </c>
      <c r="BA75" s="100">
        <v>7.0386477000000003</v>
      </c>
      <c r="BB75" s="100">
        <v>11.426943</v>
      </c>
      <c r="BC75" s="100">
        <v>23.367260999999999</v>
      </c>
      <c r="BD75" s="100">
        <v>41.329689999999999</v>
      </c>
      <c r="BE75" s="100">
        <v>74.879200999999995</v>
      </c>
      <c r="BF75" s="100">
        <v>126.08645</v>
      </c>
      <c r="BG75" s="100">
        <v>226.66048000000001</v>
      </c>
      <c r="BH75" s="100">
        <v>423.64780000000002</v>
      </c>
      <c r="BI75" s="100">
        <v>787.93934999999999</v>
      </c>
      <c r="BJ75" s="100">
        <v>1495.3802000000001</v>
      </c>
      <c r="BK75" s="100">
        <v>2623.9355</v>
      </c>
      <c r="BL75" s="100">
        <v>4789.1822000000002</v>
      </c>
      <c r="BM75" s="100">
        <v>127.94127</v>
      </c>
      <c r="BN75" s="100">
        <v>218.59306000000001</v>
      </c>
      <c r="BO75" s="128"/>
      <c r="BP75" s="122">
        <v>1968</v>
      </c>
    </row>
    <row r="76" spans="1:68">
      <c r="A76" s="128"/>
      <c r="B76" s="122">
        <v>1969</v>
      </c>
      <c r="C76" s="100">
        <v>0.3362136</v>
      </c>
      <c r="D76" s="100">
        <v>0.31776290000000001</v>
      </c>
      <c r="E76" s="100">
        <v>0.33748040000000001</v>
      </c>
      <c r="F76" s="100">
        <v>0.90278290000000005</v>
      </c>
      <c r="G76" s="100">
        <v>2.0746652999999999</v>
      </c>
      <c r="H76" s="100">
        <v>4.1386827000000004</v>
      </c>
      <c r="I76" s="100">
        <v>7.5131480000000002</v>
      </c>
      <c r="J76" s="100">
        <v>14.155061</v>
      </c>
      <c r="K76" s="100">
        <v>20.31073</v>
      </c>
      <c r="L76" s="100">
        <v>39.061278999999999</v>
      </c>
      <c r="M76" s="100">
        <v>78.543649000000002</v>
      </c>
      <c r="N76" s="100">
        <v>126.58185</v>
      </c>
      <c r="O76" s="100">
        <v>244.80325999999999</v>
      </c>
      <c r="P76" s="100">
        <v>464.53210999999999</v>
      </c>
      <c r="Q76" s="100">
        <v>814.25243</v>
      </c>
      <c r="R76" s="100">
        <v>1540.4066</v>
      </c>
      <c r="S76" s="100">
        <v>2231.3815</v>
      </c>
      <c r="T76" s="100">
        <v>4201.2804999999998</v>
      </c>
      <c r="U76" s="100">
        <v>101.11518</v>
      </c>
      <c r="V76" s="100">
        <v>208.36713</v>
      </c>
      <c r="W76" s="128"/>
      <c r="X76" s="122">
        <v>1969</v>
      </c>
      <c r="Y76" s="100">
        <v>0.52933490000000005</v>
      </c>
      <c r="Z76" s="100">
        <v>0.33456229999999998</v>
      </c>
      <c r="AA76" s="100">
        <v>0.53085320000000003</v>
      </c>
      <c r="AB76" s="100">
        <v>0.75101569999999995</v>
      </c>
      <c r="AC76" s="100">
        <v>0.79215290000000005</v>
      </c>
      <c r="AD76" s="100">
        <v>1.9733791000000001</v>
      </c>
      <c r="AE76" s="100">
        <v>4.9246392999999999</v>
      </c>
      <c r="AF76" s="100">
        <v>11.54819</v>
      </c>
      <c r="AG76" s="100">
        <v>21.765067999999999</v>
      </c>
      <c r="AH76" s="100">
        <v>39.481974999999998</v>
      </c>
      <c r="AI76" s="100">
        <v>71.529853000000003</v>
      </c>
      <c r="AJ76" s="100">
        <v>93.609373000000005</v>
      </c>
      <c r="AK76" s="100">
        <v>184.76248000000001</v>
      </c>
      <c r="AL76" s="100">
        <v>355.45854000000003</v>
      </c>
      <c r="AM76" s="100">
        <v>710.35450000000003</v>
      </c>
      <c r="AN76" s="100">
        <v>1408.7163</v>
      </c>
      <c r="AO76" s="100">
        <v>2324.5001999999999</v>
      </c>
      <c r="AP76" s="100">
        <v>4563.2237999999998</v>
      </c>
      <c r="AQ76" s="100">
        <v>137.76865000000001</v>
      </c>
      <c r="AR76" s="100">
        <v>198.91351</v>
      </c>
      <c r="AS76" s="128"/>
      <c r="AT76" s="122">
        <v>1969</v>
      </c>
      <c r="AU76" s="100">
        <v>0.43043740000000003</v>
      </c>
      <c r="AV76" s="100">
        <v>0.32594630000000002</v>
      </c>
      <c r="AW76" s="100">
        <v>0.43187029999999998</v>
      </c>
      <c r="AX76" s="100">
        <v>0.82838219999999996</v>
      </c>
      <c r="AY76" s="100">
        <v>1.4490528</v>
      </c>
      <c r="AZ76" s="100">
        <v>3.0940704999999999</v>
      </c>
      <c r="BA76" s="100">
        <v>6.2541666999999999</v>
      </c>
      <c r="BB76" s="100">
        <v>12.898443</v>
      </c>
      <c r="BC76" s="100">
        <v>21.012765000000002</v>
      </c>
      <c r="BD76" s="100">
        <v>39.267657999999997</v>
      </c>
      <c r="BE76" s="100">
        <v>75.035617999999999</v>
      </c>
      <c r="BF76" s="100">
        <v>110.12074</v>
      </c>
      <c r="BG76" s="100">
        <v>214.34650999999999</v>
      </c>
      <c r="BH76" s="100">
        <v>406.29653000000002</v>
      </c>
      <c r="BI76" s="100">
        <v>753.79052000000001</v>
      </c>
      <c r="BJ76" s="100">
        <v>1459.8905999999999</v>
      </c>
      <c r="BK76" s="100">
        <v>2290.4205000000002</v>
      </c>
      <c r="BL76" s="100">
        <v>4448.3986000000004</v>
      </c>
      <c r="BM76" s="100">
        <v>119.32629</v>
      </c>
      <c r="BN76" s="100">
        <v>203.94416000000001</v>
      </c>
      <c r="BO76" s="128"/>
      <c r="BP76" s="122">
        <v>1969</v>
      </c>
    </row>
    <row r="77" spans="1:68">
      <c r="A77" s="128"/>
      <c r="B77" s="122">
        <v>1970</v>
      </c>
      <c r="C77" s="100">
        <v>0.82279740000000001</v>
      </c>
      <c r="D77" s="100">
        <v>0.47591099999999997</v>
      </c>
      <c r="E77" s="100">
        <v>1.148083</v>
      </c>
      <c r="F77" s="100">
        <v>1.4249734000000001</v>
      </c>
      <c r="G77" s="100">
        <v>1.632206</v>
      </c>
      <c r="H77" s="100">
        <v>2.1811345000000002</v>
      </c>
      <c r="I77" s="100">
        <v>6.5033979999999998</v>
      </c>
      <c r="J77" s="100">
        <v>10.314213000000001</v>
      </c>
      <c r="K77" s="100">
        <v>18.357606000000001</v>
      </c>
      <c r="L77" s="100">
        <v>36.915399999999998</v>
      </c>
      <c r="M77" s="100">
        <v>68.198031999999998</v>
      </c>
      <c r="N77" s="100">
        <v>130.05244999999999</v>
      </c>
      <c r="O77" s="100">
        <v>236.07414</v>
      </c>
      <c r="P77" s="100">
        <v>499.73638999999997</v>
      </c>
      <c r="Q77" s="100">
        <v>828.91468999999995</v>
      </c>
      <c r="R77" s="100">
        <v>1621.6357</v>
      </c>
      <c r="S77" s="100">
        <v>2570.1208999999999</v>
      </c>
      <c r="T77" s="100">
        <v>3969.9247999999998</v>
      </c>
      <c r="U77" s="100">
        <v>103.43331000000001</v>
      </c>
      <c r="V77" s="100">
        <v>213.26963000000001</v>
      </c>
      <c r="W77" s="128"/>
      <c r="X77" s="122">
        <v>1970</v>
      </c>
      <c r="Y77" s="100">
        <v>0.51736979999999999</v>
      </c>
      <c r="Z77" s="100">
        <v>0.167069</v>
      </c>
      <c r="AA77" s="100">
        <v>0.34515489999999999</v>
      </c>
      <c r="AB77" s="100">
        <v>0.9243152</v>
      </c>
      <c r="AC77" s="100">
        <v>1.907516</v>
      </c>
      <c r="AD77" s="100">
        <v>2.0966461000000001</v>
      </c>
      <c r="AE77" s="100">
        <v>5.8257311999999999</v>
      </c>
      <c r="AF77" s="100">
        <v>19.992453999999999</v>
      </c>
      <c r="AG77" s="100">
        <v>24.540524999999999</v>
      </c>
      <c r="AH77" s="100">
        <v>45.198278000000002</v>
      </c>
      <c r="AI77" s="100">
        <v>67.726561000000004</v>
      </c>
      <c r="AJ77" s="100">
        <v>109.02253</v>
      </c>
      <c r="AK77" s="100">
        <v>190.29839999999999</v>
      </c>
      <c r="AL77" s="100">
        <v>378.2122</v>
      </c>
      <c r="AM77" s="100">
        <v>777.14995999999996</v>
      </c>
      <c r="AN77" s="100">
        <v>1442.7816</v>
      </c>
      <c r="AO77" s="100">
        <v>2616.2093</v>
      </c>
      <c r="AP77" s="100">
        <v>4633.6331</v>
      </c>
      <c r="AQ77" s="100">
        <v>147.66614000000001</v>
      </c>
      <c r="AR77" s="100">
        <v>210.92231000000001</v>
      </c>
      <c r="AS77" s="128"/>
      <c r="AT77" s="122">
        <v>1970</v>
      </c>
      <c r="AU77" s="100">
        <v>0.67366210000000004</v>
      </c>
      <c r="AV77" s="100">
        <v>0.32548769999999999</v>
      </c>
      <c r="AW77" s="100">
        <v>0.75683549999999999</v>
      </c>
      <c r="AX77" s="100">
        <v>1.1792933999999999</v>
      </c>
      <c r="AY77" s="100">
        <v>1.7663853</v>
      </c>
      <c r="AZ77" s="100">
        <v>2.1402808000000002</v>
      </c>
      <c r="BA77" s="100">
        <v>6.1742210999999996</v>
      </c>
      <c r="BB77" s="100">
        <v>15.001643</v>
      </c>
      <c r="BC77" s="100">
        <v>21.332927000000002</v>
      </c>
      <c r="BD77" s="100">
        <v>40.979194999999997</v>
      </c>
      <c r="BE77" s="100">
        <v>67.962569999999999</v>
      </c>
      <c r="BF77" s="100">
        <v>119.53646000000001</v>
      </c>
      <c r="BG77" s="100">
        <v>212.73321999999999</v>
      </c>
      <c r="BH77" s="100">
        <v>435.18617999999998</v>
      </c>
      <c r="BI77" s="100">
        <v>798.93240000000003</v>
      </c>
      <c r="BJ77" s="100">
        <v>1511.5346</v>
      </c>
      <c r="BK77" s="100">
        <v>2599.5119</v>
      </c>
      <c r="BL77" s="100">
        <v>4424.1206000000002</v>
      </c>
      <c r="BM77" s="100">
        <v>125.41427</v>
      </c>
      <c r="BN77" s="100">
        <v>213.01128</v>
      </c>
      <c r="BO77" s="128"/>
      <c r="BP77" s="122">
        <v>1970</v>
      </c>
    </row>
    <row r="78" spans="1:68">
      <c r="A78" s="128"/>
      <c r="B78" s="122">
        <v>1971</v>
      </c>
      <c r="C78" s="100">
        <v>0.78254489999999999</v>
      </c>
      <c r="D78" s="100">
        <v>0.3130385</v>
      </c>
      <c r="E78" s="100">
        <v>0.31212250000000002</v>
      </c>
      <c r="F78" s="100">
        <v>1.2115526999999999</v>
      </c>
      <c r="G78" s="100">
        <v>1.3756412</v>
      </c>
      <c r="H78" s="100">
        <v>3.2158606000000001</v>
      </c>
      <c r="I78" s="100">
        <v>4.6967981999999999</v>
      </c>
      <c r="J78" s="100">
        <v>7.2033135000000001</v>
      </c>
      <c r="K78" s="100">
        <v>19.712675999999998</v>
      </c>
      <c r="L78" s="100">
        <v>31.650694000000001</v>
      </c>
      <c r="M78" s="100">
        <v>64.549977999999996</v>
      </c>
      <c r="N78" s="100">
        <v>120.03823</v>
      </c>
      <c r="O78" s="100">
        <v>234.37814</v>
      </c>
      <c r="P78" s="100">
        <v>411.32515000000001</v>
      </c>
      <c r="Q78" s="100">
        <v>826.47880999999995</v>
      </c>
      <c r="R78" s="100">
        <v>1475.1043999999999</v>
      </c>
      <c r="S78" s="100">
        <v>2638.125</v>
      </c>
      <c r="T78" s="100">
        <v>4236.1210000000001</v>
      </c>
      <c r="U78" s="100">
        <v>98.919965000000005</v>
      </c>
      <c r="V78" s="100">
        <v>209.44745</v>
      </c>
      <c r="W78" s="128"/>
      <c r="X78" s="122">
        <v>1971</v>
      </c>
      <c r="Y78" s="100">
        <v>0.81856640000000003</v>
      </c>
      <c r="Z78" s="100">
        <v>0.32919809999999999</v>
      </c>
      <c r="AA78" s="100">
        <v>0</v>
      </c>
      <c r="AB78" s="100">
        <v>1.4323440999999999</v>
      </c>
      <c r="AC78" s="100">
        <v>1.0732301</v>
      </c>
      <c r="AD78" s="100">
        <v>3.2267779999999999</v>
      </c>
      <c r="AE78" s="100">
        <v>6.5302514</v>
      </c>
      <c r="AF78" s="100">
        <v>11.197597</v>
      </c>
      <c r="AG78" s="100">
        <v>25.809781999999998</v>
      </c>
      <c r="AH78" s="100">
        <v>43.815820000000002</v>
      </c>
      <c r="AI78" s="100">
        <v>62.973408999999997</v>
      </c>
      <c r="AJ78" s="100">
        <v>97.442301</v>
      </c>
      <c r="AK78" s="100">
        <v>169.63560000000001</v>
      </c>
      <c r="AL78" s="100">
        <v>316.61891000000003</v>
      </c>
      <c r="AM78" s="100">
        <v>699.65859999999998</v>
      </c>
      <c r="AN78" s="100">
        <v>1446.9581000000001</v>
      </c>
      <c r="AO78" s="100">
        <v>2593.8261000000002</v>
      </c>
      <c r="AP78" s="100">
        <v>4754.4306999999999</v>
      </c>
      <c r="AQ78" s="100">
        <v>142.07621</v>
      </c>
      <c r="AR78" s="100">
        <v>205.24072000000001</v>
      </c>
      <c r="AS78" s="128"/>
      <c r="AT78" s="122">
        <v>1971</v>
      </c>
      <c r="AU78" s="100">
        <v>0.80015040000000004</v>
      </c>
      <c r="AV78" s="100">
        <v>0.32091500000000001</v>
      </c>
      <c r="AW78" s="100">
        <v>0.15986239999999999</v>
      </c>
      <c r="AX78" s="100">
        <v>1.3200786</v>
      </c>
      <c r="AY78" s="100">
        <v>1.2274166</v>
      </c>
      <c r="AZ78" s="100">
        <v>3.2211340000000002</v>
      </c>
      <c r="BA78" s="100">
        <v>5.5827343000000003</v>
      </c>
      <c r="BB78" s="100">
        <v>9.1407678000000008</v>
      </c>
      <c r="BC78" s="100">
        <v>22.652989000000002</v>
      </c>
      <c r="BD78" s="100">
        <v>37.601336000000003</v>
      </c>
      <c r="BE78" s="100">
        <v>63.762895999999998</v>
      </c>
      <c r="BF78" s="100">
        <v>108.67873</v>
      </c>
      <c r="BG78" s="100">
        <v>200.88606999999999</v>
      </c>
      <c r="BH78" s="100">
        <v>361.62603999999999</v>
      </c>
      <c r="BI78" s="100">
        <v>753.54699000000005</v>
      </c>
      <c r="BJ78" s="100">
        <v>1457.7202</v>
      </c>
      <c r="BK78" s="100">
        <v>2609.7514999999999</v>
      </c>
      <c r="BL78" s="100">
        <v>4591.3640999999998</v>
      </c>
      <c r="BM78" s="100">
        <v>120.38479</v>
      </c>
      <c r="BN78" s="100">
        <v>207.99223000000001</v>
      </c>
      <c r="BO78" s="128"/>
      <c r="BP78" s="122">
        <v>1971</v>
      </c>
    </row>
    <row r="79" spans="1:68">
      <c r="A79" s="128"/>
      <c r="B79" s="122">
        <v>1972</v>
      </c>
      <c r="C79" s="100">
        <v>1.3742114999999999</v>
      </c>
      <c r="D79" s="100">
        <v>0</v>
      </c>
      <c r="E79" s="100">
        <v>0.61211119999999997</v>
      </c>
      <c r="F79" s="100">
        <v>2.0262739999999999</v>
      </c>
      <c r="G79" s="100">
        <v>1.7397113</v>
      </c>
      <c r="H79" s="100">
        <v>0.56248659999999995</v>
      </c>
      <c r="I79" s="100">
        <v>4.3130454</v>
      </c>
      <c r="J79" s="100">
        <v>10.172758999999999</v>
      </c>
      <c r="K79" s="100">
        <v>20.341937999999999</v>
      </c>
      <c r="L79" s="100">
        <v>36.536890999999997</v>
      </c>
      <c r="M79" s="100">
        <v>63.246980999999998</v>
      </c>
      <c r="N79" s="100">
        <v>115.28124</v>
      </c>
      <c r="O79" s="100">
        <v>234.91829000000001</v>
      </c>
      <c r="P79" s="100">
        <v>413.43509999999998</v>
      </c>
      <c r="Q79" s="100">
        <v>808.34123</v>
      </c>
      <c r="R79" s="100">
        <v>1496.3427999999999</v>
      </c>
      <c r="S79" s="100">
        <v>2542.5065</v>
      </c>
      <c r="T79" s="100">
        <v>4371.5342000000001</v>
      </c>
      <c r="U79" s="100">
        <v>99.040366000000006</v>
      </c>
      <c r="V79" s="100">
        <v>209.92243999999999</v>
      </c>
      <c r="W79" s="128"/>
      <c r="X79" s="122">
        <v>1972</v>
      </c>
      <c r="Y79" s="100">
        <v>0.1593359</v>
      </c>
      <c r="Z79" s="100">
        <v>0.16637250000000001</v>
      </c>
      <c r="AA79" s="100">
        <v>0.3213512</v>
      </c>
      <c r="AB79" s="100">
        <v>1.0497346999999999</v>
      </c>
      <c r="AC79" s="100">
        <v>1.0836271</v>
      </c>
      <c r="AD79" s="100">
        <v>1.7971641</v>
      </c>
      <c r="AE79" s="100">
        <v>6.8156037999999999</v>
      </c>
      <c r="AF79" s="100">
        <v>13.996027</v>
      </c>
      <c r="AG79" s="100">
        <v>23.475832</v>
      </c>
      <c r="AH79" s="100">
        <v>36.730426999999999</v>
      </c>
      <c r="AI79" s="100">
        <v>64.381551000000002</v>
      </c>
      <c r="AJ79" s="100">
        <v>98.754925999999998</v>
      </c>
      <c r="AK79" s="100">
        <v>159.38144</v>
      </c>
      <c r="AL79" s="100">
        <v>328.55628999999999</v>
      </c>
      <c r="AM79" s="100">
        <v>666.52542000000005</v>
      </c>
      <c r="AN79" s="100">
        <v>1328.0681</v>
      </c>
      <c r="AO79" s="100">
        <v>2460.2404000000001</v>
      </c>
      <c r="AP79" s="100">
        <v>4752.4093999999996</v>
      </c>
      <c r="AQ79" s="100">
        <v>138.2184</v>
      </c>
      <c r="AR79" s="100">
        <v>198.22075000000001</v>
      </c>
      <c r="AS79" s="128"/>
      <c r="AT79" s="122">
        <v>1972</v>
      </c>
      <c r="AU79" s="100">
        <v>0.7797113</v>
      </c>
      <c r="AV79" s="100">
        <v>8.10139E-2</v>
      </c>
      <c r="AW79" s="100">
        <v>0.47027550000000001</v>
      </c>
      <c r="AX79" s="100">
        <v>1.5466667999999999</v>
      </c>
      <c r="AY79" s="100">
        <v>1.4178062</v>
      </c>
      <c r="AZ79" s="100">
        <v>1.1603901000000001</v>
      </c>
      <c r="BA79" s="100">
        <v>5.5206695999999997</v>
      </c>
      <c r="BB79" s="100">
        <v>12.030217</v>
      </c>
      <c r="BC79" s="100">
        <v>21.850704</v>
      </c>
      <c r="BD79" s="100">
        <v>36.631414999999997</v>
      </c>
      <c r="BE79" s="100">
        <v>63.811754999999998</v>
      </c>
      <c r="BF79" s="100">
        <v>106.93713</v>
      </c>
      <c r="BG79" s="100">
        <v>195.90484000000001</v>
      </c>
      <c r="BH79" s="100">
        <v>368.72332999999998</v>
      </c>
      <c r="BI79" s="100">
        <v>727.54084999999998</v>
      </c>
      <c r="BJ79" s="100">
        <v>1391.7237</v>
      </c>
      <c r="BK79" s="100">
        <v>2489.5201000000002</v>
      </c>
      <c r="BL79" s="100">
        <v>4634.3001000000004</v>
      </c>
      <c r="BM79" s="100">
        <v>118.53126</v>
      </c>
      <c r="BN79" s="100">
        <v>203.83654000000001</v>
      </c>
      <c r="BO79" s="128"/>
      <c r="BP79" s="122">
        <v>1972</v>
      </c>
    </row>
    <row r="80" spans="1:68">
      <c r="A80" s="128"/>
      <c r="B80" s="122">
        <v>1973</v>
      </c>
      <c r="C80" s="100">
        <v>0.60406899999999997</v>
      </c>
      <c r="D80" s="100">
        <v>0</v>
      </c>
      <c r="E80" s="100">
        <v>0.45308599999999999</v>
      </c>
      <c r="F80" s="100">
        <v>0.82927130000000004</v>
      </c>
      <c r="G80" s="100">
        <v>1.5546511999999999</v>
      </c>
      <c r="H80" s="100">
        <v>3.3973342999999998</v>
      </c>
      <c r="I80" s="100">
        <v>2.6555723000000002</v>
      </c>
      <c r="J80" s="100">
        <v>9.7472951000000005</v>
      </c>
      <c r="K80" s="100">
        <v>19.818807</v>
      </c>
      <c r="L80" s="100">
        <v>40.254232000000002</v>
      </c>
      <c r="M80" s="100">
        <v>68.738833</v>
      </c>
      <c r="N80" s="100">
        <v>115.74187000000001</v>
      </c>
      <c r="O80" s="100">
        <v>220.12769</v>
      </c>
      <c r="P80" s="100">
        <v>419.82029999999997</v>
      </c>
      <c r="Q80" s="100">
        <v>814.03498999999999</v>
      </c>
      <c r="R80" s="100">
        <v>1499.0478000000001</v>
      </c>
      <c r="S80" s="100">
        <v>2391.2314000000001</v>
      </c>
      <c r="T80" s="100">
        <v>3833.511</v>
      </c>
      <c r="U80" s="100">
        <v>97.024141</v>
      </c>
      <c r="V80" s="100">
        <v>200.35955999999999</v>
      </c>
      <c r="W80" s="128"/>
      <c r="X80" s="122">
        <v>1973</v>
      </c>
      <c r="Y80" s="100">
        <v>0.78767569999999998</v>
      </c>
      <c r="Z80" s="100">
        <v>0.5028899</v>
      </c>
      <c r="AA80" s="100">
        <v>0.79521350000000002</v>
      </c>
      <c r="AB80" s="100">
        <v>0.6878206</v>
      </c>
      <c r="AC80" s="100">
        <v>1.4301983</v>
      </c>
      <c r="AD80" s="100">
        <v>2.2708650000000001</v>
      </c>
      <c r="AE80" s="100">
        <v>4.9851039999999998</v>
      </c>
      <c r="AF80" s="100">
        <v>12.402265999999999</v>
      </c>
      <c r="AG80" s="100">
        <v>22.087979000000001</v>
      </c>
      <c r="AH80" s="100">
        <v>45.118603</v>
      </c>
      <c r="AI80" s="100">
        <v>48.944783999999999</v>
      </c>
      <c r="AJ80" s="100">
        <v>96.096704000000003</v>
      </c>
      <c r="AK80" s="100">
        <v>154.97443000000001</v>
      </c>
      <c r="AL80" s="100">
        <v>285.54705999999999</v>
      </c>
      <c r="AM80" s="100">
        <v>646.6748</v>
      </c>
      <c r="AN80" s="100">
        <v>1309.8158000000001</v>
      </c>
      <c r="AO80" s="100">
        <v>2537.7534000000001</v>
      </c>
      <c r="AP80" s="100">
        <v>4898.8391000000001</v>
      </c>
      <c r="AQ80" s="100">
        <v>139.11680000000001</v>
      </c>
      <c r="AR80" s="100">
        <v>197.87778</v>
      </c>
      <c r="AS80" s="128"/>
      <c r="AT80" s="122">
        <v>1973</v>
      </c>
      <c r="AU80" s="100">
        <v>0.69393309999999997</v>
      </c>
      <c r="AV80" s="100">
        <v>0.24491460000000001</v>
      </c>
      <c r="AW80" s="100">
        <v>0.61972839999999996</v>
      </c>
      <c r="AX80" s="100">
        <v>0.75982320000000003</v>
      </c>
      <c r="AY80" s="100">
        <v>1.4934932000000001</v>
      </c>
      <c r="AZ80" s="100">
        <v>2.8500637000000002</v>
      </c>
      <c r="BA80" s="100">
        <v>3.7794843</v>
      </c>
      <c r="BB80" s="100">
        <v>11.038746</v>
      </c>
      <c r="BC80" s="100">
        <v>20.912799</v>
      </c>
      <c r="BD80" s="100">
        <v>42.618841000000003</v>
      </c>
      <c r="BE80" s="100">
        <v>58.909393999999999</v>
      </c>
      <c r="BF80" s="100">
        <v>105.78127000000001</v>
      </c>
      <c r="BG80" s="100">
        <v>186.50228999999999</v>
      </c>
      <c r="BH80" s="100">
        <v>348.74934000000002</v>
      </c>
      <c r="BI80" s="100">
        <v>719.31502999999998</v>
      </c>
      <c r="BJ80" s="100">
        <v>1381.1605</v>
      </c>
      <c r="BK80" s="100">
        <v>2486.5034000000001</v>
      </c>
      <c r="BL80" s="100">
        <v>4570.6466</v>
      </c>
      <c r="BM80" s="100">
        <v>117.97516</v>
      </c>
      <c r="BN80" s="100">
        <v>201.10227</v>
      </c>
      <c r="BO80" s="128"/>
      <c r="BP80" s="122">
        <v>1973</v>
      </c>
    </row>
    <row r="81" spans="1:68">
      <c r="A81" s="128"/>
      <c r="B81" s="122">
        <v>1974</v>
      </c>
      <c r="C81" s="100">
        <v>0.30240669999999997</v>
      </c>
      <c r="D81" s="100">
        <v>0.47530549999999999</v>
      </c>
      <c r="E81" s="100">
        <v>0</v>
      </c>
      <c r="F81" s="100">
        <v>0.48560110000000001</v>
      </c>
      <c r="G81" s="100">
        <v>1.1926159999999999</v>
      </c>
      <c r="H81" s="100">
        <v>1.9061448999999999</v>
      </c>
      <c r="I81" s="100">
        <v>5.1031798999999998</v>
      </c>
      <c r="J81" s="100">
        <v>9.4740216999999998</v>
      </c>
      <c r="K81" s="100">
        <v>16.654512</v>
      </c>
      <c r="L81" s="100">
        <v>35.480507000000003</v>
      </c>
      <c r="M81" s="100">
        <v>62.043996</v>
      </c>
      <c r="N81" s="100">
        <v>116.89493</v>
      </c>
      <c r="O81" s="100">
        <v>230.14707000000001</v>
      </c>
      <c r="P81" s="100">
        <v>409.57751000000002</v>
      </c>
      <c r="Q81" s="100">
        <v>739.27079000000003</v>
      </c>
      <c r="R81" s="100">
        <v>1443.8373999999999</v>
      </c>
      <c r="S81" s="100">
        <v>2352.4409000000001</v>
      </c>
      <c r="T81" s="100">
        <v>4660.3441999999995</v>
      </c>
      <c r="U81" s="100">
        <v>97.276094999999998</v>
      </c>
      <c r="V81" s="100">
        <v>206.15065000000001</v>
      </c>
      <c r="W81" s="128"/>
      <c r="X81" s="122">
        <v>1974</v>
      </c>
      <c r="Y81" s="100">
        <v>0.15801209999999999</v>
      </c>
      <c r="Z81" s="100">
        <v>0</v>
      </c>
      <c r="AA81" s="100">
        <v>0.31680510000000001</v>
      </c>
      <c r="AB81" s="100">
        <v>0.33620230000000001</v>
      </c>
      <c r="AC81" s="100">
        <v>1.0531045999999999</v>
      </c>
      <c r="AD81" s="100">
        <v>2.5556866</v>
      </c>
      <c r="AE81" s="100">
        <v>8.1792715000000005</v>
      </c>
      <c r="AF81" s="100">
        <v>11.280170999999999</v>
      </c>
      <c r="AG81" s="100">
        <v>18.647288</v>
      </c>
      <c r="AH81" s="100">
        <v>42.625307999999997</v>
      </c>
      <c r="AI81" s="100">
        <v>57.442858000000001</v>
      </c>
      <c r="AJ81" s="100">
        <v>93.445171000000002</v>
      </c>
      <c r="AK81" s="100">
        <v>159.72037</v>
      </c>
      <c r="AL81" s="100">
        <v>315.64165000000003</v>
      </c>
      <c r="AM81" s="100">
        <v>626.99838999999997</v>
      </c>
      <c r="AN81" s="100">
        <v>1320.6599000000001</v>
      </c>
      <c r="AO81" s="100">
        <v>2518.8238000000001</v>
      </c>
      <c r="AP81" s="100">
        <v>4866.7330000000002</v>
      </c>
      <c r="AQ81" s="100">
        <v>141.34549000000001</v>
      </c>
      <c r="AR81" s="100">
        <v>198.03028</v>
      </c>
      <c r="AS81" s="128"/>
      <c r="AT81" s="122">
        <v>1974</v>
      </c>
      <c r="AU81" s="100">
        <v>0.23179910000000001</v>
      </c>
      <c r="AV81" s="100">
        <v>0.24362239999999999</v>
      </c>
      <c r="AW81" s="100">
        <v>0.15400939999999999</v>
      </c>
      <c r="AX81" s="100">
        <v>0.41231299999999999</v>
      </c>
      <c r="AY81" s="100">
        <v>1.1238976000000001</v>
      </c>
      <c r="AZ81" s="100">
        <v>2.2224613</v>
      </c>
      <c r="BA81" s="100">
        <v>6.5902779999999996</v>
      </c>
      <c r="BB81" s="100">
        <v>10.352779999999999</v>
      </c>
      <c r="BC81" s="100">
        <v>17.616752999999999</v>
      </c>
      <c r="BD81" s="100">
        <v>38.942360000000001</v>
      </c>
      <c r="BE81" s="100">
        <v>59.766855999999997</v>
      </c>
      <c r="BF81" s="100">
        <v>104.97924999999999</v>
      </c>
      <c r="BG81" s="100">
        <v>193.71788000000001</v>
      </c>
      <c r="BH81" s="100">
        <v>359.74254999999999</v>
      </c>
      <c r="BI81" s="100">
        <v>676.08645999999999</v>
      </c>
      <c r="BJ81" s="100">
        <v>1367.3113000000001</v>
      </c>
      <c r="BK81" s="100">
        <v>2461.6756999999998</v>
      </c>
      <c r="BL81" s="100">
        <v>4803.8985000000002</v>
      </c>
      <c r="BM81" s="100">
        <v>119.21964</v>
      </c>
      <c r="BN81" s="100">
        <v>202.27636000000001</v>
      </c>
      <c r="BO81" s="128"/>
      <c r="BP81" s="122">
        <v>1974</v>
      </c>
    </row>
    <row r="82" spans="1:68">
      <c r="A82" s="128"/>
      <c r="B82" s="122">
        <v>1975</v>
      </c>
      <c r="C82" s="100">
        <v>0.45832590000000001</v>
      </c>
      <c r="D82" s="100">
        <v>0.15631249999999999</v>
      </c>
      <c r="E82" s="100">
        <v>0.60232439999999998</v>
      </c>
      <c r="F82" s="100">
        <v>1.7475240999999999</v>
      </c>
      <c r="G82" s="100">
        <v>2.5491866000000001</v>
      </c>
      <c r="H82" s="100">
        <v>2.0277702999999998</v>
      </c>
      <c r="I82" s="100">
        <v>3.9026874999999999</v>
      </c>
      <c r="J82" s="100">
        <v>9.8826319999999992</v>
      </c>
      <c r="K82" s="100">
        <v>15.697132999999999</v>
      </c>
      <c r="L82" s="100">
        <v>32.949801000000001</v>
      </c>
      <c r="M82" s="100">
        <v>68.403867000000005</v>
      </c>
      <c r="N82" s="100">
        <v>117.18485</v>
      </c>
      <c r="O82" s="100">
        <v>207.14617999999999</v>
      </c>
      <c r="P82" s="100">
        <v>354.96526</v>
      </c>
      <c r="Q82" s="100">
        <v>737.34747000000004</v>
      </c>
      <c r="R82" s="100">
        <v>1255.9694</v>
      </c>
      <c r="S82" s="100">
        <v>2172.3833</v>
      </c>
      <c r="T82" s="100">
        <v>3740.7004999999999</v>
      </c>
      <c r="U82" s="100">
        <v>89.522713999999993</v>
      </c>
      <c r="V82" s="100">
        <v>182.89126999999999</v>
      </c>
      <c r="W82" s="128"/>
      <c r="X82" s="122">
        <v>1975</v>
      </c>
      <c r="Y82" s="100">
        <v>0.63893679999999997</v>
      </c>
      <c r="Z82" s="100">
        <v>0.65743189999999996</v>
      </c>
      <c r="AA82" s="100">
        <v>0.47865059999999998</v>
      </c>
      <c r="AB82" s="100">
        <v>1.3239597000000001</v>
      </c>
      <c r="AC82" s="100">
        <v>1.7348190000000001</v>
      </c>
      <c r="AD82" s="100">
        <v>1.7613726999999999</v>
      </c>
      <c r="AE82" s="100">
        <v>4.8129828000000003</v>
      </c>
      <c r="AF82" s="100">
        <v>10.435041999999999</v>
      </c>
      <c r="AG82" s="100">
        <v>20.013818000000001</v>
      </c>
      <c r="AH82" s="100">
        <v>36.827480000000001</v>
      </c>
      <c r="AI82" s="100">
        <v>56.227528999999997</v>
      </c>
      <c r="AJ82" s="100">
        <v>87.199217000000004</v>
      </c>
      <c r="AK82" s="100">
        <v>146.38798</v>
      </c>
      <c r="AL82" s="100">
        <v>277.33292999999998</v>
      </c>
      <c r="AM82" s="100">
        <v>598.73108000000002</v>
      </c>
      <c r="AN82" s="100">
        <v>1187.2012</v>
      </c>
      <c r="AO82" s="100">
        <v>2320.902</v>
      </c>
      <c r="AP82" s="100">
        <v>4388.6306999999997</v>
      </c>
      <c r="AQ82" s="100">
        <v>131.38712000000001</v>
      </c>
      <c r="AR82" s="100">
        <v>180.84089</v>
      </c>
      <c r="AS82" s="128"/>
      <c r="AT82" s="122">
        <v>1975</v>
      </c>
      <c r="AU82" s="100">
        <v>0.54662049999999995</v>
      </c>
      <c r="AV82" s="100">
        <v>0.40058579999999999</v>
      </c>
      <c r="AW82" s="100">
        <v>0.54227579999999997</v>
      </c>
      <c r="AX82" s="100">
        <v>1.5400701999999999</v>
      </c>
      <c r="AY82" s="100">
        <v>2.1461953999999999</v>
      </c>
      <c r="AZ82" s="100">
        <v>1.8973336000000001</v>
      </c>
      <c r="BA82" s="100">
        <v>4.3434917999999998</v>
      </c>
      <c r="BB82" s="100">
        <v>10.151327</v>
      </c>
      <c r="BC82" s="100">
        <v>17.787123000000001</v>
      </c>
      <c r="BD82" s="100">
        <v>34.822361999999998</v>
      </c>
      <c r="BE82" s="100">
        <v>62.383927</v>
      </c>
      <c r="BF82" s="100">
        <v>101.94943000000001</v>
      </c>
      <c r="BG82" s="100">
        <v>175.67255</v>
      </c>
      <c r="BH82" s="100">
        <v>313.72271000000001</v>
      </c>
      <c r="BI82" s="100">
        <v>659.78007000000002</v>
      </c>
      <c r="BJ82" s="100">
        <v>1213.4177</v>
      </c>
      <c r="BK82" s="100">
        <v>2270.7772</v>
      </c>
      <c r="BL82" s="100">
        <v>4194.5258000000003</v>
      </c>
      <c r="BM82" s="100">
        <v>110.38657000000001</v>
      </c>
      <c r="BN82" s="100">
        <v>183.40967000000001</v>
      </c>
      <c r="BO82" s="128"/>
      <c r="BP82" s="122">
        <v>1975</v>
      </c>
    </row>
    <row r="83" spans="1:68">
      <c r="A83" s="128"/>
      <c r="B83" s="122">
        <v>1976</v>
      </c>
      <c r="C83" s="100">
        <v>0</v>
      </c>
      <c r="D83" s="100">
        <v>0.15243999999999999</v>
      </c>
      <c r="E83" s="100">
        <v>0.45991949999999998</v>
      </c>
      <c r="F83" s="100">
        <v>1.0874648</v>
      </c>
      <c r="G83" s="100">
        <v>1.1808685999999999</v>
      </c>
      <c r="H83" s="100">
        <v>2.3350846000000001</v>
      </c>
      <c r="I83" s="100">
        <v>4.5744562000000002</v>
      </c>
      <c r="J83" s="100">
        <v>7.6104026999999999</v>
      </c>
      <c r="K83" s="100">
        <v>16.072835999999999</v>
      </c>
      <c r="L83" s="100">
        <v>30.390554999999999</v>
      </c>
      <c r="M83" s="100">
        <v>61.499364999999997</v>
      </c>
      <c r="N83" s="100">
        <v>105.94799999999999</v>
      </c>
      <c r="O83" s="100">
        <v>175.35685000000001</v>
      </c>
      <c r="P83" s="100">
        <v>351.04282000000001</v>
      </c>
      <c r="Q83" s="100">
        <v>693.27449999999999</v>
      </c>
      <c r="R83" s="100">
        <v>1250.3942999999999</v>
      </c>
      <c r="S83" s="100">
        <v>2230.3058000000001</v>
      </c>
      <c r="T83" s="100">
        <v>4013.9686000000002</v>
      </c>
      <c r="U83" s="100">
        <v>88.807875999999993</v>
      </c>
      <c r="V83" s="100">
        <v>183.05025000000001</v>
      </c>
      <c r="W83" s="128"/>
      <c r="X83" s="122">
        <v>1976</v>
      </c>
      <c r="Y83" s="100">
        <v>0.33025480000000002</v>
      </c>
      <c r="Z83" s="100">
        <v>0</v>
      </c>
      <c r="AA83" s="100">
        <v>0.48714980000000002</v>
      </c>
      <c r="AB83" s="100">
        <v>0.48616219999999999</v>
      </c>
      <c r="AC83" s="100">
        <v>1.3779467000000001</v>
      </c>
      <c r="AD83" s="100">
        <v>1.7130973</v>
      </c>
      <c r="AE83" s="100">
        <v>4.4435510000000003</v>
      </c>
      <c r="AF83" s="100">
        <v>12.207121000000001</v>
      </c>
      <c r="AG83" s="100">
        <v>15.951858</v>
      </c>
      <c r="AH83" s="100">
        <v>32.015158999999997</v>
      </c>
      <c r="AI83" s="100">
        <v>46.743127000000001</v>
      </c>
      <c r="AJ83" s="100">
        <v>83.457199000000003</v>
      </c>
      <c r="AK83" s="100">
        <v>144.15136000000001</v>
      </c>
      <c r="AL83" s="100">
        <v>269.02755000000002</v>
      </c>
      <c r="AM83" s="100">
        <v>545.88968</v>
      </c>
      <c r="AN83" s="100">
        <v>1130.5423000000001</v>
      </c>
      <c r="AO83" s="100">
        <v>2195.5394999999999</v>
      </c>
      <c r="AP83" s="100">
        <v>4341.0514999999996</v>
      </c>
      <c r="AQ83" s="100">
        <v>128.8664</v>
      </c>
      <c r="AR83" s="100">
        <v>172.90008</v>
      </c>
      <c r="AS83" s="128"/>
      <c r="AT83" s="122">
        <v>1976</v>
      </c>
      <c r="AU83" s="100">
        <v>0.16156509999999999</v>
      </c>
      <c r="AV83" s="100">
        <v>7.8058600000000006E-2</v>
      </c>
      <c r="AW83" s="100">
        <v>0.47314319999999999</v>
      </c>
      <c r="AX83" s="100">
        <v>0.79316169999999997</v>
      </c>
      <c r="AY83" s="100">
        <v>1.2783822</v>
      </c>
      <c r="AZ83" s="100">
        <v>2.0282467</v>
      </c>
      <c r="BA83" s="100">
        <v>4.5110299999999999</v>
      </c>
      <c r="BB83" s="100">
        <v>9.8432901000000008</v>
      </c>
      <c r="BC83" s="100">
        <v>16.014135</v>
      </c>
      <c r="BD83" s="100">
        <v>31.175165</v>
      </c>
      <c r="BE83" s="100">
        <v>54.221553999999998</v>
      </c>
      <c r="BF83" s="100">
        <v>94.590935999999999</v>
      </c>
      <c r="BG83" s="100">
        <v>159.13072</v>
      </c>
      <c r="BH83" s="100">
        <v>307.42034999999998</v>
      </c>
      <c r="BI83" s="100">
        <v>611.02805000000001</v>
      </c>
      <c r="BJ83" s="100">
        <v>1176.7412999999999</v>
      </c>
      <c r="BK83" s="100">
        <v>2207.0072</v>
      </c>
      <c r="BL83" s="100">
        <v>4244.7309999999998</v>
      </c>
      <c r="BM83" s="100">
        <v>108.79291000000001</v>
      </c>
      <c r="BN83" s="100">
        <v>178.02092999999999</v>
      </c>
      <c r="BO83" s="128"/>
      <c r="BP83" s="122">
        <v>1976</v>
      </c>
    </row>
    <row r="84" spans="1:68">
      <c r="A84" s="128"/>
      <c r="B84" s="122">
        <v>1977</v>
      </c>
      <c r="C84" s="100">
        <v>0</v>
      </c>
      <c r="D84" s="100">
        <v>0.14870820000000001</v>
      </c>
      <c r="E84" s="100">
        <v>0.46594410000000003</v>
      </c>
      <c r="F84" s="100">
        <v>1.6697481000000001</v>
      </c>
      <c r="G84" s="100">
        <v>1.1635850999999999</v>
      </c>
      <c r="H84" s="100">
        <v>3.8853780000000002</v>
      </c>
      <c r="I84" s="100">
        <v>3.7077067000000001</v>
      </c>
      <c r="J84" s="100">
        <v>8.1508818999999999</v>
      </c>
      <c r="K84" s="100">
        <v>16.874486999999998</v>
      </c>
      <c r="L84" s="100">
        <v>27.075161999999999</v>
      </c>
      <c r="M84" s="100">
        <v>50.797469999999997</v>
      </c>
      <c r="N84" s="100">
        <v>86.245110999999994</v>
      </c>
      <c r="O84" s="100">
        <v>161.37575000000001</v>
      </c>
      <c r="P84" s="100">
        <v>354.85811999999999</v>
      </c>
      <c r="Q84" s="100">
        <v>616.16363999999999</v>
      </c>
      <c r="R84" s="100">
        <v>1185.0561</v>
      </c>
      <c r="S84" s="100">
        <v>1982.0681</v>
      </c>
      <c r="T84" s="100">
        <v>3676.1248000000001</v>
      </c>
      <c r="U84" s="100">
        <v>82.579115000000002</v>
      </c>
      <c r="V84" s="100">
        <v>167.68867</v>
      </c>
      <c r="W84" s="128"/>
      <c r="X84" s="122">
        <v>1977</v>
      </c>
      <c r="Y84" s="100">
        <v>0.17144980000000001</v>
      </c>
      <c r="Z84" s="100">
        <v>0</v>
      </c>
      <c r="AA84" s="100">
        <v>0.4917243</v>
      </c>
      <c r="AB84" s="100">
        <v>0.95126509999999997</v>
      </c>
      <c r="AC84" s="100">
        <v>0.34035369999999998</v>
      </c>
      <c r="AD84" s="100">
        <v>2.9315145999999999</v>
      </c>
      <c r="AE84" s="100">
        <v>4.8935841</v>
      </c>
      <c r="AF84" s="100">
        <v>11.465014</v>
      </c>
      <c r="AG84" s="100">
        <v>21.338836000000001</v>
      </c>
      <c r="AH84" s="100">
        <v>28.896294000000001</v>
      </c>
      <c r="AI84" s="100">
        <v>49.490302</v>
      </c>
      <c r="AJ84" s="100">
        <v>70.867345999999998</v>
      </c>
      <c r="AK84" s="100">
        <v>129.00570999999999</v>
      </c>
      <c r="AL84" s="100">
        <v>252.99042</v>
      </c>
      <c r="AM84" s="100">
        <v>514.78256999999996</v>
      </c>
      <c r="AN84" s="100">
        <v>1044.0956000000001</v>
      </c>
      <c r="AO84" s="100">
        <v>2057.9555999999998</v>
      </c>
      <c r="AP84" s="100">
        <v>4090.1073999999999</v>
      </c>
      <c r="AQ84" s="100">
        <v>122.31338</v>
      </c>
      <c r="AR84" s="100">
        <v>162.33165</v>
      </c>
      <c r="AS84" s="128"/>
      <c r="AT84" s="122">
        <v>1977</v>
      </c>
      <c r="AU84" s="100">
        <v>8.3778900000000003E-2</v>
      </c>
      <c r="AV84" s="100">
        <v>7.5983499999999995E-2</v>
      </c>
      <c r="AW84" s="100">
        <v>0.4784872</v>
      </c>
      <c r="AX84" s="100">
        <v>1.318319</v>
      </c>
      <c r="AY84" s="100">
        <v>0.756803</v>
      </c>
      <c r="AZ84" s="100">
        <v>3.4133537</v>
      </c>
      <c r="BA84" s="100">
        <v>4.2845309</v>
      </c>
      <c r="BB84" s="100">
        <v>9.7636386000000002</v>
      </c>
      <c r="BC84" s="100">
        <v>19.045366999999999</v>
      </c>
      <c r="BD84" s="100">
        <v>27.956101</v>
      </c>
      <c r="BE84" s="100">
        <v>50.155481999999999</v>
      </c>
      <c r="BF84" s="100">
        <v>78.459396999999996</v>
      </c>
      <c r="BG84" s="100">
        <v>144.55918</v>
      </c>
      <c r="BH84" s="100">
        <v>300.43373000000003</v>
      </c>
      <c r="BI84" s="100">
        <v>559.82300999999995</v>
      </c>
      <c r="BJ84" s="100">
        <v>1099.0551</v>
      </c>
      <c r="BK84" s="100">
        <v>2033.0842</v>
      </c>
      <c r="BL84" s="100">
        <v>3969.9155999999998</v>
      </c>
      <c r="BM84" s="100">
        <v>102.42221000000001</v>
      </c>
      <c r="BN84" s="100">
        <v>165.6534</v>
      </c>
      <c r="BO84" s="128"/>
      <c r="BP84" s="122">
        <v>1977</v>
      </c>
    </row>
    <row r="85" spans="1:68">
      <c r="A85" s="128"/>
      <c r="B85" s="122">
        <v>1978</v>
      </c>
      <c r="C85" s="100">
        <v>0.16764850000000001</v>
      </c>
      <c r="D85" s="100">
        <v>0.14718590000000001</v>
      </c>
      <c r="E85" s="100">
        <v>0.62614080000000005</v>
      </c>
      <c r="F85" s="100">
        <v>1.0493085</v>
      </c>
      <c r="G85" s="100">
        <v>2.1211606999999999</v>
      </c>
      <c r="H85" s="100">
        <v>2.5150568</v>
      </c>
      <c r="I85" s="100">
        <v>2.8268601000000002</v>
      </c>
      <c r="J85" s="100">
        <v>7.0928902999999996</v>
      </c>
      <c r="K85" s="100">
        <v>14.620583</v>
      </c>
      <c r="L85" s="100">
        <v>23.098732999999999</v>
      </c>
      <c r="M85" s="100">
        <v>46.735782</v>
      </c>
      <c r="N85" s="100">
        <v>89.759305999999995</v>
      </c>
      <c r="O85" s="100">
        <v>172.41988000000001</v>
      </c>
      <c r="P85" s="100">
        <v>339.71989000000002</v>
      </c>
      <c r="Q85" s="100">
        <v>586.29969000000006</v>
      </c>
      <c r="R85" s="100">
        <v>1177.1113</v>
      </c>
      <c r="S85" s="100">
        <v>1935.5271</v>
      </c>
      <c r="T85" s="100">
        <v>3385.8146999999999</v>
      </c>
      <c r="U85" s="100">
        <v>81.057826000000006</v>
      </c>
      <c r="V85" s="100">
        <v>160.92827</v>
      </c>
      <c r="W85" s="128"/>
      <c r="X85" s="122">
        <v>1978</v>
      </c>
      <c r="Y85" s="100">
        <v>0.17602970000000001</v>
      </c>
      <c r="Z85" s="100">
        <v>0.1532191</v>
      </c>
      <c r="AA85" s="100">
        <v>0.32917039999999997</v>
      </c>
      <c r="AB85" s="100">
        <v>0.78287200000000001</v>
      </c>
      <c r="AC85" s="100">
        <v>0.83718020000000004</v>
      </c>
      <c r="AD85" s="100">
        <v>2.2208328000000002</v>
      </c>
      <c r="AE85" s="100">
        <v>4.4282404</v>
      </c>
      <c r="AF85" s="100">
        <v>9.5968391000000004</v>
      </c>
      <c r="AG85" s="100">
        <v>19.054071</v>
      </c>
      <c r="AH85" s="100">
        <v>28.879892000000002</v>
      </c>
      <c r="AI85" s="100">
        <v>43.669150000000002</v>
      </c>
      <c r="AJ85" s="100">
        <v>68.454629999999995</v>
      </c>
      <c r="AK85" s="100">
        <v>121.34141</v>
      </c>
      <c r="AL85" s="100">
        <v>229.00532999999999</v>
      </c>
      <c r="AM85" s="100">
        <v>458.40543000000002</v>
      </c>
      <c r="AN85" s="100">
        <v>967.80159000000003</v>
      </c>
      <c r="AO85" s="100">
        <v>1953.7219</v>
      </c>
      <c r="AP85" s="100">
        <v>3885.6305000000002</v>
      </c>
      <c r="AQ85" s="100">
        <v>116.02179</v>
      </c>
      <c r="AR85" s="100">
        <v>151.80342999999999</v>
      </c>
      <c r="AS85" s="128"/>
      <c r="AT85" s="122">
        <v>1978</v>
      </c>
      <c r="AU85" s="100">
        <v>0.1717369</v>
      </c>
      <c r="AV85" s="100">
        <v>0.15014189999999999</v>
      </c>
      <c r="AW85" s="100">
        <v>0.48137790000000003</v>
      </c>
      <c r="AX85" s="100">
        <v>0.91899090000000005</v>
      </c>
      <c r="AY85" s="100">
        <v>1.4874619</v>
      </c>
      <c r="AZ85" s="100">
        <v>2.3693192999999999</v>
      </c>
      <c r="BA85" s="100">
        <v>3.6101898000000001</v>
      </c>
      <c r="BB85" s="100">
        <v>8.3107538999999999</v>
      </c>
      <c r="BC85" s="100">
        <v>16.783441</v>
      </c>
      <c r="BD85" s="100">
        <v>25.900601999999999</v>
      </c>
      <c r="BE85" s="100">
        <v>45.233040000000003</v>
      </c>
      <c r="BF85" s="100">
        <v>78.987579999999994</v>
      </c>
      <c r="BG85" s="100">
        <v>145.86086</v>
      </c>
      <c r="BH85" s="100">
        <v>280.45486</v>
      </c>
      <c r="BI85" s="100">
        <v>515.1001</v>
      </c>
      <c r="BJ85" s="100">
        <v>1050.5654999999999</v>
      </c>
      <c r="BK85" s="100">
        <v>1947.7473</v>
      </c>
      <c r="BL85" s="100">
        <v>3742.9070000000002</v>
      </c>
      <c r="BM85" s="100">
        <v>98.535753</v>
      </c>
      <c r="BN85" s="100">
        <v>156.86135999999999</v>
      </c>
      <c r="BO85" s="128"/>
      <c r="BP85" s="122">
        <v>1978</v>
      </c>
    </row>
    <row r="86" spans="1:68">
      <c r="A86" s="128"/>
      <c r="B86" s="123">
        <v>1979</v>
      </c>
      <c r="C86" s="100">
        <v>0.1710999</v>
      </c>
      <c r="D86" s="100">
        <v>0.44392290000000001</v>
      </c>
      <c r="E86" s="100">
        <v>0.46789170000000002</v>
      </c>
      <c r="F86" s="100">
        <v>1.4914065000000001</v>
      </c>
      <c r="G86" s="100">
        <v>1.7479962</v>
      </c>
      <c r="H86" s="100">
        <v>2.8246945000000001</v>
      </c>
      <c r="I86" s="100">
        <v>2.7452635999999999</v>
      </c>
      <c r="J86" s="100">
        <v>7.5050926999999996</v>
      </c>
      <c r="K86" s="100">
        <v>17.306042999999999</v>
      </c>
      <c r="L86" s="100">
        <v>27.702624</v>
      </c>
      <c r="M86" s="100">
        <v>48.980944999999998</v>
      </c>
      <c r="N86" s="100">
        <v>86.328523000000004</v>
      </c>
      <c r="O86" s="100">
        <v>159.86636999999999</v>
      </c>
      <c r="P86" s="100">
        <v>300.35691000000003</v>
      </c>
      <c r="Q86" s="100">
        <v>546.63684999999998</v>
      </c>
      <c r="R86" s="100">
        <v>1017.6969</v>
      </c>
      <c r="S86" s="100">
        <v>1737.0974000000001</v>
      </c>
      <c r="T86" s="100">
        <v>3423.9866999999999</v>
      </c>
      <c r="U86" s="100">
        <v>76.663668000000001</v>
      </c>
      <c r="V86" s="100">
        <v>151.15433999999999</v>
      </c>
      <c r="W86" s="128"/>
      <c r="X86" s="123">
        <v>1979</v>
      </c>
      <c r="Y86" s="100">
        <v>0</v>
      </c>
      <c r="Z86" s="100">
        <v>0.15438289999999999</v>
      </c>
      <c r="AA86" s="100">
        <v>0</v>
      </c>
      <c r="AB86" s="100">
        <v>0.93305199999999999</v>
      </c>
      <c r="AC86" s="100">
        <v>1.6374384</v>
      </c>
      <c r="AD86" s="100">
        <v>2.367016</v>
      </c>
      <c r="AE86" s="100">
        <v>4.6296872999999996</v>
      </c>
      <c r="AF86" s="100">
        <v>6.0833143999999999</v>
      </c>
      <c r="AG86" s="100">
        <v>15.006701</v>
      </c>
      <c r="AH86" s="100">
        <v>23.842148999999999</v>
      </c>
      <c r="AI86" s="100">
        <v>41.205835</v>
      </c>
      <c r="AJ86" s="100">
        <v>65.678106</v>
      </c>
      <c r="AK86" s="100">
        <v>115.11566999999999</v>
      </c>
      <c r="AL86" s="100">
        <v>202.37987000000001</v>
      </c>
      <c r="AM86" s="100">
        <v>423.60030999999998</v>
      </c>
      <c r="AN86" s="100">
        <v>870.04639999999995</v>
      </c>
      <c r="AO86" s="100">
        <v>1825.761</v>
      </c>
      <c r="AP86" s="100">
        <v>3607.8995</v>
      </c>
      <c r="AQ86" s="100">
        <v>108.38661</v>
      </c>
      <c r="AR86" s="100">
        <v>139.6891</v>
      </c>
      <c r="AS86" s="128"/>
      <c r="AT86" s="123">
        <v>1979</v>
      </c>
      <c r="AU86" s="100">
        <v>8.7560200000000005E-2</v>
      </c>
      <c r="AV86" s="100">
        <v>0.30222139999999997</v>
      </c>
      <c r="AW86" s="100">
        <v>0.2394579</v>
      </c>
      <c r="AX86" s="100">
        <v>1.2180648000000001</v>
      </c>
      <c r="AY86" s="100">
        <v>1.6935457</v>
      </c>
      <c r="AZ86" s="100">
        <v>2.5978444999999999</v>
      </c>
      <c r="BA86" s="100">
        <v>3.6699972999999999</v>
      </c>
      <c r="BB86" s="100">
        <v>6.8117869999999998</v>
      </c>
      <c r="BC86" s="100">
        <v>16.182518999999999</v>
      </c>
      <c r="BD86" s="100">
        <v>25.827237</v>
      </c>
      <c r="BE86" s="100">
        <v>45.178713000000002</v>
      </c>
      <c r="BF86" s="100">
        <v>75.918047000000001</v>
      </c>
      <c r="BG86" s="100">
        <v>136.52931000000001</v>
      </c>
      <c r="BH86" s="100">
        <v>247.88838000000001</v>
      </c>
      <c r="BI86" s="100">
        <v>478.06585000000001</v>
      </c>
      <c r="BJ86" s="100">
        <v>929.01448000000005</v>
      </c>
      <c r="BK86" s="100">
        <v>1796.4848999999999</v>
      </c>
      <c r="BL86" s="100">
        <v>3556.3440000000001</v>
      </c>
      <c r="BM86" s="100">
        <v>92.534105999999994</v>
      </c>
      <c r="BN86" s="100">
        <v>145.44569000000001</v>
      </c>
      <c r="BO86" s="128"/>
      <c r="BP86" s="123">
        <v>1979</v>
      </c>
    </row>
    <row r="87" spans="1:68">
      <c r="A87" s="128"/>
      <c r="B87" s="123">
        <v>1980</v>
      </c>
      <c r="C87" s="100">
        <v>0.34488940000000001</v>
      </c>
      <c r="D87" s="100">
        <v>0.14987110000000001</v>
      </c>
      <c r="E87" s="100">
        <v>0.30747229999999998</v>
      </c>
      <c r="F87" s="100">
        <v>0.75015940000000003</v>
      </c>
      <c r="G87" s="100">
        <v>0.77634449999999999</v>
      </c>
      <c r="H87" s="100">
        <v>2.6205750999999999</v>
      </c>
      <c r="I87" s="100">
        <v>3.8343878</v>
      </c>
      <c r="J87" s="100">
        <v>7.2116474000000004</v>
      </c>
      <c r="K87" s="100">
        <v>10.369916999999999</v>
      </c>
      <c r="L87" s="100">
        <v>25.519062999999999</v>
      </c>
      <c r="M87" s="100">
        <v>44.63993</v>
      </c>
      <c r="N87" s="100">
        <v>90.744597999999996</v>
      </c>
      <c r="O87" s="100">
        <v>159.41166000000001</v>
      </c>
      <c r="P87" s="100">
        <v>279.92628000000002</v>
      </c>
      <c r="Q87" s="100">
        <v>587.26706000000001</v>
      </c>
      <c r="R87" s="100">
        <v>1020.8069</v>
      </c>
      <c r="S87" s="100">
        <v>1875.8255999999999</v>
      </c>
      <c r="T87" s="100">
        <v>3045.4061999999999</v>
      </c>
      <c r="U87" s="100">
        <v>77.336517000000001</v>
      </c>
      <c r="V87" s="100">
        <v>148.18744000000001</v>
      </c>
      <c r="W87" s="128"/>
      <c r="X87" s="123">
        <v>1980</v>
      </c>
      <c r="Y87" s="100">
        <v>0.36212660000000002</v>
      </c>
      <c r="Z87" s="100">
        <v>0.1564101</v>
      </c>
      <c r="AA87" s="100">
        <v>0.48250520000000002</v>
      </c>
      <c r="AB87" s="100">
        <v>0.77999229999999997</v>
      </c>
      <c r="AC87" s="100">
        <v>1.279787</v>
      </c>
      <c r="AD87" s="100">
        <v>2.1689946999999998</v>
      </c>
      <c r="AE87" s="100">
        <v>2.0666494000000002</v>
      </c>
      <c r="AF87" s="100">
        <v>3.6543028999999998</v>
      </c>
      <c r="AG87" s="100">
        <v>15.436199</v>
      </c>
      <c r="AH87" s="100">
        <v>25.178463000000001</v>
      </c>
      <c r="AI87" s="100">
        <v>37.034098</v>
      </c>
      <c r="AJ87" s="100">
        <v>58.223849000000001</v>
      </c>
      <c r="AK87" s="100">
        <v>103.42937999999999</v>
      </c>
      <c r="AL87" s="100">
        <v>189.15689</v>
      </c>
      <c r="AM87" s="100">
        <v>403.78665999999998</v>
      </c>
      <c r="AN87" s="100">
        <v>868.34974</v>
      </c>
      <c r="AO87" s="100">
        <v>1770.5005000000001</v>
      </c>
      <c r="AP87" s="100">
        <v>3796.7060999999999</v>
      </c>
      <c r="AQ87" s="100">
        <v>109.38800999999999</v>
      </c>
      <c r="AR87" s="100">
        <v>138.76023000000001</v>
      </c>
      <c r="AS87" s="128"/>
      <c r="AT87" s="123">
        <v>1980</v>
      </c>
      <c r="AU87" s="100">
        <v>0.3532979</v>
      </c>
      <c r="AV87" s="100">
        <v>0.15307080000000001</v>
      </c>
      <c r="AW87" s="100">
        <v>0.39301380000000002</v>
      </c>
      <c r="AX87" s="100">
        <v>0.76478500000000005</v>
      </c>
      <c r="AY87" s="100">
        <v>1.0243092</v>
      </c>
      <c r="AZ87" s="100">
        <v>2.3968745</v>
      </c>
      <c r="BA87" s="100">
        <v>2.9648831000000002</v>
      </c>
      <c r="BB87" s="100">
        <v>5.4706263999999996</v>
      </c>
      <c r="BC87" s="100">
        <v>12.842105999999999</v>
      </c>
      <c r="BD87" s="100">
        <v>25.353055000000001</v>
      </c>
      <c r="BE87" s="100">
        <v>40.927729999999997</v>
      </c>
      <c r="BF87" s="100">
        <v>74.371236999999994</v>
      </c>
      <c r="BG87" s="100">
        <v>130.18209999999999</v>
      </c>
      <c r="BH87" s="100">
        <v>231.36018000000001</v>
      </c>
      <c r="BI87" s="100">
        <v>484.84062</v>
      </c>
      <c r="BJ87" s="100">
        <v>929.78581999999994</v>
      </c>
      <c r="BK87" s="100">
        <v>1805.7891</v>
      </c>
      <c r="BL87" s="100">
        <v>3588.9796999999999</v>
      </c>
      <c r="BM87" s="100">
        <v>93.383242999999993</v>
      </c>
      <c r="BN87" s="100">
        <v>144.56085999999999</v>
      </c>
      <c r="BO87" s="128"/>
      <c r="BP87" s="123">
        <v>1980</v>
      </c>
    </row>
    <row r="88" spans="1:68">
      <c r="A88" s="128"/>
      <c r="B88" s="123">
        <v>1981</v>
      </c>
      <c r="C88" s="100">
        <v>0.51438740000000005</v>
      </c>
      <c r="D88" s="100">
        <v>0</v>
      </c>
      <c r="E88" s="100">
        <v>0.74378529999999998</v>
      </c>
      <c r="F88" s="100">
        <v>0.6053461</v>
      </c>
      <c r="G88" s="100">
        <v>1.0608648000000001</v>
      </c>
      <c r="H88" s="100">
        <v>2.8919844000000001</v>
      </c>
      <c r="I88" s="100">
        <v>2.4105949999999998</v>
      </c>
      <c r="J88" s="100">
        <v>6.1486220999999999</v>
      </c>
      <c r="K88" s="100">
        <v>12.875074</v>
      </c>
      <c r="L88" s="100">
        <v>22.526700999999999</v>
      </c>
      <c r="M88" s="100">
        <v>43.73668</v>
      </c>
      <c r="N88" s="100">
        <v>80.510729999999995</v>
      </c>
      <c r="O88" s="100">
        <v>132.94637</v>
      </c>
      <c r="P88" s="100">
        <v>261.44835999999998</v>
      </c>
      <c r="Q88" s="100">
        <v>533.43483000000003</v>
      </c>
      <c r="R88" s="100">
        <v>963.35847999999999</v>
      </c>
      <c r="S88" s="100">
        <v>1755.8014000000001</v>
      </c>
      <c r="T88" s="100">
        <v>3502.0155</v>
      </c>
      <c r="U88" s="100">
        <v>75.010737000000006</v>
      </c>
      <c r="V88" s="100">
        <v>146.56769</v>
      </c>
      <c r="W88" s="128"/>
      <c r="X88" s="123">
        <v>1981</v>
      </c>
      <c r="Y88" s="100">
        <v>0.17972679999999999</v>
      </c>
      <c r="Z88" s="100">
        <v>0.6446923</v>
      </c>
      <c r="AA88" s="100">
        <v>0.31049579999999999</v>
      </c>
      <c r="AB88" s="100">
        <v>0.4715009</v>
      </c>
      <c r="AC88" s="100">
        <v>0.3115134</v>
      </c>
      <c r="AD88" s="100">
        <v>1.4813059</v>
      </c>
      <c r="AE88" s="100">
        <v>2.6459883</v>
      </c>
      <c r="AF88" s="100">
        <v>5.5682273000000002</v>
      </c>
      <c r="AG88" s="100">
        <v>7.6237693999999996</v>
      </c>
      <c r="AH88" s="100">
        <v>23.441817</v>
      </c>
      <c r="AI88" s="100">
        <v>31.393446999999998</v>
      </c>
      <c r="AJ88" s="100">
        <v>54.527393000000004</v>
      </c>
      <c r="AK88" s="100">
        <v>103.64275000000001</v>
      </c>
      <c r="AL88" s="100">
        <v>169.18877000000001</v>
      </c>
      <c r="AM88" s="100">
        <v>397.46086000000003</v>
      </c>
      <c r="AN88" s="100">
        <v>863.87774000000002</v>
      </c>
      <c r="AO88" s="100">
        <v>1764.5272</v>
      </c>
      <c r="AP88" s="100">
        <v>3704.2977999999998</v>
      </c>
      <c r="AQ88" s="100">
        <v>108.61548999999999</v>
      </c>
      <c r="AR88" s="100">
        <v>135.15317999999999</v>
      </c>
      <c r="AS88" s="128"/>
      <c r="AT88" s="123">
        <v>1981</v>
      </c>
      <c r="AU88" s="100">
        <v>0.3509948</v>
      </c>
      <c r="AV88" s="100">
        <v>0.3150713</v>
      </c>
      <c r="AW88" s="100">
        <v>0.53176619999999997</v>
      </c>
      <c r="AX88" s="100">
        <v>0.53968830000000001</v>
      </c>
      <c r="AY88" s="100">
        <v>0.69131540000000002</v>
      </c>
      <c r="AZ88" s="100">
        <v>2.1951540999999999</v>
      </c>
      <c r="BA88" s="100">
        <v>2.5266068000000002</v>
      </c>
      <c r="BB88" s="100">
        <v>5.8640827</v>
      </c>
      <c r="BC88" s="100">
        <v>10.314162</v>
      </c>
      <c r="BD88" s="100">
        <v>22.972443999999999</v>
      </c>
      <c r="BE88" s="100">
        <v>37.696438000000001</v>
      </c>
      <c r="BF88" s="100">
        <v>67.513465999999994</v>
      </c>
      <c r="BG88" s="100">
        <v>117.59084</v>
      </c>
      <c r="BH88" s="100">
        <v>212.22791000000001</v>
      </c>
      <c r="BI88" s="100">
        <v>457.08165000000002</v>
      </c>
      <c r="BJ88" s="100">
        <v>904.41309000000001</v>
      </c>
      <c r="BK88" s="100">
        <v>1761.58</v>
      </c>
      <c r="BL88" s="100">
        <v>3649.5140999999999</v>
      </c>
      <c r="BM88" s="100">
        <v>91.843203000000003</v>
      </c>
      <c r="BN88" s="100">
        <v>140.87208999999999</v>
      </c>
      <c r="BO88" s="128"/>
      <c r="BP88" s="123">
        <v>1981</v>
      </c>
    </row>
    <row r="89" spans="1:68">
      <c r="A89" s="128"/>
      <c r="B89" s="123">
        <v>1982</v>
      </c>
      <c r="C89" s="100">
        <v>0</v>
      </c>
      <c r="D89" s="100">
        <v>0.15813679999999999</v>
      </c>
      <c r="E89" s="100">
        <v>0.43380249999999998</v>
      </c>
      <c r="F89" s="100">
        <v>0.75975599999999999</v>
      </c>
      <c r="G89" s="100">
        <v>0.7396876</v>
      </c>
      <c r="H89" s="100">
        <v>2.0531092000000002</v>
      </c>
      <c r="I89" s="100">
        <v>4.5002402999999997</v>
      </c>
      <c r="J89" s="100">
        <v>3.8374107</v>
      </c>
      <c r="K89" s="100">
        <v>9.2332775999999992</v>
      </c>
      <c r="L89" s="100">
        <v>20.860115</v>
      </c>
      <c r="M89" s="100">
        <v>39.258274</v>
      </c>
      <c r="N89" s="100">
        <v>71.366331000000002</v>
      </c>
      <c r="O89" s="100">
        <v>131.71075999999999</v>
      </c>
      <c r="P89" s="100">
        <v>273.64168999999998</v>
      </c>
      <c r="Q89" s="100">
        <v>507.28507000000002</v>
      </c>
      <c r="R89" s="100">
        <v>1000.8664</v>
      </c>
      <c r="S89" s="100">
        <v>1731.1442</v>
      </c>
      <c r="T89" s="100">
        <v>3306.3948999999998</v>
      </c>
      <c r="U89" s="100">
        <v>74.410552999999993</v>
      </c>
      <c r="V89" s="100">
        <v>142.69036</v>
      </c>
      <c r="W89" s="128"/>
      <c r="X89" s="123">
        <v>1982</v>
      </c>
      <c r="Y89" s="100">
        <v>0</v>
      </c>
      <c r="Z89" s="100">
        <v>0.16585920000000001</v>
      </c>
      <c r="AA89" s="100">
        <v>0.30171920000000002</v>
      </c>
      <c r="AB89" s="100">
        <v>0.3170135</v>
      </c>
      <c r="AC89" s="100">
        <v>1.2168410999999999</v>
      </c>
      <c r="AD89" s="100">
        <v>1.7729096</v>
      </c>
      <c r="AE89" s="100">
        <v>1.9789407999999999</v>
      </c>
      <c r="AF89" s="100">
        <v>6.4638906</v>
      </c>
      <c r="AG89" s="100">
        <v>9.7212376000000003</v>
      </c>
      <c r="AH89" s="100">
        <v>16.172581000000001</v>
      </c>
      <c r="AI89" s="100">
        <v>33.704889999999999</v>
      </c>
      <c r="AJ89" s="100">
        <v>48.906851000000003</v>
      </c>
      <c r="AK89" s="100">
        <v>99.488388</v>
      </c>
      <c r="AL89" s="100">
        <v>182.90351999999999</v>
      </c>
      <c r="AM89" s="100">
        <v>370.54093</v>
      </c>
      <c r="AN89" s="100">
        <v>806.64692000000002</v>
      </c>
      <c r="AO89" s="100">
        <v>1708.0419999999999</v>
      </c>
      <c r="AP89" s="100">
        <v>3905.7775999999999</v>
      </c>
      <c r="AQ89" s="100">
        <v>109.63612999999999</v>
      </c>
      <c r="AR89" s="100">
        <v>134.39319</v>
      </c>
      <c r="AS89" s="128"/>
      <c r="AT89" s="123">
        <v>1982</v>
      </c>
      <c r="AU89" s="100">
        <v>0</v>
      </c>
      <c r="AV89" s="100">
        <v>0.16190599999999999</v>
      </c>
      <c r="AW89" s="100">
        <v>0.36915979999999998</v>
      </c>
      <c r="AX89" s="100">
        <v>0.54305919999999996</v>
      </c>
      <c r="AY89" s="100">
        <v>0.97495050000000005</v>
      </c>
      <c r="AZ89" s="100">
        <v>1.9144327999999999</v>
      </c>
      <c r="BA89" s="100">
        <v>3.2558071000000002</v>
      </c>
      <c r="BB89" s="100">
        <v>5.1246549000000003</v>
      </c>
      <c r="BC89" s="100">
        <v>9.4709766999999996</v>
      </c>
      <c r="BD89" s="100">
        <v>18.574891999999998</v>
      </c>
      <c r="BE89" s="100">
        <v>36.548419000000003</v>
      </c>
      <c r="BF89" s="100">
        <v>60.166536999999998</v>
      </c>
      <c r="BG89" s="100">
        <v>114.90964</v>
      </c>
      <c r="BH89" s="100">
        <v>225.11362</v>
      </c>
      <c r="BI89" s="100">
        <v>430.57256999999998</v>
      </c>
      <c r="BJ89" s="100">
        <v>885.81192999999996</v>
      </c>
      <c r="BK89" s="100">
        <v>1715.973</v>
      </c>
      <c r="BL89" s="100">
        <v>3745.1385</v>
      </c>
      <c r="BM89" s="100">
        <v>92.049346</v>
      </c>
      <c r="BN89" s="100">
        <v>139.49460999999999</v>
      </c>
      <c r="BO89" s="128"/>
      <c r="BP89" s="123">
        <v>1982</v>
      </c>
    </row>
    <row r="90" spans="1:68">
      <c r="A90" s="128"/>
      <c r="B90" s="123">
        <v>1983</v>
      </c>
      <c r="C90" s="100">
        <v>0.33323999999999998</v>
      </c>
      <c r="D90" s="100">
        <v>0.32272119999999999</v>
      </c>
      <c r="E90" s="100">
        <v>0.28559269999999998</v>
      </c>
      <c r="F90" s="100">
        <v>0.76392680000000002</v>
      </c>
      <c r="G90" s="100">
        <v>1.6079966999999999</v>
      </c>
      <c r="H90" s="100">
        <v>2.6503282000000001</v>
      </c>
      <c r="I90" s="100">
        <v>2.8799907999999999</v>
      </c>
      <c r="J90" s="100">
        <v>3.2645151000000001</v>
      </c>
      <c r="K90" s="100">
        <v>10.063288999999999</v>
      </c>
      <c r="L90" s="100">
        <v>16.789237</v>
      </c>
      <c r="M90" s="100">
        <v>35.552095000000001</v>
      </c>
      <c r="N90" s="100">
        <v>68.514809999999997</v>
      </c>
      <c r="O90" s="100">
        <v>119.88831</v>
      </c>
      <c r="P90" s="100">
        <v>229.10462999999999</v>
      </c>
      <c r="Q90" s="100">
        <v>448.28219999999999</v>
      </c>
      <c r="R90" s="100">
        <v>891.25633000000005</v>
      </c>
      <c r="S90" s="100">
        <v>1509.4601</v>
      </c>
      <c r="T90" s="100">
        <v>2884.3172</v>
      </c>
      <c r="U90" s="100">
        <v>66.871826999999996</v>
      </c>
      <c r="V90" s="100">
        <v>125.55616000000001</v>
      </c>
      <c r="W90" s="128"/>
      <c r="X90" s="123">
        <v>1983</v>
      </c>
      <c r="Y90" s="100">
        <v>0.17541799999999999</v>
      </c>
      <c r="Z90" s="100">
        <v>0.1695913</v>
      </c>
      <c r="AA90" s="100">
        <v>0.44702459999999999</v>
      </c>
      <c r="AB90" s="100">
        <v>0.47895169999999998</v>
      </c>
      <c r="AC90" s="100">
        <v>1.5052148000000001</v>
      </c>
      <c r="AD90" s="100">
        <v>1.7488687999999999</v>
      </c>
      <c r="AE90" s="100">
        <v>3.0945985999999999</v>
      </c>
      <c r="AF90" s="100">
        <v>7.1544704000000001</v>
      </c>
      <c r="AG90" s="100">
        <v>10.152003000000001</v>
      </c>
      <c r="AH90" s="100">
        <v>16.579135999999998</v>
      </c>
      <c r="AI90" s="100">
        <v>25.322590999999999</v>
      </c>
      <c r="AJ90" s="100">
        <v>49.975946999999998</v>
      </c>
      <c r="AK90" s="100">
        <v>91.979181999999994</v>
      </c>
      <c r="AL90" s="100">
        <v>151.40694999999999</v>
      </c>
      <c r="AM90" s="100">
        <v>321.39350000000002</v>
      </c>
      <c r="AN90" s="100">
        <v>708.51040999999998</v>
      </c>
      <c r="AO90" s="100">
        <v>1479.1971000000001</v>
      </c>
      <c r="AP90" s="100">
        <v>3367.6368000000002</v>
      </c>
      <c r="AQ90" s="100">
        <v>97.468238999999997</v>
      </c>
      <c r="AR90" s="100">
        <v>117.22669</v>
      </c>
      <c r="AS90" s="128"/>
      <c r="AT90" s="123">
        <v>1983</v>
      </c>
      <c r="AU90" s="100">
        <v>0.2563588</v>
      </c>
      <c r="AV90" s="100">
        <v>0.24806039999999999</v>
      </c>
      <c r="AW90" s="100">
        <v>0.36459039999999998</v>
      </c>
      <c r="AX90" s="100">
        <v>0.62457010000000002</v>
      </c>
      <c r="AY90" s="100">
        <v>1.5573575</v>
      </c>
      <c r="AZ90" s="100">
        <v>2.2040163000000002</v>
      </c>
      <c r="BA90" s="100">
        <v>2.9863395000000001</v>
      </c>
      <c r="BB90" s="100">
        <v>5.1704178000000001</v>
      </c>
      <c r="BC90" s="100">
        <v>10.106465999999999</v>
      </c>
      <c r="BD90" s="100">
        <v>16.686807999999999</v>
      </c>
      <c r="BE90" s="100">
        <v>30.560276000000002</v>
      </c>
      <c r="BF90" s="100">
        <v>59.310563999999999</v>
      </c>
      <c r="BG90" s="100">
        <v>105.42668</v>
      </c>
      <c r="BH90" s="100">
        <v>187.43625</v>
      </c>
      <c r="BI90" s="100">
        <v>377.23471000000001</v>
      </c>
      <c r="BJ90" s="100">
        <v>782.69767000000002</v>
      </c>
      <c r="BK90" s="100">
        <v>1489.7243000000001</v>
      </c>
      <c r="BL90" s="100">
        <v>3239.2961</v>
      </c>
      <c r="BM90" s="100">
        <v>82.190684000000005</v>
      </c>
      <c r="BN90" s="100">
        <v>122.04038</v>
      </c>
      <c r="BO90" s="128"/>
      <c r="BP90" s="123">
        <v>1983</v>
      </c>
    </row>
    <row r="91" spans="1:68">
      <c r="A91" s="128"/>
      <c r="B91" s="123">
        <v>1984</v>
      </c>
      <c r="C91" s="100">
        <v>0.16476850000000001</v>
      </c>
      <c r="D91" s="100">
        <v>0.1645422</v>
      </c>
      <c r="E91" s="100">
        <v>0.14321310000000001</v>
      </c>
      <c r="F91" s="100">
        <v>0.60803580000000002</v>
      </c>
      <c r="G91" s="100">
        <v>0.8735773</v>
      </c>
      <c r="H91" s="100">
        <v>1.6879139000000001</v>
      </c>
      <c r="I91" s="100">
        <v>3.8286794</v>
      </c>
      <c r="J91" s="100">
        <v>3.9816248000000001</v>
      </c>
      <c r="K91" s="100">
        <v>9.8733065999999994</v>
      </c>
      <c r="L91" s="100">
        <v>14.562112000000001</v>
      </c>
      <c r="M91" s="100">
        <v>29.479658000000001</v>
      </c>
      <c r="N91" s="100">
        <v>69.016360000000006</v>
      </c>
      <c r="O91" s="100">
        <v>112.67706</v>
      </c>
      <c r="P91" s="100">
        <v>229.76891000000001</v>
      </c>
      <c r="Q91" s="100">
        <v>452.35451</v>
      </c>
      <c r="R91" s="100">
        <v>806.37132999999994</v>
      </c>
      <c r="S91" s="100">
        <v>1433.3633</v>
      </c>
      <c r="T91" s="100">
        <v>2828.0954999999999</v>
      </c>
      <c r="U91" s="100">
        <v>65.670619000000002</v>
      </c>
      <c r="V91" s="100">
        <v>120.48898</v>
      </c>
      <c r="W91" s="128"/>
      <c r="X91" s="123">
        <v>1984</v>
      </c>
      <c r="Y91" s="100">
        <v>0</v>
      </c>
      <c r="Z91" s="100">
        <v>0</v>
      </c>
      <c r="AA91" s="100">
        <v>0.44956410000000002</v>
      </c>
      <c r="AB91" s="100">
        <v>0.63537140000000003</v>
      </c>
      <c r="AC91" s="100">
        <v>0.75176670000000001</v>
      </c>
      <c r="AD91" s="100">
        <v>1.7211380999999999</v>
      </c>
      <c r="AE91" s="100">
        <v>2.2583886999999998</v>
      </c>
      <c r="AF91" s="100">
        <v>4.1381237000000004</v>
      </c>
      <c r="AG91" s="100">
        <v>9.2883981000000002</v>
      </c>
      <c r="AH91" s="100">
        <v>14.511305999999999</v>
      </c>
      <c r="AI91" s="100">
        <v>30.107669000000001</v>
      </c>
      <c r="AJ91" s="100">
        <v>40.862765000000003</v>
      </c>
      <c r="AK91" s="100">
        <v>71.526945999999995</v>
      </c>
      <c r="AL91" s="100">
        <v>150.95697999999999</v>
      </c>
      <c r="AM91" s="100">
        <v>322.10649000000001</v>
      </c>
      <c r="AN91" s="100">
        <v>686.07422999999994</v>
      </c>
      <c r="AO91" s="100">
        <v>1459.4014999999999</v>
      </c>
      <c r="AP91" s="100">
        <v>3328.2867999999999</v>
      </c>
      <c r="AQ91" s="100">
        <v>96.805880000000002</v>
      </c>
      <c r="AR91" s="100">
        <v>114.17054</v>
      </c>
      <c r="AS91" s="128"/>
      <c r="AT91" s="123">
        <v>1984</v>
      </c>
      <c r="AU91" s="100">
        <v>8.4471400000000002E-2</v>
      </c>
      <c r="AV91" s="100">
        <v>8.4288699999999994E-2</v>
      </c>
      <c r="AW91" s="100">
        <v>0.29291729999999999</v>
      </c>
      <c r="AX91" s="100">
        <v>0.62140309999999999</v>
      </c>
      <c r="AY91" s="100">
        <v>0.81365100000000001</v>
      </c>
      <c r="AZ91" s="100">
        <v>1.7043641</v>
      </c>
      <c r="BA91" s="100">
        <v>3.0479026</v>
      </c>
      <c r="BB91" s="100">
        <v>4.0583660999999998</v>
      </c>
      <c r="BC91" s="100">
        <v>9.5883681000000003</v>
      </c>
      <c r="BD91" s="100">
        <v>14.537326999999999</v>
      </c>
      <c r="BE91" s="100">
        <v>29.786093000000001</v>
      </c>
      <c r="BF91" s="100">
        <v>55.090085999999999</v>
      </c>
      <c r="BG91" s="100">
        <v>91.476500000000001</v>
      </c>
      <c r="BH91" s="100">
        <v>187.47503</v>
      </c>
      <c r="BI91" s="100">
        <v>379.51967000000002</v>
      </c>
      <c r="BJ91" s="100">
        <v>734.93732</v>
      </c>
      <c r="BK91" s="100">
        <v>1450.258</v>
      </c>
      <c r="BL91" s="100">
        <v>3195.1192000000001</v>
      </c>
      <c r="BM91" s="100">
        <v>81.261199000000005</v>
      </c>
      <c r="BN91" s="100">
        <v>118.31791</v>
      </c>
      <c r="BO91" s="128"/>
      <c r="BP91" s="123">
        <v>1984</v>
      </c>
    </row>
    <row r="92" spans="1:68">
      <c r="A92" s="128"/>
      <c r="B92" s="123">
        <v>1985</v>
      </c>
      <c r="C92" s="100">
        <v>0.81410289999999996</v>
      </c>
      <c r="D92" s="100">
        <v>0.33191500000000002</v>
      </c>
      <c r="E92" s="100">
        <v>0.28936780000000001</v>
      </c>
      <c r="F92" s="100">
        <v>0.59972080000000005</v>
      </c>
      <c r="G92" s="100">
        <v>1.6022163</v>
      </c>
      <c r="H92" s="100">
        <v>1.6490294999999999</v>
      </c>
      <c r="I92" s="100">
        <v>2.2312569999999998</v>
      </c>
      <c r="J92" s="100">
        <v>3.6822387999999999</v>
      </c>
      <c r="K92" s="100">
        <v>10.684751</v>
      </c>
      <c r="L92" s="100">
        <v>17.374085000000001</v>
      </c>
      <c r="M92" s="100">
        <v>33.066578</v>
      </c>
      <c r="N92" s="100">
        <v>59.2074</v>
      </c>
      <c r="O92" s="100">
        <v>105.31323999999999</v>
      </c>
      <c r="P92" s="100">
        <v>210.3124</v>
      </c>
      <c r="Q92" s="100">
        <v>434.33541000000002</v>
      </c>
      <c r="R92" s="100">
        <v>799.49338999999998</v>
      </c>
      <c r="S92" s="100">
        <v>1592.6831</v>
      </c>
      <c r="T92" s="100">
        <v>2823.4641000000001</v>
      </c>
      <c r="U92" s="100">
        <v>66.931144000000003</v>
      </c>
      <c r="V92" s="100">
        <v>121.31773</v>
      </c>
      <c r="W92" s="128"/>
      <c r="X92" s="123">
        <v>1985</v>
      </c>
      <c r="Y92" s="100">
        <v>0.85414159999999995</v>
      </c>
      <c r="Z92" s="100">
        <v>0.174652</v>
      </c>
      <c r="AA92" s="100">
        <v>0.30317179999999999</v>
      </c>
      <c r="AB92" s="100">
        <v>0.31361280000000002</v>
      </c>
      <c r="AC92" s="100">
        <v>0.9051112</v>
      </c>
      <c r="AD92" s="100">
        <v>2.1457649000000001</v>
      </c>
      <c r="AE92" s="100">
        <v>2.8790510999999999</v>
      </c>
      <c r="AF92" s="100">
        <v>5.8041577999999996</v>
      </c>
      <c r="AG92" s="100">
        <v>10.370742999999999</v>
      </c>
      <c r="AH92" s="100">
        <v>14.805818</v>
      </c>
      <c r="AI92" s="100">
        <v>23.740231999999999</v>
      </c>
      <c r="AJ92" s="100">
        <v>45.997053000000001</v>
      </c>
      <c r="AK92" s="100">
        <v>75.303894999999997</v>
      </c>
      <c r="AL92" s="100">
        <v>153.88245000000001</v>
      </c>
      <c r="AM92" s="100">
        <v>316.36047000000002</v>
      </c>
      <c r="AN92" s="100">
        <v>711.49037999999996</v>
      </c>
      <c r="AO92" s="100">
        <v>1505.9614999999999</v>
      </c>
      <c r="AP92" s="100">
        <v>3483.8027000000002</v>
      </c>
      <c r="AQ92" s="100">
        <v>102.87665</v>
      </c>
      <c r="AR92" s="100">
        <v>118.03586</v>
      </c>
      <c r="AS92" s="128"/>
      <c r="AT92" s="123">
        <v>1985</v>
      </c>
      <c r="AU92" s="100">
        <v>0.83364179999999999</v>
      </c>
      <c r="AV92" s="100">
        <v>0.25529069999999998</v>
      </c>
      <c r="AW92" s="100">
        <v>0.29610900000000001</v>
      </c>
      <c r="AX92" s="100">
        <v>0.4598737</v>
      </c>
      <c r="AY92" s="100">
        <v>1.2597716000000001</v>
      </c>
      <c r="AZ92" s="100">
        <v>1.894647</v>
      </c>
      <c r="BA92" s="100">
        <v>2.5545741</v>
      </c>
      <c r="BB92" s="100">
        <v>4.7245274999999998</v>
      </c>
      <c r="BC92" s="100">
        <v>10.531565000000001</v>
      </c>
      <c r="BD92" s="100">
        <v>16.123949</v>
      </c>
      <c r="BE92" s="100">
        <v>28.511288</v>
      </c>
      <c r="BF92" s="100">
        <v>52.699255999999998</v>
      </c>
      <c r="BG92" s="100">
        <v>89.902546999999998</v>
      </c>
      <c r="BH92" s="100">
        <v>180.10794999999999</v>
      </c>
      <c r="BI92" s="100">
        <v>368.48079000000001</v>
      </c>
      <c r="BJ92" s="100">
        <v>747.31719999999996</v>
      </c>
      <c r="BK92" s="100">
        <v>1536.7150999999999</v>
      </c>
      <c r="BL92" s="100">
        <v>3307.2646</v>
      </c>
      <c r="BM92" s="100">
        <v>84.929914999999994</v>
      </c>
      <c r="BN92" s="100">
        <v>121.0438</v>
      </c>
      <c r="BO92" s="128"/>
      <c r="BP92" s="123">
        <v>1985</v>
      </c>
    </row>
    <row r="93" spans="1:68">
      <c r="A93" s="128"/>
      <c r="B93" s="123">
        <v>1986</v>
      </c>
      <c r="C93" s="100">
        <v>0.6461827</v>
      </c>
      <c r="D93" s="100">
        <v>0</v>
      </c>
      <c r="E93" s="100">
        <v>0.29752960000000001</v>
      </c>
      <c r="F93" s="100">
        <v>1.1618602</v>
      </c>
      <c r="G93" s="100">
        <v>0.88180570000000003</v>
      </c>
      <c r="H93" s="100">
        <v>1.7601579000000001</v>
      </c>
      <c r="I93" s="100">
        <v>3.7753953999999998</v>
      </c>
      <c r="J93" s="100">
        <v>2.8048479999999998</v>
      </c>
      <c r="K93" s="100">
        <v>8.8441638999999999</v>
      </c>
      <c r="L93" s="100">
        <v>16.159527000000001</v>
      </c>
      <c r="M93" s="100">
        <v>26.260017000000001</v>
      </c>
      <c r="N93" s="100">
        <v>54.828834999999998</v>
      </c>
      <c r="O93" s="100">
        <v>96.985485999999995</v>
      </c>
      <c r="P93" s="100">
        <v>202.96784</v>
      </c>
      <c r="Q93" s="100">
        <v>392.17747000000003</v>
      </c>
      <c r="R93" s="100">
        <v>746.56100000000004</v>
      </c>
      <c r="S93" s="100">
        <v>1370.1934000000001</v>
      </c>
      <c r="T93" s="100">
        <v>2587.3742999999999</v>
      </c>
      <c r="U93" s="100">
        <v>62.498539000000001</v>
      </c>
      <c r="V93" s="100">
        <v>110.00192</v>
      </c>
      <c r="W93" s="128"/>
      <c r="X93" s="123">
        <v>1986</v>
      </c>
      <c r="Y93" s="100">
        <v>0</v>
      </c>
      <c r="Z93" s="100">
        <v>0.17403109999999999</v>
      </c>
      <c r="AA93" s="100">
        <v>0.15641060000000001</v>
      </c>
      <c r="AB93" s="100">
        <v>0.75910429999999995</v>
      </c>
      <c r="AC93" s="100">
        <v>0.76186180000000003</v>
      </c>
      <c r="AD93" s="100">
        <v>1.3499123</v>
      </c>
      <c r="AE93" s="100">
        <v>1.7363523000000001</v>
      </c>
      <c r="AF93" s="100">
        <v>4.0003456000000002</v>
      </c>
      <c r="AG93" s="100">
        <v>6.6772558999999996</v>
      </c>
      <c r="AH93" s="100">
        <v>10.266664</v>
      </c>
      <c r="AI93" s="100">
        <v>25.288174000000001</v>
      </c>
      <c r="AJ93" s="100">
        <v>37.226666999999999</v>
      </c>
      <c r="AK93" s="100">
        <v>68.781025999999997</v>
      </c>
      <c r="AL93" s="100">
        <v>147.97812999999999</v>
      </c>
      <c r="AM93" s="100">
        <v>308.88411000000002</v>
      </c>
      <c r="AN93" s="100">
        <v>590.50599999999997</v>
      </c>
      <c r="AO93" s="100">
        <v>1356.5434</v>
      </c>
      <c r="AP93" s="100">
        <v>3034.1795000000002</v>
      </c>
      <c r="AQ93" s="100">
        <v>93.425388999999996</v>
      </c>
      <c r="AR93" s="100">
        <v>104.10720000000001</v>
      </c>
      <c r="AS93" s="128"/>
      <c r="AT93" s="123">
        <v>1986</v>
      </c>
      <c r="AU93" s="100">
        <v>0.33099289999999998</v>
      </c>
      <c r="AV93" s="100">
        <v>8.4782499999999997E-2</v>
      </c>
      <c r="AW93" s="100">
        <v>0.22873789999999999</v>
      </c>
      <c r="AX93" s="100">
        <v>0.96494860000000005</v>
      </c>
      <c r="AY93" s="100">
        <v>0.8229166</v>
      </c>
      <c r="AZ93" s="100">
        <v>1.5573239999999999</v>
      </c>
      <c r="BA93" s="100">
        <v>2.7576274000000001</v>
      </c>
      <c r="BB93" s="100">
        <v>3.3946689000000001</v>
      </c>
      <c r="BC93" s="100">
        <v>7.7883769999999997</v>
      </c>
      <c r="BD93" s="100">
        <v>13.297366999999999</v>
      </c>
      <c r="BE93" s="100">
        <v>25.785402999999999</v>
      </c>
      <c r="BF93" s="100">
        <v>46.192371999999999</v>
      </c>
      <c r="BG93" s="100">
        <v>82.565020000000004</v>
      </c>
      <c r="BH93" s="100">
        <v>173.63820999999999</v>
      </c>
      <c r="BI93" s="100">
        <v>345.73338000000001</v>
      </c>
      <c r="BJ93" s="100">
        <v>654.35424999999998</v>
      </c>
      <c r="BK93" s="100">
        <v>1361.4376</v>
      </c>
      <c r="BL93" s="100">
        <v>2914.2433000000001</v>
      </c>
      <c r="BM93" s="100">
        <v>77.979316999999995</v>
      </c>
      <c r="BN93" s="100">
        <v>107.83816</v>
      </c>
      <c r="BO93" s="128"/>
      <c r="BP93" s="123">
        <v>1986</v>
      </c>
    </row>
    <row r="94" spans="1:68">
      <c r="A94" s="128"/>
      <c r="B94" s="123">
        <v>1987</v>
      </c>
      <c r="C94" s="100">
        <v>0.16021640000000001</v>
      </c>
      <c r="D94" s="100">
        <v>0</v>
      </c>
      <c r="E94" s="100">
        <v>0</v>
      </c>
      <c r="F94" s="100">
        <v>0.42387249999999999</v>
      </c>
      <c r="G94" s="100">
        <v>0.59307410000000005</v>
      </c>
      <c r="H94" s="100">
        <v>1.2931165</v>
      </c>
      <c r="I94" s="100">
        <v>1.2331121</v>
      </c>
      <c r="J94" s="100">
        <v>3.1481536999999999</v>
      </c>
      <c r="K94" s="100">
        <v>8.1802790999999999</v>
      </c>
      <c r="L94" s="100">
        <v>15.6717</v>
      </c>
      <c r="M94" s="100">
        <v>27.558164999999999</v>
      </c>
      <c r="N94" s="100">
        <v>52.317343000000001</v>
      </c>
      <c r="O94" s="100">
        <v>93.979673000000005</v>
      </c>
      <c r="P94" s="100">
        <v>175.32852</v>
      </c>
      <c r="Q94" s="100">
        <v>390.32226000000003</v>
      </c>
      <c r="R94" s="100">
        <v>739.44940999999994</v>
      </c>
      <c r="S94" s="100">
        <v>1368.5391999999999</v>
      </c>
      <c r="T94" s="100">
        <v>2683.8418000000001</v>
      </c>
      <c r="U94" s="100">
        <v>62.513433999999997</v>
      </c>
      <c r="V94" s="100">
        <v>109.49012</v>
      </c>
      <c r="W94" s="128"/>
      <c r="X94" s="123">
        <v>1987</v>
      </c>
      <c r="Y94" s="100">
        <v>0</v>
      </c>
      <c r="Z94" s="100">
        <v>0</v>
      </c>
      <c r="AA94" s="100">
        <v>0.16135620000000001</v>
      </c>
      <c r="AB94" s="100">
        <v>0</v>
      </c>
      <c r="AC94" s="100">
        <v>0.61279110000000003</v>
      </c>
      <c r="AD94" s="100">
        <v>1.7584736000000001</v>
      </c>
      <c r="AE94" s="100">
        <v>2.0109644000000002</v>
      </c>
      <c r="AF94" s="100">
        <v>2.8833677999999998</v>
      </c>
      <c r="AG94" s="100">
        <v>5.0385261000000003</v>
      </c>
      <c r="AH94" s="100">
        <v>14.701523999999999</v>
      </c>
      <c r="AI94" s="100">
        <v>17.388328000000001</v>
      </c>
      <c r="AJ94" s="100">
        <v>34.857438999999999</v>
      </c>
      <c r="AK94" s="100">
        <v>61.631860000000003</v>
      </c>
      <c r="AL94" s="100">
        <v>113.55728000000001</v>
      </c>
      <c r="AM94" s="100">
        <v>276.56875000000002</v>
      </c>
      <c r="AN94" s="100">
        <v>595.35781999999995</v>
      </c>
      <c r="AO94" s="100">
        <v>1341.8860999999999</v>
      </c>
      <c r="AP94" s="100">
        <v>3080.4371000000001</v>
      </c>
      <c r="AQ94" s="100">
        <v>91.988097999999994</v>
      </c>
      <c r="AR94" s="100">
        <v>101.46719</v>
      </c>
      <c r="AS94" s="128"/>
      <c r="AT94" s="123">
        <v>1987</v>
      </c>
      <c r="AU94" s="100">
        <v>8.2055699999999995E-2</v>
      </c>
      <c r="AV94" s="100">
        <v>0</v>
      </c>
      <c r="AW94" s="100">
        <v>7.8584100000000004E-2</v>
      </c>
      <c r="AX94" s="100">
        <v>0.2164085</v>
      </c>
      <c r="AY94" s="100">
        <v>0.60277139999999996</v>
      </c>
      <c r="AZ94" s="100">
        <v>1.5235022</v>
      </c>
      <c r="BA94" s="100">
        <v>1.6213449</v>
      </c>
      <c r="BB94" s="100">
        <v>3.0169193999999999</v>
      </c>
      <c r="BC94" s="100">
        <v>6.6472470000000001</v>
      </c>
      <c r="BD94" s="100">
        <v>15.200544000000001</v>
      </c>
      <c r="BE94" s="100">
        <v>22.585239000000001</v>
      </c>
      <c r="BF94" s="100">
        <v>43.741079999999997</v>
      </c>
      <c r="BG94" s="100">
        <v>77.517022999999995</v>
      </c>
      <c r="BH94" s="100">
        <v>142.51023000000001</v>
      </c>
      <c r="BI94" s="100">
        <v>327.01247999999998</v>
      </c>
      <c r="BJ94" s="100">
        <v>654.30169000000001</v>
      </c>
      <c r="BK94" s="100">
        <v>1351.5462</v>
      </c>
      <c r="BL94" s="100">
        <v>2972.6934999999999</v>
      </c>
      <c r="BM94" s="100">
        <v>77.275561999999994</v>
      </c>
      <c r="BN94" s="100">
        <v>106.0308</v>
      </c>
      <c r="BO94" s="128"/>
      <c r="BP94" s="123">
        <v>1987</v>
      </c>
    </row>
    <row r="95" spans="1:68">
      <c r="A95" s="128"/>
      <c r="B95" s="123">
        <v>1988</v>
      </c>
      <c r="C95" s="100">
        <v>0.15887950000000001</v>
      </c>
      <c r="D95" s="100">
        <v>0</v>
      </c>
      <c r="E95" s="100">
        <v>0.31159930000000002</v>
      </c>
      <c r="F95" s="100">
        <v>0.55679749999999995</v>
      </c>
      <c r="G95" s="100">
        <v>1.7827086000000001</v>
      </c>
      <c r="H95" s="100">
        <v>1.9760363000000001</v>
      </c>
      <c r="I95" s="100">
        <v>1.8080130999999999</v>
      </c>
      <c r="J95" s="100">
        <v>3.5882835000000002</v>
      </c>
      <c r="K95" s="100">
        <v>7.7162306000000003</v>
      </c>
      <c r="L95" s="100">
        <v>9.5449240999999994</v>
      </c>
      <c r="M95" s="100">
        <v>20.817782999999999</v>
      </c>
      <c r="N95" s="100">
        <v>37.036937999999999</v>
      </c>
      <c r="O95" s="100">
        <v>87.226207000000002</v>
      </c>
      <c r="P95" s="100">
        <v>175.51061999999999</v>
      </c>
      <c r="Q95" s="100">
        <v>368.64452999999997</v>
      </c>
      <c r="R95" s="100">
        <v>739.63360999999998</v>
      </c>
      <c r="S95" s="100">
        <v>1383.7312999999999</v>
      </c>
      <c r="T95" s="100">
        <v>2541.9031</v>
      </c>
      <c r="U95" s="100">
        <v>61.025986000000003</v>
      </c>
      <c r="V95" s="100">
        <v>105.34934</v>
      </c>
      <c r="W95" s="128"/>
      <c r="X95" s="123">
        <v>1988</v>
      </c>
      <c r="Y95" s="100">
        <v>0</v>
      </c>
      <c r="Z95" s="100">
        <v>0.1687399</v>
      </c>
      <c r="AA95" s="100">
        <v>0.32825739999999998</v>
      </c>
      <c r="AB95" s="100">
        <v>0.29015780000000002</v>
      </c>
      <c r="AC95" s="100">
        <v>0.91927820000000005</v>
      </c>
      <c r="AD95" s="100">
        <v>1.5801940999999999</v>
      </c>
      <c r="AE95" s="100">
        <v>3.0266481000000001</v>
      </c>
      <c r="AF95" s="100">
        <v>2.9945971</v>
      </c>
      <c r="AG95" s="100">
        <v>5.6138874000000003</v>
      </c>
      <c r="AH95" s="100">
        <v>10.568614</v>
      </c>
      <c r="AI95" s="100">
        <v>18.018877</v>
      </c>
      <c r="AJ95" s="100">
        <v>32.734665</v>
      </c>
      <c r="AK95" s="100">
        <v>63.232135</v>
      </c>
      <c r="AL95" s="100">
        <v>114.78197</v>
      </c>
      <c r="AM95" s="100">
        <v>262.78507000000002</v>
      </c>
      <c r="AN95" s="100">
        <v>592.63000999999997</v>
      </c>
      <c r="AO95" s="100">
        <v>1268.4219000000001</v>
      </c>
      <c r="AP95" s="100">
        <v>2914.45</v>
      </c>
      <c r="AQ95" s="100">
        <v>89.421756999999999</v>
      </c>
      <c r="AR95" s="100">
        <v>97.358045000000004</v>
      </c>
      <c r="AS95" s="128"/>
      <c r="AT95" s="123">
        <v>1988</v>
      </c>
      <c r="AU95" s="100">
        <v>8.13305E-2</v>
      </c>
      <c r="AV95" s="100">
        <v>8.2078100000000001E-2</v>
      </c>
      <c r="AW95" s="100">
        <v>0.31971149999999998</v>
      </c>
      <c r="AX95" s="100">
        <v>0.42623509999999998</v>
      </c>
      <c r="AY95" s="100">
        <v>1.3576514</v>
      </c>
      <c r="AZ95" s="100">
        <v>1.7798586000000001</v>
      </c>
      <c r="BA95" s="100">
        <v>2.4159896000000001</v>
      </c>
      <c r="BB95" s="100">
        <v>3.2929528000000001</v>
      </c>
      <c r="BC95" s="100">
        <v>6.6886133000000001</v>
      </c>
      <c r="BD95" s="100">
        <v>10.042076</v>
      </c>
      <c r="BE95" s="100">
        <v>19.448291000000001</v>
      </c>
      <c r="BF95" s="100">
        <v>34.920076000000002</v>
      </c>
      <c r="BG95" s="100">
        <v>75.082570000000004</v>
      </c>
      <c r="BH95" s="100">
        <v>143.33745999999999</v>
      </c>
      <c r="BI95" s="100">
        <v>309.66908999999998</v>
      </c>
      <c r="BJ95" s="100">
        <v>652.93188999999995</v>
      </c>
      <c r="BK95" s="100">
        <v>1310.3666000000001</v>
      </c>
      <c r="BL95" s="100">
        <v>2811.9508000000001</v>
      </c>
      <c r="BM95" s="100">
        <v>75.253305999999995</v>
      </c>
      <c r="BN95" s="100">
        <v>101.61472000000001</v>
      </c>
      <c r="BO95" s="128"/>
      <c r="BP95" s="123">
        <v>1988</v>
      </c>
    </row>
    <row r="96" spans="1:68">
      <c r="A96" s="128"/>
      <c r="B96" s="123">
        <v>1989</v>
      </c>
      <c r="C96" s="100">
        <v>0.15697800000000001</v>
      </c>
      <c r="D96" s="100">
        <v>0.31395299999999998</v>
      </c>
      <c r="E96" s="100">
        <v>0.1571613</v>
      </c>
      <c r="F96" s="100">
        <v>0.96933040000000004</v>
      </c>
      <c r="G96" s="100">
        <v>0.73832450000000005</v>
      </c>
      <c r="H96" s="100">
        <v>1.5325863</v>
      </c>
      <c r="I96" s="100">
        <v>3.8163737000000002</v>
      </c>
      <c r="J96" s="100">
        <v>3.6977918000000001</v>
      </c>
      <c r="K96" s="100">
        <v>6.7774292000000003</v>
      </c>
      <c r="L96" s="100">
        <v>9.3304857999999999</v>
      </c>
      <c r="M96" s="100">
        <v>21.432267</v>
      </c>
      <c r="N96" s="100">
        <v>43.377401999999996</v>
      </c>
      <c r="O96" s="100">
        <v>79.512179000000003</v>
      </c>
      <c r="P96" s="100">
        <v>183.08097000000001</v>
      </c>
      <c r="Q96" s="100">
        <v>359.09350000000001</v>
      </c>
      <c r="R96" s="100">
        <v>686.92963999999995</v>
      </c>
      <c r="S96" s="100">
        <v>1265.1494</v>
      </c>
      <c r="T96" s="100">
        <v>2568.7844</v>
      </c>
      <c r="U96" s="100">
        <v>60.291462000000003</v>
      </c>
      <c r="V96" s="100">
        <v>102.29779000000001</v>
      </c>
      <c r="W96" s="128"/>
      <c r="X96" s="123">
        <v>1989</v>
      </c>
      <c r="Y96" s="100">
        <v>0</v>
      </c>
      <c r="Z96" s="100">
        <v>0</v>
      </c>
      <c r="AA96" s="100">
        <v>0.33119270000000001</v>
      </c>
      <c r="AB96" s="100">
        <v>0.1447128</v>
      </c>
      <c r="AC96" s="100">
        <v>0.45545150000000001</v>
      </c>
      <c r="AD96" s="100">
        <v>1.2741126</v>
      </c>
      <c r="AE96" s="100">
        <v>1.4762805999999999</v>
      </c>
      <c r="AF96" s="100">
        <v>2.3230099000000002</v>
      </c>
      <c r="AG96" s="100">
        <v>7.7191827999999996</v>
      </c>
      <c r="AH96" s="100">
        <v>10.528162999999999</v>
      </c>
      <c r="AI96" s="100">
        <v>18.757532000000001</v>
      </c>
      <c r="AJ96" s="100">
        <v>35.180835000000002</v>
      </c>
      <c r="AK96" s="100">
        <v>55.045723000000002</v>
      </c>
      <c r="AL96" s="100">
        <v>116.66092999999999</v>
      </c>
      <c r="AM96" s="100">
        <v>253.93983</v>
      </c>
      <c r="AN96" s="100">
        <v>551.25918999999999</v>
      </c>
      <c r="AO96" s="100">
        <v>1214.4176</v>
      </c>
      <c r="AP96" s="100">
        <v>3003.6430999999998</v>
      </c>
      <c r="AQ96" s="100">
        <v>89.262541999999996</v>
      </c>
      <c r="AR96" s="100">
        <v>96.070750000000004</v>
      </c>
      <c r="AS96" s="128"/>
      <c r="AT96" s="123">
        <v>1989</v>
      </c>
      <c r="AU96" s="100">
        <v>8.0395499999999995E-2</v>
      </c>
      <c r="AV96" s="100">
        <v>0.16117319999999999</v>
      </c>
      <c r="AW96" s="100">
        <v>0.2419029</v>
      </c>
      <c r="AX96" s="100">
        <v>0.56610240000000001</v>
      </c>
      <c r="AY96" s="100">
        <v>0.59884899999999996</v>
      </c>
      <c r="AZ96" s="100">
        <v>1.4043810000000001</v>
      </c>
      <c r="BA96" s="100">
        <v>2.6496832000000001</v>
      </c>
      <c r="BB96" s="100">
        <v>3.0121644999999999</v>
      </c>
      <c r="BC96" s="100">
        <v>7.2390923999999996</v>
      </c>
      <c r="BD96" s="100">
        <v>9.9124929000000002</v>
      </c>
      <c r="BE96" s="100">
        <v>20.123078</v>
      </c>
      <c r="BF96" s="100">
        <v>39.336039999999997</v>
      </c>
      <c r="BG96" s="100">
        <v>67.181178000000003</v>
      </c>
      <c r="BH96" s="100">
        <v>148.03598</v>
      </c>
      <c r="BI96" s="100">
        <v>300.62007</v>
      </c>
      <c r="BJ96" s="100">
        <v>607.00316999999995</v>
      </c>
      <c r="BK96" s="100">
        <v>1232.9579000000001</v>
      </c>
      <c r="BL96" s="100">
        <v>2882.2248</v>
      </c>
      <c r="BM96" s="100">
        <v>74.810805000000002</v>
      </c>
      <c r="BN96" s="100">
        <v>99.798411000000002</v>
      </c>
      <c r="BO96" s="128"/>
      <c r="BP96" s="123">
        <v>1989</v>
      </c>
    </row>
    <row r="97" spans="1:68">
      <c r="A97" s="128"/>
      <c r="B97" s="123">
        <v>1990</v>
      </c>
      <c r="C97" s="100">
        <v>0.15498329999999999</v>
      </c>
      <c r="D97" s="100">
        <v>0</v>
      </c>
      <c r="E97" s="100">
        <v>0.3154614</v>
      </c>
      <c r="F97" s="100">
        <v>0.55754879999999996</v>
      </c>
      <c r="G97" s="100">
        <v>1.7428612000000001</v>
      </c>
      <c r="H97" s="100">
        <v>1.9557716000000001</v>
      </c>
      <c r="I97" s="100">
        <v>1.7163625</v>
      </c>
      <c r="J97" s="100">
        <v>2.8950528000000002</v>
      </c>
      <c r="K97" s="100">
        <v>7.1823265000000003</v>
      </c>
      <c r="L97" s="100">
        <v>13.108815</v>
      </c>
      <c r="M97" s="100">
        <v>25.222360999999999</v>
      </c>
      <c r="N97" s="100">
        <v>38.972116999999997</v>
      </c>
      <c r="O97" s="100">
        <v>83.737748999999994</v>
      </c>
      <c r="P97" s="100">
        <v>145.00190000000001</v>
      </c>
      <c r="Q97" s="100">
        <v>319.43016999999998</v>
      </c>
      <c r="R97" s="100">
        <v>657.44772999999998</v>
      </c>
      <c r="S97" s="100">
        <v>1163.712</v>
      </c>
      <c r="T97" s="100">
        <v>2290.3334</v>
      </c>
      <c r="U97" s="100">
        <v>56.301828</v>
      </c>
      <c r="V97" s="100">
        <v>93.674411000000006</v>
      </c>
      <c r="W97" s="128"/>
      <c r="X97" s="123">
        <v>1990</v>
      </c>
      <c r="Y97" s="100">
        <v>0</v>
      </c>
      <c r="Z97" s="100">
        <v>0</v>
      </c>
      <c r="AA97" s="100">
        <v>0.33302920000000003</v>
      </c>
      <c r="AB97" s="100">
        <v>0.58396119999999996</v>
      </c>
      <c r="AC97" s="100">
        <v>0.59716020000000003</v>
      </c>
      <c r="AD97" s="100">
        <v>0.84892409999999996</v>
      </c>
      <c r="AE97" s="100">
        <v>1.7279887</v>
      </c>
      <c r="AF97" s="100">
        <v>3.1988886000000001</v>
      </c>
      <c r="AG97" s="100">
        <v>3.8787565000000002</v>
      </c>
      <c r="AH97" s="100">
        <v>8.7748437999999993</v>
      </c>
      <c r="AI97" s="100">
        <v>18.209938000000001</v>
      </c>
      <c r="AJ97" s="100">
        <v>26.730746</v>
      </c>
      <c r="AK97" s="100">
        <v>49.911912000000001</v>
      </c>
      <c r="AL97" s="100">
        <v>98.404301000000004</v>
      </c>
      <c r="AM97" s="100">
        <v>233.15277</v>
      </c>
      <c r="AN97" s="100">
        <v>558.24659999999994</v>
      </c>
      <c r="AO97" s="100">
        <v>1170.6442</v>
      </c>
      <c r="AP97" s="100">
        <v>2828.3573999999999</v>
      </c>
      <c r="AQ97" s="100">
        <v>85.259764000000004</v>
      </c>
      <c r="AR97" s="100">
        <v>90.780466000000004</v>
      </c>
      <c r="AS97" s="128"/>
      <c r="AT97" s="123">
        <v>1990</v>
      </c>
      <c r="AU97" s="100">
        <v>7.9481700000000002E-2</v>
      </c>
      <c r="AV97" s="100">
        <v>0</v>
      </c>
      <c r="AW97" s="100">
        <v>0.3240073</v>
      </c>
      <c r="AX97" s="100">
        <v>0.5704494</v>
      </c>
      <c r="AY97" s="100">
        <v>1.177891</v>
      </c>
      <c r="AZ97" s="100">
        <v>1.4058695999999999</v>
      </c>
      <c r="BA97" s="100">
        <v>1.722156</v>
      </c>
      <c r="BB97" s="100">
        <v>3.0469922</v>
      </c>
      <c r="BC97" s="100">
        <v>5.5590145</v>
      </c>
      <c r="BD97" s="100">
        <v>10.996631000000001</v>
      </c>
      <c r="BE97" s="100">
        <v>21.798908999999998</v>
      </c>
      <c r="BF97" s="100">
        <v>32.917118000000002</v>
      </c>
      <c r="BG97" s="100">
        <v>66.759833</v>
      </c>
      <c r="BH97" s="100">
        <v>120.47993</v>
      </c>
      <c r="BI97" s="100">
        <v>271.63344000000001</v>
      </c>
      <c r="BJ97" s="100">
        <v>599.10240999999996</v>
      </c>
      <c r="BK97" s="100">
        <v>1168.1001000000001</v>
      </c>
      <c r="BL97" s="100">
        <v>2676.4056</v>
      </c>
      <c r="BM97" s="100">
        <v>70.816930999999997</v>
      </c>
      <c r="BN97" s="100">
        <v>93.425425000000004</v>
      </c>
      <c r="BO97" s="128"/>
      <c r="BP97" s="123">
        <v>1990</v>
      </c>
    </row>
    <row r="98" spans="1:68">
      <c r="A98" s="128"/>
      <c r="B98" s="123">
        <v>1991</v>
      </c>
      <c r="C98" s="100">
        <v>0.1533032</v>
      </c>
      <c r="D98" s="100">
        <v>0</v>
      </c>
      <c r="E98" s="100">
        <v>0</v>
      </c>
      <c r="F98" s="100">
        <v>0.42932399999999998</v>
      </c>
      <c r="G98" s="100">
        <v>0.28283580000000003</v>
      </c>
      <c r="H98" s="100">
        <v>1.7076308</v>
      </c>
      <c r="I98" s="100">
        <v>2.9420665000000001</v>
      </c>
      <c r="J98" s="100">
        <v>3.3121157000000001</v>
      </c>
      <c r="K98" s="100">
        <v>7.0214214000000004</v>
      </c>
      <c r="L98" s="100">
        <v>11.396055</v>
      </c>
      <c r="M98" s="100">
        <v>20.057082000000001</v>
      </c>
      <c r="N98" s="100">
        <v>40.021563</v>
      </c>
      <c r="O98" s="100">
        <v>75.794961000000001</v>
      </c>
      <c r="P98" s="100">
        <v>147.74694</v>
      </c>
      <c r="Q98" s="100">
        <v>284.90901000000002</v>
      </c>
      <c r="R98" s="100">
        <v>623.29787999999996</v>
      </c>
      <c r="S98" s="100">
        <v>1229.6684</v>
      </c>
      <c r="T98" s="100">
        <v>2254.6359000000002</v>
      </c>
      <c r="U98" s="100">
        <v>56.050733999999999</v>
      </c>
      <c r="V98" s="100">
        <v>91.573428000000007</v>
      </c>
      <c r="W98" s="128"/>
      <c r="X98" s="123">
        <v>1991</v>
      </c>
      <c r="Y98" s="100">
        <v>0.16144629999999999</v>
      </c>
      <c r="Z98" s="100">
        <v>0.16134499999999999</v>
      </c>
      <c r="AA98" s="100">
        <v>0</v>
      </c>
      <c r="AB98" s="100">
        <v>0</v>
      </c>
      <c r="AC98" s="100">
        <v>1.1600254999999999</v>
      </c>
      <c r="AD98" s="100">
        <v>1.0043978</v>
      </c>
      <c r="AE98" s="100">
        <v>1.5450501999999999</v>
      </c>
      <c r="AF98" s="100">
        <v>3.4630261999999998</v>
      </c>
      <c r="AG98" s="100">
        <v>5.1632445999999996</v>
      </c>
      <c r="AH98" s="100">
        <v>7.3610306999999997</v>
      </c>
      <c r="AI98" s="100">
        <v>20.814575999999999</v>
      </c>
      <c r="AJ98" s="100">
        <v>26.767192000000001</v>
      </c>
      <c r="AK98" s="100">
        <v>47.285922999999997</v>
      </c>
      <c r="AL98" s="100">
        <v>98.505898999999999</v>
      </c>
      <c r="AM98" s="100">
        <v>204.77501000000001</v>
      </c>
      <c r="AN98" s="100">
        <v>512.19057999999995</v>
      </c>
      <c r="AO98" s="100">
        <v>1027.4042999999999</v>
      </c>
      <c r="AP98" s="100">
        <v>2729.3301000000001</v>
      </c>
      <c r="AQ98" s="100">
        <v>81.373902000000001</v>
      </c>
      <c r="AR98" s="100">
        <v>84.908181999999996</v>
      </c>
      <c r="AS98" s="128"/>
      <c r="AT98" s="123">
        <v>1991</v>
      </c>
      <c r="AU98" s="100">
        <v>0.1572694</v>
      </c>
      <c r="AV98" s="100">
        <v>7.8603500000000007E-2</v>
      </c>
      <c r="AW98" s="100">
        <v>0</v>
      </c>
      <c r="AX98" s="100">
        <v>0.2199294</v>
      </c>
      <c r="AY98" s="100">
        <v>0.71594060000000004</v>
      </c>
      <c r="AZ98" s="100">
        <v>1.3574695999999999</v>
      </c>
      <c r="BA98" s="100">
        <v>2.2444563999999998</v>
      </c>
      <c r="BB98" s="100">
        <v>3.3875670000000002</v>
      </c>
      <c r="BC98" s="100">
        <v>6.1038221999999998</v>
      </c>
      <c r="BD98" s="100">
        <v>9.4252996000000007</v>
      </c>
      <c r="BE98" s="100">
        <v>20.426621000000001</v>
      </c>
      <c r="BF98" s="100">
        <v>33.473379999999999</v>
      </c>
      <c r="BG98" s="100">
        <v>61.476410999999999</v>
      </c>
      <c r="BH98" s="100">
        <v>121.98573</v>
      </c>
      <c r="BI98" s="100">
        <v>240.62416999999999</v>
      </c>
      <c r="BJ98" s="100">
        <v>558.13469999999995</v>
      </c>
      <c r="BK98" s="100">
        <v>1101.6934000000001</v>
      </c>
      <c r="BL98" s="100">
        <v>2593.2433000000001</v>
      </c>
      <c r="BM98" s="100">
        <v>68.751302999999993</v>
      </c>
      <c r="BN98" s="100">
        <v>88.736981</v>
      </c>
      <c r="BO98" s="128"/>
      <c r="BP98" s="123">
        <v>1991</v>
      </c>
    </row>
    <row r="99" spans="1:68">
      <c r="A99" s="128"/>
      <c r="B99" s="123">
        <v>1992</v>
      </c>
      <c r="C99" s="100">
        <v>0.60751960000000005</v>
      </c>
      <c r="D99" s="100">
        <v>0.45751579999999997</v>
      </c>
      <c r="E99" s="100">
        <v>0.31140810000000002</v>
      </c>
      <c r="F99" s="100">
        <v>0.14768539999999999</v>
      </c>
      <c r="G99" s="100">
        <v>0.69075470000000005</v>
      </c>
      <c r="H99" s="100">
        <v>0.72171110000000005</v>
      </c>
      <c r="I99" s="100">
        <v>2.0674142</v>
      </c>
      <c r="J99" s="100">
        <v>3.5547656000000001</v>
      </c>
      <c r="K99" s="100">
        <v>6.5858394999999996</v>
      </c>
      <c r="L99" s="100">
        <v>10.688518999999999</v>
      </c>
      <c r="M99" s="100">
        <v>16.602277000000001</v>
      </c>
      <c r="N99" s="100">
        <v>35.581285999999999</v>
      </c>
      <c r="O99" s="100">
        <v>65.126804000000007</v>
      </c>
      <c r="P99" s="100">
        <v>146.60498999999999</v>
      </c>
      <c r="Q99" s="100">
        <v>284.88717000000003</v>
      </c>
      <c r="R99" s="100">
        <v>644.66331000000002</v>
      </c>
      <c r="S99" s="100">
        <v>1164.0811000000001</v>
      </c>
      <c r="T99" s="100">
        <v>2169.1332000000002</v>
      </c>
      <c r="U99" s="100">
        <v>55.809108000000002</v>
      </c>
      <c r="V99" s="100">
        <v>88.796650999999997</v>
      </c>
      <c r="W99" s="128"/>
      <c r="X99" s="123">
        <v>1992</v>
      </c>
      <c r="Y99" s="100">
        <v>0.1598637</v>
      </c>
      <c r="Z99" s="100">
        <v>0.48150920000000003</v>
      </c>
      <c r="AA99" s="100">
        <v>0.16443830000000001</v>
      </c>
      <c r="AB99" s="100">
        <v>0</v>
      </c>
      <c r="AC99" s="100">
        <v>0.99304159999999997</v>
      </c>
      <c r="AD99" s="100">
        <v>0.87113580000000002</v>
      </c>
      <c r="AE99" s="100">
        <v>1.9324551999999999</v>
      </c>
      <c r="AF99" s="100">
        <v>2.8071627000000001</v>
      </c>
      <c r="AG99" s="100">
        <v>4.8347227000000004</v>
      </c>
      <c r="AH99" s="100">
        <v>10.407645</v>
      </c>
      <c r="AI99" s="100">
        <v>17.696275</v>
      </c>
      <c r="AJ99" s="100">
        <v>24.314947</v>
      </c>
      <c r="AK99" s="100">
        <v>48.777011999999999</v>
      </c>
      <c r="AL99" s="100">
        <v>92.734650999999999</v>
      </c>
      <c r="AM99" s="100">
        <v>187.48247000000001</v>
      </c>
      <c r="AN99" s="100">
        <v>472.27307000000002</v>
      </c>
      <c r="AO99" s="100">
        <v>1055.9355</v>
      </c>
      <c r="AP99" s="100">
        <v>2678.7260999999999</v>
      </c>
      <c r="AQ99" s="100">
        <v>81.250765000000001</v>
      </c>
      <c r="AR99" s="100">
        <v>82.769011000000006</v>
      </c>
      <c r="AS99" s="128"/>
      <c r="AT99" s="123">
        <v>1992</v>
      </c>
      <c r="AU99" s="100">
        <v>0.38942389999999999</v>
      </c>
      <c r="AV99" s="100">
        <v>0.46920600000000001</v>
      </c>
      <c r="AW99" s="100">
        <v>0.239928</v>
      </c>
      <c r="AX99" s="100">
        <v>7.56878E-2</v>
      </c>
      <c r="AY99" s="100">
        <v>0.83989440000000004</v>
      </c>
      <c r="AZ99" s="100">
        <v>0.79620489999999999</v>
      </c>
      <c r="BA99" s="100">
        <v>1.9999848</v>
      </c>
      <c r="BB99" s="100">
        <v>3.1804969000000001</v>
      </c>
      <c r="BC99" s="100">
        <v>5.7182111999999998</v>
      </c>
      <c r="BD99" s="100">
        <v>10.551056000000001</v>
      </c>
      <c r="BE99" s="100">
        <v>17.135497000000001</v>
      </c>
      <c r="BF99" s="100">
        <v>30.007218000000002</v>
      </c>
      <c r="BG99" s="100">
        <v>56.923178</v>
      </c>
      <c r="BH99" s="100">
        <v>118.55880999999999</v>
      </c>
      <c r="BI99" s="100">
        <v>231.30373</v>
      </c>
      <c r="BJ99" s="100">
        <v>543.70353</v>
      </c>
      <c r="BK99" s="100">
        <v>1095.7874999999999</v>
      </c>
      <c r="BL99" s="100">
        <v>2530.6032</v>
      </c>
      <c r="BM99" s="100">
        <v>68.575148999999996</v>
      </c>
      <c r="BN99" s="100">
        <v>86.406120999999999</v>
      </c>
      <c r="BO99" s="128"/>
      <c r="BP99" s="123">
        <v>1992</v>
      </c>
    </row>
    <row r="100" spans="1:68">
      <c r="A100" s="128"/>
      <c r="B100" s="123">
        <v>1993</v>
      </c>
      <c r="C100" s="100">
        <v>0.151002</v>
      </c>
      <c r="D100" s="100">
        <v>0.15286520000000001</v>
      </c>
      <c r="E100" s="100">
        <v>0</v>
      </c>
      <c r="F100" s="100">
        <v>0.15116560000000001</v>
      </c>
      <c r="G100" s="100">
        <v>0.27413330000000002</v>
      </c>
      <c r="H100" s="100">
        <v>1.3168175</v>
      </c>
      <c r="I100" s="100">
        <v>1.6440991</v>
      </c>
      <c r="J100" s="100">
        <v>3.9450037</v>
      </c>
      <c r="K100" s="100">
        <v>4.1390792000000003</v>
      </c>
      <c r="L100" s="100">
        <v>9.2488115000000004</v>
      </c>
      <c r="M100" s="100">
        <v>17.801220000000001</v>
      </c>
      <c r="N100" s="100">
        <v>29.779164000000002</v>
      </c>
      <c r="O100" s="100">
        <v>65.762962000000002</v>
      </c>
      <c r="P100" s="100">
        <v>128.16462999999999</v>
      </c>
      <c r="Q100" s="100">
        <v>290.22818000000001</v>
      </c>
      <c r="R100" s="100">
        <v>583.88788</v>
      </c>
      <c r="S100" s="100">
        <v>1125.0322000000001</v>
      </c>
      <c r="T100" s="100">
        <v>2202.1086</v>
      </c>
      <c r="U100" s="100">
        <v>54.873730000000002</v>
      </c>
      <c r="V100" s="100">
        <v>85.943658999999997</v>
      </c>
      <c r="W100" s="128"/>
      <c r="X100" s="123">
        <v>1993</v>
      </c>
      <c r="Y100" s="100">
        <v>0</v>
      </c>
      <c r="Z100" s="100">
        <v>0</v>
      </c>
      <c r="AA100" s="100">
        <v>0</v>
      </c>
      <c r="AB100" s="100">
        <v>0.15896730000000001</v>
      </c>
      <c r="AC100" s="100">
        <v>0.98602239999999997</v>
      </c>
      <c r="AD100" s="100">
        <v>0.58888739999999995</v>
      </c>
      <c r="AE100" s="100">
        <v>1.7818666000000001</v>
      </c>
      <c r="AF100" s="100">
        <v>3.2024362000000002</v>
      </c>
      <c r="AG100" s="100">
        <v>3.7144054999999998</v>
      </c>
      <c r="AH100" s="100">
        <v>9.4419459999999997</v>
      </c>
      <c r="AI100" s="100">
        <v>14.545218999999999</v>
      </c>
      <c r="AJ100" s="100">
        <v>21.066441999999999</v>
      </c>
      <c r="AK100" s="100">
        <v>39.285943000000003</v>
      </c>
      <c r="AL100" s="100">
        <v>82.046943999999996</v>
      </c>
      <c r="AM100" s="100">
        <v>199.68512000000001</v>
      </c>
      <c r="AN100" s="100">
        <v>479.44817999999998</v>
      </c>
      <c r="AO100" s="100">
        <v>1113.6632999999999</v>
      </c>
      <c r="AP100" s="100">
        <v>2595.2653</v>
      </c>
      <c r="AQ100" s="100">
        <v>82.674147000000005</v>
      </c>
      <c r="AR100" s="100">
        <v>81.846473000000003</v>
      </c>
      <c r="AS100" s="128"/>
      <c r="AT100" s="123">
        <v>1993</v>
      </c>
      <c r="AU100" s="100">
        <v>7.74508E-2</v>
      </c>
      <c r="AV100" s="100">
        <v>7.8302399999999994E-2</v>
      </c>
      <c r="AW100" s="100">
        <v>0</v>
      </c>
      <c r="AX100" s="100">
        <v>0.15496840000000001</v>
      </c>
      <c r="AY100" s="100">
        <v>0.62521930000000003</v>
      </c>
      <c r="AZ100" s="100">
        <v>0.95397929999999997</v>
      </c>
      <c r="BA100" s="100">
        <v>1.7129681999999999</v>
      </c>
      <c r="BB100" s="100">
        <v>3.5730249999999999</v>
      </c>
      <c r="BC100" s="100">
        <v>3.9277540000000002</v>
      </c>
      <c r="BD100" s="100">
        <v>9.3434951999999996</v>
      </c>
      <c r="BE100" s="100">
        <v>16.213349999999998</v>
      </c>
      <c r="BF100" s="100">
        <v>25.467721999999998</v>
      </c>
      <c r="BG100" s="100">
        <v>52.495564000000002</v>
      </c>
      <c r="BH100" s="100">
        <v>104.24906</v>
      </c>
      <c r="BI100" s="100">
        <v>240.63276999999999</v>
      </c>
      <c r="BJ100" s="100">
        <v>522.81223999999997</v>
      </c>
      <c r="BK100" s="100">
        <v>1117.8769</v>
      </c>
      <c r="BL100" s="100">
        <v>2480.2240000000002</v>
      </c>
      <c r="BM100" s="100">
        <v>68.829783000000006</v>
      </c>
      <c r="BN100" s="100">
        <v>84.578541999999999</v>
      </c>
      <c r="BO100" s="128"/>
      <c r="BP100" s="123">
        <v>1993</v>
      </c>
    </row>
    <row r="101" spans="1:68">
      <c r="A101" s="128"/>
      <c r="B101" s="123">
        <v>1994</v>
      </c>
      <c r="C101" s="100">
        <v>0.15042620000000001</v>
      </c>
      <c r="D101" s="100">
        <v>0.45806629999999998</v>
      </c>
      <c r="E101" s="100">
        <v>0.61065069999999999</v>
      </c>
      <c r="F101" s="100">
        <v>0.91992929999999995</v>
      </c>
      <c r="G101" s="100">
        <v>0.4121842</v>
      </c>
      <c r="H101" s="100">
        <v>1.0287189000000001</v>
      </c>
      <c r="I101" s="100">
        <v>2.3189956</v>
      </c>
      <c r="J101" s="100">
        <v>3.4598385</v>
      </c>
      <c r="K101" s="100">
        <v>4.8680455</v>
      </c>
      <c r="L101" s="100">
        <v>9.7558755000000001</v>
      </c>
      <c r="M101" s="100">
        <v>14.364144</v>
      </c>
      <c r="N101" s="100">
        <v>34.628948000000001</v>
      </c>
      <c r="O101" s="100">
        <v>70.01437</v>
      </c>
      <c r="P101" s="100">
        <v>124.87671</v>
      </c>
      <c r="Q101" s="100">
        <v>277.09149000000002</v>
      </c>
      <c r="R101" s="100">
        <v>633.62640999999996</v>
      </c>
      <c r="S101" s="100">
        <v>1198.4332999999999</v>
      </c>
      <c r="T101" s="100">
        <v>2440.9508000000001</v>
      </c>
      <c r="U101" s="100">
        <v>59.343317999999996</v>
      </c>
      <c r="V101" s="100">
        <v>91.650020999999995</v>
      </c>
      <c r="W101" s="128"/>
      <c r="X101" s="123">
        <v>1994</v>
      </c>
      <c r="Y101" s="100">
        <v>0</v>
      </c>
      <c r="Z101" s="100">
        <v>0.16033939999999999</v>
      </c>
      <c r="AA101" s="100">
        <v>0</v>
      </c>
      <c r="AB101" s="100">
        <v>0.48392479999999999</v>
      </c>
      <c r="AC101" s="100">
        <v>0.84875829999999997</v>
      </c>
      <c r="AD101" s="100">
        <v>0.88606529999999994</v>
      </c>
      <c r="AE101" s="100">
        <v>0.95528449999999998</v>
      </c>
      <c r="AF101" s="100">
        <v>2.5856347999999998</v>
      </c>
      <c r="AG101" s="100">
        <v>4.4243062000000002</v>
      </c>
      <c r="AH101" s="100">
        <v>9.7578373999999997</v>
      </c>
      <c r="AI101" s="100">
        <v>10.183389999999999</v>
      </c>
      <c r="AJ101" s="100">
        <v>18.984411999999999</v>
      </c>
      <c r="AK101" s="100">
        <v>39.339545000000001</v>
      </c>
      <c r="AL101" s="100">
        <v>86.293970999999999</v>
      </c>
      <c r="AM101" s="100">
        <v>185.20625999999999</v>
      </c>
      <c r="AN101" s="100">
        <v>471.41158999999999</v>
      </c>
      <c r="AO101" s="100">
        <v>1059.7401</v>
      </c>
      <c r="AP101" s="100">
        <v>2724.0753</v>
      </c>
      <c r="AQ101" s="100">
        <v>84.748123000000007</v>
      </c>
      <c r="AR101" s="100">
        <v>81.762075999999993</v>
      </c>
      <c r="AS101" s="128"/>
      <c r="AT101" s="123">
        <v>1994</v>
      </c>
      <c r="AU101" s="100">
        <v>7.7167299999999994E-2</v>
      </c>
      <c r="AV101" s="100">
        <v>0.31284119999999999</v>
      </c>
      <c r="AW101" s="100">
        <v>0.31341039999999998</v>
      </c>
      <c r="AX101" s="100">
        <v>0.70746100000000001</v>
      </c>
      <c r="AY101" s="100">
        <v>0.62728919999999999</v>
      </c>
      <c r="AZ101" s="100">
        <v>0.95756580000000002</v>
      </c>
      <c r="BA101" s="100">
        <v>1.6372842000000001</v>
      </c>
      <c r="BB101" s="100">
        <v>3.0219567000000001</v>
      </c>
      <c r="BC101" s="100">
        <v>4.6464933000000004</v>
      </c>
      <c r="BD101" s="100">
        <v>9.7568397000000004</v>
      </c>
      <c r="BE101" s="100">
        <v>12.322766</v>
      </c>
      <c r="BF101" s="100">
        <v>26.889295000000001</v>
      </c>
      <c r="BG101" s="100">
        <v>54.641038000000002</v>
      </c>
      <c r="BH101" s="100">
        <v>104.96810000000001</v>
      </c>
      <c r="BI101" s="100">
        <v>226.92211</v>
      </c>
      <c r="BJ101" s="100">
        <v>539.14505999999994</v>
      </c>
      <c r="BK101" s="100">
        <v>1111.1782000000001</v>
      </c>
      <c r="BL101" s="100">
        <v>2640.5569999999998</v>
      </c>
      <c r="BM101" s="100">
        <v>72.101446999999993</v>
      </c>
      <c r="BN101" s="100">
        <v>86.68329</v>
      </c>
      <c r="BO101" s="128"/>
      <c r="BP101" s="123">
        <v>1994</v>
      </c>
    </row>
    <row r="102" spans="1:68">
      <c r="A102" s="128"/>
      <c r="B102" s="123">
        <v>1995</v>
      </c>
      <c r="C102" s="100">
        <v>0</v>
      </c>
      <c r="D102" s="100">
        <v>0</v>
      </c>
      <c r="E102" s="100">
        <v>0</v>
      </c>
      <c r="F102" s="100">
        <v>0.1543639</v>
      </c>
      <c r="G102" s="100">
        <v>0.69277310000000003</v>
      </c>
      <c r="H102" s="100">
        <v>1.0168625</v>
      </c>
      <c r="I102" s="100">
        <v>1.3732944</v>
      </c>
      <c r="J102" s="100">
        <v>4.2339631999999998</v>
      </c>
      <c r="K102" s="100">
        <v>5.7274718</v>
      </c>
      <c r="L102" s="100">
        <v>9.1605174999999992</v>
      </c>
      <c r="M102" s="100">
        <v>17.802773999999999</v>
      </c>
      <c r="N102" s="100">
        <v>30.606779</v>
      </c>
      <c r="O102" s="100">
        <v>61.910009000000002</v>
      </c>
      <c r="P102" s="100">
        <v>125.78353</v>
      </c>
      <c r="Q102" s="100">
        <v>271.36840000000001</v>
      </c>
      <c r="R102" s="100">
        <v>550.64774999999997</v>
      </c>
      <c r="S102" s="100">
        <v>1122.9250999999999</v>
      </c>
      <c r="T102" s="100">
        <v>2298.8708999999999</v>
      </c>
      <c r="U102" s="100">
        <v>57.006193000000003</v>
      </c>
      <c r="V102" s="100">
        <v>85.619221999999993</v>
      </c>
      <c r="W102" s="128"/>
      <c r="X102" s="123">
        <v>1995</v>
      </c>
      <c r="Y102" s="100">
        <v>0.15842010000000001</v>
      </c>
      <c r="Z102" s="100">
        <v>0.15925600000000001</v>
      </c>
      <c r="AA102" s="100">
        <v>0.31771650000000001</v>
      </c>
      <c r="AB102" s="100">
        <v>0.16248170000000001</v>
      </c>
      <c r="AC102" s="100">
        <v>0.14263039999999999</v>
      </c>
      <c r="AD102" s="100">
        <v>1.0229387000000001</v>
      </c>
      <c r="AE102" s="100">
        <v>1.6467297999999999</v>
      </c>
      <c r="AF102" s="100">
        <v>2.8165642000000002</v>
      </c>
      <c r="AG102" s="100">
        <v>4.5077872000000001</v>
      </c>
      <c r="AH102" s="100">
        <v>7.8109871000000002</v>
      </c>
      <c r="AI102" s="100">
        <v>11.60061</v>
      </c>
      <c r="AJ102" s="100">
        <v>18.529423999999999</v>
      </c>
      <c r="AK102" s="100">
        <v>36.018492999999999</v>
      </c>
      <c r="AL102" s="100">
        <v>84.463528999999994</v>
      </c>
      <c r="AM102" s="100">
        <v>196.44533000000001</v>
      </c>
      <c r="AN102" s="100">
        <v>442.52924999999999</v>
      </c>
      <c r="AO102" s="100">
        <v>1016.9807</v>
      </c>
      <c r="AP102" s="100">
        <v>2606.0506</v>
      </c>
      <c r="AQ102" s="100">
        <v>83.719831999999997</v>
      </c>
      <c r="AR102" s="100">
        <v>78.79862</v>
      </c>
      <c r="AS102" s="128"/>
      <c r="AT102" s="123">
        <v>1995</v>
      </c>
      <c r="AU102" s="100">
        <v>7.7148499999999995E-2</v>
      </c>
      <c r="AV102" s="100">
        <v>7.7625600000000003E-2</v>
      </c>
      <c r="AW102" s="100">
        <v>0.15490209999999999</v>
      </c>
      <c r="AX102" s="100">
        <v>0.15831880000000001</v>
      </c>
      <c r="AY102" s="100">
        <v>0.42168889999999998</v>
      </c>
      <c r="AZ102" s="100">
        <v>1.0198915</v>
      </c>
      <c r="BA102" s="100">
        <v>1.5100629000000001</v>
      </c>
      <c r="BB102" s="100">
        <v>3.5244998999999999</v>
      </c>
      <c r="BC102" s="100">
        <v>5.1166906000000001</v>
      </c>
      <c r="BD102" s="100">
        <v>8.4958293999999999</v>
      </c>
      <c r="BE102" s="100">
        <v>14.766351</v>
      </c>
      <c r="BF102" s="100">
        <v>24.652518000000001</v>
      </c>
      <c r="BG102" s="100">
        <v>48.904800999999999</v>
      </c>
      <c r="BH102" s="100">
        <v>104.55468</v>
      </c>
      <c r="BI102" s="100">
        <v>230.56414000000001</v>
      </c>
      <c r="BJ102" s="100">
        <v>488.01875000000001</v>
      </c>
      <c r="BK102" s="100">
        <v>1056.5075999999999</v>
      </c>
      <c r="BL102" s="100">
        <v>2514.7455</v>
      </c>
      <c r="BM102" s="100">
        <v>70.425343999999996</v>
      </c>
      <c r="BN102" s="100">
        <v>82.478609000000006</v>
      </c>
      <c r="BO102" s="128"/>
      <c r="BP102" s="123">
        <v>1995</v>
      </c>
    </row>
    <row r="103" spans="1:68">
      <c r="A103" s="128"/>
      <c r="B103" s="123">
        <v>1996</v>
      </c>
      <c r="C103" s="100">
        <v>0.15088299999999999</v>
      </c>
      <c r="D103" s="100">
        <v>0</v>
      </c>
      <c r="E103" s="100">
        <v>0.29968830000000002</v>
      </c>
      <c r="F103" s="100">
        <v>0.46044760000000001</v>
      </c>
      <c r="G103" s="100">
        <v>0.70943120000000004</v>
      </c>
      <c r="H103" s="100">
        <v>0.84946250000000001</v>
      </c>
      <c r="I103" s="100">
        <v>1.8109507</v>
      </c>
      <c r="J103" s="100">
        <v>3.5923162999999998</v>
      </c>
      <c r="K103" s="100">
        <v>5.4941383000000004</v>
      </c>
      <c r="L103" s="100">
        <v>11.049249</v>
      </c>
      <c r="M103" s="100">
        <v>16.505462999999999</v>
      </c>
      <c r="N103" s="100">
        <v>29.440135000000001</v>
      </c>
      <c r="O103" s="100">
        <v>56.519478999999997</v>
      </c>
      <c r="P103" s="100">
        <v>125.37672999999999</v>
      </c>
      <c r="Q103" s="100">
        <v>251.50136000000001</v>
      </c>
      <c r="R103" s="100">
        <v>530.46538999999996</v>
      </c>
      <c r="S103" s="100">
        <v>1132.5663</v>
      </c>
      <c r="T103" s="100">
        <v>2299.8850000000002</v>
      </c>
      <c r="U103" s="100">
        <v>57.416590999999997</v>
      </c>
      <c r="V103" s="100">
        <v>84.352960999999993</v>
      </c>
      <c r="W103" s="128"/>
      <c r="X103" s="123">
        <v>1996</v>
      </c>
      <c r="Y103" s="100">
        <v>0</v>
      </c>
      <c r="Z103" s="100">
        <v>0.31542009999999998</v>
      </c>
      <c r="AA103" s="100">
        <v>0.15741559999999999</v>
      </c>
      <c r="AB103" s="100">
        <v>0.3225016</v>
      </c>
      <c r="AC103" s="100">
        <v>0.43861830000000002</v>
      </c>
      <c r="AD103" s="100">
        <v>0.99509139999999996</v>
      </c>
      <c r="AE103" s="100">
        <v>0.97099100000000005</v>
      </c>
      <c r="AF103" s="100">
        <v>2.0649153999999998</v>
      </c>
      <c r="AG103" s="100">
        <v>3.9926594</v>
      </c>
      <c r="AH103" s="100">
        <v>7.8473718000000003</v>
      </c>
      <c r="AI103" s="100">
        <v>13.940211</v>
      </c>
      <c r="AJ103" s="100">
        <v>19.480198999999999</v>
      </c>
      <c r="AK103" s="100">
        <v>38.320113999999997</v>
      </c>
      <c r="AL103" s="100">
        <v>82.719780999999998</v>
      </c>
      <c r="AM103" s="100">
        <v>175.16309999999999</v>
      </c>
      <c r="AN103" s="100">
        <v>438.57659999999998</v>
      </c>
      <c r="AO103" s="100">
        <v>957.68652999999995</v>
      </c>
      <c r="AP103" s="100">
        <v>2550.7089999999998</v>
      </c>
      <c r="AQ103" s="100">
        <v>82.985395999999994</v>
      </c>
      <c r="AR103" s="100">
        <v>76.343866000000006</v>
      </c>
      <c r="AS103" s="128"/>
      <c r="AT103" s="123">
        <v>1996</v>
      </c>
      <c r="AU103" s="100">
        <v>7.7429200000000004E-2</v>
      </c>
      <c r="AV103" s="100">
        <v>0.15379139999999999</v>
      </c>
      <c r="AW103" s="100">
        <v>0.23030490000000001</v>
      </c>
      <c r="AX103" s="100">
        <v>0.393177</v>
      </c>
      <c r="AY103" s="100">
        <v>0.57605510000000004</v>
      </c>
      <c r="AZ103" s="100">
        <v>0.92212839999999996</v>
      </c>
      <c r="BA103" s="100">
        <v>1.3900782</v>
      </c>
      <c r="BB103" s="100">
        <v>2.8272176999999998</v>
      </c>
      <c r="BC103" s="100">
        <v>4.7418437000000004</v>
      </c>
      <c r="BD103" s="100">
        <v>9.4662875999999994</v>
      </c>
      <c r="BE103" s="100">
        <v>15.248248999999999</v>
      </c>
      <c r="BF103" s="100">
        <v>24.534303999999999</v>
      </c>
      <c r="BG103" s="100">
        <v>47.383578</v>
      </c>
      <c r="BH103" s="100">
        <v>103.51531</v>
      </c>
      <c r="BI103" s="100">
        <v>210.11028999999999</v>
      </c>
      <c r="BJ103" s="100">
        <v>477.55356</v>
      </c>
      <c r="BK103" s="100">
        <v>1023.2254</v>
      </c>
      <c r="BL103" s="100">
        <v>2475.797</v>
      </c>
      <c r="BM103" s="100">
        <v>70.267015999999998</v>
      </c>
      <c r="BN103" s="100">
        <v>80.360156000000003</v>
      </c>
      <c r="BO103" s="128"/>
      <c r="BP103" s="123">
        <v>1996</v>
      </c>
    </row>
    <row r="104" spans="1:68">
      <c r="A104" s="128"/>
      <c r="B104" s="124">
        <v>1997</v>
      </c>
      <c r="C104" s="100">
        <v>0.30170829999999998</v>
      </c>
      <c r="D104" s="100">
        <v>0</v>
      </c>
      <c r="E104" s="100">
        <v>0.29943029999999998</v>
      </c>
      <c r="F104" s="100">
        <v>0.30741990000000002</v>
      </c>
      <c r="G104" s="100">
        <v>0.4385773</v>
      </c>
      <c r="H104" s="100">
        <v>1.9399153</v>
      </c>
      <c r="I104" s="100">
        <v>1.8378947999999999</v>
      </c>
      <c r="J104" s="100">
        <v>2.1789489</v>
      </c>
      <c r="K104" s="100">
        <v>5.9993181</v>
      </c>
      <c r="L104" s="100">
        <v>11.276185999999999</v>
      </c>
      <c r="M104" s="100">
        <v>16.573411</v>
      </c>
      <c r="N104" s="100">
        <v>25.443702999999999</v>
      </c>
      <c r="O104" s="100">
        <v>56.159157999999998</v>
      </c>
      <c r="P104" s="100">
        <v>113.18989999999999</v>
      </c>
      <c r="Q104" s="100">
        <v>227.45828</v>
      </c>
      <c r="R104" s="100">
        <v>489.86673999999999</v>
      </c>
      <c r="S104" s="100">
        <v>1039.1531</v>
      </c>
      <c r="T104" s="100">
        <v>2107.0508</v>
      </c>
      <c r="U104" s="100">
        <v>54.367668999999999</v>
      </c>
      <c r="V104" s="100">
        <v>77.614543999999995</v>
      </c>
      <c r="W104" s="128"/>
      <c r="X104" s="124">
        <v>1997</v>
      </c>
      <c r="Y104" s="100">
        <v>0.15912009999999999</v>
      </c>
      <c r="Z104" s="100">
        <v>0</v>
      </c>
      <c r="AA104" s="100">
        <v>0.15696959999999999</v>
      </c>
      <c r="AB104" s="100">
        <v>0.48432799999999998</v>
      </c>
      <c r="AC104" s="100">
        <v>0.45088980000000001</v>
      </c>
      <c r="AD104" s="100">
        <v>1.108921</v>
      </c>
      <c r="AE104" s="100">
        <v>2.6663635000000001</v>
      </c>
      <c r="AF104" s="100">
        <v>2.7046836999999999</v>
      </c>
      <c r="AG104" s="100">
        <v>3.7755192000000002</v>
      </c>
      <c r="AH104" s="100">
        <v>7.3468264999999997</v>
      </c>
      <c r="AI104" s="100">
        <v>11.038581000000001</v>
      </c>
      <c r="AJ104" s="100">
        <v>18.855765000000002</v>
      </c>
      <c r="AK104" s="100">
        <v>28.197904999999999</v>
      </c>
      <c r="AL104" s="100">
        <v>73.912149999999997</v>
      </c>
      <c r="AM104" s="100">
        <v>162.42953</v>
      </c>
      <c r="AN104" s="100">
        <v>371.97597999999999</v>
      </c>
      <c r="AO104" s="100">
        <v>945.63705000000004</v>
      </c>
      <c r="AP104" s="100">
        <v>2439.5003000000002</v>
      </c>
      <c r="AQ104" s="100">
        <v>80.124228000000002</v>
      </c>
      <c r="AR104" s="100">
        <v>71.588556999999994</v>
      </c>
      <c r="AS104" s="128"/>
      <c r="AT104" s="124">
        <v>1997</v>
      </c>
      <c r="AU104" s="100">
        <v>0.23231540000000001</v>
      </c>
      <c r="AV104" s="100">
        <v>0</v>
      </c>
      <c r="AW104" s="100">
        <v>0.2298849</v>
      </c>
      <c r="AX104" s="100">
        <v>0.39370359999999999</v>
      </c>
      <c r="AY104" s="100">
        <v>0.4446483</v>
      </c>
      <c r="AZ104" s="100">
        <v>1.5244926999999999</v>
      </c>
      <c r="BA104" s="100">
        <v>2.2536608</v>
      </c>
      <c r="BB104" s="100">
        <v>2.4427365000000001</v>
      </c>
      <c r="BC104" s="100">
        <v>4.8831755000000001</v>
      </c>
      <c r="BD104" s="100">
        <v>9.3231835000000007</v>
      </c>
      <c r="BE104" s="100">
        <v>13.858359999999999</v>
      </c>
      <c r="BF104" s="100">
        <v>22.201416999999999</v>
      </c>
      <c r="BG104" s="100">
        <v>42.139055999999997</v>
      </c>
      <c r="BH104" s="100">
        <v>93.130360999999994</v>
      </c>
      <c r="BI104" s="100">
        <v>192.45903000000001</v>
      </c>
      <c r="BJ104" s="100">
        <v>422.14992999999998</v>
      </c>
      <c r="BK104" s="100">
        <v>980.87023999999997</v>
      </c>
      <c r="BL104" s="100">
        <v>2339.8811999999998</v>
      </c>
      <c r="BM104" s="100">
        <v>67.323318999999998</v>
      </c>
      <c r="BN104" s="100">
        <v>74.989752999999993</v>
      </c>
      <c r="BO104" s="128"/>
      <c r="BP104" s="124">
        <v>1997</v>
      </c>
    </row>
    <row r="105" spans="1:68">
      <c r="A105" s="128"/>
      <c r="B105" s="124">
        <v>1998</v>
      </c>
      <c r="C105" s="100">
        <v>0</v>
      </c>
      <c r="D105" s="100">
        <v>0.1473518</v>
      </c>
      <c r="E105" s="100">
        <v>0.1494712</v>
      </c>
      <c r="F105" s="100">
        <v>0.3056548</v>
      </c>
      <c r="G105" s="100">
        <v>0.29994860000000001</v>
      </c>
      <c r="H105" s="100">
        <v>0.68798789999999999</v>
      </c>
      <c r="I105" s="100">
        <v>1.8600338999999999</v>
      </c>
      <c r="J105" s="100">
        <v>2.8279323999999999</v>
      </c>
      <c r="K105" s="100">
        <v>6.0759933000000004</v>
      </c>
      <c r="L105" s="100">
        <v>9.0525230000000008</v>
      </c>
      <c r="M105" s="100">
        <v>10.867793000000001</v>
      </c>
      <c r="N105" s="100">
        <v>27.769131000000002</v>
      </c>
      <c r="O105" s="100">
        <v>51.093646999999997</v>
      </c>
      <c r="P105" s="100">
        <v>103.72387000000001</v>
      </c>
      <c r="Q105" s="100">
        <v>225.31398999999999</v>
      </c>
      <c r="R105" s="100">
        <v>456.39224999999999</v>
      </c>
      <c r="S105" s="100">
        <v>999.44627000000003</v>
      </c>
      <c r="T105" s="100">
        <v>2038.3498999999999</v>
      </c>
      <c r="U105" s="100">
        <v>53.120458999999997</v>
      </c>
      <c r="V105" s="100">
        <v>74.007542000000001</v>
      </c>
      <c r="W105" s="128"/>
      <c r="X105" s="124">
        <v>1998</v>
      </c>
      <c r="Y105" s="100">
        <v>0.15993859999999999</v>
      </c>
      <c r="Z105" s="100">
        <v>0.1549905</v>
      </c>
      <c r="AA105" s="100">
        <v>0.15660209999999999</v>
      </c>
      <c r="AB105" s="100">
        <v>0.64167759999999996</v>
      </c>
      <c r="AC105" s="100">
        <v>0.92612459999999996</v>
      </c>
      <c r="AD105" s="100">
        <v>0.96043029999999996</v>
      </c>
      <c r="AE105" s="100">
        <v>1.2751162</v>
      </c>
      <c r="AF105" s="100">
        <v>3.071733</v>
      </c>
      <c r="AG105" s="100">
        <v>4.0063529000000004</v>
      </c>
      <c r="AH105" s="100">
        <v>6.9190958</v>
      </c>
      <c r="AI105" s="100">
        <v>9.6569500000000001</v>
      </c>
      <c r="AJ105" s="100">
        <v>16.240169000000002</v>
      </c>
      <c r="AK105" s="100">
        <v>31.050618</v>
      </c>
      <c r="AL105" s="100">
        <v>68.859014999999999</v>
      </c>
      <c r="AM105" s="100">
        <v>166.45253</v>
      </c>
      <c r="AN105" s="100">
        <v>358.75815</v>
      </c>
      <c r="AO105" s="100">
        <v>905.25978999999995</v>
      </c>
      <c r="AP105" s="100">
        <v>2315.8867</v>
      </c>
      <c r="AQ105" s="100">
        <v>78.605867000000003</v>
      </c>
      <c r="AR105" s="100">
        <v>68.660205000000005</v>
      </c>
      <c r="AS105" s="128"/>
      <c r="AT105" s="124">
        <v>1998</v>
      </c>
      <c r="AU105" s="100">
        <v>7.7815800000000004E-2</v>
      </c>
      <c r="AV105" s="100">
        <v>0.1510746</v>
      </c>
      <c r="AW105" s="100">
        <v>0.1529536</v>
      </c>
      <c r="AX105" s="100">
        <v>0.46959420000000002</v>
      </c>
      <c r="AY105" s="100">
        <v>0.60853069999999998</v>
      </c>
      <c r="AZ105" s="100">
        <v>0.82440400000000003</v>
      </c>
      <c r="BA105" s="100">
        <v>1.5661373000000001</v>
      </c>
      <c r="BB105" s="100">
        <v>2.9503371</v>
      </c>
      <c r="BC105" s="100">
        <v>5.0354821999999997</v>
      </c>
      <c r="BD105" s="100">
        <v>7.9869383000000003</v>
      </c>
      <c r="BE105" s="100">
        <v>10.272489</v>
      </c>
      <c r="BF105" s="100">
        <v>22.106524</v>
      </c>
      <c r="BG105" s="100">
        <v>41.065987</v>
      </c>
      <c r="BH105" s="100">
        <v>85.945488999999995</v>
      </c>
      <c r="BI105" s="100">
        <v>193.85194000000001</v>
      </c>
      <c r="BJ105" s="100">
        <v>400.49687</v>
      </c>
      <c r="BK105" s="100">
        <v>940.88882999999998</v>
      </c>
      <c r="BL105" s="100">
        <v>2231.7359000000001</v>
      </c>
      <c r="BM105" s="100">
        <v>65.946229000000002</v>
      </c>
      <c r="BN105" s="100">
        <v>71.621420999999998</v>
      </c>
      <c r="BO105" s="128"/>
      <c r="BP105" s="124">
        <v>1998</v>
      </c>
    </row>
    <row r="106" spans="1:68">
      <c r="A106" s="128"/>
      <c r="B106" s="124">
        <v>1999</v>
      </c>
      <c r="C106" s="100">
        <v>0.30461199999999999</v>
      </c>
      <c r="D106" s="100">
        <v>0.29214820000000002</v>
      </c>
      <c r="E106" s="100">
        <v>0</v>
      </c>
      <c r="F106" s="100">
        <v>0.90708429999999995</v>
      </c>
      <c r="G106" s="100">
        <v>0.76378440000000003</v>
      </c>
      <c r="H106" s="100">
        <v>1.1037101</v>
      </c>
      <c r="I106" s="100">
        <v>2.0068519999999999</v>
      </c>
      <c r="J106" s="100">
        <v>2.5436980999999999</v>
      </c>
      <c r="K106" s="100">
        <v>4.4149418999999996</v>
      </c>
      <c r="L106" s="100">
        <v>7.4398435999999997</v>
      </c>
      <c r="M106" s="100">
        <v>11.78973</v>
      </c>
      <c r="N106" s="100">
        <v>28.308381000000001</v>
      </c>
      <c r="O106" s="100">
        <v>46.258788000000003</v>
      </c>
      <c r="P106" s="100">
        <v>93.728903000000003</v>
      </c>
      <c r="Q106" s="100">
        <v>213.10455999999999</v>
      </c>
      <c r="R106" s="100">
        <v>425.25956000000002</v>
      </c>
      <c r="S106" s="100">
        <v>929.91264000000001</v>
      </c>
      <c r="T106" s="100">
        <v>2078.1230999999998</v>
      </c>
      <c r="U106" s="100">
        <v>52.397675</v>
      </c>
      <c r="V106" s="100">
        <v>71.540846999999999</v>
      </c>
      <c r="W106" s="128"/>
      <c r="X106" s="124">
        <v>1999</v>
      </c>
      <c r="Y106" s="100">
        <v>0</v>
      </c>
      <c r="Z106" s="100">
        <v>0.30778460000000002</v>
      </c>
      <c r="AA106" s="100">
        <v>0</v>
      </c>
      <c r="AB106" s="100">
        <v>0.1583637</v>
      </c>
      <c r="AC106" s="100">
        <v>0.31445899999999999</v>
      </c>
      <c r="AD106" s="100">
        <v>0.68726069999999995</v>
      </c>
      <c r="AE106" s="100">
        <v>1.9800523999999999</v>
      </c>
      <c r="AF106" s="100">
        <v>2.1220835</v>
      </c>
      <c r="AG106" s="100">
        <v>3.9402045999999999</v>
      </c>
      <c r="AH106" s="100">
        <v>5.5914973000000003</v>
      </c>
      <c r="AI106" s="100">
        <v>9.9251576000000004</v>
      </c>
      <c r="AJ106" s="100">
        <v>19.779316000000001</v>
      </c>
      <c r="AK106" s="100">
        <v>32.466937000000001</v>
      </c>
      <c r="AL106" s="100">
        <v>65.398612</v>
      </c>
      <c r="AM106" s="100">
        <v>143.65518</v>
      </c>
      <c r="AN106" s="100">
        <v>354.94396</v>
      </c>
      <c r="AO106" s="100">
        <v>825.83325000000002</v>
      </c>
      <c r="AP106" s="100">
        <v>2300.7296000000001</v>
      </c>
      <c r="AQ106" s="100">
        <v>77.828118000000003</v>
      </c>
      <c r="AR106" s="100">
        <v>66.168216000000001</v>
      </c>
      <c r="AS106" s="128"/>
      <c r="AT106" s="124">
        <v>1999</v>
      </c>
      <c r="AU106" s="100">
        <v>0.1562887</v>
      </c>
      <c r="AV106" s="100">
        <v>0.29976269999999999</v>
      </c>
      <c r="AW106" s="100">
        <v>0</v>
      </c>
      <c r="AX106" s="100">
        <v>0.54141099999999998</v>
      </c>
      <c r="AY106" s="100">
        <v>0.54236320000000005</v>
      </c>
      <c r="AZ106" s="100">
        <v>0.89509859999999997</v>
      </c>
      <c r="BA106" s="100">
        <v>1.9933620999999999</v>
      </c>
      <c r="BB106" s="100">
        <v>2.3319030999999999</v>
      </c>
      <c r="BC106" s="100">
        <v>4.1761514999999996</v>
      </c>
      <c r="BD106" s="100">
        <v>6.5134984999999999</v>
      </c>
      <c r="BE106" s="100">
        <v>10.870016</v>
      </c>
      <c r="BF106" s="100">
        <v>24.119844000000001</v>
      </c>
      <c r="BG106" s="100">
        <v>39.369202999999999</v>
      </c>
      <c r="BH106" s="100">
        <v>79.307304000000002</v>
      </c>
      <c r="BI106" s="100">
        <v>176.23602</v>
      </c>
      <c r="BJ106" s="100">
        <v>385.20470999999998</v>
      </c>
      <c r="BK106" s="100">
        <v>865.47096999999997</v>
      </c>
      <c r="BL106" s="100">
        <v>2232.9059000000002</v>
      </c>
      <c r="BM106" s="100">
        <v>65.202146999999997</v>
      </c>
      <c r="BN106" s="100">
        <v>69.032961999999998</v>
      </c>
      <c r="BO106" s="128"/>
      <c r="BP106" s="124">
        <v>1999</v>
      </c>
    </row>
    <row r="107" spans="1:68" s="92" customFormat="1">
      <c r="A107" s="126"/>
      <c r="B107" s="125">
        <v>2000</v>
      </c>
      <c r="C107" s="100">
        <v>0</v>
      </c>
      <c r="D107" s="100">
        <v>0.14530770000000001</v>
      </c>
      <c r="E107" s="100">
        <v>0.14703050000000001</v>
      </c>
      <c r="F107" s="100">
        <v>0.1488197</v>
      </c>
      <c r="G107" s="100">
        <v>0.15395629999999999</v>
      </c>
      <c r="H107" s="100">
        <v>1.2563884000000001</v>
      </c>
      <c r="I107" s="100">
        <v>1.5620318</v>
      </c>
      <c r="J107" s="100">
        <v>3.4943466000000001</v>
      </c>
      <c r="K107" s="100">
        <v>4.4708848000000003</v>
      </c>
      <c r="L107" s="100">
        <v>7.0864456000000002</v>
      </c>
      <c r="M107" s="100">
        <v>10.94373</v>
      </c>
      <c r="N107" s="100">
        <v>20.736025999999999</v>
      </c>
      <c r="O107" s="100">
        <v>41.432822000000002</v>
      </c>
      <c r="P107" s="100">
        <v>94.875221999999994</v>
      </c>
      <c r="Q107" s="100">
        <v>207.26607000000001</v>
      </c>
      <c r="R107" s="100">
        <v>434.94002999999998</v>
      </c>
      <c r="S107" s="100">
        <v>854.40440999999998</v>
      </c>
      <c r="T107" s="100">
        <v>2024.9747</v>
      </c>
      <c r="U107" s="100">
        <v>52.025395000000003</v>
      </c>
      <c r="V107" s="100">
        <v>68.899944000000005</v>
      </c>
      <c r="W107" s="126"/>
      <c r="X107" s="125">
        <v>2000</v>
      </c>
      <c r="Y107" s="100">
        <v>0.16115850000000001</v>
      </c>
      <c r="Z107" s="100">
        <v>0</v>
      </c>
      <c r="AA107" s="100">
        <v>0</v>
      </c>
      <c r="AB107" s="100">
        <v>0</v>
      </c>
      <c r="AC107" s="100">
        <v>0.63460030000000001</v>
      </c>
      <c r="AD107" s="100">
        <v>0.97076609999999997</v>
      </c>
      <c r="AE107" s="100">
        <v>1.5406076</v>
      </c>
      <c r="AF107" s="100">
        <v>2.9251390000000002</v>
      </c>
      <c r="AG107" s="100">
        <v>4.9673055000000002</v>
      </c>
      <c r="AH107" s="100">
        <v>7.1619663999999998</v>
      </c>
      <c r="AI107" s="100">
        <v>9.3662293000000005</v>
      </c>
      <c r="AJ107" s="100">
        <v>15.30391</v>
      </c>
      <c r="AK107" s="100">
        <v>30.178688000000001</v>
      </c>
      <c r="AL107" s="100">
        <v>55.411841000000003</v>
      </c>
      <c r="AM107" s="100">
        <v>137.54535999999999</v>
      </c>
      <c r="AN107" s="100">
        <v>317.21382999999997</v>
      </c>
      <c r="AO107" s="100">
        <v>812.48708999999997</v>
      </c>
      <c r="AP107" s="100">
        <v>2252.9353999999998</v>
      </c>
      <c r="AQ107" s="100">
        <v>77.065625999999995</v>
      </c>
      <c r="AR107" s="100">
        <v>63.596919999999997</v>
      </c>
      <c r="AS107" s="126"/>
      <c r="AT107" s="125">
        <v>2000</v>
      </c>
      <c r="AU107" s="100">
        <v>7.8509700000000002E-2</v>
      </c>
      <c r="AV107" s="100">
        <v>7.4549900000000002E-2</v>
      </c>
      <c r="AW107" s="100">
        <v>7.52882E-2</v>
      </c>
      <c r="AX107" s="100">
        <v>7.6000100000000001E-2</v>
      </c>
      <c r="AY107" s="100">
        <v>0.39066990000000001</v>
      </c>
      <c r="AZ107" s="100">
        <v>1.1131062</v>
      </c>
      <c r="BA107" s="100">
        <v>1.5512458</v>
      </c>
      <c r="BB107" s="100">
        <v>3.2082130000000002</v>
      </c>
      <c r="BC107" s="100">
        <v>4.7206454000000004</v>
      </c>
      <c r="BD107" s="100">
        <v>7.1244033</v>
      </c>
      <c r="BE107" s="100">
        <v>10.162081000000001</v>
      </c>
      <c r="BF107" s="100">
        <v>18.067074000000002</v>
      </c>
      <c r="BG107" s="100">
        <v>35.833565999999998</v>
      </c>
      <c r="BH107" s="100">
        <v>74.762855000000002</v>
      </c>
      <c r="BI107" s="100">
        <v>170.53075999999999</v>
      </c>
      <c r="BJ107" s="100">
        <v>368.16777000000002</v>
      </c>
      <c r="BK107" s="100">
        <v>828.62671</v>
      </c>
      <c r="BL107" s="100">
        <v>2183.0027</v>
      </c>
      <c r="BM107" s="100">
        <v>64.638856000000004</v>
      </c>
      <c r="BN107" s="100">
        <v>66.485740000000007</v>
      </c>
      <c r="BO107" s="126"/>
      <c r="BP107" s="125">
        <v>2000</v>
      </c>
    </row>
    <row r="108" spans="1:68">
      <c r="A108" s="128"/>
      <c r="B108" s="124">
        <v>2001</v>
      </c>
      <c r="C108" s="100">
        <v>0.15312690000000001</v>
      </c>
      <c r="D108" s="100">
        <v>0.1451172</v>
      </c>
      <c r="E108" s="100">
        <v>0.29053050000000002</v>
      </c>
      <c r="F108" s="100">
        <v>0.29233179999999998</v>
      </c>
      <c r="G108" s="100">
        <v>0.61111249999999995</v>
      </c>
      <c r="H108" s="100">
        <v>0.72015189999999996</v>
      </c>
      <c r="I108" s="100">
        <v>1.9378477000000001</v>
      </c>
      <c r="J108" s="100">
        <v>2.3070336</v>
      </c>
      <c r="K108" s="100">
        <v>4.1100282000000004</v>
      </c>
      <c r="L108" s="100">
        <v>7.3035458000000002</v>
      </c>
      <c r="M108" s="100">
        <v>12.960362999999999</v>
      </c>
      <c r="N108" s="100">
        <v>23.163598</v>
      </c>
      <c r="O108" s="100">
        <v>42.073723999999999</v>
      </c>
      <c r="P108" s="100">
        <v>81.603019000000003</v>
      </c>
      <c r="Q108" s="100">
        <v>178.44054</v>
      </c>
      <c r="R108" s="100">
        <v>387.03221000000002</v>
      </c>
      <c r="S108" s="100">
        <v>833.70622000000003</v>
      </c>
      <c r="T108" s="100">
        <v>1973.7732000000001</v>
      </c>
      <c r="U108" s="100">
        <v>50.743445999999999</v>
      </c>
      <c r="V108" s="100">
        <v>65.387479999999996</v>
      </c>
      <c r="W108" s="128"/>
      <c r="X108" s="124">
        <v>2001</v>
      </c>
      <c r="Y108" s="100">
        <v>0.16112609999999999</v>
      </c>
      <c r="Z108" s="100">
        <v>0.1530398</v>
      </c>
      <c r="AA108" s="100">
        <v>0</v>
      </c>
      <c r="AB108" s="100">
        <v>0</v>
      </c>
      <c r="AC108" s="100">
        <v>0.47200609999999998</v>
      </c>
      <c r="AD108" s="100">
        <v>0.57182889999999997</v>
      </c>
      <c r="AE108" s="100">
        <v>1.9043733</v>
      </c>
      <c r="AF108" s="100">
        <v>1.6082449000000001</v>
      </c>
      <c r="AG108" s="100">
        <v>4.3229047999999999</v>
      </c>
      <c r="AH108" s="100">
        <v>5.4464788000000004</v>
      </c>
      <c r="AI108" s="100">
        <v>9.0082394000000008</v>
      </c>
      <c r="AJ108" s="100">
        <v>18.677965</v>
      </c>
      <c r="AK108" s="100">
        <v>22.700074999999998</v>
      </c>
      <c r="AL108" s="100">
        <v>51.367328999999998</v>
      </c>
      <c r="AM108" s="100">
        <v>135.91451000000001</v>
      </c>
      <c r="AN108" s="100">
        <v>302.38564000000002</v>
      </c>
      <c r="AO108" s="100">
        <v>751.36203</v>
      </c>
      <c r="AP108" s="100">
        <v>2161.7465000000002</v>
      </c>
      <c r="AQ108" s="100">
        <v>75.096199999999996</v>
      </c>
      <c r="AR108" s="100">
        <v>60.281930000000003</v>
      </c>
      <c r="AS108" s="128"/>
      <c r="AT108" s="124">
        <v>2001</v>
      </c>
      <c r="AU108" s="100">
        <v>0.15702469999999999</v>
      </c>
      <c r="AV108" s="100">
        <v>0.1489732</v>
      </c>
      <c r="AW108" s="100">
        <v>0.14880679999999999</v>
      </c>
      <c r="AX108" s="100">
        <v>0.14925530000000001</v>
      </c>
      <c r="AY108" s="100">
        <v>0.54258139999999999</v>
      </c>
      <c r="AZ108" s="100">
        <v>0.64571299999999998</v>
      </c>
      <c r="BA108" s="100">
        <v>1.9209647000000001</v>
      </c>
      <c r="BB108" s="100">
        <v>1.9554533999999999</v>
      </c>
      <c r="BC108" s="100">
        <v>4.2172137000000003</v>
      </c>
      <c r="BD108" s="100">
        <v>6.3692145</v>
      </c>
      <c r="BE108" s="100">
        <v>10.99084</v>
      </c>
      <c r="BF108" s="100">
        <v>20.958523</v>
      </c>
      <c r="BG108" s="100">
        <v>32.456874999999997</v>
      </c>
      <c r="BH108" s="100">
        <v>66.234153000000006</v>
      </c>
      <c r="BI108" s="100">
        <v>156.13589999999999</v>
      </c>
      <c r="BJ108" s="100">
        <v>339.44108</v>
      </c>
      <c r="BK108" s="100">
        <v>783.35910999999999</v>
      </c>
      <c r="BL108" s="100">
        <v>2103.6889000000001</v>
      </c>
      <c r="BM108" s="100">
        <v>63.015245</v>
      </c>
      <c r="BN108" s="100">
        <v>62.990924999999997</v>
      </c>
      <c r="BO108" s="128"/>
      <c r="BP108" s="124">
        <v>2001</v>
      </c>
    </row>
    <row r="109" spans="1:68">
      <c r="A109" s="128"/>
      <c r="B109" s="125">
        <v>2002</v>
      </c>
      <c r="C109" s="100">
        <v>0.30742599999999998</v>
      </c>
      <c r="D109" s="100">
        <v>0.14560529999999999</v>
      </c>
      <c r="E109" s="100">
        <v>0.14371719999999999</v>
      </c>
      <c r="F109" s="100">
        <v>0.43479139999999999</v>
      </c>
      <c r="G109" s="100">
        <v>1.4952354000000001</v>
      </c>
      <c r="H109" s="100">
        <v>0.73304219999999998</v>
      </c>
      <c r="I109" s="100">
        <v>0.81200249999999996</v>
      </c>
      <c r="J109" s="100">
        <v>2.6086502999999999</v>
      </c>
      <c r="K109" s="100">
        <v>5.2341546000000001</v>
      </c>
      <c r="L109" s="100">
        <v>8.3690732000000008</v>
      </c>
      <c r="M109" s="100">
        <v>13.031661</v>
      </c>
      <c r="N109" s="100">
        <v>20.517178999999999</v>
      </c>
      <c r="O109" s="100">
        <v>41.838234999999997</v>
      </c>
      <c r="P109" s="100">
        <v>80.843112000000005</v>
      </c>
      <c r="Q109" s="100">
        <v>171.52033</v>
      </c>
      <c r="R109" s="100">
        <v>382.61336</v>
      </c>
      <c r="S109" s="100">
        <v>808.21029999999996</v>
      </c>
      <c r="T109" s="100">
        <v>1981.7073</v>
      </c>
      <c r="U109" s="100">
        <v>51.356608999999999</v>
      </c>
      <c r="V109" s="100">
        <v>64.715732000000003</v>
      </c>
      <c r="W109" s="128"/>
      <c r="X109" s="125">
        <v>2002</v>
      </c>
      <c r="Y109" s="100">
        <v>0.161687</v>
      </c>
      <c r="Z109" s="100">
        <v>0.1536941</v>
      </c>
      <c r="AA109" s="100">
        <v>0.15098400000000001</v>
      </c>
      <c r="AB109" s="100">
        <v>0.4532236</v>
      </c>
      <c r="AC109" s="100">
        <v>0</v>
      </c>
      <c r="AD109" s="100">
        <v>0.73344430000000005</v>
      </c>
      <c r="AE109" s="100">
        <v>1.4632018</v>
      </c>
      <c r="AF109" s="100">
        <v>3.1175956999999999</v>
      </c>
      <c r="AG109" s="100">
        <v>4.2358354</v>
      </c>
      <c r="AH109" s="100">
        <v>6.9603045000000003</v>
      </c>
      <c r="AI109" s="100">
        <v>7.3014019000000001</v>
      </c>
      <c r="AJ109" s="100">
        <v>11.653696999999999</v>
      </c>
      <c r="AK109" s="100">
        <v>22.824138999999999</v>
      </c>
      <c r="AL109" s="100">
        <v>51.412275000000001</v>
      </c>
      <c r="AM109" s="100">
        <v>120.70665</v>
      </c>
      <c r="AN109" s="100">
        <v>308.50776000000002</v>
      </c>
      <c r="AO109" s="100">
        <v>762.08667000000003</v>
      </c>
      <c r="AP109" s="100">
        <v>2211.4852000000001</v>
      </c>
      <c r="AQ109" s="100">
        <v>77.028617999999994</v>
      </c>
      <c r="AR109" s="100">
        <v>60.539199000000004</v>
      </c>
      <c r="AS109" s="128"/>
      <c r="AT109" s="125">
        <v>2002</v>
      </c>
      <c r="AU109" s="100">
        <v>0.23639879999999999</v>
      </c>
      <c r="AV109" s="100">
        <v>0.14954039999999999</v>
      </c>
      <c r="AW109" s="100">
        <v>0.147261</v>
      </c>
      <c r="AX109" s="100">
        <v>0.44381619999999999</v>
      </c>
      <c r="AY109" s="100">
        <v>0.76006149999999995</v>
      </c>
      <c r="AZ109" s="100">
        <v>0.73324319999999998</v>
      </c>
      <c r="BA109" s="100">
        <v>1.1404114999999999</v>
      </c>
      <c r="BB109" s="100">
        <v>2.8647548999999999</v>
      </c>
      <c r="BC109" s="100">
        <v>4.7315510999999999</v>
      </c>
      <c r="BD109" s="100">
        <v>7.6602971999999996</v>
      </c>
      <c r="BE109" s="100">
        <v>10.168471</v>
      </c>
      <c r="BF109" s="100">
        <v>16.142439</v>
      </c>
      <c r="BG109" s="100">
        <v>32.408577000000001</v>
      </c>
      <c r="BH109" s="100">
        <v>65.901612</v>
      </c>
      <c r="BI109" s="100">
        <v>144.97415000000001</v>
      </c>
      <c r="BJ109" s="100">
        <v>341.25976000000003</v>
      </c>
      <c r="BK109" s="100">
        <v>780.22465</v>
      </c>
      <c r="BL109" s="100">
        <v>2140.1421</v>
      </c>
      <c r="BM109" s="100">
        <v>64.287587000000002</v>
      </c>
      <c r="BN109" s="100">
        <v>62.985295999999998</v>
      </c>
      <c r="BO109" s="128"/>
      <c r="BP109" s="125">
        <v>2002</v>
      </c>
    </row>
    <row r="110" spans="1:68">
      <c r="A110" s="128"/>
      <c r="B110" s="124">
        <v>2003</v>
      </c>
      <c r="C110" s="100">
        <v>0.61480199999999996</v>
      </c>
      <c r="D110" s="100">
        <v>0.1464985</v>
      </c>
      <c r="E110" s="100">
        <v>0.284389</v>
      </c>
      <c r="F110" s="100">
        <v>0.72082670000000004</v>
      </c>
      <c r="G110" s="100">
        <v>0.87368040000000002</v>
      </c>
      <c r="H110" s="100">
        <v>1.182928</v>
      </c>
      <c r="I110" s="100">
        <v>1.6048701999999999</v>
      </c>
      <c r="J110" s="100">
        <v>2.2195187000000001</v>
      </c>
      <c r="K110" s="100">
        <v>3.3101446999999999</v>
      </c>
      <c r="L110" s="100">
        <v>8.2279695999999998</v>
      </c>
      <c r="M110" s="100">
        <v>10.351471</v>
      </c>
      <c r="N110" s="100">
        <v>20.930561999999998</v>
      </c>
      <c r="O110" s="100">
        <v>34.803452999999998</v>
      </c>
      <c r="P110" s="100">
        <v>71.287015999999994</v>
      </c>
      <c r="Q110" s="100">
        <v>160.42565999999999</v>
      </c>
      <c r="R110" s="100">
        <v>381.31954999999999</v>
      </c>
      <c r="S110" s="100">
        <v>747.44023000000004</v>
      </c>
      <c r="T110" s="100">
        <v>1891.0576000000001</v>
      </c>
      <c r="U110" s="100">
        <v>49.399254999999997</v>
      </c>
      <c r="V110" s="100">
        <v>61.167180000000002</v>
      </c>
      <c r="W110" s="128"/>
      <c r="X110" s="124">
        <v>2003</v>
      </c>
      <c r="Y110" s="100">
        <v>0.32335249999999999</v>
      </c>
      <c r="Z110" s="100">
        <v>0</v>
      </c>
      <c r="AA110" s="100">
        <v>0.44937830000000001</v>
      </c>
      <c r="AB110" s="100">
        <v>0.74994000000000005</v>
      </c>
      <c r="AC110" s="100">
        <v>0.30153999999999997</v>
      </c>
      <c r="AD110" s="100">
        <v>0.74291779999999996</v>
      </c>
      <c r="AE110" s="100">
        <v>0.78820219999999996</v>
      </c>
      <c r="AF110" s="100">
        <v>2.5994103000000002</v>
      </c>
      <c r="AG110" s="100">
        <v>4.1790624000000003</v>
      </c>
      <c r="AH110" s="100">
        <v>8.2513298000000006</v>
      </c>
      <c r="AI110" s="100">
        <v>7.6908050000000001</v>
      </c>
      <c r="AJ110" s="100">
        <v>9.8925947000000001</v>
      </c>
      <c r="AK110" s="100">
        <v>27.386870999999999</v>
      </c>
      <c r="AL110" s="100">
        <v>52.638724000000003</v>
      </c>
      <c r="AM110" s="100">
        <v>119.3343</v>
      </c>
      <c r="AN110" s="100">
        <v>283.94731000000002</v>
      </c>
      <c r="AO110" s="100">
        <v>681.26120000000003</v>
      </c>
      <c r="AP110" s="100">
        <v>2154.7869000000001</v>
      </c>
      <c r="AQ110" s="100">
        <v>74.548430999999994</v>
      </c>
      <c r="AR110" s="100">
        <v>57.916696000000002</v>
      </c>
      <c r="AS110" s="128"/>
      <c r="AT110" s="124">
        <v>2003</v>
      </c>
      <c r="AU110" s="100">
        <v>0.47276259999999998</v>
      </c>
      <c r="AV110" s="100">
        <v>7.5205999999999995E-2</v>
      </c>
      <c r="AW110" s="100">
        <v>0.36473689999999998</v>
      </c>
      <c r="AX110" s="100">
        <v>0.73509519999999995</v>
      </c>
      <c r="AY110" s="100">
        <v>0.59258730000000004</v>
      </c>
      <c r="AZ110" s="100">
        <v>0.96345539999999996</v>
      </c>
      <c r="BA110" s="100">
        <v>1.1928825000000001</v>
      </c>
      <c r="BB110" s="100">
        <v>2.4107805</v>
      </c>
      <c r="BC110" s="100">
        <v>3.7475936999999999</v>
      </c>
      <c r="BD110" s="100">
        <v>8.2397346999999996</v>
      </c>
      <c r="BE110" s="100">
        <v>9.0181889999999996</v>
      </c>
      <c r="BF110" s="100">
        <v>15.469567</v>
      </c>
      <c r="BG110" s="100">
        <v>31.123813999999999</v>
      </c>
      <c r="BH110" s="100">
        <v>61.828493000000002</v>
      </c>
      <c r="BI110" s="100">
        <v>139.00019</v>
      </c>
      <c r="BJ110" s="100">
        <v>327.40449000000001</v>
      </c>
      <c r="BK110" s="100">
        <v>707.53026</v>
      </c>
      <c r="BL110" s="100">
        <v>2072.5463</v>
      </c>
      <c r="BM110" s="100">
        <v>62.066645999999999</v>
      </c>
      <c r="BN110" s="100">
        <v>59.935101000000003</v>
      </c>
      <c r="BO110" s="128"/>
      <c r="BP110" s="124">
        <v>2003</v>
      </c>
    </row>
    <row r="111" spans="1:68">
      <c r="A111" s="128"/>
      <c r="B111" s="125">
        <v>2004</v>
      </c>
      <c r="C111" s="100">
        <v>0.76745739999999996</v>
      </c>
      <c r="D111" s="100">
        <v>0.14717069999999999</v>
      </c>
      <c r="E111" s="100">
        <v>0</v>
      </c>
      <c r="F111" s="100">
        <v>0.14329539999999999</v>
      </c>
      <c r="G111" s="100">
        <v>1.1371857999999999</v>
      </c>
      <c r="H111" s="100">
        <v>0.4443859</v>
      </c>
      <c r="I111" s="100">
        <v>1.0684018</v>
      </c>
      <c r="J111" s="100">
        <v>1.5266519000000001</v>
      </c>
      <c r="K111" s="100">
        <v>5.1351398000000001</v>
      </c>
      <c r="L111" s="100">
        <v>7.4966229999999996</v>
      </c>
      <c r="M111" s="100">
        <v>11.192335999999999</v>
      </c>
      <c r="N111" s="100">
        <v>16.393250999999999</v>
      </c>
      <c r="O111" s="100">
        <v>32.409154000000001</v>
      </c>
      <c r="P111" s="100">
        <v>68.674471999999994</v>
      </c>
      <c r="Q111" s="100">
        <v>153.82549</v>
      </c>
      <c r="R111" s="100">
        <v>361.70308999999997</v>
      </c>
      <c r="S111" s="100">
        <v>739.32416000000001</v>
      </c>
      <c r="T111" s="100">
        <v>1859.8332</v>
      </c>
      <c r="U111" s="100">
        <v>48.767420000000001</v>
      </c>
      <c r="V111" s="100">
        <v>59.396396000000003</v>
      </c>
      <c r="W111" s="128"/>
      <c r="X111" s="125">
        <v>2004</v>
      </c>
      <c r="Y111" s="100">
        <v>0.161636</v>
      </c>
      <c r="Z111" s="100">
        <v>0</v>
      </c>
      <c r="AA111" s="100">
        <v>0</v>
      </c>
      <c r="AB111" s="100">
        <v>0.29849409999999998</v>
      </c>
      <c r="AC111" s="100">
        <v>0.59063690000000002</v>
      </c>
      <c r="AD111" s="100">
        <v>1.3460379</v>
      </c>
      <c r="AE111" s="100">
        <v>0.7891435</v>
      </c>
      <c r="AF111" s="100">
        <v>1.7787313</v>
      </c>
      <c r="AG111" s="100">
        <v>3.2435559999999999</v>
      </c>
      <c r="AH111" s="100">
        <v>5.4368131000000002</v>
      </c>
      <c r="AI111" s="100">
        <v>10.793817000000001</v>
      </c>
      <c r="AJ111" s="100">
        <v>10.863531999999999</v>
      </c>
      <c r="AK111" s="100">
        <v>21.356473000000001</v>
      </c>
      <c r="AL111" s="100">
        <v>51.675414000000004</v>
      </c>
      <c r="AM111" s="100">
        <v>101.86074000000001</v>
      </c>
      <c r="AN111" s="100">
        <v>269.81358999999998</v>
      </c>
      <c r="AO111" s="100">
        <v>673.87280999999996</v>
      </c>
      <c r="AP111" s="100">
        <v>2052.0650000000001</v>
      </c>
      <c r="AQ111" s="100">
        <v>71.885668999999993</v>
      </c>
      <c r="AR111" s="100">
        <v>55.062466000000001</v>
      </c>
      <c r="AS111" s="128"/>
      <c r="AT111" s="125">
        <v>2004</v>
      </c>
      <c r="AU111" s="100">
        <v>0.4723755</v>
      </c>
      <c r="AV111" s="100">
        <v>7.5499399999999994E-2</v>
      </c>
      <c r="AW111" s="100">
        <v>0</v>
      </c>
      <c r="AX111" s="100">
        <v>0.21931600000000001</v>
      </c>
      <c r="AY111" s="100">
        <v>0.86910799999999999</v>
      </c>
      <c r="AZ111" s="100">
        <v>0.89304450000000002</v>
      </c>
      <c r="BA111" s="100">
        <v>0.92770529999999995</v>
      </c>
      <c r="BB111" s="100">
        <v>1.6535884000000001</v>
      </c>
      <c r="BC111" s="100">
        <v>4.1823722999999999</v>
      </c>
      <c r="BD111" s="100">
        <v>6.4592362999999997</v>
      </c>
      <c r="BE111" s="100">
        <v>10.992232</v>
      </c>
      <c r="BF111" s="100">
        <v>13.648611000000001</v>
      </c>
      <c r="BG111" s="100">
        <v>26.917750000000002</v>
      </c>
      <c r="BH111" s="100">
        <v>60.053994000000003</v>
      </c>
      <c r="BI111" s="100">
        <v>126.78619999999999</v>
      </c>
      <c r="BJ111" s="100">
        <v>311.20370000000003</v>
      </c>
      <c r="BK111" s="100">
        <v>700.10562000000004</v>
      </c>
      <c r="BL111" s="100">
        <v>1991.7701999999999</v>
      </c>
      <c r="BM111" s="100">
        <v>60.408206999999997</v>
      </c>
      <c r="BN111" s="100">
        <v>57.449736000000001</v>
      </c>
      <c r="BO111" s="128"/>
      <c r="BP111" s="125">
        <v>2004</v>
      </c>
    </row>
    <row r="112" spans="1:68">
      <c r="A112" s="128"/>
      <c r="B112" s="124">
        <v>2005</v>
      </c>
      <c r="C112" s="100">
        <v>0.76214519999999997</v>
      </c>
      <c r="D112" s="100">
        <v>0.1476143</v>
      </c>
      <c r="E112" s="100">
        <v>0.56260529999999997</v>
      </c>
      <c r="F112" s="100">
        <v>0.56662679999999999</v>
      </c>
      <c r="G112" s="100">
        <v>0.83350230000000003</v>
      </c>
      <c r="H112" s="100">
        <v>0.44073119999999999</v>
      </c>
      <c r="I112" s="100">
        <v>1.7448892</v>
      </c>
      <c r="J112" s="100">
        <v>2.603132</v>
      </c>
      <c r="K112" s="100">
        <v>4.2202551000000001</v>
      </c>
      <c r="L112" s="100">
        <v>6.1154769</v>
      </c>
      <c r="M112" s="100">
        <v>7.8916057999999998</v>
      </c>
      <c r="N112" s="100">
        <v>17.381416999999999</v>
      </c>
      <c r="O112" s="100">
        <v>32.374315000000003</v>
      </c>
      <c r="P112" s="100">
        <v>69.984260000000006</v>
      </c>
      <c r="Q112" s="100">
        <v>132.64250999999999</v>
      </c>
      <c r="R112" s="100">
        <v>324.41791000000001</v>
      </c>
      <c r="S112" s="100">
        <v>711.29866000000004</v>
      </c>
      <c r="T112" s="100">
        <v>1702.3966</v>
      </c>
      <c r="U112" s="100">
        <v>46.588532999999998</v>
      </c>
      <c r="V112" s="100">
        <v>54.964877999999999</v>
      </c>
      <c r="W112" s="128"/>
      <c r="X112" s="124">
        <v>2005</v>
      </c>
      <c r="Y112" s="100">
        <v>0.16090209999999999</v>
      </c>
      <c r="Z112" s="100">
        <v>0</v>
      </c>
      <c r="AA112" s="100">
        <v>0</v>
      </c>
      <c r="AB112" s="100">
        <v>0.29691210000000001</v>
      </c>
      <c r="AC112" s="100">
        <v>0</v>
      </c>
      <c r="AD112" s="100">
        <v>0.74419599999999997</v>
      </c>
      <c r="AE112" s="100">
        <v>0.92655710000000002</v>
      </c>
      <c r="AF112" s="100">
        <v>3.6560199999999998</v>
      </c>
      <c r="AG112" s="100">
        <v>3.8991522999999999</v>
      </c>
      <c r="AH112" s="100">
        <v>5.1940524999999997</v>
      </c>
      <c r="AI112" s="100">
        <v>8.4017476000000002</v>
      </c>
      <c r="AJ112" s="100">
        <v>11.459536</v>
      </c>
      <c r="AK112" s="100">
        <v>17.604952999999998</v>
      </c>
      <c r="AL112" s="100">
        <v>37.180171999999999</v>
      </c>
      <c r="AM112" s="100">
        <v>106.18908</v>
      </c>
      <c r="AN112" s="100">
        <v>239.36591999999999</v>
      </c>
      <c r="AO112" s="100">
        <v>598.92287999999996</v>
      </c>
      <c r="AP112" s="100">
        <v>1912.6799000000001</v>
      </c>
      <c r="AQ112" s="100">
        <v>67.390546000000001</v>
      </c>
      <c r="AR112" s="100">
        <v>50.518104000000001</v>
      </c>
      <c r="AS112" s="128"/>
      <c r="AT112" s="124">
        <v>2005</v>
      </c>
      <c r="AU112" s="100">
        <v>0.46965299999999999</v>
      </c>
      <c r="AV112" s="100">
        <v>7.5697899999999999E-2</v>
      </c>
      <c r="AW112" s="100">
        <v>0.2888481</v>
      </c>
      <c r="AX112" s="100">
        <v>0.43493009999999999</v>
      </c>
      <c r="AY112" s="100">
        <v>0.42413380000000001</v>
      </c>
      <c r="AZ112" s="100">
        <v>0.59147400000000006</v>
      </c>
      <c r="BA112" s="100">
        <v>1.332873</v>
      </c>
      <c r="BB112" s="100">
        <v>3.1326657</v>
      </c>
      <c r="BC112" s="100">
        <v>4.0585319000000002</v>
      </c>
      <c r="BD112" s="100">
        <v>5.6509166999999998</v>
      </c>
      <c r="BE112" s="100">
        <v>8.1481391999999992</v>
      </c>
      <c r="BF112" s="100">
        <v>14.431956</v>
      </c>
      <c r="BG112" s="100">
        <v>25.019085</v>
      </c>
      <c r="BH112" s="100">
        <v>53.387028999999998</v>
      </c>
      <c r="BI112" s="100">
        <v>118.8811</v>
      </c>
      <c r="BJ112" s="100">
        <v>278.02857</v>
      </c>
      <c r="BK112" s="100">
        <v>644.31673999999998</v>
      </c>
      <c r="BL112" s="100">
        <v>1845.5215000000001</v>
      </c>
      <c r="BM112" s="100">
        <v>57.060459999999999</v>
      </c>
      <c r="BN112" s="100">
        <v>52.952572000000004</v>
      </c>
      <c r="BO112" s="128"/>
      <c r="BP112" s="124">
        <v>2005</v>
      </c>
    </row>
    <row r="113" spans="2:68">
      <c r="B113" s="124">
        <v>2006</v>
      </c>
      <c r="C113" s="100">
        <v>0.60199619999999998</v>
      </c>
      <c r="D113" s="100">
        <v>0</v>
      </c>
      <c r="E113" s="100">
        <v>0.1407687</v>
      </c>
      <c r="F113" s="100">
        <v>0.13993530000000001</v>
      </c>
      <c r="G113" s="100">
        <v>0.67896219999999996</v>
      </c>
      <c r="H113" s="100">
        <v>0.4309038</v>
      </c>
      <c r="I113" s="100">
        <v>1.7713151</v>
      </c>
      <c r="J113" s="100">
        <v>2.2668116999999999</v>
      </c>
      <c r="K113" s="100">
        <v>3.9842488999999999</v>
      </c>
      <c r="L113" s="100">
        <v>7.5178514999999999</v>
      </c>
      <c r="M113" s="100">
        <v>12.08663</v>
      </c>
      <c r="N113" s="100">
        <v>15.900931</v>
      </c>
      <c r="O113" s="100">
        <v>31.777913000000002</v>
      </c>
      <c r="P113" s="100">
        <v>56.801077999999997</v>
      </c>
      <c r="Q113" s="100">
        <v>128.51973000000001</v>
      </c>
      <c r="R113" s="100">
        <v>309.60619000000003</v>
      </c>
      <c r="S113" s="100">
        <v>651.42814999999996</v>
      </c>
      <c r="T113" s="100">
        <v>1519.3770999999999</v>
      </c>
      <c r="U113" s="100">
        <v>44.126517</v>
      </c>
      <c r="V113" s="100">
        <v>50.595306999999998</v>
      </c>
      <c r="X113" s="124">
        <v>2006</v>
      </c>
      <c r="Y113" s="100">
        <v>0.47612850000000001</v>
      </c>
      <c r="Z113" s="100">
        <v>0.154941</v>
      </c>
      <c r="AA113" s="100">
        <v>0.29710799999999998</v>
      </c>
      <c r="AB113" s="100">
        <v>0.44243480000000002</v>
      </c>
      <c r="AC113" s="100">
        <v>1.2640148</v>
      </c>
      <c r="AD113" s="100">
        <v>0.72952550000000005</v>
      </c>
      <c r="AE113" s="100">
        <v>1.080751</v>
      </c>
      <c r="AF113" s="100">
        <v>2.5037028000000001</v>
      </c>
      <c r="AG113" s="100">
        <v>2.6195873999999999</v>
      </c>
      <c r="AH113" s="100">
        <v>7.2372477000000002</v>
      </c>
      <c r="AI113" s="100">
        <v>10.772157</v>
      </c>
      <c r="AJ113" s="100">
        <v>11.127041999999999</v>
      </c>
      <c r="AK113" s="100">
        <v>19.265136999999999</v>
      </c>
      <c r="AL113" s="100">
        <v>35.286355999999998</v>
      </c>
      <c r="AM113" s="100">
        <v>102.84475</v>
      </c>
      <c r="AN113" s="100">
        <v>249.08489</v>
      </c>
      <c r="AO113" s="100">
        <v>590.64252999999997</v>
      </c>
      <c r="AP113" s="100">
        <v>1868.3910000000001</v>
      </c>
      <c r="AQ113" s="100">
        <v>67.978150999999997</v>
      </c>
      <c r="AR113" s="100">
        <v>50.182290999999999</v>
      </c>
      <c r="AT113" s="124">
        <v>2006</v>
      </c>
      <c r="AU113" s="100">
        <v>0.54073349999999998</v>
      </c>
      <c r="AV113" s="100">
        <v>7.5511099999999998E-2</v>
      </c>
      <c r="AW113" s="100">
        <v>0.2168349</v>
      </c>
      <c r="AX113" s="100">
        <v>0.28721560000000002</v>
      </c>
      <c r="AY113" s="100">
        <v>0.96656050000000004</v>
      </c>
      <c r="AZ113" s="100">
        <v>0.5790438</v>
      </c>
      <c r="BA113" s="100">
        <v>1.4245555000000001</v>
      </c>
      <c r="BB113" s="100">
        <v>2.3859577999999999</v>
      </c>
      <c r="BC113" s="100">
        <v>3.2971873999999999</v>
      </c>
      <c r="BD113" s="100">
        <v>7.3761682999999998</v>
      </c>
      <c r="BE113" s="100">
        <v>11.425731000000001</v>
      </c>
      <c r="BF113" s="100">
        <v>13.513598999999999</v>
      </c>
      <c r="BG113" s="100">
        <v>25.540565999999998</v>
      </c>
      <c r="BH113" s="100">
        <v>45.91778</v>
      </c>
      <c r="BI113" s="100">
        <v>115.19999</v>
      </c>
      <c r="BJ113" s="100">
        <v>276.76103999999998</v>
      </c>
      <c r="BK113" s="100">
        <v>615.53714000000002</v>
      </c>
      <c r="BL113" s="100">
        <v>1755.2998</v>
      </c>
      <c r="BM113" s="100">
        <v>56.129378000000003</v>
      </c>
      <c r="BN113" s="100">
        <v>51.044153000000001</v>
      </c>
      <c r="BP113" s="124">
        <v>2006</v>
      </c>
    </row>
    <row r="114" spans="2:68">
      <c r="B114" s="124">
        <v>2007</v>
      </c>
      <c r="C114" s="100">
        <v>0.87431570000000003</v>
      </c>
      <c r="D114" s="100">
        <v>0</v>
      </c>
      <c r="E114" s="100">
        <v>0</v>
      </c>
      <c r="F114" s="100">
        <v>0.13706309999999999</v>
      </c>
      <c r="G114" s="100">
        <v>0.26398250000000001</v>
      </c>
      <c r="H114" s="100">
        <v>0.41521000000000002</v>
      </c>
      <c r="I114" s="100">
        <v>1.1015309</v>
      </c>
      <c r="J114" s="100">
        <v>1.6829307</v>
      </c>
      <c r="K114" s="100">
        <v>4.0169569000000003</v>
      </c>
      <c r="L114" s="100">
        <v>7.7571425999999999</v>
      </c>
      <c r="M114" s="100">
        <v>12.025259</v>
      </c>
      <c r="N114" s="100">
        <v>16.622233999999999</v>
      </c>
      <c r="O114" s="100">
        <v>29.504550999999999</v>
      </c>
      <c r="P114" s="100">
        <v>57.917293999999998</v>
      </c>
      <c r="Q114" s="100">
        <v>114.17043</v>
      </c>
      <c r="R114" s="100">
        <v>301.18684000000002</v>
      </c>
      <c r="S114" s="100">
        <v>594.54917999999998</v>
      </c>
      <c r="T114" s="100">
        <v>1540.7084</v>
      </c>
      <c r="U114" s="100">
        <v>43.685136</v>
      </c>
      <c r="V114" s="100">
        <v>49.101739999999999</v>
      </c>
      <c r="X114" s="124">
        <v>2007</v>
      </c>
      <c r="Y114" s="100">
        <v>0.46137660000000003</v>
      </c>
      <c r="Z114" s="100">
        <v>0.30897960000000002</v>
      </c>
      <c r="AA114" s="100">
        <v>0.1486092</v>
      </c>
      <c r="AB114" s="100">
        <v>1.1575245999999999</v>
      </c>
      <c r="AC114" s="100">
        <v>0.68916560000000004</v>
      </c>
      <c r="AD114" s="100">
        <v>0.42343459999999999</v>
      </c>
      <c r="AE114" s="100">
        <v>1.3683221999999999</v>
      </c>
      <c r="AF114" s="100">
        <v>1.6598082999999999</v>
      </c>
      <c r="AG114" s="100">
        <v>3.6968673999999999</v>
      </c>
      <c r="AH114" s="100">
        <v>5.6419192000000002</v>
      </c>
      <c r="AI114" s="100">
        <v>9.1151108000000001</v>
      </c>
      <c r="AJ114" s="100">
        <v>10.18257</v>
      </c>
      <c r="AK114" s="100">
        <v>21.275099999999998</v>
      </c>
      <c r="AL114" s="100">
        <v>40.890166999999998</v>
      </c>
      <c r="AM114" s="100">
        <v>91.885182999999998</v>
      </c>
      <c r="AN114" s="100">
        <v>232.81630000000001</v>
      </c>
      <c r="AO114" s="100">
        <v>541.41423999999995</v>
      </c>
      <c r="AP114" s="100">
        <v>1840.7429999999999</v>
      </c>
      <c r="AQ114" s="100">
        <v>66.660391000000004</v>
      </c>
      <c r="AR114" s="100">
        <v>48.209775</v>
      </c>
      <c r="AT114" s="124">
        <v>2007</v>
      </c>
      <c r="AU114" s="100">
        <v>0.67341130000000005</v>
      </c>
      <c r="AV114" s="100">
        <v>0.15065190000000001</v>
      </c>
      <c r="AW114" s="100">
        <v>7.2316099999999994E-2</v>
      </c>
      <c r="AX114" s="100">
        <v>0.63348119999999997</v>
      </c>
      <c r="AY114" s="100">
        <v>0.47197129999999998</v>
      </c>
      <c r="AZ114" s="100">
        <v>0.41928189999999999</v>
      </c>
      <c r="BA114" s="100">
        <v>1.235344</v>
      </c>
      <c r="BB114" s="100">
        <v>1.6712895000000001</v>
      </c>
      <c r="BC114" s="100">
        <v>3.8557882000000001</v>
      </c>
      <c r="BD114" s="100">
        <v>6.6894061999999996</v>
      </c>
      <c r="BE114" s="100">
        <v>10.560370000000001</v>
      </c>
      <c r="BF114" s="100">
        <v>13.395068</v>
      </c>
      <c r="BG114" s="100">
        <v>25.398775000000001</v>
      </c>
      <c r="BH114" s="100">
        <v>49.335655000000003</v>
      </c>
      <c r="BI114" s="100">
        <v>102.61665000000001</v>
      </c>
      <c r="BJ114" s="100">
        <v>264.1909</v>
      </c>
      <c r="BK114" s="100">
        <v>563.42621999999994</v>
      </c>
      <c r="BL114" s="100">
        <v>1742.027</v>
      </c>
      <c r="BM114" s="100">
        <v>55.239142999999999</v>
      </c>
      <c r="BN114" s="100">
        <v>49.185367999999997</v>
      </c>
      <c r="BP114" s="124">
        <v>2007</v>
      </c>
    </row>
    <row r="115" spans="2:68">
      <c r="B115" s="124">
        <v>2008</v>
      </c>
      <c r="C115" s="100">
        <v>0.98556569999999999</v>
      </c>
      <c r="D115" s="100">
        <v>0.14626919999999999</v>
      </c>
      <c r="E115" s="100">
        <v>0</v>
      </c>
      <c r="F115" s="100">
        <v>0.67226260000000004</v>
      </c>
      <c r="G115" s="100">
        <v>0.25544840000000002</v>
      </c>
      <c r="H115" s="100">
        <v>1.3164009000000001</v>
      </c>
      <c r="I115" s="100">
        <v>2.1977840999999998</v>
      </c>
      <c r="J115" s="100">
        <v>2.6624574000000001</v>
      </c>
      <c r="K115" s="100">
        <v>4.9688574000000001</v>
      </c>
      <c r="L115" s="100">
        <v>6.9553440999999996</v>
      </c>
      <c r="M115" s="100">
        <v>10.81697</v>
      </c>
      <c r="N115" s="100">
        <v>15.682074999999999</v>
      </c>
      <c r="O115" s="100">
        <v>27.860775</v>
      </c>
      <c r="P115" s="100">
        <v>59.867561000000002</v>
      </c>
      <c r="Q115" s="100">
        <v>118.67923</v>
      </c>
      <c r="R115" s="100">
        <v>278.28687000000002</v>
      </c>
      <c r="S115" s="100">
        <v>593.56451000000004</v>
      </c>
      <c r="T115" s="100">
        <v>1603.8588</v>
      </c>
      <c r="U115" s="100">
        <v>44.769010999999999</v>
      </c>
      <c r="V115" s="100">
        <v>49.646678000000001</v>
      </c>
      <c r="X115" s="124">
        <v>2008</v>
      </c>
      <c r="Y115" s="100">
        <v>0.89174109999999995</v>
      </c>
      <c r="Z115" s="100">
        <v>0.15360699999999999</v>
      </c>
      <c r="AA115" s="100">
        <v>0.297259</v>
      </c>
      <c r="AB115" s="100">
        <v>0</v>
      </c>
      <c r="AC115" s="100">
        <v>0.26902510000000002</v>
      </c>
      <c r="AD115" s="100">
        <v>0.54027700000000001</v>
      </c>
      <c r="AE115" s="100">
        <v>1.5061519000000001</v>
      </c>
      <c r="AF115" s="100">
        <v>2.2477298000000001</v>
      </c>
      <c r="AG115" s="100">
        <v>4.6371681000000002</v>
      </c>
      <c r="AH115" s="100">
        <v>5.2847378000000003</v>
      </c>
      <c r="AI115" s="100">
        <v>6.3878716000000004</v>
      </c>
      <c r="AJ115" s="100">
        <v>11.140733000000001</v>
      </c>
      <c r="AK115" s="100">
        <v>22.234655</v>
      </c>
      <c r="AL115" s="100">
        <v>37.957684</v>
      </c>
      <c r="AM115" s="100">
        <v>86.710130000000007</v>
      </c>
      <c r="AN115" s="100">
        <v>237.64949999999999</v>
      </c>
      <c r="AO115" s="100">
        <v>578.93510000000003</v>
      </c>
      <c r="AP115" s="100">
        <v>1834.0744999999999</v>
      </c>
      <c r="AQ115" s="100">
        <v>67.864525999999998</v>
      </c>
      <c r="AR115" s="100">
        <v>48.550131999999998</v>
      </c>
      <c r="AT115" s="124">
        <v>2008</v>
      </c>
      <c r="AU115" s="100">
        <v>0.93992229999999999</v>
      </c>
      <c r="AV115" s="100">
        <v>0.14984829999999999</v>
      </c>
      <c r="AW115" s="100">
        <v>0.1446006</v>
      </c>
      <c r="AX115" s="100">
        <v>0.34539639999999999</v>
      </c>
      <c r="AY115" s="100">
        <v>0.26206099999999999</v>
      </c>
      <c r="AZ115" s="100">
        <v>0.93332839999999995</v>
      </c>
      <c r="BA115" s="100">
        <v>1.851415</v>
      </c>
      <c r="BB115" s="100">
        <v>2.4535200000000001</v>
      </c>
      <c r="BC115" s="100">
        <v>4.8018919000000002</v>
      </c>
      <c r="BD115" s="100">
        <v>6.1125369999999997</v>
      </c>
      <c r="BE115" s="100">
        <v>8.5848270000000007</v>
      </c>
      <c r="BF115" s="100">
        <v>13.400651999999999</v>
      </c>
      <c r="BG115" s="100">
        <v>25.053349999999998</v>
      </c>
      <c r="BH115" s="100">
        <v>48.841819999999998</v>
      </c>
      <c r="BI115" s="100">
        <v>102.14675</v>
      </c>
      <c r="BJ115" s="100">
        <v>256.339</v>
      </c>
      <c r="BK115" s="100">
        <v>585.05808000000002</v>
      </c>
      <c r="BL115" s="100">
        <v>1757.4512999999999</v>
      </c>
      <c r="BM115" s="100">
        <v>56.373890000000003</v>
      </c>
      <c r="BN115" s="100">
        <v>49.538370999999998</v>
      </c>
      <c r="BP115" s="124">
        <v>2008</v>
      </c>
    </row>
    <row r="116" spans="2:68">
      <c r="B116" s="124">
        <v>2009</v>
      </c>
      <c r="C116" s="100">
        <v>1.0929424999999999</v>
      </c>
      <c r="D116" s="100">
        <v>0</v>
      </c>
      <c r="E116" s="100">
        <v>0.1405274</v>
      </c>
      <c r="F116" s="100">
        <v>0.66538730000000001</v>
      </c>
      <c r="G116" s="100">
        <v>0.12290719999999999</v>
      </c>
      <c r="H116" s="100">
        <v>0.87356520000000004</v>
      </c>
      <c r="I116" s="100">
        <v>1.3544464000000001</v>
      </c>
      <c r="J116" s="100">
        <v>2.3861222999999998</v>
      </c>
      <c r="K116" s="100">
        <v>3.0648278000000002</v>
      </c>
      <c r="L116" s="100">
        <v>7.1388242000000002</v>
      </c>
      <c r="M116" s="100">
        <v>13.396943</v>
      </c>
      <c r="N116" s="100">
        <v>17.83351</v>
      </c>
      <c r="O116" s="100">
        <v>25.539345999999998</v>
      </c>
      <c r="P116" s="100">
        <v>50.188321999999999</v>
      </c>
      <c r="Q116" s="100">
        <v>114.06314</v>
      </c>
      <c r="R116" s="100">
        <v>260.15784000000002</v>
      </c>
      <c r="S116" s="100">
        <v>543.19596000000001</v>
      </c>
      <c r="T116" s="100">
        <v>1445.8860999999999</v>
      </c>
      <c r="U116" s="100">
        <v>41.774695000000001</v>
      </c>
      <c r="V116" s="100">
        <v>45.589356000000002</v>
      </c>
      <c r="X116" s="124">
        <v>2009</v>
      </c>
      <c r="Y116" s="100">
        <v>0.28830280000000003</v>
      </c>
      <c r="Z116" s="100">
        <v>0.15241250000000001</v>
      </c>
      <c r="AA116" s="100">
        <v>0.14822479999999999</v>
      </c>
      <c r="AB116" s="100">
        <v>0.28129549999999998</v>
      </c>
      <c r="AC116" s="100">
        <v>0.26050010000000001</v>
      </c>
      <c r="AD116" s="100">
        <v>0.51546720000000001</v>
      </c>
      <c r="AE116" s="100">
        <v>1.4903776</v>
      </c>
      <c r="AF116" s="100">
        <v>0.86632699999999996</v>
      </c>
      <c r="AG116" s="100">
        <v>2.3634050000000002</v>
      </c>
      <c r="AH116" s="100">
        <v>4.7194178999999998</v>
      </c>
      <c r="AI116" s="100">
        <v>8.3221793000000002</v>
      </c>
      <c r="AJ116" s="100">
        <v>11.11238</v>
      </c>
      <c r="AK116" s="100">
        <v>20.587451999999999</v>
      </c>
      <c r="AL116" s="100">
        <v>29.162953999999999</v>
      </c>
      <c r="AM116" s="100">
        <v>81.276236999999995</v>
      </c>
      <c r="AN116" s="100">
        <v>202.01608999999999</v>
      </c>
      <c r="AO116" s="100">
        <v>504.35099000000002</v>
      </c>
      <c r="AP116" s="100">
        <v>1682.8951</v>
      </c>
      <c r="AQ116" s="100">
        <v>61.556227</v>
      </c>
      <c r="AR116" s="100">
        <v>43.480524000000003</v>
      </c>
      <c r="AT116" s="124">
        <v>2009</v>
      </c>
      <c r="AU116" s="100">
        <v>0.70141770000000003</v>
      </c>
      <c r="AV116" s="100">
        <v>7.4288699999999999E-2</v>
      </c>
      <c r="AW116" s="100">
        <v>0.1442735</v>
      </c>
      <c r="AX116" s="100">
        <v>0.47865279999999999</v>
      </c>
      <c r="AY116" s="100">
        <v>0.18970819999999999</v>
      </c>
      <c r="AZ116" s="100">
        <v>0.69739030000000002</v>
      </c>
      <c r="BA116" s="100">
        <v>1.4224009</v>
      </c>
      <c r="BB116" s="100">
        <v>1.6206647000000001</v>
      </c>
      <c r="BC116" s="100">
        <v>2.7115271999999999</v>
      </c>
      <c r="BD116" s="100">
        <v>5.9185682000000002</v>
      </c>
      <c r="BE116" s="100">
        <v>10.838539000000001</v>
      </c>
      <c r="BF116" s="100">
        <v>14.450283000000001</v>
      </c>
      <c r="BG116" s="100">
        <v>23.066555999999999</v>
      </c>
      <c r="BH116" s="100">
        <v>39.613657000000003</v>
      </c>
      <c r="BI116" s="100">
        <v>97.163302000000002</v>
      </c>
      <c r="BJ116" s="100">
        <v>228.83127999999999</v>
      </c>
      <c r="BK116" s="100">
        <v>520.75192000000004</v>
      </c>
      <c r="BL116" s="100">
        <v>1603.0785000000001</v>
      </c>
      <c r="BM116" s="100">
        <v>51.706524999999999</v>
      </c>
      <c r="BN116" s="100">
        <v>44.930169999999997</v>
      </c>
      <c r="BP116" s="124">
        <v>2009</v>
      </c>
    </row>
    <row r="117" spans="2:68">
      <c r="B117" s="124">
        <v>2010</v>
      </c>
      <c r="C117" s="100">
        <v>0.40197129999999998</v>
      </c>
      <c r="D117" s="100">
        <v>0</v>
      </c>
      <c r="E117" s="100">
        <v>0</v>
      </c>
      <c r="F117" s="100">
        <v>0.40036250000000001</v>
      </c>
      <c r="G117" s="100">
        <v>0.48539680000000002</v>
      </c>
      <c r="H117" s="100">
        <v>1.0891017999999999</v>
      </c>
      <c r="I117" s="100">
        <v>1.2006787999999999</v>
      </c>
      <c r="J117" s="100">
        <v>2.5179181000000002</v>
      </c>
      <c r="K117" s="100">
        <v>3.9326004999999999</v>
      </c>
      <c r="L117" s="100">
        <v>5.0612082000000003</v>
      </c>
      <c r="M117" s="100">
        <v>8.4282781</v>
      </c>
      <c r="N117" s="100">
        <v>14.180527</v>
      </c>
      <c r="O117" s="100">
        <v>25.124029</v>
      </c>
      <c r="P117" s="100">
        <v>50.527324</v>
      </c>
      <c r="Q117" s="100">
        <v>109.87414</v>
      </c>
      <c r="R117" s="100">
        <v>219.89021</v>
      </c>
      <c r="S117" s="100">
        <v>530.23919999999998</v>
      </c>
      <c r="T117" s="100">
        <v>1336.7887000000001</v>
      </c>
      <c r="U117" s="100">
        <v>39.488208999999998</v>
      </c>
      <c r="V117" s="100">
        <v>42.020363000000003</v>
      </c>
      <c r="X117" s="124">
        <v>2010</v>
      </c>
      <c r="Y117" s="100">
        <v>0.56521920000000003</v>
      </c>
      <c r="Z117" s="100">
        <v>0.3019907</v>
      </c>
      <c r="AA117" s="100">
        <v>0.14826130000000001</v>
      </c>
      <c r="AB117" s="100">
        <v>0.14070099999999999</v>
      </c>
      <c r="AC117" s="100">
        <v>0.25608649999999999</v>
      </c>
      <c r="AD117" s="100">
        <v>0.74916939999999999</v>
      </c>
      <c r="AE117" s="100">
        <v>1.0686315</v>
      </c>
      <c r="AF117" s="100">
        <v>2.1085558999999998</v>
      </c>
      <c r="AG117" s="100">
        <v>4.6496729999999999</v>
      </c>
      <c r="AH117" s="100">
        <v>6.1205987000000004</v>
      </c>
      <c r="AI117" s="100">
        <v>8.5501521</v>
      </c>
      <c r="AJ117" s="100">
        <v>10.763674999999999</v>
      </c>
      <c r="AK117" s="100">
        <v>17.745159000000001</v>
      </c>
      <c r="AL117" s="100">
        <v>38.280316999999997</v>
      </c>
      <c r="AM117" s="100">
        <v>81.194023000000001</v>
      </c>
      <c r="AN117" s="100">
        <v>190.17379</v>
      </c>
      <c r="AO117" s="100">
        <v>470.37139000000002</v>
      </c>
      <c r="AP117" s="100">
        <v>1683.8554999999999</v>
      </c>
      <c r="AQ117" s="100">
        <v>62.084691999999997</v>
      </c>
      <c r="AR117" s="100">
        <v>43.165221000000003</v>
      </c>
      <c r="AT117" s="124">
        <v>2010</v>
      </c>
      <c r="AU117" s="100">
        <v>0.48142659999999998</v>
      </c>
      <c r="AV117" s="100">
        <v>0.14703910000000001</v>
      </c>
      <c r="AW117" s="100">
        <v>7.2228000000000001E-2</v>
      </c>
      <c r="AX117" s="100">
        <v>0.27396359999999997</v>
      </c>
      <c r="AY117" s="100">
        <v>0.37381920000000002</v>
      </c>
      <c r="AZ117" s="100">
        <v>0.92179719999999998</v>
      </c>
      <c r="BA117" s="100">
        <v>1.1346972</v>
      </c>
      <c r="BB117" s="100">
        <v>2.3117111000000001</v>
      </c>
      <c r="BC117" s="100">
        <v>4.2937944000000003</v>
      </c>
      <c r="BD117" s="100">
        <v>5.5955605999999998</v>
      </c>
      <c r="BE117" s="100">
        <v>8.4897606000000003</v>
      </c>
      <c r="BF117" s="100">
        <v>12.457935000000001</v>
      </c>
      <c r="BG117" s="100">
        <v>21.433643</v>
      </c>
      <c r="BH117" s="100">
        <v>44.363961000000003</v>
      </c>
      <c r="BI117" s="100">
        <v>95.191616999999994</v>
      </c>
      <c r="BJ117" s="100">
        <v>203.88936000000001</v>
      </c>
      <c r="BK117" s="100">
        <v>495.89915999999999</v>
      </c>
      <c r="BL117" s="100">
        <v>1565.7253000000001</v>
      </c>
      <c r="BM117" s="100">
        <v>50.835726000000001</v>
      </c>
      <c r="BN117" s="100">
        <v>43.231363000000002</v>
      </c>
      <c r="BP117" s="124">
        <v>2010</v>
      </c>
    </row>
    <row r="118" spans="2:68">
      <c r="B118" s="124">
        <v>2011</v>
      </c>
      <c r="C118" s="100">
        <v>0.26719140000000002</v>
      </c>
      <c r="D118" s="100">
        <v>0.14040900000000001</v>
      </c>
      <c r="E118" s="100">
        <v>0.14053959999999999</v>
      </c>
      <c r="F118" s="100">
        <v>0.26788139999999999</v>
      </c>
      <c r="G118" s="100">
        <v>0.48574929999999999</v>
      </c>
      <c r="H118" s="100">
        <v>0.71336509999999997</v>
      </c>
      <c r="I118" s="100">
        <v>0.6500167</v>
      </c>
      <c r="J118" s="100">
        <v>2.0455022</v>
      </c>
      <c r="K118" s="100">
        <v>3.6860596000000001</v>
      </c>
      <c r="L118" s="100">
        <v>6.1506489999999996</v>
      </c>
      <c r="M118" s="100">
        <v>9.0586201000000006</v>
      </c>
      <c r="N118" s="100">
        <v>15.859374000000001</v>
      </c>
      <c r="O118" s="100">
        <v>27.814226999999999</v>
      </c>
      <c r="P118" s="100">
        <v>40.906435999999999</v>
      </c>
      <c r="Q118" s="100">
        <v>104.39524</v>
      </c>
      <c r="R118" s="100">
        <v>236.44504000000001</v>
      </c>
      <c r="S118" s="100">
        <v>494.30137000000002</v>
      </c>
      <c r="T118" s="100">
        <v>1329.5463</v>
      </c>
      <c r="U118" s="100">
        <v>39.790492</v>
      </c>
      <c r="V118" s="100">
        <v>41.43206</v>
      </c>
      <c r="X118" s="124">
        <v>2011</v>
      </c>
      <c r="Y118" s="100">
        <v>0.2818541</v>
      </c>
      <c r="Z118" s="100">
        <v>0</v>
      </c>
      <c r="AA118" s="100">
        <v>0.14785860000000001</v>
      </c>
      <c r="AB118" s="100">
        <v>0.42441220000000002</v>
      </c>
      <c r="AC118" s="100">
        <v>0.38061739999999999</v>
      </c>
      <c r="AD118" s="100">
        <v>0.4895446</v>
      </c>
      <c r="AE118" s="100">
        <v>1.303866</v>
      </c>
      <c r="AF118" s="100">
        <v>1.1367856000000001</v>
      </c>
      <c r="AG118" s="100">
        <v>2.9981412000000001</v>
      </c>
      <c r="AH118" s="100">
        <v>5.5291953999999999</v>
      </c>
      <c r="AI118" s="100">
        <v>10.603948000000001</v>
      </c>
      <c r="AJ118" s="100">
        <v>9.1998504000000008</v>
      </c>
      <c r="AK118" s="100">
        <v>16.590706999999998</v>
      </c>
      <c r="AL118" s="100">
        <v>29.166240999999999</v>
      </c>
      <c r="AM118" s="100">
        <v>76.139048000000003</v>
      </c>
      <c r="AN118" s="100">
        <v>180.04201</v>
      </c>
      <c r="AO118" s="100">
        <v>465.16215999999997</v>
      </c>
      <c r="AP118" s="100">
        <v>1639.4682</v>
      </c>
      <c r="AQ118" s="100">
        <v>60.783529000000001</v>
      </c>
      <c r="AR118" s="100">
        <v>41.465353</v>
      </c>
      <c r="AT118" s="124">
        <v>2011</v>
      </c>
      <c r="AU118" s="100">
        <v>0.27432699999999999</v>
      </c>
      <c r="AV118" s="100">
        <v>7.2065100000000007E-2</v>
      </c>
      <c r="AW118" s="100">
        <v>0.14410619999999999</v>
      </c>
      <c r="AX118" s="100">
        <v>0.34400700000000001</v>
      </c>
      <c r="AY118" s="100">
        <v>0.434334</v>
      </c>
      <c r="AZ118" s="100">
        <v>0.60307449999999996</v>
      </c>
      <c r="BA118" s="100">
        <v>0.97646010000000005</v>
      </c>
      <c r="BB118" s="100">
        <v>1.5884008999999999</v>
      </c>
      <c r="BC118" s="100">
        <v>3.3391210999999998</v>
      </c>
      <c r="BD118" s="100">
        <v>5.8371928999999998</v>
      </c>
      <c r="BE118" s="100">
        <v>9.8389424999999999</v>
      </c>
      <c r="BF118" s="100">
        <v>12.500064999999999</v>
      </c>
      <c r="BG118" s="100">
        <v>22.185970999999999</v>
      </c>
      <c r="BH118" s="100">
        <v>35.000942999999999</v>
      </c>
      <c r="BI118" s="100">
        <v>90.013206999999994</v>
      </c>
      <c r="BJ118" s="100">
        <v>206.14642000000001</v>
      </c>
      <c r="BK118" s="100">
        <v>477.66827999999998</v>
      </c>
      <c r="BL118" s="100">
        <v>1532.6791000000001</v>
      </c>
      <c r="BM118" s="100">
        <v>50.335667000000001</v>
      </c>
      <c r="BN118" s="100">
        <v>42.003847999999998</v>
      </c>
      <c r="BP118" s="124">
        <v>2011</v>
      </c>
    </row>
    <row r="119" spans="2:68">
      <c r="B119" s="124">
        <v>2012</v>
      </c>
      <c r="C119" s="100">
        <v>0.65397519999999998</v>
      </c>
      <c r="D119" s="100">
        <v>0</v>
      </c>
      <c r="E119" s="100">
        <v>0.28037040000000002</v>
      </c>
      <c r="F119" s="100">
        <v>0</v>
      </c>
      <c r="G119" s="100">
        <v>0.36186610000000002</v>
      </c>
      <c r="H119" s="100">
        <v>0.46558080000000002</v>
      </c>
      <c r="I119" s="100">
        <v>0.75141270000000004</v>
      </c>
      <c r="J119" s="100">
        <v>1.4196186</v>
      </c>
      <c r="K119" s="100">
        <v>3.8258616000000001</v>
      </c>
      <c r="L119" s="100">
        <v>5.2673857000000002</v>
      </c>
      <c r="M119" s="100">
        <v>12.8645</v>
      </c>
      <c r="N119" s="100">
        <v>15.243271</v>
      </c>
      <c r="O119" s="100">
        <v>24.334821000000002</v>
      </c>
      <c r="P119" s="100">
        <v>41.926493000000001</v>
      </c>
      <c r="Q119" s="100">
        <v>96.750372999999996</v>
      </c>
      <c r="R119" s="100">
        <v>192.33864</v>
      </c>
      <c r="S119" s="100">
        <v>473.23523</v>
      </c>
      <c r="T119" s="100">
        <v>1225.4150999999999</v>
      </c>
      <c r="U119" s="100">
        <v>37.550308999999999</v>
      </c>
      <c r="V119" s="100">
        <v>38.220354</v>
      </c>
      <c r="X119" s="124">
        <v>2012</v>
      </c>
      <c r="Y119" s="100">
        <v>0.27594200000000002</v>
      </c>
      <c r="Z119" s="100">
        <v>0.1448604</v>
      </c>
      <c r="AA119" s="100">
        <v>0.14743609999999999</v>
      </c>
      <c r="AB119" s="100">
        <v>0.42310789999999998</v>
      </c>
      <c r="AC119" s="100">
        <v>0</v>
      </c>
      <c r="AD119" s="100">
        <v>0.47765809999999997</v>
      </c>
      <c r="AE119" s="100">
        <v>1.1354203</v>
      </c>
      <c r="AF119" s="100">
        <v>2.4312407</v>
      </c>
      <c r="AG119" s="100">
        <v>4.7258234999999997</v>
      </c>
      <c r="AH119" s="100">
        <v>5.6898635999999998</v>
      </c>
      <c r="AI119" s="100">
        <v>7.2755903000000002</v>
      </c>
      <c r="AJ119" s="100">
        <v>11.008207000000001</v>
      </c>
      <c r="AK119" s="100">
        <v>15.264002</v>
      </c>
      <c r="AL119" s="100">
        <v>32.584029999999998</v>
      </c>
      <c r="AM119" s="100">
        <v>66.86318</v>
      </c>
      <c r="AN119" s="100">
        <v>180.91464999999999</v>
      </c>
      <c r="AO119" s="100">
        <v>440.976</v>
      </c>
      <c r="AP119" s="100">
        <v>1497.9259</v>
      </c>
      <c r="AQ119" s="100">
        <v>57.264592</v>
      </c>
      <c r="AR119" s="100">
        <v>38.986424</v>
      </c>
      <c r="AT119" s="124">
        <v>2012</v>
      </c>
      <c r="AU119" s="100">
        <v>0.47000530000000001</v>
      </c>
      <c r="AV119" s="100">
        <v>7.0443400000000003E-2</v>
      </c>
      <c r="AW119" s="100">
        <v>0.21557889999999999</v>
      </c>
      <c r="AX119" s="100">
        <v>0.20552519999999999</v>
      </c>
      <c r="AY119" s="100">
        <v>0.18473690000000001</v>
      </c>
      <c r="AZ119" s="100">
        <v>0.47154210000000002</v>
      </c>
      <c r="BA119" s="100">
        <v>0.94271199999999999</v>
      </c>
      <c r="BB119" s="100">
        <v>1.9275869999999999</v>
      </c>
      <c r="BC119" s="100">
        <v>4.2799633999999998</v>
      </c>
      <c r="BD119" s="100">
        <v>5.4805424</v>
      </c>
      <c r="BE119" s="100">
        <v>10.041281</v>
      </c>
      <c r="BF119" s="100">
        <v>13.102975000000001</v>
      </c>
      <c r="BG119" s="100">
        <v>19.771080000000001</v>
      </c>
      <c r="BH119" s="100">
        <v>37.220770999999999</v>
      </c>
      <c r="BI119" s="100">
        <v>81.543502000000004</v>
      </c>
      <c r="BJ119" s="100">
        <v>186.24347</v>
      </c>
      <c r="BK119" s="100">
        <v>454.92169999999999</v>
      </c>
      <c r="BL119" s="100">
        <v>1402.6796999999999</v>
      </c>
      <c r="BM119" s="100">
        <v>47.451951000000001</v>
      </c>
      <c r="BN119" s="100">
        <v>39.102823000000001</v>
      </c>
      <c r="BP119" s="124">
        <v>2012</v>
      </c>
    </row>
    <row r="120" spans="2:68">
      <c r="B120" s="124">
        <v>2013</v>
      </c>
      <c r="C120" s="100">
        <v>0.25661590000000001</v>
      </c>
      <c r="D120" s="100">
        <v>0.133746</v>
      </c>
      <c r="E120" s="100">
        <v>0</v>
      </c>
      <c r="F120" s="100">
        <v>0.13247880000000001</v>
      </c>
      <c r="G120" s="100">
        <v>0.239034</v>
      </c>
      <c r="H120" s="100">
        <v>0</v>
      </c>
      <c r="I120" s="100">
        <v>1.0826495</v>
      </c>
      <c r="J120" s="100">
        <v>1.42235</v>
      </c>
      <c r="K120" s="100">
        <v>4.1333064000000004</v>
      </c>
      <c r="L120" s="100">
        <v>5.2753676</v>
      </c>
      <c r="M120" s="100">
        <v>8.1084545000000006</v>
      </c>
      <c r="N120" s="100">
        <v>12.501853000000001</v>
      </c>
      <c r="O120" s="100">
        <v>21.327411999999999</v>
      </c>
      <c r="P120" s="100">
        <v>44.746650000000002</v>
      </c>
      <c r="Q120" s="100">
        <v>86.076029000000005</v>
      </c>
      <c r="R120" s="100">
        <v>188.07829000000001</v>
      </c>
      <c r="S120" s="100">
        <v>433.43016999999998</v>
      </c>
      <c r="T120" s="100">
        <v>1199.4639999999999</v>
      </c>
      <c r="U120" s="100">
        <v>36.312792999999999</v>
      </c>
      <c r="V120" s="100">
        <v>36.214727000000003</v>
      </c>
      <c r="X120" s="124">
        <v>2013</v>
      </c>
      <c r="Y120" s="100">
        <v>0.27107690000000001</v>
      </c>
      <c r="Z120" s="100">
        <v>0.14137849999999999</v>
      </c>
      <c r="AA120" s="100">
        <v>0</v>
      </c>
      <c r="AB120" s="100">
        <v>0.28096749999999998</v>
      </c>
      <c r="AC120" s="100">
        <v>0</v>
      </c>
      <c r="AD120" s="100">
        <v>0.35148679999999999</v>
      </c>
      <c r="AE120" s="100">
        <v>0.97189879999999995</v>
      </c>
      <c r="AF120" s="100">
        <v>1.2840927</v>
      </c>
      <c r="AG120" s="100">
        <v>2.8607187999999999</v>
      </c>
      <c r="AH120" s="100">
        <v>6.3489430999999996</v>
      </c>
      <c r="AI120" s="100">
        <v>8.3121799000000003</v>
      </c>
      <c r="AJ120" s="100">
        <v>9.3500841999999995</v>
      </c>
      <c r="AK120" s="100">
        <v>16.113977999999999</v>
      </c>
      <c r="AL120" s="100">
        <v>27.898662000000002</v>
      </c>
      <c r="AM120" s="100">
        <v>62.215577000000003</v>
      </c>
      <c r="AN120" s="100">
        <v>163.44103000000001</v>
      </c>
      <c r="AO120" s="100">
        <v>426.79766999999998</v>
      </c>
      <c r="AP120" s="100">
        <v>1435.9494</v>
      </c>
      <c r="AQ120" s="100">
        <v>54.875374000000001</v>
      </c>
      <c r="AR120" s="100">
        <v>36.906464999999997</v>
      </c>
      <c r="AT120" s="124">
        <v>2013</v>
      </c>
      <c r="AU120" s="100">
        <v>0.2636482</v>
      </c>
      <c r="AV120" s="100">
        <v>0.13745640000000001</v>
      </c>
      <c r="AW120" s="100">
        <v>0</v>
      </c>
      <c r="AX120" s="100">
        <v>0.2045458</v>
      </c>
      <c r="AY120" s="100">
        <v>0.1221259</v>
      </c>
      <c r="AZ120" s="100">
        <v>0.17395099999999999</v>
      </c>
      <c r="BA120" s="100">
        <v>1.0275472999999999</v>
      </c>
      <c r="BB120" s="100">
        <v>1.3529812000000001</v>
      </c>
      <c r="BC120" s="100">
        <v>3.4907458999999998</v>
      </c>
      <c r="BD120" s="100">
        <v>5.8169060000000004</v>
      </c>
      <c r="BE120" s="100">
        <v>8.2114600000000006</v>
      </c>
      <c r="BF120" s="100">
        <v>10.905642</v>
      </c>
      <c r="BG120" s="100">
        <v>18.694330000000001</v>
      </c>
      <c r="BH120" s="100">
        <v>36.256614999999996</v>
      </c>
      <c r="BI120" s="100">
        <v>73.913421999999997</v>
      </c>
      <c r="BJ120" s="100">
        <v>175.02690000000001</v>
      </c>
      <c r="BK120" s="100">
        <v>429.68155999999999</v>
      </c>
      <c r="BL120" s="100">
        <v>1352.0094999999999</v>
      </c>
      <c r="BM120" s="100">
        <v>45.636713</v>
      </c>
      <c r="BN120" s="100">
        <v>36.989977000000003</v>
      </c>
      <c r="BP120" s="124">
        <v>2013</v>
      </c>
    </row>
    <row r="121" spans="2:68">
      <c r="B121" s="124">
        <v>2014</v>
      </c>
      <c r="C121" s="100">
        <v>0.1269969</v>
      </c>
      <c r="D121" s="100">
        <v>0</v>
      </c>
      <c r="E121" s="100">
        <v>0.13856289999999999</v>
      </c>
      <c r="F121" s="100">
        <v>0.13176650000000001</v>
      </c>
      <c r="G121" s="100">
        <v>0.1182009</v>
      </c>
      <c r="H121" s="100">
        <v>0.2282613</v>
      </c>
      <c r="I121" s="100">
        <v>0.46795720000000002</v>
      </c>
      <c r="J121" s="100">
        <v>2.4501270000000002</v>
      </c>
      <c r="K121" s="100">
        <v>3.0377483000000001</v>
      </c>
      <c r="L121" s="100">
        <v>6.8174548000000001</v>
      </c>
      <c r="M121" s="100">
        <v>8.0608988000000004</v>
      </c>
      <c r="N121" s="100">
        <v>14.956944999999999</v>
      </c>
      <c r="O121" s="100">
        <v>22.973769999999998</v>
      </c>
      <c r="P121" s="100">
        <v>39.910716000000001</v>
      </c>
      <c r="Q121" s="100">
        <v>83.808498</v>
      </c>
      <c r="R121" s="100">
        <v>198.94655</v>
      </c>
      <c r="S121" s="100">
        <v>416.10145</v>
      </c>
      <c r="T121" s="100">
        <v>1167.6744000000001</v>
      </c>
      <c r="U121" s="100">
        <v>36.671512</v>
      </c>
      <c r="V121" s="100">
        <v>35.783239000000002</v>
      </c>
      <c r="X121" s="124">
        <v>2014</v>
      </c>
      <c r="Y121" s="100">
        <v>0</v>
      </c>
      <c r="Z121" s="100">
        <v>0.13829440000000001</v>
      </c>
      <c r="AA121" s="100">
        <v>0.14584420000000001</v>
      </c>
      <c r="AB121" s="100">
        <v>0.41909920000000001</v>
      </c>
      <c r="AC121" s="100">
        <v>0</v>
      </c>
      <c r="AD121" s="100">
        <v>0.1153315</v>
      </c>
      <c r="AE121" s="100">
        <v>0.70610079999999997</v>
      </c>
      <c r="AF121" s="100">
        <v>1.4067234</v>
      </c>
      <c r="AG121" s="100">
        <v>3.0934115000000002</v>
      </c>
      <c r="AH121" s="100">
        <v>5.5226195999999996</v>
      </c>
      <c r="AI121" s="100">
        <v>7.9908270000000003</v>
      </c>
      <c r="AJ121" s="100">
        <v>12.599323999999999</v>
      </c>
      <c r="AK121" s="100">
        <v>15.306330000000001</v>
      </c>
      <c r="AL121" s="100">
        <v>30.301418999999999</v>
      </c>
      <c r="AM121" s="100">
        <v>60.795366000000001</v>
      </c>
      <c r="AN121" s="100">
        <v>161.30183</v>
      </c>
      <c r="AO121" s="100">
        <v>395.30378999999999</v>
      </c>
      <c r="AP121" s="100">
        <v>1444.4123</v>
      </c>
      <c r="AQ121" s="100">
        <v>55.002291</v>
      </c>
      <c r="AR121" s="100">
        <v>36.514113000000002</v>
      </c>
      <c r="AT121" s="124">
        <v>2014</v>
      </c>
      <c r="AU121" s="100">
        <v>6.5226999999999993E-2</v>
      </c>
      <c r="AV121" s="100">
        <v>6.7242499999999997E-2</v>
      </c>
      <c r="AW121" s="100">
        <v>0.1421104</v>
      </c>
      <c r="AX121" s="100">
        <v>0.27123439999999999</v>
      </c>
      <c r="AY121" s="100">
        <v>6.0563800000000001E-2</v>
      </c>
      <c r="AZ121" s="100">
        <v>0.17209189999999999</v>
      </c>
      <c r="BA121" s="100">
        <v>0.5866768</v>
      </c>
      <c r="BB121" s="100">
        <v>1.9262515</v>
      </c>
      <c r="BC121" s="100">
        <v>3.0658729999999998</v>
      </c>
      <c r="BD121" s="100">
        <v>6.1633722000000004</v>
      </c>
      <c r="BE121" s="100">
        <v>8.0254297000000001</v>
      </c>
      <c r="BF121" s="100">
        <v>13.761378000000001</v>
      </c>
      <c r="BG121" s="100">
        <v>19.085979999999999</v>
      </c>
      <c r="BH121" s="100">
        <v>35.060541999999998</v>
      </c>
      <c r="BI121" s="100">
        <v>72.064677000000003</v>
      </c>
      <c r="BJ121" s="100">
        <v>179.11365000000001</v>
      </c>
      <c r="BK121" s="100">
        <v>404.40465</v>
      </c>
      <c r="BL121" s="100">
        <v>1344.7365</v>
      </c>
      <c r="BM121" s="100">
        <v>45.885258</v>
      </c>
      <c r="BN121" s="100">
        <v>36.614795999999998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Cerebrovascular disease (ICD-10 I60–I69),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[GRIM_output_2.xls]GRIM0904</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Cerebrovascular disease.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214</v>
      </c>
      <c r="D11" s="150"/>
      <c r="F11" s="152" t="s">
        <v>6</v>
      </c>
      <c r="G11" s="151">
        <v>1</v>
      </c>
    </row>
    <row r="12" spans="1:11">
      <c r="B12" s="144" t="s">
        <v>105</v>
      </c>
      <c r="C12" s="279" t="s">
        <v>214</v>
      </c>
      <c r="D12" s="113"/>
      <c r="F12" s="152" t="s">
        <v>7</v>
      </c>
      <c r="G12" s="151">
        <v>2</v>
      </c>
      <c r="I12" s="143"/>
    </row>
    <row r="13" spans="1:11">
      <c r="B13" s="144" t="s">
        <v>106</v>
      </c>
      <c r="C13" s="279" t="s">
        <v>215</v>
      </c>
      <c r="D13" s="113"/>
      <c r="F13" s="152" t="s">
        <v>8</v>
      </c>
      <c r="G13" s="151">
        <v>3</v>
      </c>
      <c r="I13" s="143"/>
    </row>
    <row r="14" spans="1:11">
      <c r="B14" s="144" t="s">
        <v>107</v>
      </c>
      <c r="C14" s="279" t="s">
        <v>216</v>
      </c>
      <c r="F14" s="152" t="s">
        <v>9</v>
      </c>
      <c r="G14" s="151">
        <v>4</v>
      </c>
    </row>
    <row r="15" spans="1:11">
      <c r="B15" s="144" t="s">
        <v>108</v>
      </c>
      <c r="C15" s="279" t="s">
        <v>217</v>
      </c>
      <c r="F15" s="152" t="s">
        <v>10</v>
      </c>
      <c r="G15" s="151">
        <v>5</v>
      </c>
    </row>
    <row r="16" spans="1:11">
      <c r="B16" s="144" t="s">
        <v>109</v>
      </c>
      <c r="C16" s="279" t="s">
        <v>218</v>
      </c>
      <c r="F16" s="152" t="s">
        <v>11</v>
      </c>
      <c r="G16" s="151">
        <v>6</v>
      </c>
    </row>
    <row r="17" spans="1:20">
      <c r="B17" s="144" t="s">
        <v>110</v>
      </c>
      <c r="C17" s="279" t="s">
        <v>218</v>
      </c>
      <c r="F17" s="152" t="s">
        <v>12</v>
      </c>
      <c r="G17" s="151">
        <v>7</v>
      </c>
    </row>
    <row r="18" spans="1:20">
      <c r="B18" s="144" t="s">
        <v>111</v>
      </c>
      <c r="C18" s="279" t="s">
        <v>219</v>
      </c>
      <c r="F18" s="152" t="s">
        <v>13</v>
      </c>
      <c r="G18" s="151">
        <v>8</v>
      </c>
    </row>
    <row r="19" spans="1:20">
      <c r="B19" s="144" t="s">
        <v>112</v>
      </c>
      <c r="C19" s="279" t="s">
        <v>219</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220</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220</v>
      </c>
      <c r="C25" s="279">
        <v>0.97</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Cerebrovascular disease (ICD-10 I60–I69),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0.1269969</v>
      </c>
      <c r="D32" s="157">
        <f ca="1">INDIRECT("Rates!D"&amp;$E$8)</f>
        <v>0</v>
      </c>
      <c r="E32" s="157">
        <f ca="1">INDIRECT("Rates!E"&amp;$E$8)</f>
        <v>0.13856289999999999</v>
      </c>
      <c r="F32" s="157">
        <f ca="1">INDIRECT("Rates!F"&amp;$E$8)</f>
        <v>0.13176650000000001</v>
      </c>
      <c r="G32" s="157">
        <f ca="1">INDIRECT("Rates!G"&amp;$E$8)</f>
        <v>0.1182009</v>
      </c>
      <c r="H32" s="157">
        <f ca="1">INDIRECT("Rates!H"&amp;$E$8)</f>
        <v>0.2282613</v>
      </c>
      <c r="I32" s="157">
        <f ca="1">INDIRECT("Rates!I"&amp;$E$8)</f>
        <v>0.46795720000000002</v>
      </c>
      <c r="J32" s="157">
        <f ca="1">INDIRECT("Rates!J"&amp;$E$8)</f>
        <v>2.4501270000000002</v>
      </c>
      <c r="K32" s="157">
        <f ca="1">INDIRECT("Rates!K"&amp;$E$8)</f>
        <v>3.0377483000000001</v>
      </c>
      <c r="L32" s="157">
        <f ca="1">INDIRECT("Rates!L"&amp;$E$8)</f>
        <v>6.8174548000000001</v>
      </c>
      <c r="M32" s="157">
        <f ca="1">INDIRECT("Rates!M"&amp;$E$8)</f>
        <v>8.0608988000000004</v>
      </c>
      <c r="N32" s="157">
        <f ca="1">INDIRECT("Rates!N"&amp;$E$8)</f>
        <v>14.956944999999999</v>
      </c>
      <c r="O32" s="157">
        <f ca="1">INDIRECT("Rates!O"&amp;$E$8)</f>
        <v>22.973769999999998</v>
      </c>
      <c r="P32" s="157">
        <f ca="1">INDIRECT("Rates!P"&amp;$E$8)</f>
        <v>39.910716000000001</v>
      </c>
      <c r="Q32" s="157">
        <f ca="1">INDIRECT("Rates!Q"&amp;$E$8)</f>
        <v>83.808498</v>
      </c>
      <c r="R32" s="157">
        <f ca="1">INDIRECT("Rates!R"&amp;$E$8)</f>
        <v>198.94655</v>
      </c>
      <c r="S32" s="157">
        <f ca="1">INDIRECT("Rates!S"&amp;$E$8)</f>
        <v>416.10145</v>
      </c>
      <c r="T32" s="157">
        <f ca="1">INDIRECT("Rates!T"&amp;$E$8)</f>
        <v>1167.6744000000001</v>
      </c>
    </row>
    <row r="33" spans="1:21">
      <c r="B33" s="145" t="s">
        <v>198</v>
      </c>
      <c r="C33" s="157">
        <f ca="1">INDIRECT("Rates!Y"&amp;$E$8)</f>
        <v>0</v>
      </c>
      <c r="D33" s="157">
        <f ca="1">INDIRECT("Rates!Z"&amp;$E$8)</f>
        <v>0.13829440000000001</v>
      </c>
      <c r="E33" s="157">
        <f ca="1">INDIRECT("Rates!AA"&amp;$E$8)</f>
        <v>0.14584420000000001</v>
      </c>
      <c r="F33" s="157">
        <f ca="1">INDIRECT("Rates!AB"&amp;$E$8)</f>
        <v>0.41909920000000001</v>
      </c>
      <c r="G33" s="157">
        <f ca="1">INDIRECT("Rates!AC"&amp;$E$8)</f>
        <v>0</v>
      </c>
      <c r="H33" s="157">
        <f ca="1">INDIRECT("Rates!AD"&amp;$E$8)</f>
        <v>0.1153315</v>
      </c>
      <c r="I33" s="157">
        <f ca="1">INDIRECT("Rates!AE"&amp;$E$8)</f>
        <v>0.70610079999999997</v>
      </c>
      <c r="J33" s="157">
        <f ca="1">INDIRECT("Rates!AF"&amp;$E$8)</f>
        <v>1.4067234</v>
      </c>
      <c r="K33" s="157">
        <f ca="1">INDIRECT("Rates!AG"&amp;$E$8)</f>
        <v>3.0934115000000002</v>
      </c>
      <c r="L33" s="157">
        <f ca="1">INDIRECT("Rates!AH"&amp;$E$8)</f>
        <v>5.5226195999999996</v>
      </c>
      <c r="M33" s="157">
        <f ca="1">INDIRECT("Rates!AI"&amp;$E$8)</f>
        <v>7.9908270000000003</v>
      </c>
      <c r="N33" s="157">
        <f ca="1">INDIRECT("Rates!AJ"&amp;$E$8)</f>
        <v>12.599323999999999</v>
      </c>
      <c r="O33" s="157">
        <f ca="1">INDIRECT("Rates!AK"&amp;$E$8)</f>
        <v>15.306330000000001</v>
      </c>
      <c r="P33" s="157">
        <f ca="1">INDIRECT("Rates!AL"&amp;$E$8)</f>
        <v>30.301418999999999</v>
      </c>
      <c r="Q33" s="157">
        <f ca="1">INDIRECT("Rates!AM"&amp;$E$8)</f>
        <v>60.795366000000001</v>
      </c>
      <c r="R33" s="157">
        <f ca="1">INDIRECT("Rates!AN"&amp;$E$8)</f>
        <v>161.30183</v>
      </c>
      <c r="S33" s="157">
        <f ca="1">INDIRECT("Rates!AO"&amp;$E$8)</f>
        <v>395.30378999999999</v>
      </c>
      <c r="T33" s="157">
        <f ca="1">INDIRECT("Rates!AP"&amp;$E$8)</f>
        <v>1444.4123</v>
      </c>
    </row>
    <row r="35" spans="1:21">
      <c r="A35" s="87">
        <v>2</v>
      </c>
      <c r="B35" s="137" t="str">
        <f>"Number of deaths due to " &amp;Admin!B6&amp;" (ICD-10 "&amp;UPPER(Admin!C6)&amp;"), by sex and age group, " &amp;Admin!D8</f>
        <v>Number of deaths due to Cerebrovascular disease (ICD-10 I60–I69),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v>
      </c>
      <c r="D38" s="157">
        <f ca="1">INDIRECT("Deaths!D"&amp;$E$8)</f>
        <v>0</v>
      </c>
      <c r="E38" s="157">
        <f ca="1">INDIRECT("Deaths!E"&amp;$E$8)</f>
        <v>1</v>
      </c>
      <c r="F38" s="157">
        <f ca="1">INDIRECT("Deaths!F"&amp;$E$8)</f>
        <v>1</v>
      </c>
      <c r="G38" s="157">
        <f ca="1">INDIRECT("Deaths!G"&amp;$E$8)</f>
        <v>1</v>
      </c>
      <c r="H38" s="157">
        <f ca="1">INDIRECT("Deaths!H"&amp;$E$8)</f>
        <v>2</v>
      </c>
      <c r="I38" s="157">
        <f ca="1">INDIRECT("Deaths!I"&amp;$E$8)</f>
        <v>4</v>
      </c>
      <c r="J38" s="157">
        <f ca="1">INDIRECT("Deaths!J"&amp;$E$8)</f>
        <v>19</v>
      </c>
      <c r="K38" s="157">
        <f ca="1">INDIRECT("Deaths!K"&amp;$E$8)</f>
        <v>25</v>
      </c>
      <c r="L38" s="157">
        <f ca="1">INDIRECT("Deaths!L"&amp;$E$8)</f>
        <v>52</v>
      </c>
      <c r="M38" s="157">
        <f ca="1">INDIRECT("Deaths!M"&amp;$E$8)</f>
        <v>62</v>
      </c>
      <c r="N38" s="157">
        <f ca="1">INDIRECT("Deaths!N"&amp;$E$8)</f>
        <v>105</v>
      </c>
      <c r="O38" s="157">
        <f ca="1">INDIRECT("Deaths!O"&amp;$E$8)</f>
        <v>143</v>
      </c>
      <c r="P38" s="157">
        <f ca="1">INDIRECT("Deaths!P"&amp;$E$8)</f>
        <v>221</v>
      </c>
      <c r="Q38" s="157">
        <f ca="1">INDIRECT("Deaths!Q"&amp;$E$8)</f>
        <v>336</v>
      </c>
      <c r="R38" s="157">
        <f ca="1">INDIRECT("Deaths!R"&amp;$E$8)</f>
        <v>576</v>
      </c>
      <c r="S38" s="157">
        <f ca="1">INDIRECT("Deaths!S"&amp;$E$8)</f>
        <v>819</v>
      </c>
      <c r="T38" s="157">
        <f ca="1">INDIRECT("Deaths!T"&amp;$E$8)</f>
        <v>1910</v>
      </c>
      <c r="U38" s="159">
        <f ca="1">SUM(C38:T38)</f>
        <v>4278</v>
      </c>
    </row>
    <row r="39" spans="1:21">
      <c r="B39" s="87" t="s">
        <v>63</v>
      </c>
      <c r="C39" s="157">
        <f ca="1">INDIRECT("Deaths!Y"&amp;$E$8)</f>
        <v>0</v>
      </c>
      <c r="D39" s="157">
        <f ca="1">INDIRECT("Deaths!Z"&amp;$E$8)</f>
        <v>1</v>
      </c>
      <c r="E39" s="157">
        <f ca="1">INDIRECT("Deaths!AA"&amp;$E$8)</f>
        <v>1</v>
      </c>
      <c r="F39" s="157">
        <f ca="1">INDIRECT("Deaths!AB"&amp;$E$8)</f>
        <v>3</v>
      </c>
      <c r="G39" s="157">
        <f ca="1">INDIRECT("Deaths!AC"&amp;$E$8)</f>
        <v>0</v>
      </c>
      <c r="H39" s="157">
        <f ca="1">INDIRECT("Deaths!AD"&amp;$E$8)</f>
        <v>1</v>
      </c>
      <c r="I39" s="157">
        <f ca="1">INDIRECT("Deaths!AE"&amp;$E$8)</f>
        <v>6</v>
      </c>
      <c r="J39" s="157">
        <f ca="1">INDIRECT("Deaths!AF"&amp;$E$8)</f>
        <v>11</v>
      </c>
      <c r="K39" s="157">
        <f ca="1">INDIRECT("Deaths!AG"&amp;$E$8)</f>
        <v>26</v>
      </c>
      <c r="L39" s="157">
        <f ca="1">INDIRECT("Deaths!AH"&amp;$E$8)</f>
        <v>43</v>
      </c>
      <c r="M39" s="157">
        <f ca="1">INDIRECT("Deaths!AI"&amp;$E$8)</f>
        <v>63</v>
      </c>
      <c r="N39" s="157">
        <f ca="1">INDIRECT("Deaths!AJ"&amp;$E$8)</f>
        <v>91</v>
      </c>
      <c r="O39" s="157">
        <f ca="1">INDIRECT("Deaths!AK"&amp;$E$8)</f>
        <v>98</v>
      </c>
      <c r="P39" s="157">
        <f ca="1">INDIRECT("Deaths!AL"&amp;$E$8)</f>
        <v>171</v>
      </c>
      <c r="Q39" s="157">
        <f ca="1">INDIRECT("Deaths!AM"&amp;$E$8)</f>
        <v>254</v>
      </c>
      <c r="R39" s="157">
        <f ca="1">INDIRECT("Deaths!AN"&amp;$E$8)</f>
        <v>520</v>
      </c>
      <c r="S39" s="157">
        <f ca="1">INDIRECT("Deaths!AO"&amp;$E$8)</f>
        <v>1000</v>
      </c>
      <c r="T39" s="157">
        <f ca="1">INDIRECT("Deaths!AP"&amp;$E$8)</f>
        <v>4197</v>
      </c>
      <c r="U39" s="159">
        <f ca="1">SUM(C39:T39)</f>
        <v>6486</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v>
      </c>
      <c r="D42" s="162">
        <f t="shared" ref="D42:T42" ca="1" si="0">-1*D38</f>
        <v>0</v>
      </c>
      <c r="E42" s="162">
        <f t="shared" ca="1" si="0"/>
        <v>-1</v>
      </c>
      <c r="F42" s="162">
        <f t="shared" ca="1" si="0"/>
        <v>-1</v>
      </c>
      <c r="G42" s="162">
        <f t="shared" ca="1" si="0"/>
        <v>-1</v>
      </c>
      <c r="H42" s="162">
        <f t="shared" ca="1" si="0"/>
        <v>-2</v>
      </c>
      <c r="I42" s="162">
        <f t="shared" ca="1" si="0"/>
        <v>-4</v>
      </c>
      <c r="J42" s="162">
        <f t="shared" ca="1" si="0"/>
        <v>-19</v>
      </c>
      <c r="K42" s="162">
        <f t="shared" ca="1" si="0"/>
        <v>-25</v>
      </c>
      <c r="L42" s="162">
        <f t="shared" ca="1" si="0"/>
        <v>-52</v>
      </c>
      <c r="M42" s="162">
        <f t="shared" ca="1" si="0"/>
        <v>-62</v>
      </c>
      <c r="N42" s="162">
        <f t="shared" ca="1" si="0"/>
        <v>-105</v>
      </c>
      <c r="O42" s="162">
        <f t="shared" ca="1" si="0"/>
        <v>-143</v>
      </c>
      <c r="P42" s="162">
        <f t="shared" ca="1" si="0"/>
        <v>-221</v>
      </c>
      <c r="Q42" s="162">
        <f t="shared" ca="1" si="0"/>
        <v>-336</v>
      </c>
      <c r="R42" s="162">
        <f t="shared" ca="1" si="0"/>
        <v>-576</v>
      </c>
      <c r="S42" s="162">
        <f t="shared" ca="1" si="0"/>
        <v>-819</v>
      </c>
      <c r="T42" s="162">
        <f t="shared" ca="1" si="0"/>
        <v>-1910</v>
      </c>
      <c r="U42" s="161"/>
    </row>
    <row r="43" spans="1:21">
      <c r="B43" s="87" t="s">
        <v>63</v>
      </c>
      <c r="C43" s="162">
        <f ca="1">C39</f>
        <v>0</v>
      </c>
      <c r="D43" s="162">
        <f t="shared" ref="D43:T43" ca="1" si="1">D39</f>
        <v>1</v>
      </c>
      <c r="E43" s="162">
        <f t="shared" ca="1" si="1"/>
        <v>1</v>
      </c>
      <c r="F43" s="162">
        <f t="shared" ca="1" si="1"/>
        <v>3</v>
      </c>
      <c r="G43" s="162">
        <f t="shared" ca="1" si="1"/>
        <v>0</v>
      </c>
      <c r="H43" s="162">
        <f t="shared" ca="1" si="1"/>
        <v>1</v>
      </c>
      <c r="I43" s="162">
        <f t="shared" ca="1" si="1"/>
        <v>6</v>
      </c>
      <c r="J43" s="162">
        <f t="shared" ca="1" si="1"/>
        <v>11</v>
      </c>
      <c r="K43" s="162">
        <f t="shared" ca="1" si="1"/>
        <v>26</v>
      </c>
      <c r="L43" s="162">
        <f t="shared" ca="1" si="1"/>
        <v>43</v>
      </c>
      <c r="M43" s="162">
        <f t="shared" ca="1" si="1"/>
        <v>63</v>
      </c>
      <c r="N43" s="162">
        <f t="shared" ca="1" si="1"/>
        <v>91</v>
      </c>
      <c r="O43" s="162">
        <f t="shared" ca="1" si="1"/>
        <v>98</v>
      </c>
      <c r="P43" s="162">
        <f t="shared" ca="1" si="1"/>
        <v>171</v>
      </c>
      <c r="Q43" s="162">
        <f t="shared" ca="1" si="1"/>
        <v>254</v>
      </c>
      <c r="R43" s="162">
        <f t="shared" ca="1" si="1"/>
        <v>520</v>
      </c>
      <c r="S43" s="162">
        <f t="shared" ca="1" si="1"/>
        <v>1000</v>
      </c>
      <c r="T43" s="162">
        <f t="shared" ca="1" si="1"/>
        <v>4197</v>
      </c>
      <c r="U43" s="161"/>
    </row>
    <row r="45" spans="1:21">
      <c r="A45" s="87">
        <v>3</v>
      </c>
      <c r="B45" s="137" t="str">
        <f>"Number of deaths due to " &amp;Admin!B6&amp;" (ICD-10 "&amp;UPPER(Admin!C6)&amp;"), by sex and year, " &amp;Admin!D6&amp;"–" &amp;Admin!D8</f>
        <v>Number of deaths due to Cerebrovascular disease (ICD-10 I60–I69), by sex and year, 1907–2014</v>
      </c>
      <c r="C45" s="141"/>
      <c r="D45" s="141"/>
      <c r="E45" s="141"/>
    </row>
    <row r="46" spans="1:21">
      <c r="A46" s="87">
        <v>4</v>
      </c>
      <c r="B46" s="137" t="str">
        <f>"Age-standardised death rates for " &amp;Admin!B6&amp;" (ICD-10 "&amp;UPPER(Admin!C6)&amp;"), by sex and year, " &amp;Admin!D6&amp;"–" &amp;Admin!D8</f>
        <v>Age-standardised death rates for Cerebrovascular disease (ICD-10 I60–I69),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1038</v>
      </c>
      <c r="D57" s="165">
        <f>Deaths!AR14</f>
        <v>863</v>
      </c>
      <c r="E57" s="165">
        <f>Deaths!BN14</f>
        <v>1901</v>
      </c>
      <c r="F57" s="166">
        <f>Rates!V14</f>
        <v>126.68311</v>
      </c>
      <c r="G57" s="166">
        <f>Rates!AR14</f>
        <v>129.85297</v>
      </c>
      <c r="H57" s="166">
        <f>Rates!BN14</f>
        <v>128.25613999999999</v>
      </c>
    </row>
    <row r="58" spans="2:8">
      <c r="B58" s="145">
        <v>1908</v>
      </c>
      <c r="C58" s="165">
        <f>Deaths!V15</f>
        <v>991</v>
      </c>
      <c r="D58" s="165">
        <f>Deaths!AR15</f>
        <v>876</v>
      </c>
      <c r="E58" s="165">
        <f>Deaths!BN15</f>
        <v>1867</v>
      </c>
      <c r="F58" s="166">
        <f>Rates!V15</f>
        <v>121.63091</v>
      </c>
      <c r="G58" s="166">
        <f>Rates!AR15</f>
        <v>124.20986000000001</v>
      </c>
      <c r="H58" s="166">
        <f>Rates!BN15</f>
        <v>122.5996</v>
      </c>
    </row>
    <row r="59" spans="2:8">
      <c r="B59" s="145">
        <v>1909</v>
      </c>
      <c r="C59" s="165">
        <f>Deaths!V16</f>
        <v>869</v>
      </c>
      <c r="D59" s="165">
        <f>Deaths!AR16</f>
        <v>796</v>
      </c>
      <c r="E59" s="165">
        <f>Deaths!BN16</f>
        <v>1665</v>
      </c>
      <c r="F59" s="166">
        <f>Rates!V16</f>
        <v>102.00595</v>
      </c>
      <c r="G59" s="166">
        <f>Rates!AR16</f>
        <v>107.50346999999999</v>
      </c>
      <c r="H59" s="166">
        <f>Rates!BN16</f>
        <v>104.54892</v>
      </c>
    </row>
    <row r="60" spans="2:8">
      <c r="B60" s="145">
        <v>1910</v>
      </c>
      <c r="C60" s="165">
        <f>Deaths!V17</f>
        <v>864</v>
      </c>
      <c r="D60" s="165">
        <f>Deaths!AR17</f>
        <v>840</v>
      </c>
      <c r="E60" s="165">
        <f>Deaths!BN17</f>
        <v>1704</v>
      </c>
      <c r="F60" s="166">
        <f>Rates!V17</f>
        <v>97.450222999999994</v>
      </c>
      <c r="G60" s="166">
        <f>Rates!AR17</f>
        <v>111.04786</v>
      </c>
      <c r="H60" s="166">
        <f>Rates!BN17</f>
        <v>103.71507</v>
      </c>
    </row>
    <row r="61" spans="2:8">
      <c r="B61" s="145">
        <v>1911</v>
      </c>
      <c r="C61" s="165">
        <f>Deaths!V18</f>
        <v>1122</v>
      </c>
      <c r="D61" s="165">
        <f>Deaths!AR18</f>
        <v>1056</v>
      </c>
      <c r="E61" s="165">
        <f>Deaths!BN18</f>
        <v>2178</v>
      </c>
      <c r="F61" s="166">
        <f>Rates!V18</f>
        <v>121.15527</v>
      </c>
      <c r="G61" s="166">
        <f>Rates!AR18</f>
        <v>141.02952999999999</v>
      </c>
      <c r="H61" s="166">
        <f>Rates!BN18</f>
        <v>130.67984999999999</v>
      </c>
    </row>
    <row r="62" spans="2:8">
      <c r="B62" s="145">
        <v>1912</v>
      </c>
      <c r="C62" s="165">
        <f>Deaths!V19</f>
        <v>1146</v>
      </c>
      <c r="D62" s="165">
        <f>Deaths!AR19</f>
        <v>1030</v>
      </c>
      <c r="E62" s="165">
        <f>Deaths!BN19</f>
        <v>2176</v>
      </c>
      <c r="F62" s="166">
        <f>Rates!V19</f>
        <v>116.51842000000001</v>
      </c>
      <c r="G62" s="166">
        <f>Rates!AR19</f>
        <v>126.60593</v>
      </c>
      <c r="H62" s="166">
        <f>Rates!BN19</f>
        <v>121.56743</v>
      </c>
    </row>
    <row r="63" spans="2:8">
      <c r="B63" s="145">
        <v>1913</v>
      </c>
      <c r="C63" s="165">
        <f>Deaths!V20</f>
        <v>1188</v>
      </c>
      <c r="D63" s="165">
        <f>Deaths!AR20</f>
        <v>1093</v>
      </c>
      <c r="E63" s="165">
        <f>Deaths!BN20</f>
        <v>2281</v>
      </c>
      <c r="F63" s="166">
        <f>Rates!V20</f>
        <v>119.29362999999999</v>
      </c>
      <c r="G63" s="166">
        <f>Rates!AR20</f>
        <v>136.13983999999999</v>
      </c>
      <c r="H63" s="166">
        <f>Rates!BN20</f>
        <v>127.76743</v>
      </c>
    </row>
    <row r="64" spans="2:8">
      <c r="B64" s="145">
        <v>1914</v>
      </c>
      <c r="C64" s="165">
        <f>Deaths!V21</f>
        <v>1143</v>
      </c>
      <c r="D64" s="165">
        <f>Deaths!AR21</f>
        <v>1061</v>
      </c>
      <c r="E64" s="165">
        <f>Deaths!BN21</f>
        <v>2204</v>
      </c>
      <c r="F64" s="166">
        <f>Rates!V21</f>
        <v>114.54859999999999</v>
      </c>
      <c r="G64" s="166">
        <f>Rates!AR21</f>
        <v>123.54104</v>
      </c>
      <c r="H64" s="166">
        <f>Rates!BN21</f>
        <v>119.04785</v>
      </c>
    </row>
    <row r="65" spans="2:8">
      <c r="B65" s="145">
        <v>1915</v>
      </c>
      <c r="C65" s="165">
        <f>Deaths!V22</f>
        <v>1120</v>
      </c>
      <c r="D65" s="165">
        <f>Deaths!AR22</f>
        <v>998</v>
      </c>
      <c r="E65" s="165">
        <f>Deaths!BN22</f>
        <v>2118</v>
      </c>
      <c r="F65" s="166">
        <f>Rates!V22</f>
        <v>112.41007999999999</v>
      </c>
      <c r="G65" s="166">
        <f>Rates!AR22</f>
        <v>114.8343</v>
      </c>
      <c r="H65" s="166">
        <f>Rates!BN22</f>
        <v>113.65509</v>
      </c>
    </row>
    <row r="66" spans="2:8">
      <c r="B66" s="145">
        <v>1916</v>
      </c>
      <c r="C66" s="165">
        <f>Deaths!V23</f>
        <v>1133</v>
      </c>
      <c r="D66" s="165">
        <f>Deaths!AR23</f>
        <v>1097</v>
      </c>
      <c r="E66" s="165">
        <f>Deaths!BN23</f>
        <v>2230</v>
      </c>
      <c r="F66" s="166">
        <f>Rates!V23</f>
        <v>114.63511</v>
      </c>
      <c r="G66" s="166">
        <f>Rates!AR23</f>
        <v>119.71865</v>
      </c>
      <c r="H66" s="166">
        <f>Rates!BN23</f>
        <v>116.99590999999999</v>
      </c>
    </row>
    <row r="67" spans="2:8">
      <c r="B67" s="145">
        <v>1917</v>
      </c>
      <c r="C67" s="165">
        <f>Deaths!V24</f>
        <v>1152</v>
      </c>
      <c r="D67" s="165">
        <f>Deaths!AR24</f>
        <v>1062</v>
      </c>
      <c r="E67" s="165">
        <f>Deaths!BN24</f>
        <v>2214</v>
      </c>
      <c r="F67" s="166">
        <f>Rates!V24</f>
        <v>110.28497</v>
      </c>
      <c r="G67" s="166">
        <f>Rates!AR24</f>
        <v>111.12065</v>
      </c>
      <c r="H67" s="166">
        <f>Rates!BN24</f>
        <v>110.71369</v>
      </c>
    </row>
    <row r="68" spans="2:8">
      <c r="B68" s="145">
        <v>1918</v>
      </c>
      <c r="C68" s="165">
        <f>Deaths!V25</f>
        <v>1182</v>
      </c>
      <c r="D68" s="165">
        <f>Deaths!AR25</f>
        <v>1115</v>
      </c>
      <c r="E68" s="165">
        <f>Deaths!BN25</f>
        <v>2297</v>
      </c>
      <c r="F68" s="166">
        <f>Rates!V25</f>
        <v>108.92909</v>
      </c>
      <c r="G68" s="166">
        <f>Rates!AR25</f>
        <v>119.89438</v>
      </c>
      <c r="H68" s="166">
        <f>Rates!BN25</f>
        <v>114.62551999999999</v>
      </c>
    </row>
    <row r="69" spans="2:8">
      <c r="B69" s="145">
        <v>1919</v>
      </c>
      <c r="C69" s="165">
        <f>Deaths!V26</f>
        <v>1275</v>
      </c>
      <c r="D69" s="165">
        <f>Deaths!AR26</f>
        <v>1192</v>
      </c>
      <c r="E69" s="165">
        <f>Deaths!BN26</f>
        <v>2467</v>
      </c>
      <c r="F69" s="166">
        <f>Rates!V26</f>
        <v>119.36517000000001</v>
      </c>
      <c r="G69" s="166">
        <f>Rates!AR26</f>
        <v>119.82759</v>
      </c>
      <c r="H69" s="166">
        <f>Rates!BN26</f>
        <v>119.48567</v>
      </c>
    </row>
    <row r="70" spans="2:8">
      <c r="B70" s="145">
        <v>1920</v>
      </c>
      <c r="C70" s="165">
        <f>Deaths!V27</f>
        <v>1298</v>
      </c>
      <c r="D70" s="165">
        <f>Deaths!AR27</f>
        <v>1197</v>
      </c>
      <c r="E70" s="165">
        <f>Deaths!BN27</f>
        <v>2495</v>
      </c>
      <c r="F70" s="166">
        <f>Rates!V27</f>
        <v>120.34607</v>
      </c>
      <c r="G70" s="166">
        <f>Rates!AR27</f>
        <v>117.10024</v>
      </c>
      <c r="H70" s="166">
        <f>Rates!BN27</f>
        <v>118.62794</v>
      </c>
    </row>
    <row r="71" spans="2:8">
      <c r="B71" s="145">
        <v>1921</v>
      </c>
      <c r="C71" s="165">
        <f>Deaths!V28</f>
        <v>1244</v>
      </c>
      <c r="D71" s="165">
        <f>Deaths!AR28</f>
        <v>1228</v>
      </c>
      <c r="E71" s="165">
        <f>Deaths!BN28</f>
        <v>2472</v>
      </c>
      <c r="F71" s="166">
        <f>Rates!V28</f>
        <v>103.56565000000001</v>
      </c>
      <c r="G71" s="166">
        <f>Rates!AR28</f>
        <v>113.32068</v>
      </c>
      <c r="H71" s="166">
        <f>Rates!BN28</f>
        <v>108.56846</v>
      </c>
    </row>
    <row r="72" spans="2:8">
      <c r="B72" s="145">
        <v>1922</v>
      </c>
      <c r="C72" s="165">
        <f>Deaths!V29</f>
        <v>1381</v>
      </c>
      <c r="D72" s="165">
        <f>Deaths!AR29</f>
        <v>1452</v>
      </c>
      <c r="E72" s="165">
        <f>Deaths!BN29</f>
        <v>2833</v>
      </c>
      <c r="F72" s="166">
        <f>Rates!V29</f>
        <v>117.69668</v>
      </c>
      <c r="G72" s="166">
        <f>Rates!AR29</f>
        <v>141.18701999999999</v>
      </c>
      <c r="H72" s="166">
        <f>Rates!BN29</f>
        <v>130.13408000000001</v>
      </c>
    </row>
    <row r="73" spans="2:8">
      <c r="B73" s="145">
        <v>1923</v>
      </c>
      <c r="C73" s="165">
        <f>Deaths!V30</f>
        <v>1428</v>
      </c>
      <c r="D73" s="165">
        <f>Deaths!AR30</f>
        <v>1561</v>
      </c>
      <c r="E73" s="165">
        <f>Deaths!BN30</f>
        <v>2989</v>
      </c>
      <c r="F73" s="166">
        <f>Rates!V30</f>
        <v>123.79172</v>
      </c>
      <c r="G73" s="166">
        <f>Rates!AR30</f>
        <v>144.90905000000001</v>
      </c>
      <c r="H73" s="166">
        <f>Rates!BN30</f>
        <v>134.52108999999999</v>
      </c>
    </row>
    <row r="74" spans="2:8">
      <c r="B74" s="145">
        <v>1924</v>
      </c>
      <c r="C74" s="165">
        <f>Deaths!V31</f>
        <v>1114</v>
      </c>
      <c r="D74" s="165">
        <f>Deaths!AR31</f>
        <v>1191</v>
      </c>
      <c r="E74" s="165">
        <f>Deaths!BN31</f>
        <v>2305</v>
      </c>
      <c r="F74" s="166">
        <f>Rates!V31</f>
        <v>91.708988000000005</v>
      </c>
      <c r="G74" s="166">
        <f>Rates!AR31</f>
        <v>108.54978</v>
      </c>
      <c r="H74" s="166">
        <f>Rates!BN31</f>
        <v>100.62307</v>
      </c>
    </row>
    <row r="75" spans="2:8">
      <c r="B75" s="145">
        <v>1925</v>
      </c>
      <c r="C75" s="165">
        <f>Deaths!V32</f>
        <v>1502</v>
      </c>
      <c r="D75" s="165">
        <f>Deaths!AR32</f>
        <v>1536</v>
      </c>
      <c r="E75" s="165">
        <f>Deaths!BN32</f>
        <v>3038</v>
      </c>
      <c r="F75" s="166">
        <f>Rates!V32</f>
        <v>126.0797</v>
      </c>
      <c r="G75" s="166">
        <f>Rates!AR32</f>
        <v>133.27434</v>
      </c>
      <c r="H75" s="166">
        <f>Rates!BN32</f>
        <v>129.65941000000001</v>
      </c>
    </row>
    <row r="76" spans="2:8">
      <c r="B76" s="145">
        <v>1926</v>
      </c>
      <c r="C76" s="165">
        <f>Deaths!V33</f>
        <v>1531</v>
      </c>
      <c r="D76" s="165">
        <f>Deaths!AR33</f>
        <v>1618</v>
      </c>
      <c r="E76" s="165">
        <f>Deaths!BN33</f>
        <v>3149</v>
      </c>
      <c r="F76" s="166">
        <f>Rates!V33</f>
        <v>120.24104</v>
      </c>
      <c r="G76" s="166">
        <f>Rates!AR33</f>
        <v>132.94961000000001</v>
      </c>
      <c r="H76" s="166">
        <f>Rates!BN33</f>
        <v>126.46141</v>
      </c>
    </row>
    <row r="77" spans="2:8">
      <c r="B77" s="145">
        <v>1927</v>
      </c>
      <c r="C77" s="165">
        <f>Deaths!V34</f>
        <v>1574</v>
      </c>
      <c r="D77" s="165">
        <f>Deaths!AR34</f>
        <v>1683</v>
      </c>
      <c r="E77" s="165">
        <f>Deaths!BN34</f>
        <v>3257</v>
      </c>
      <c r="F77" s="166">
        <f>Rates!V34</f>
        <v>125.98733</v>
      </c>
      <c r="G77" s="166">
        <f>Rates!AR34</f>
        <v>137.00324000000001</v>
      </c>
      <c r="H77" s="166">
        <f>Rates!BN34</f>
        <v>131.55735000000001</v>
      </c>
    </row>
    <row r="78" spans="2:8">
      <c r="B78" s="145">
        <v>1928</v>
      </c>
      <c r="C78" s="165">
        <f>Deaths!V35</f>
        <v>1587</v>
      </c>
      <c r="D78" s="165">
        <f>Deaths!AR35</f>
        <v>1774</v>
      </c>
      <c r="E78" s="165">
        <f>Deaths!BN35</f>
        <v>3361</v>
      </c>
      <c r="F78" s="166">
        <f>Rates!V35</f>
        <v>116.58211</v>
      </c>
      <c r="G78" s="166">
        <f>Rates!AR35</f>
        <v>139.77161000000001</v>
      </c>
      <c r="H78" s="166">
        <f>Rates!BN35</f>
        <v>129.17885000000001</v>
      </c>
    </row>
    <row r="79" spans="2:8">
      <c r="B79" s="145">
        <v>1929</v>
      </c>
      <c r="C79" s="165">
        <f>Deaths!V36</f>
        <v>1725</v>
      </c>
      <c r="D79" s="165">
        <f>Deaths!AR36</f>
        <v>1826</v>
      </c>
      <c r="E79" s="165">
        <f>Deaths!BN36</f>
        <v>3551</v>
      </c>
      <c r="F79" s="166">
        <f>Rates!V36</f>
        <v>126.50623</v>
      </c>
      <c r="G79" s="166">
        <f>Rates!AR36</f>
        <v>138.46731</v>
      </c>
      <c r="H79" s="166">
        <f>Rates!BN36</f>
        <v>132.60164</v>
      </c>
    </row>
    <row r="80" spans="2:8">
      <c r="B80" s="145">
        <v>1930</v>
      </c>
      <c r="C80" s="165">
        <f>Deaths!V37</f>
        <v>1643</v>
      </c>
      <c r="D80" s="165">
        <f>Deaths!AR37</f>
        <v>1860</v>
      </c>
      <c r="E80" s="165">
        <f>Deaths!BN37</f>
        <v>3503</v>
      </c>
      <c r="F80" s="166">
        <f>Rates!V37</f>
        <v>113.33441999999999</v>
      </c>
      <c r="G80" s="166">
        <f>Rates!AR37</f>
        <v>130.36770000000001</v>
      </c>
      <c r="H80" s="166">
        <f>Rates!BN37</f>
        <v>122.10518</v>
      </c>
    </row>
    <row r="81" spans="2:8">
      <c r="B81" s="145">
        <v>1931</v>
      </c>
      <c r="C81" s="165">
        <f>Deaths!V38</f>
        <v>1850</v>
      </c>
      <c r="D81" s="165">
        <f>Deaths!AR38</f>
        <v>2024</v>
      </c>
      <c r="E81" s="165">
        <f>Deaths!BN38</f>
        <v>3874</v>
      </c>
      <c r="F81" s="166">
        <f>Rates!V38</f>
        <v>127.52826</v>
      </c>
      <c r="G81" s="166">
        <f>Rates!AR38</f>
        <v>140.59402</v>
      </c>
      <c r="H81" s="166">
        <f>Rates!BN38</f>
        <v>134.37304</v>
      </c>
    </row>
    <row r="82" spans="2:8">
      <c r="B82" s="145">
        <v>1932</v>
      </c>
      <c r="C82" s="165">
        <f>Deaths!V39</f>
        <v>1914</v>
      </c>
      <c r="D82" s="165">
        <f>Deaths!AR39</f>
        <v>2150</v>
      </c>
      <c r="E82" s="165">
        <f>Deaths!BN39</f>
        <v>4064</v>
      </c>
      <c r="F82" s="166">
        <f>Rates!V39</f>
        <v>125.44262999999999</v>
      </c>
      <c r="G82" s="166">
        <f>Rates!AR39</f>
        <v>144.60184000000001</v>
      </c>
      <c r="H82" s="166">
        <f>Rates!BN39</f>
        <v>135.66064</v>
      </c>
    </row>
    <row r="83" spans="2:8">
      <c r="B83" s="145">
        <v>1933</v>
      </c>
      <c r="C83" s="165">
        <f>Deaths!V40</f>
        <v>1995</v>
      </c>
      <c r="D83" s="165">
        <f>Deaths!AR40</f>
        <v>2359</v>
      </c>
      <c r="E83" s="165">
        <f>Deaths!BN40</f>
        <v>4354</v>
      </c>
      <c r="F83" s="166">
        <f>Rates!V40</f>
        <v>125.90528999999999</v>
      </c>
      <c r="G83" s="166">
        <f>Rates!AR40</f>
        <v>150.99294</v>
      </c>
      <c r="H83" s="166">
        <f>Rates!BN40</f>
        <v>139.24839</v>
      </c>
    </row>
    <row r="84" spans="2:8">
      <c r="B84" s="145">
        <v>1934</v>
      </c>
      <c r="C84" s="165">
        <f>Deaths!V41</f>
        <v>2080</v>
      </c>
      <c r="D84" s="165">
        <f>Deaths!AR41</f>
        <v>2350</v>
      </c>
      <c r="E84" s="165">
        <f>Deaths!BN41</f>
        <v>4430</v>
      </c>
      <c r="F84" s="166">
        <f>Rates!V41</f>
        <v>126.20013</v>
      </c>
      <c r="G84" s="166">
        <f>Rates!AR41</f>
        <v>144.38398000000001</v>
      </c>
      <c r="H84" s="166">
        <f>Rates!BN41</f>
        <v>135.80515</v>
      </c>
    </row>
    <row r="85" spans="2:8">
      <c r="B85" s="145">
        <v>1935</v>
      </c>
      <c r="C85" s="165">
        <f>Deaths!V42</f>
        <v>2152</v>
      </c>
      <c r="D85" s="165">
        <f>Deaths!AR42</f>
        <v>2556</v>
      </c>
      <c r="E85" s="165">
        <f>Deaths!BN42</f>
        <v>4708</v>
      </c>
      <c r="F85" s="166">
        <f>Rates!V42</f>
        <v>126.70238000000001</v>
      </c>
      <c r="G85" s="166">
        <f>Rates!AR42</f>
        <v>147.54478</v>
      </c>
      <c r="H85" s="166">
        <f>Rates!BN42</f>
        <v>137.63928000000001</v>
      </c>
    </row>
    <row r="86" spans="2:8">
      <c r="B86" s="145">
        <v>1936</v>
      </c>
      <c r="C86" s="165">
        <f>Deaths!V43</f>
        <v>2186</v>
      </c>
      <c r="D86" s="165">
        <f>Deaths!AR43</f>
        <v>2705</v>
      </c>
      <c r="E86" s="165">
        <f>Deaths!BN43</f>
        <v>4891</v>
      </c>
      <c r="F86" s="166">
        <f>Rates!V43</f>
        <v>124.85354</v>
      </c>
      <c r="G86" s="166">
        <f>Rates!AR43</f>
        <v>151.94273999999999</v>
      </c>
      <c r="H86" s="166">
        <f>Rates!BN43</f>
        <v>139.07257000000001</v>
      </c>
    </row>
    <row r="87" spans="2:8">
      <c r="B87" s="145">
        <v>1937</v>
      </c>
      <c r="C87" s="165">
        <f>Deaths!V44</f>
        <v>2230</v>
      </c>
      <c r="D87" s="165">
        <f>Deaths!AR44</f>
        <v>2815</v>
      </c>
      <c r="E87" s="165">
        <f>Deaths!BN44</f>
        <v>5045</v>
      </c>
      <c r="F87" s="166">
        <f>Rates!V44</f>
        <v>126.99155</v>
      </c>
      <c r="G87" s="166">
        <f>Rates!AR44</f>
        <v>149.6053</v>
      </c>
      <c r="H87" s="166">
        <f>Rates!BN44</f>
        <v>138.70331999999999</v>
      </c>
    </row>
    <row r="88" spans="2:8">
      <c r="B88" s="145">
        <v>1938</v>
      </c>
      <c r="C88" s="165">
        <f>Deaths!V45</f>
        <v>2375</v>
      </c>
      <c r="D88" s="165">
        <f>Deaths!AR45</f>
        <v>2957</v>
      </c>
      <c r="E88" s="165">
        <f>Deaths!BN45</f>
        <v>5332</v>
      </c>
      <c r="F88" s="166">
        <f>Rates!V45</f>
        <v>130.73969</v>
      </c>
      <c r="G88" s="166">
        <f>Rates!AR45</f>
        <v>155.95187000000001</v>
      </c>
      <c r="H88" s="166">
        <f>Rates!BN45</f>
        <v>144.13552000000001</v>
      </c>
    </row>
    <row r="89" spans="2:8">
      <c r="B89" s="145">
        <v>1939</v>
      </c>
      <c r="C89" s="165">
        <f>Deaths!V46</f>
        <v>2398</v>
      </c>
      <c r="D89" s="165">
        <f>Deaths!AR46</f>
        <v>2997</v>
      </c>
      <c r="E89" s="165">
        <f>Deaths!BN46</f>
        <v>5395</v>
      </c>
      <c r="F89" s="166">
        <f>Rates!V46</f>
        <v>133.60802000000001</v>
      </c>
      <c r="G89" s="166">
        <f>Rates!AR46</f>
        <v>156.44911999999999</v>
      </c>
      <c r="H89" s="166">
        <f>Rates!BN46</f>
        <v>145.78809999999999</v>
      </c>
    </row>
    <row r="90" spans="2:8">
      <c r="B90" s="145">
        <v>1940</v>
      </c>
      <c r="C90" s="165">
        <f>Deaths!V47</f>
        <v>2470</v>
      </c>
      <c r="D90" s="165">
        <f>Deaths!AR47</f>
        <v>3046</v>
      </c>
      <c r="E90" s="165">
        <f>Deaths!BN47</f>
        <v>5516</v>
      </c>
      <c r="F90" s="166">
        <f>Rates!V47</f>
        <v>131.48117999999999</v>
      </c>
      <c r="G90" s="166">
        <f>Rates!AR47</f>
        <v>152.21530000000001</v>
      </c>
      <c r="H90" s="166">
        <f>Rates!BN47</f>
        <v>142.55412999999999</v>
      </c>
    </row>
    <row r="91" spans="2:8">
      <c r="B91" s="145">
        <v>1941</v>
      </c>
      <c r="C91" s="165">
        <f>Deaths!V48</f>
        <v>2555</v>
      </c>
      <c r="D91" s="165">
        <f>Deaths!AR48</f>
        <v>3402</v>
      </c>
      <c r="E91" s="165">
        <f>Deaths!BN48</f>
        <v>5957</v>
      </c>
      <c r="F91" s="166">
        <f>Rates!V48</f>
        <v>131.76813999999999</v>
      </c>
      <c r="G91" s="166">
        <f>Rates!AR48</f>
        <v>165.39767000000001</v>
      </c>
      <c r="H91" s="166">
        <f>Rates!BN48</f>
        <v>149.93101999999999</v>
      </c>
    </row>
    <row r="92" spans="2:8">
      <c r="B92" s="145">
        <v>1942</v>
      </c>
      <c r="C92" s="165">
        <f>Deaths!V49</f>
        <v>2786</v>
      </c>
      <c r="D92" s="165">
        <f>Deaths!AR49</f>
        <v>3691</v>
      </c>
      <c r="E92" s="165">
        <f>Deaths!BN49</f>
        <v>6477</v>
      </c>
      <c r="F92" s="166">
        <f>Rates!V49</f>
        <v>141.02276000000001</v>
      </c>
      <c r="G92" s="166">
        <f>Rates!AR49</f>
        <v>170.47293999999999</v>
      </c>
      <c r="H92" s="166">
        <f>Rates!BN49</f>
        <v>156.77948000000001</v>
      </c>
    </row>
    <row r="93" spans="2:8">
      <c r="B93" s="145">
        <v>1943</v>
      </c>
      <c r="C93" s="165">
        <f>Deaths!V50</f>
        <v>2769</v>
      </c>
      <c r="D93" s="165">
        <f>Deaths!AR50</f>
        <v>3714</v>
      </c>
      <c r="E93" s="165">
        <f>Deaths!BN50</f>
        <v>6483</v>
      </c>
      <c r="F93" s="166">
        <f>Rates!V50</f>
        <v>137.69846999999999</v>
      </c>
      <c r="G93" s="166">
        <f>Rates!AR50</f>
        <v>167.96795</v>
      </c>
      <c r="H93" s="166">
        <f>Rates!BN50</f>
        <v>154.11816999999999</v>
      </c>
    </row>
    <row r="94" spans="2:8">
      <c r="B94" s="145">
        <v>1944</v>
      </c>
      <c r="C94" s="165">
        <f>Deaths!V51</f>
        <v>2740</v>
      </c>
      <c r="D94" s="165">
        <f>Deaths!AR51</f>
        <v>3775</v>
      </c>
      <c r="E94" s="165">
        <f>Deaths!BN51</f>
        <v>6515</v>
      </c>
      <c r="F94" s="166">
        <f>Rates!V51</f>
        <v>135.64935</v>
      </c>
      <c r="G94" s="166">
        <f>Rates!AR51</f>
        <v>164.86</v>
      </c>
      <c r="H94" s="166">
        <f>Rates!BN51</f>
        <v>151.32765000000001</v>
      </c>
    </row>
    <row r="95" spans="2:8">
      <c r="B95" s="145">
        <v>1945</v>
      </c>
      <c r="C95" s="165">
        <f>Deaths!V52</f>
        <v>3004</v>
      </c>
      <c r="D95" s="165">
        <f>Deaths!AR52</f>
        <v>3839</v>
      </c>
      <c r="E95" s="165">
        <f>Deaths!BN52</f>
        <v>6843</v>
      </c>
      <c r="F95" s="166">
        <f>Rates!V52</f>
        <v>140.59640999999999</v>
      </c>
      <c r="G95" s="166">
        <f>Rates!AR52</f>
        <v>159.68647000000001</v>
      </c>
      <c r="H95" s="166">
        <f>Rates!BN52</f>
        <v>150.75149999999999</v>
      </c>
    </row>
    <row r="96" spans="2:8">
      <c r="B96" s="145">
        <v>1946</v>
      </c>
      <c r="C96" s="165">
        <f>Deaths!V53</f>
        <v>3073</v>
      </c>
      <c r="D96" s="165">
        <f>Deaths!AR53</f>
        <v>4062</v>
      </c>
      <c r="E96" s="165">
        <f>Deaths!BN53</f>
        <v>7135</v>
      </c>
      <c r="F96" s="166">
        <f>Rates!V53</f>
        <v>141.76589000000001</v>
      </c>
      <c r="G96" s="166">
        <f>Rates!AR53</f>
        <v>164.31630999999999</v>
      </c>
      <c r="H96" s="166">
        <f>Rates!BN53</f>
        <v>153.71639999999999</v>
      </c>
    </row>
    <row r="97" spans="2:8">
      <c r="B97" s="145">
        <v>1947</v>
      </c>
      <c r="C97" s="165">
        <f>Deaths!V54</f>
        <v>3165</v>
      </c>
      <c r="D97" s="165">
        <f>Deaths!AR54</f>
        <v>4096</v>
      </c>
      <c r="E97" s="165">
        <f>Deaths!BN54</f>
        <v>7261</v>
      </c>
      <c r="F97" s="166">
        <f>Rates!V54</f>
        <v>138.56954999999999</v>
      </c>
      <c r="G97" s="166">
        <f>Rates!AR54</f>
        <v>163.42142999999999</v>
      </c>
      <c r="H97" s="166">
        <f>Rates!BN54</f>
        <v>152.29694000000001</v>
      </c>
    </row>
    <row r="98" spans="2:8">
      <c r="B98" s="145">
        <v>1948</v>
      </c>
      <c r="C98" s="165">
        <f>Deaths!V55</f>
        <v>3495</v>
      </c>
      <c r="D98" s="165">
        <f>Deaths!AR55</f>
        <v>4558</v>
      </c>
      <c r="E98" s="165">
        <f>Deaths!BN55</f>
        <v>8053</v>
      </c>
      <c r="F98" s="166">
        <f>Rates!V55</f>
        <v>152.19506999999999</v>
      </c>
      <c r="G98" s="166">
        <f>Rates!AR55</f>
        <v>178.01933</v>
      </c>
      <c r="H98" s="166">
        <f>Rates!BN55</f>
        <v>166.55981</v>
      </c>
    </row>
    <row r="99" spans="2:8">
      <c r="B99" s="145">
        <v>1949</v>
      </c>
      <c r="C99" s="165">
        <f>Deaths!V56</f>
        <v>3586</v>
      </c>
      <c r="D99" s="165">
        <f>Deaths!AR56</f>
        <v>4753</v>
      </c>
      <c r="E99" s="165">
        <f>Deaths!BN56</f>
        <v>8339</v>
      </c>
      <c r="F99" s="166">
        <f>Rates!V56</f>
        <v>155.66558000000001</v>
      </c>
      <c r="G99" s="166">
        <f>Rates!AR56</f>
        <v>182.36071000000001</v>
      </c>
      <c r="H99" s="166">
        <f>Rates!BN56</f>
        <v>170.52277000000001</v>
      </c>
    </row>
    <row r="100" spans="2:8">
      <c r="B100" s="145">
        <v>1950</v>
      </c>
      <c r="C100" s="165">
        <f>Deaths!V57</f>
        <v>4035</v>
      </c>
      <c r="D100" s="165">
        <f>Deaths!AR57</f>
        <v>5351</v>
      </c>
      <c r="E100" s="165">
        <f>Deaths!BN57</f>
        <v>9386</v>
      </c>
      <c r="F100" s="166">
        <f>Rates!V57</f>
        <v>171.89949999999999</v>
      </c>
      <c r="G100" s="166">
        <f>Rates!AR57</f>
        <v>200.42787999999999</v>
      </c>
      <c r="H100" s="166">
        <f>Rates!BN57</f>
        <v>187.95304999999999</v>
      </c>
    </row>
    <row r="101" spans="2:8">
      <c r="B101" s="145">
        <v>1951</v>
      </c>
      <c r="C101" s="165">
        <f>Deaths!V58</f>
        <v>4300</v>
      </c>
      <c r="D101" s="165">
        <f>Deaths!AR58</f>
        <v>5781</v>
      </c>
      <c r="E101" s="165">
        <f>Deaths!BN58</f>
        <v>10081</v>
      </c>
      <c r="F101" s="166">
        <f>Rates!V58</f>
        <v>177.72395</v>
      </c>
      <c r="G101" s="166">
        <f>Rates!AR58</f>
        <v>210.79604</v>
      </c>
      <c r="H101" s="166">
        <f>Rates!BN58</f>
        <v>196.48903999999999</v>
      </c>
    </row>
    <row r="102" spans="2:8">
      <c r="B102" s="145">
        <v>1952</v>
      </c>
      <c r="C102" s="165">
        <f>Deaths!V59</f>
        <v>4675</v>
      </c>
      <c r="D102" s="165">
        <f>Deaths!AR59</f>
        <v>6123</v>
      </c>
      <c r="E102" s="165">
        <f>Deaths!BN59</f>
        <v>10798</v>
      </c>
      <c r="F102" s="166">
        <f>Rates!V59</f>
        <v>192.41033999999999</v>
      </c>
      <c r="G102" s="166">
        <f>Rates!AR59</f>
        <v>220.53964999999999</v>
      </c>
      <c r="H102" s="166">
        <f>Rates!BN59</f>
        <v>208.53009</v>
      </c>
    </row>
    <row r="103" spans="2:8">
      <c r="B103" s="145">
        <v>1953</v>
      </c>
      <c r="C103" s="165">
        <f>Deaths!V60</f>
        <v>4612</v>
      </c>
      <c r="D103" s="165">
        <f>Deaths!AR60</f>
        <v>6063</v>
      </c>
      <c r="E103" s="165">
        <f>Deaths!BN60</f>
        <v>10675</v>
      </c>
      <c r="F103" s="166">
        <f>Rates!V60</f>
        <v>186.54299</v>
      </c>
      <c r="G103" s="166">
        <f>Rates!AR60</f>
        <v>212.37977000000001</v>
      </c>
      <c r="H103" s="166">
        <f>Rates!BN60</f>
        <v>201.57365999999999</v>
      </c>
    </row>
    <row r="104" spans="2:8">
      <c r="B104" s="145">
        <v>1954</v>
      </c>
      <c r="C104" s="165">
        <f>Deaths!V61</f>
        <v>4671</v>
      </c>
      <c r="D104" s="165">
        <f>Deaths!AR61</f>
        <v>6292</v>
      </c>
      <c r="E104" s="165">
        <f>Deaths!BN61</f>
        <v>10963</v>
      </c>
      <c r="F104" s="166">
        <f>Rates!V61</f>
        <v>190.78093999999999</v>
      </c>
      <c r="G104" s="166">
        <f>Rates!AR61</f>
        <v>214.84236999999999</v>
      </c>
      <c r="H104" s="166">
        <f>Rates!BN61</f>
        <v>204.44798</v>
      </c>
    </row>
    <row r="105" spans="2:8">
      <c r="B105" s="145">
        <v>1955</v>
      </c>
      <c r="C105" s="165">
        <f>Deaths!V62</f>
        <v>4811</v>
      </c>
      <c r="D105" s="165">
        <f>Deaths!AR62</f>
        <v>6224</v>
      </c>
      <c r="E105" s="165">
        <f>Deaths!BN62</f>
        <v>11035</v>
      </c>
      <c r="F105" s="166">
        <f>Rates!V62</f>
        <v>197.94041000000001</v>
      </c>
      <c r="G105" s="166">
        <f>Rates!AR62</f>
        <v>209.84002000000001</v>
      </c>
      <c r="H105" s="166">
        <f>Rates!BN62</f>
        <v>204.88064</v>
      </c>
    </row>
    <row r="106" spans="2:8">
      <c r="B106" s="145">
        <v>1956</v>
      </c>
      <c r="C106" s="165">
        <f>Deaths!V63</f>
        <v>4965</v>
      </c>
      <c r="D106" s="165">
        <f>Deaths!AR63</f>
        <v>6597</v>
      </c>
      <c r="E106" s="165">
        <f>Deaths!BN63</f>
        <v>11562</v>
      </c>
      <c r="F106" s="166">
        <f>Rates!V63</f>
        <v>201.30566999999999</v>
      </c>
      <c r="G106" s="166">
        <f>Rates!AR63</f>
        <v>219.19174000000001</v>
      </c>
      <c r="H106" s="166">
        <f>Rates!BN63</f>
        <v>211.9674</v>
      </c>
    </row>
    <row r="107" spans="2:8">
      <c r="B107" s="145">
        <v>1957</v>
      </c>
      <c r="C107" s="165">
        <f>Deaths!V64</f>
        <v>5037</v>
      </c>
      <c r="D107" s="165">
        <f>Deaths!AR64</f>
        <v>6440</v>
      </c>
      <c r="E107" s="165">
        <f>Deaths!BN64</f>
        <v>11477</v>
      </c>
      <c r="F107" s="166">
        <f>Rates!V64</f>
        <v>199.85357999999999</v>
      </c>
      <c r="G107" s="166">
        <f>Rates!AR64</f>
        <v>208.87241</v>
      </c>
      <c r="H107" s="166">
        <f>Rates!BN64</f>
        <v>205.60614000000001</v>
      </c>
    </row>
    <row r="108" spans="2:8">
      <c r="B108" s="145">
        <v>1958</v>
      </c>
      <c r="C108" s="165">
        <f>Deaths!V65</f>
        <v>4963</v>
      </c>
      <c r="D108" s="165">
        <f>Deaths!AR65</f>
        <v>6397</v>
      </c>
      <c r="E108" s="165">
        <f>Deaths!BN65</f>
        <v>11360</v>
      </c>
      <c r="F108" s="166">
        <f>Rates!V65</f>
        <v>194.67649</v>
      </c>
      <c r="G108" s="166">
        <f>Rates!AR65</f>
        <v>201.24905999999999</v>
      </c>
      <c r="H108" s="166">
        <f>Rates!BN65</f>
        <v>198.94624999999999</v>
      </c>
    </row>
    <row r="109" spans="2:8">
      <c r="B109" s="145">
        <v>1959</v>
      </c>
      <c r="C109" s="165">
        <f>Deaths!V66</f>
        <v>5110</v>
      </c>
      <c r="D109" s="165">
        <f>Deaths!AR66</f>
        <v>6801</v>
      </c>
      <c r="E109" s="165">
        <f>Deaths!BN66</f>
        <v>11911</v>
      </c>
      <c r="F109" s="166">
        <f>Rates!V66</f>
        <v>198.07731999999999</v>
      </c>
      <c r="G109" s="166">
        <f>Rates!AR66</f>
        <v>210.15944999999999</v>
      </c>
      <c r="H109" s="166">
        <f>Rates!BN66</f>
        <v>205.83340000000001</v>
      </c>
    </row>
    <row r="110" spans="2:8">
      <c r="B110" s="145">
        <v>1960</v>
      </c>
      <c r="C110" s="165">
        <f>Deaths!V67</f>
        <v>5183</v>
      </c>
      <c r="D110" s="165">
        <f>Deaths!AR67</f>
        <v>6659</v>
      </c>
      <c r="E110" s="165">
        <f>Deaths!BN67</f>
        <v>11842</v>
      </c>
      <c r="F110" s="166">
        <f>Rates!V67</f>
        <v>193.88660999999999</v>
      </c>
      <c r="G110" s="166">
        <f>Rates!AR67</f>
        <v>199.51737</v>
      </c>
      <c r="H110" s="166">
        <f>Rates!BN67</f>
        <v>198.09557000000001</v>
      </c>
    </row>
    <row r="111" spans="2:8">
      <c r="B111" s="145">
        <v>1961</v>
      </c>
      <c r="C111" s="165">
        <f>Deaths!V68</f>
        <v>5205</v>
      </c>
      <c r="D111" s="165">
        <f>Deaths!AR68</f>
        <v>6759</v>
      </c>
      <c r="E111" s="165">
        <f>Deaths!BN68</f>
        <v>11964</v>
      </c>
      <c r="F111" s="166">
        <f>Rates!V68</f>
        <v>193.40966</v>
      </c>
      <c r="G111" s="166">
        <f>Rates!AR68</f>
        <v>196.93447</v>
      </c>
      <c r="H111" s="166">
        <f>Rates!BN68</f>
        <v>196.22187</v>
      </c>
    </row>
    <row r="112" spans="2:8">
      <c r="B112" s="145">
        <v>1962</v>
      </c>
      <c r="C112" s="165">
        <f>Deaths!V69</f>
        <v>5263</v>
      </c>
      <c r="D112" s="165">
        <f>Deaths!AR69</f>
        <v>6910</v>
      </c>
      <c r="E112" s="165">
        <f>Deaths!BN69</f>
        <v>12173</v>
      </c>
      <c r="F112" s="166">
        <f>Rates!V69</f>
        <v>190.86026000000001</v>
      </c>
      <c r="G112" s="166">
        <f>Rates!AR69</f>
        <v>196.58313000000001</v>
      </c>
      <c r="H112" s="166">
        <f>Rates!BN69</f>
        <v>195.31675999999999</v>
      </c>
    </row>
    <row r="113" spans="2:8">
      <c r="B113" s="145">
        <v>1963</v>
      </c>
      <c r="C113" s="165">
        <f>Deaths!V70</f>
        <v>5383</v>
      </c>
      <c r="D113" s="165">
        <f>Deaths!AR70</f>
        <v>7196</v>
      </c>
      <c r="E113" s="165">
        <f>Deaths!BN70</f>
        <v>12579</v>
      </c>
      <c r="F113" s="166">
        <f>Rates!V70</f>
        <v>195.79835</v>
      </c>
      <c r="G113" s="166">
        <f>Rates!AR70</f>
        <v>199.66719000000001</v>
      </c>
      <c r="H113" s="166">
        <f>Rates!BN70</f>
        <v>199.05503999999999</v>
      </c>
    </row>
    <row r="114" spans="2:8">
      <c r="B114" s="145">
        <v>1964</v>
      </c>
      <c r="C114" s="165">
        <f>Deaths!V71</f>
        <v>5512</v>
      </c>
      <c r="D114" s="165">
        <f>Deaths!AR71</f>
        <v>7610</v>
      </c>
      <c r="E114" s="165">
        <f>Deaths!BN71</f>
        <v>13122</v>
      </c>
      <c r="F114" s="166">
        <f>Rates!V71</f>
        <v>196.86678000000001</v>
      </c>
      <c r="G114" s="166">
        <f>Rates!AR71</f>
        <v>203.42158000000001</v>
      </c>
      <c r="H114" s="166">
        <f>Rates!BN71</f>
        <v>201.58364</v>
      </c>
    </row>
    <row r="115" spans="2:8">
      <c r="B115" s="145">
        <v>1965</v>
      </c>
      <c r="C115" s="165">
        <f>Deaths!V72</f>
        <v>5809</v>
      </c>
      <c r="D115" s="165">
        <f>Deaths!AR72</f>
        <v>7835</v>
      </c>
      <c r="E115" s="165">
        <f>Deaths!BN72</f>
        <v>13644</v>
      </c>
      <c r="F115" s="166">
        <f>Rates!V72</f>
        <v>203.79846000000001</v>
      </c>
      <c r="G115" s="166">
        <f>Rates!AR72</f>
        <v>204.31583000000001</v>
      </c>
      <c r="H115" s="166">
        <f>Rates!BN72</f>
        <v>205.17793</v>
      </c>
    </row>
    <row r="116" spans="2:8">
      <c r="B116" s="145">
        <v>1966</v>
      </c>
      <c r="C116" s="165">
        <f>Deaths!V73</f>
        <v>5844</v>
      </c>
      <c r="D116" s="165">
        <f>Deaths!AR73</f>
        <v>8076</v>
      </c>
      <c r="E116" s="165">
        <f>Deaths!BN73</f>
        <v>13920</v>
      </c>
      <c r="F116" s="166">
        <f>Rates!V73</f>
        <v>203.04938000000001</v>
      </c>
      <c r="G116" s="166">
        <f>Rates!AR73</f>
        <v>204.5026</v>
      </c>
      <c r="H116" s="166">
        <f>Rates!BN73</f>
        <v>204.91614999999999</v>
      </c>
    </row>
    <row r="117" spans="2:8">
      <c r="B117" s="145">
        <v>1967</v>
      </c>
      <c r="C117" s="165">
        <f>Deaths!V74</f>
        <v>5820</v>
      </c>
      <c r="D117" s="165">
        <f>Deaths!AR74</f>
        <v>7703</v>
      </c>
      <c r="E117" s="165">
        <f>Deaths!BN74</f>
        <v>13523</v>
      </c>
      <c r="F117" s="166">
        <f>Rates!V74</f>
        <v>195.77795</v>
      </c>
      <c r="G117" s="166">
        <f>Rates!AR74</f>
        <v>190.06565000000001</v>
      </c>
      <c r="H117" s="166">
        <f>Rates!BN74</f>
        <v>193.62925999999999</v>
      </c>
    </row>
    <row r="118" spans="2:8">
      <c r="B118" s="145">
        <v>1968</v>
      </c>
      <c r="C118" s="165">
        <f>Deaths!V75</f>
        <v>6653</v>
      </c>
      <c r="D118" s="165">
        <f>Deaths!AR75</f>
        <v>8711</v>
      </c>
      <c r="E118" s="165">
        <f>Deaths!BN75</f>
        <v>15364</v>
      </c>
      <c r="F118" s="166">
        <f>Rates!V75</f>
        <v>226.09078</v>
      </c>
      <c r="G118" s="166">
        <f>Rates!AR75</f>
        <v>211.54759999999999</v>
      </c>
      <c r="H118" s="166">
        <f>Rates!BN75</f>
        <v>218.59306000000001</v>
      </c>
    </row>
    <row r="119" spans="2:8">
      <c r="B119" s="145">
        <v>1969</v>
      </c>
      <c r="C119" s="165">
        <f>Deaths!V76</f>
        <v>6239</v>
      </c>
      <c r="D119" s="165">
        <f>Deaths!AR76</f>
        <v>8394</v>
      </c>
      <c r="E119" s="165">
        <f>Deaths!BN76</f>
        <v>14633</v>
      </c>
      <c r="F119" s="166">
        <f>Rates!V76</f>
        <v>208.36713</v>
      </c>
      <c r="G119" s="166">
        <f>Rates!AR76</f>
        <v>198.91351</v>
      </c>
      <c r="H119" s="166">
        <f>Rates!BN76</f>
        <v>203.94416000000001</v>
      </c>
    </row>
    <row r="120" spans="2:8">
      <c r="B120" s="145">
        <v>1970</v>
      </c>
      <c r="C120" s="165">
        <f>Deaths!V77</f>
        <v>6508</v>
      </c>
      <c r="D120" s="165">
        <f>Deaths!AR77</f>
        <v>9178</v>
      </c>
      <c r="E120" s="165">
        <f>Deaths!BN77</f>
        <v>15686</v>
      </c>
      <c r="F120" s="166">
        <f>Rates!V77</f>
        <v>213.26963000000001</v>
      </c>
      <c r="G120" s="166">
        <f>Rates!AR77</f>
        <v>210.92231000000001</v>
      </c>
      <c r="H120" s="166">
        <f>Rates!BN77</f>
        <v>213.01128</v>
      </c>
    </row>
    <row r="121" spans="2:8">
      <c r="B121" s="145">
        <v>1971</v>
      </c>
      <c r="C121" s="165">
        <f>Deaths!V78</f>
        <v>6497</v>
      </c>
      <c r="D121" s="165">
        <f>Deaths!AR78</f>
        <v>9234</v>
      </c>
      <c r="E121" s="165">
        <f>Deaths!BN78</f>
        <v>15731</v>
      </c>
      <c r="F121" s="166">
        <f>Rates!V78</f>
        <v>209.44745</v>
      </c>
      <c r="G121" s="166">
        <f>Rates!AR78</f>
        <v>205.24072000000001</v>
      </c>
      <c r="H121" s="166">
        <f>Rates!BN78</f>
        <v>207.99223000000001</v>
      </c>
    </row>
    <row r="122" spans="2:8">
      <c r="B122" s="145">
        <v>1972</v>
      </c>
      <c r="C122" s="165">
        <f>Deaths!V79</f>
        <v>6621</v>
      </c>
      <c r="D122" s="165">
        <f>Deaths!AR79</f>
        <v>9148</v>
      </c>
      <c r="E122" s="165">
        <f>Deaths!BN79</f>
        <v>15769</v>
      </c>
      <c r="F122" s="166">
        <f>Rates!V79</f>
        <v>209.92243999999999</v>
      </c>
      <c r="G122" s="166">
        <f>Rates!AR79</f>
        <v>198.22075000000001</v>
      </c>
      <c r="H122" s="166">
        <f>Rates!BN79</f>
        <v>203.83654000000001</v>
      </c>
    </row>
    <row r="123" spans="2:8">
      <c r="B123" s="145">
        <v>1973</v>
      </c>
      <c r="C123" s="165">
        <f>Deaths!V80</f>
        <v>6581</v>
      </c>
      <c r="D123" s="165">
        <f>Deaths!AR80</f>
        <v>9351</v>
      </c>
      <c r="E123" s="165">
        <f>Deaths!BN80</f>
        <v>15932</v>
      </c>
      <c r="F123" s="166">
        <f>Rates!V80</f>
        <v>200.35955999999999</v>
      </c>
      <c r="G123" s="166">
        <f>Rates!AR80</f>
        <v>197.87778</v>
      </c>
      <c r="H123" s="166">
        <f>Rates!BN80</f>
        <v>201.10227</v>
      </c>
    </row>
    <row r="124" spans="2:8">
      <c r="B124" s="145">
        <v>1974</v>
      </c>
      <c r="C124" s="165">
        <f>Deaths!V81</f>
        <v>6702</v>
      </c>
      <c r="D124" s="165">
        <f>Deaths!AR81</f>
        <v>9658</v>
      </c>
      <c r="E124" s="165">
        <f>Deaths!BN81</f>
        <v>16360</v>
      </c>
      <c r="F124" s="166">
        <f>Rates!V81</f>
        <v>206.15065000000001</v>
      </c>
      <c r="G124" s="166">
        <f>Rates!AR81</f>
        <v>198.03028</v>
      </c>
      <c r="H124" s="166">
        <f>Rates!BN81</f>
        <v>202.27636000000001</v>
      </c>
    </row>
    <row r="125" spans="2:8">
      <c r="B125" s="145">
        <v>1975</v>
      </c>
      <c r="C125" s="165">
        <f>Deaths!V82</f>
        <v>6239</v>
      </c>
      <c r="D125" s="165">
        <f>Deaths!AR82</f>
        <v>9097</v>
      </c>
      <c r="E125" s="165">
        <f>Deaths!BN82</f>
        <v>15336</v>
      </c>
      <c r="F125" s="166">
        <f>Rates!V82</f>
        <v>182.89126999999999</v>
      </c>
      <c r="G125" s="166">
        <f>Rates!AR82</f>
        <v>180.84089</v>
      </c>
      <c r="H125" s="166">
        <f>Rates!BN82</f>
        <v>183.40967000000001</v>
      </c>
    </row>
    <row r="126" spans="2:8">
      <c r="B126" s="145">
        <v>1976</v>
      </c>
      <c r="C126" s="165">
        <f>Deaths!V83</f>
        <v>6245</v>
      </c>
      <c r="D126" s="165">
        <f>Deaths!AR83</f>
        <v>9022</v>
      </c>
      <c r="E126" s="165">
        <f>Deaths!BN83</f>
        <v>15267</v>
      </c>
      <c r="F126" s="166">
        <f>Rates!V83</f>
        <v>183.05025000000001</v>
      </c>
      <c r="G126" s="166">
        <f>Rates!AR83</f>
        <v>172.90008</v>
      </c>
      <c r="H126" s="166">
        <f>Rates!BN83</f>
        <v>178.02092999999999</v>
      </c>
    </row>
    <row r="127" spans="2:8">
      <c r="B127" s="145">
        <v>1977</v>
      </c>
      <c r="C127" s="165">
        <f>Deaths!V84</f>
        <v>5867</v>
      </c>
      <c r="D127" s="165">
        <f>Deaths!AR84</f>
        <v>8669</v>
      </c>
      <c r="E127" s="165">
        <f>Deaths!BN84</f>
        <v>14536</v>
      </c>
      <c r="F127" s="166">
        <f>Rates!V84</f>
        <v>167.68867</v>
      </c>
      <c r="G127" s="166">
        <f>Rates!AR84</f>
        <v>162.33165</v>
      </c>
      <c r="H127" s="166">
        <f>Rates!BN84</f>
        <v>165.6534</v>
      </c>
    </row>
    <row r="128" spans="2:8">
      <c r="B128" s="145">
        <v>1978</v>
      </c>
      <c r="C128" s="165">
        <f>Deaths!V85</f>
        <v>5821</v>
      </c>
      <c r="D128" s="165">
        <f>Deaths!AR85</f>
        <v>8328</v>
      </c>
      <c r="E128" s="165">
        <f>Deaths!BN85</f>
        <v>14149</v>
      </c>
      <c r="F128" s="166">
        <f>Rates!V85</f>
        <v>160.92827</v>
      </c>
      <c r="G128" s="166">
        <f>Rates!AR85</f>
        <v>151.80342999999999</v>
      </c>
      <c r="H128" s="166">
        <f>Rates!BN85</f>
        <v>156.86135999999999</v>
      </c>
    </row>
    <row r="129" spans="2:8">
      <c r="B129" s="145">
        <v>1979</v>
      </c>
      <c r="C129" s="165">
        <f>Deaths!V86</f>
        <v>5561</v>
      </c>
      <c r="D129" s="165">
        <f>Deaths!AR86</f>
        <v>7871</v>
      </c>
      <c r="E129" s="165">
        <f>Deaths!BN86</f>
        <v>13432</v>
      </c>
      <c r="F129" s="166">
        <f>Rates!V86</f>
        <v>151.15433999999999</v>
      </c>
      <c r="G129" s="166">
        <f>Rates!AR86</f>
        <v>139.6891</v>
      </c>
      <c r="H129" s="166">
        <f>Rates!BN86</f>
        <v>145.44569000000001</v>
      </c>
    </row>
    <row r="130" spans="2:8">
      <c r="B130" s="145">
        <v>1980</v>
      </c>
      <c r="C130" s="165">
        <f>Deaths!V87</f>
        <v>5675</v>
      </c>
      <c r="D130" s="165">
        <f>Deaths!AR87</f>
        <v>8048</v>
      </c>
      <c r="E130" s="165">
        <f>Deaths!BN87</f>
        <v>13723</v>
      </c>
      <c r="F130" s="166">
        <f>Rates!V87</f>
        <v>148.18744000000001</v>
      </c>
      <c r="G130" s="166">
        <f>Rates!AR87</f>
        <v>138.76023000000001</v>
      </c>
      <c r="H130" s="166">
        <f>Rates!BN87</f>
        <v>144.56085999999999</v>
      </c>
    </row>
    <row r="131" spans="2:8">
      <c r="B131" s="145">
        <v>1981</v>
      </c>
      <c r="C131" s="165">
        <f>Deaths!V88</f>
        <v>5587</v>
      </c>
      <c r="D131" s="165">
        <f>Deaths!AR88</f>
        <v>8119</v>
      </c>
      <c r="E131" s="165">
        <f>Deaths!BN88</f>
        <v>13706</v>
      </c>
      <c r="F131" s="166">
        <f>Rates!V88</f>
        <v>146.56769</v>
      </c>
      <c r="G131" s="166">
        <f>Rates!AR88</f>
        <v>135.15317999999999</v>
      </c>
      <c r="H131" s="166">
        <f>Rates!BN88</f>
        <v>140.87208999999999</v>
      </c>
    </row>
    <row r="132" spans="2:8">
      <c r="B132" s="145">
        <v>1982</v>
      </c>
      <c r="C132" s="165">
        <f>Deaths!V89</f>
        <v>5641</v>
      </c>
      <c r="D132" s="165">
        <f>Deaths!AR89</f>
        <v>8336</v>
      </c>
      <c r="E132" s="165">
        <f>Deaths!BN89</f>
        <v>13977</v>
      </c>
      <c r="F132" s="166">
        <f>Rates!V89</f>
        <v>142.69036</v>
      </c>
      <c r="G132" s="166">
        <f>Rates!AR89</f>
        <v>134.39319</v>
      </c>
      <c r="H132" s="166">
        <f>Rates!BN89</f>
        <v>139.49460999999999</v>
      </c>
    </row>
    <row r="133" spans="2:8">
      <c r="B133" s="145">
        <v>1983</v>
      </c>
      <c r="C133" s="165">
        <f>Deaths!V90</f>
        <v>5140</v>
      </c>
      <c r="D133" s="165">
        <f>Deaths!AR90</f>
        <v>7512</v>
      </c>
      <c r="E133" s="165">
        <f>Deaths!BN90</f>
        <v>12652</v>
      </c>
      <c r="F133" s="166">
        <f>Rates!V90</f>
        <v>125.55616000000001</v>
      </c>
      <c r="G133" s="166">
        <f>Rates!AR90</f>
        <v>117.22669</v>
      </c>
      <c r="H133" s="166">
        <f>Rates!BN90</f>
        <v>122.04038</v>
      </c>
    </row>
    <row r="134" spans="2:8">
      <c r="B134" s="145">
        <v>1984</v>
      </c>
      <c r="C134" s="165">
        <f>Deaths!V91</f>
        <v>5108</v>
      </c>
      <c r="D134" s="165">
        <f>Deaths!AR91</f>
        <v>7552</v>
      </c>
      <c r="E134" s="165">
        <f>Deaths!BN91</f>
        <v>12660</v>
      </c>
      <c r="F134" s="166">
        <f>Rates!V91</f>
        <v>120.48898</v>
      </c>
      <c r="G134" s="166">
        <f>Rates!AR91</f>
        <v>114.17054</v>
      </c>
      <c r="H134" s="166">
        <f>Rates!BN91</f>
        <v>118.31791</v>
      </c>
    </row>
    <row r="135" spans="2:8">
      <c r="B135" s="145">
        <v>1985</v>
      </c>
      <c r="C135" s="165">
        <f>Deaths!V92</f>
        <v>5276</v>
      </c>
      <c r="D135" s="165">
        <f>Deaths!AR92</f>
        <v>8133</v>
      </c>
      <c r="E135" s="165">
        <f>Deaths!BN92</f>
        <v>13409</v>
      </c>
      <c r="F135" s="166">
        <f>Rates!V92</f>
        <v>121.31773</v>
      </c>
      <c r="G135" s="166">
        <f>Rates!AR92</f>
        <v>118.03586</v>
      </c>
      <c r="H135" s="166">
        <f>Rates!BN92</f>
        <v>121.0438</v>
      </c>
    </row>
    <row r="136" spans="2:8">
      <c r="B136" s="145">
        <v>1986</v>
      </c>
      <c r="C136" s="165">
        <f>Deaths!V93</f>
        <v>5000</v>
      </c>
      <c r="D136" s="165">
        <f>Deaths!AR93</f>
        <v>7491</v>
      </c>
      <c r="E136" s="165">
        <f>Deaths!BN93</f>
        <v>12491</v>
      </c>
      <c r="F136" s="166">
        <f>Rates!V93</f>
        <v>110.00192</v>
      </c>
      <c r="G136" s="166">
        <f>Rates!AR93</f>
        <v>104.10720000000001</v>
      </c>
      <c r="H136" s="166">
        <f>Rates!BN93</f>
        <v>107.83816</v>
      </c>
    </row>
    <row r="137" spans="2:8">
      <c r="B137" s="145">
        <v>1987</v>
      </c>
      <c r="C137" s="165">
        <f>Deaths!V94</f>
        <v>5075</v>
      </c>
      <c r="D137" s="165">
        <f>Deaths!AR94</f>
        <v>7493</v>
      </c>
      <c r="E137" s="165">
        <f>Deaths!BN94</f>
        <v>12568</v>
      </c>
      <c r="F137" s="166">
        <f>Rates!V94</f>
        <v>109.49012</v>
      </c>
      <c r="G137" s="166">
        <f>Rates!AR94</f>
        <v>101.46719</v>
      </c>
      <c r="H137" s="166">
        <f>Rates!BN94</f>
        <v>106.0308</v>
      </c>
    </row>
    <row r="138" spans="2:8">
      <c r="B138" s="145">
        <v>1988</v>
      </c>
      <c r="C138" s="165">
        <f>Deaths!V95</f>
        <v>5034</v>
      </c>
      <c r="D138" s="165">
        <f>Deaths!AR95</f>
        <v>7407</v>
      </c>
      <c r="E138" s="165">
        <f>Deaths!BN95</f>
        <v>12441</v>
      </c>
      <c r="F138" s="166">
        <f>Rates!V95</f>
        <v>105.34934</v>
      </c>
      <c r="G138" s="166">
        <f>Rates!AR95</f>
        <v>97.358045000000004</v>
      </c>
      <c r="H138" s="166">
        <f>Rates!BN95</f>
        <v>101.61472000000001</v>
      </c>
    </row>
    <row r="139" spans="2:8">
      <c r="B139" s="145">
        <v>1989</v>
      </c>
      <c r="C139" s="165">
        <f>Deaths!V96</f>
        <v>5057</v>
      </c>
      <c r="D139" s="165">
        <f>Deaths!AR96</f>
        <v>7522</v>
      </c>
      <c r="E139" s="165">
        <f>Deaths!BN96</f>
        <v>12579</v>
      </c>
      <c r="F139" s="166">
        <f>Rates!V96</f>
        <v>102.29779000000001</v>
      </c>
      <c r="G139" s="166">
        <f>Rates!AR96</f>
        <v>96.070750000000004</v>
      </c>
      <c r="H139" s="166">
        <f>Rates!BN96</f>
        <v>99.798411000000002</v>
      </c>
    </row>
    <row r="140" spans="2:8">
      <c r="B140" s="145">
        <v>1990</v>
      </c>
      <c r="C140" s="165">
        <f>Deaths!V97</f>
        <v>4792</v>
      </c>
      <c r="D140" s="165">
        <f>Deaths!AR97</f>
        <v>7293</v>
      </c>
      <c r="E140" s="165">
        <f>Deaths!BN97</f>
        <v>12085</v>
      </c>
      <c r="F140" s="166">
        <f>Rates!V97</f>
        <v>93.674411000000006</v>
      </c>
      <c r="G140" s="166">
        <f>Rates!AR97</f>
        <v>90.780466000000004</v>
      </c>
      <c r="H140" s="166">
        <f>Rates!BN97</f>
        <v>93.425425000000004</v>
      </c>
    </row>
    <row r="141" spans="2:8">
      <c r="B141" s="145">
        <v>1991</v>
      </c>
      <c r="C141" s="165">
        <f>Deaths!V98</f>
        <v>4829</v>
      </c>
      <c r="D141" s="165">
        <f>Deaths!AR98</f>
        <v>7054</v>
      </c>
      <c r="E141" s="165">
        <f>Deaths!BN98</f>
        <v>11883</v>
      </c>
      <c r="F141" s="166">
        <f>Rates!V98</f>
        <v>91.573428000000007</v>
      </c>
      <c r="G141" s="166">
        <f>Rates!AR98</f>
        <v>84.908181999999996</v>
      </c>
      <c r="H141" s="166">
        <f>Rates!BN98</f>
        <v>88.736981</v>
      </c>
    </row>
    <row r="142" spans="2:8">
      <c r="B142" s="145">
        <v>1992</v>
      </c>
      <c r="C142" s="165">
        <f>Deaths!V99</f>
        <v>4860</v>
      </c>
      <c r="D142" s="165">
        <f>Deaths!AR99</f>
        <v>7126</v>
      </c>
      <c r="E142" s="165">
        <f>Deaths!BN99</f>
        <v>11986</v>
      </c>
      <c r="F142" s="166">
        <f>Rates!V99</f>
        <v>88.796650999999997</v>
      </c>
      <c r="G142" s="166">
        <f>Rates!AR99</f>
        <v>82.769011000000006</v>
      </c>
      <c r="H142" s="166">
        <f>Rates!BN99</f>
        <v>86.406120999999999</v>
      </c>
    </row>
    <row r="143" spans="2:8">
      <c r="B143" s="145">
        <v>1993</v>
      </c>
      <c r="C143" s="165">
        <f>Deaths!V100</f>
        <v>4819</v>
      </c>
      <c r="D143" s="165">
        <f>Deaths!AR100</f>
        <v>7319</v>
      </c>
      <c r="E143" s="165">
        <f>Deaths!BN100</f>
        <v>12138</v>
      </c>
      <c r="F143" s="166">
        <f>Rates!V100</f>
        <v>85.943658999999997</v>
      </c>
      <c r="G143" s="166">
        <f>Rates!AR100</f>
        <v>81.846473000000003</v>
      </c>
      <c r="H143" s="166">
        <f>Rates!BN100</f>
        <v>84.578541999999999</v>
      </c>
    </row>
    <row r="144" spans="2:8">
      <c r="B144" s="145">
        <v>1994</v>
      </c>
      <c r="C144" s="165">
        <f>Deaths!V101</f>
        <v>5260</v>
      </c>
      <c r="D144" s="165">
        <f>Deaths!AR101</f>
        <v>7578</v>
      </c>
      <c r="E144" s="165">
        <f>Deaths!BN101</f>
        <v>12838</v>
      </c>
      <c r="F144" s="166">
        <f>Rates!V101</f>
        <v>91.650020999999995</v>
      </c>
      <c r="G144" s="166">
        <f>Rates!AR101</f>
        <v>81.762075999999993</v>
      </c>
      <c r="H144" s="166">
        <f>Rates!BN101</f>
        <v>86.68329</v>
      </c>
    </row>
    <row r="145" spans="2:8">
      <c r="B145" s="145">
        <v>1995</v>
      </c>
      <c r="C145" s="165">
        <f>Deaths!V102</f>
        <v>5108</v>
      </c>
      <c r="D145" s="165">
        <f>Deaths!AR102</f>
        <v>7572</v>
      </c>
      <c r="E145" s="165">
        <f>Deaths!BN102</f>
        <v>12680</v>
      </c>
      <c r="F145" s="166">
        <f>Rates!V102</f>
        <v>85.619221999999993</v>
      </c>
      <c r="G145" s="166">
        <f>Rates!AR102</f>
        <v>78.79862</v>
      </c>
      <c r="H145" s="166">
        <f>Rates!BN102</f>
        <v>82.478609000000006</v>
      </c>
    </row>
    <row r="146" spans="2:8">
      <c r="B146" s="145">
        <v>1996</v>
      </c>
      <c r="C146" s="165">
        <f>Deaths!V103</f>
        <v>5205</v>
      </c>
      <c r="D146" s="165">
        <f>Deaths!AR103</f>
        <v>7601</v>
      </c>
      <c r="E146" s="165">
        <f>Deaths!BN103</f>
        <v>12806</v>
      </c>
      <c r="F146" s="166">
        <f>Rates!V103</f>
        <v>84.352960999999993</v>
      </c>
      <c r="G146" s="166">
        <f>Rates!AR103</f>
        <v>76.343866000000006</v>
      </c>
      <c r="H146" s="166">
        <f>Rates!BN103</f>
        <v>80.360156000000003</v>
      </c>
    </row>
    <row r="147" spans="2:8">
      <c r="B147" s="145">
        <v>1997</v>
      </c>
      <c r="C147" s="165">
        <f>Deaths!V104</f>
        <v>4978</v>
      </c>
      <c r="D147" s="165">
        <f>Deaths!AR104</f>
        <v>7425</v>
      </c>
      <c r="E147" s="165">
        <f>Deaths!BN104</f>
        <v>12403</v>
      </c>
      <c r="F147" s="166">
        <f>Rates!V104</f>
        <v>77.614543999999995</v>
      </c>
      <c r="G147" s="166">
        <f>Rates!AR104</f>
        <v>71.588556999999994</v>
      </c>
      <c r="H147" s="166">
        <f>Rates!BN104</f>
        <v>74.989752999999993</v>
      </c>
    </row>
    <row r="148" spans="2:8">
      <c r="B148" s="145">
        <v>1998</v>
      </c>
      <c r="C148" s="165">
        <f>Deaths!V105</f>
        <v>4910</v>
      </c>
      <c r="D148" s="165">
        <f>Deaths!AR105</f>
        <v>7361</v>
      </c>
      <c r="E148" s="165">
        <f>Deaths!BN105</f>
        <v>12271</v>
      </c>
      <c r="F148" s="166">
        <f>Rates!V105</f>
        <v>74.007542000000001</v>
      </c>
      <c r="G148" s="166">
        <f>Rates!AR105</f>
        <v>68.660205000000005</v>
      </c>
      <c r="H148" s="166">
        <f>Rates!BN105</f>
        <v>71.621420999999998</v>
      </c>
    </row>
    <row r="149" spans="2:8">
      <c r="B149" s="145">
        <v>1999</v>
      </c>
      <c r="C149" s="165">
        <f>Deaths!V106</f>
        <v>4894</v>
      </c>
      <c r="D149" s="165">
        <f>Deaths!AR106</f>
        <v>7372</v>
      </c>
      <c r="E149" s="165">
        <f>Deaths!BN106</f>
        <v>12266</v>
      </c>
      <c r="F149" s="166">
        <f>Rates!V106</f>
        <v>71.540846999999999</v>
      </c>
      <c r="G149" s="166">
        <f>Rates!AR106</f>
        <v>66.168216000000001</v>
      </c>
      <c r="H149" s="166">
        <f>Rates!BN106</f>
        <v>69.032961999999998</v>
      </c>
    </row>
    <row r="150" spans="2:8">
      <c r="B150" s="145">
        <v>2000</v>
      </c>
      <c r="C150" s="165">
        <f>Deaths!V107</f>
        <v>4913</v>
      </c>
      <c r="D150" s="165">
        <f>Deaths!AR107</f>
        <v>7387</v>
      </c>
      <c r="E150" s="165">
        <f>Deaths!BN107</f>
        <v>12300</v>
      </c>
      <c r="F150" s="166">
        <f>Rates!V107</f>
        <v>68.899944000000005</v>
      </c>
      <c r="G150" s="166">
        <f>Rates!AR107</f>
        <v>63.596919999999997</v>
      </c>
      <c r="H150" s="166">
        <f>Rates!BN107</f>
        <v>66.485740000000007</v>
      </c>
    </row>
    <row r="151" spans="2:8">
      <c r="B151" s="145">
        <v>2001</v>
      </c>
      <c r="C151" s="165">
        <f>Deaths!V108</f>
        <v>4852</v>
      </c>
      <c r="D151" s="165">
        <f>Deaths!AR108</f>
        <v>7294</v>
      </c>
      <c r="E151" s="165">
        <f>Deaths!BN108</f>
        <v>12146</v>
      </c>
      <c r="F151" s="166">
        <f>Rates!V108</f>
        <v>65.387479999999996</v>
      </c>
      <c r="G151" s="166">
        <f>Rates!AR108</f>
        <v>60.281930000000003</v>
      </c>
      <c r="H151" s="166">
        <f>Rates!BN108</f>
        <v>62.990924999999997</v>
      </c>
    </row>
    <row r="152" spans="2:8">
      <c r="B152" s="145">
        <v>2002</v>
      </c>
      <c r="C152" s="165">
        <f>Deaths!V109</f>
        <v>4969</v>
      </c>
      <c r="D152" s="165">
        <f>Deaths!AR109</f>
        <v>7564</v>
      </c>
      <c r="E152" s="165">
        <f>Deaths!BN109</f>
        <v>12533</v>
      </c>
      <c r="F152" s="166">
        <f>Rates!V109</f>
        <v>64.715732000000003</v>
      </c>
      <c r="G152" s="166">
        <f>Rates!AR109</f>
        <v>60.539199000000004</v>
      </c>
      <c r="H152" s="166">
        <f>Rates!BN109</f>
        <v>62.985295999999998</v>
      </c>
    </row>
    <row r="153" spans="2:8">
      <c r="B153" s="145">
        <v>2003</v>
      </c>
      <c r="C153" s="165">
        <f>Deaths!V110</f>
        <v>4835</v>
      </c>
      <c r="D153" s="165">
        <f>Deaths!AR110</f>
        <v>7405</v>
      </c>
      <c r="E153" s="165">
        <f>Deaths!BN110</f>
        <v>12240</v>
      </c>
      <c r="F153" s="166">
        <f>Rates!V110</f>
        <v>61.167180000000002</v>
      </c>
      <c r="G153" s="166">
        <f>Rates!AR110</f>
        <v>57.916696000000002</v>
      </c>
      <c r="H153" s="166">
        <f>Rates!BN110</f>
        <v>59.935101000000003</v>
      </c>
    </row>
    <row r="154" spans="2:8">
      <c r="B154" s="145">
        <v>2004</v>
      </c>
      <c r="C154" s="165">
        <f>Deaths!V111</f>
        <v>4826</v>
      </c>
      <c r="D154" s="165">
        <f>Deaths!AR111</f>
        <v>7215</v>
      </c>
      <c r="E154" s="165">
        <f>Deaths!BN111</f>
        <v>12041</v>
      </c>
      <c r="F154" s="166">
        <f>Rates!V111</f>
        <v>59.396396000000003</v>
      </c>
      <c r="G154" s="166">
        <f>Rates!AR111</f>
        <v>55.062466000000001</v>
      </c>
      <c r="H154" s="166">
        <f>Rates!BN111</f>
        <v>57.449736000000001</v>
      </c>
    </row>
    <row r="155" spans="2:8">
      <c r="B155" s="145">
        <v>2005</v>
      </c>
      <c r="C155" s="165">
        <f>Deaths!V112</f>
        <v>4668</v>
      </c>
      <c r="D155" s="165">
        <f>Deaths!AR112</f>
        <v>6845</v>
      </c>
      <c r="E155" s="165">
        <f>Deaths!BN112</f>
        <v>11513</v>
      </c>
      <c r="F155" s="166">
        <f>Rates!V112</f>
        <v>54.964877999999999</v>
      </c>
      <c r="G155" s="166">
        <f>Rates!AR112</f>
        <v>50.518104000000001</v>
      </c>
      <c r="H155" s="166">
        <f>Rates!BN112</f>
        <v>52.952572000000004</v>
      </c>
    </row>
    <row r="156" spans="2:8">
      <c r="B156" s="145">
        <v>2006</v>
      </c>
      <c r="C156" s="165">
        <f>Deaths!V113</f>
        <v>4483</v>
      </c>
      <c r="D156" s="165">
        <f>Deaths!AR113</f>
        <v>6996</v>
      </c>
      <c r="E156" s="165">
        <f>Deaths!BN113</f>
        <v>11479</v>
      </c>
      <c r="F156" s="166">
        <f>Rates!V113</f>
        <v>50.595306999999998</v>
      </c>
      <c r="G156" s="166">
        <f>Rates!AR113</f>
        <v>50.182290999999999</v>
      </c>
      <c r="H156" s="166">
        <f>Rates!BN113</f>
        <v>51.044153000000001</v>
      </c>
    </row>
    <row r="157" spans="2:8">
      <c r="B157" s="145">
        <v>2007</v>
      </c>
      <c r="C157" s="165">
        <f>Deaths!V114</f>
        <v>4523</v>
      </c>
      <c r="D157" s="165">
        <f>Deaths!AR114</f>
        <v>6982</v>
      </c>
      <c r="E157" s="165">
        <f>Deaths!BN114</f>
        <v>11505</v>
      </c>
      <c r="F157" s="166">
        <f>Rates!V114</f>
        <v>49.101739999999999</v>
      </c>
      <c r="G157" s="166">
        <f>Rates!AR114</f>
        <v>48.209775</v>
      </c>
      <c r="H157" s="166">
        <f>Rates!BN114</f>
        <v>49.185367999999997</v>
      </c>
    </row>
    <row r="158" spans="2:8">
      <c r="B158" s="145">
        <v>2008</v>
      </c>
      <c r="C158" s="165">
        <f>Deaths!V115</f>
        <v>4733</v>
      </c>
      <c r="D158" s="165">
        <f>Deaths!AR115</f>
        <v>7246</v>
      </c>
      <c r="E158" s="165">
        <f>Deaths!BN115</f>
        <v>11979</v>
      </c>
      <c r="F158" s="166">
        <f>Rates!V115</f>
        <v>49.646678000000001</v>
      </c>
      <c r="G158" s="166">
        <f>Rates!AR115</f>
        <v>48.550131999999998</v>
      </c>
      <c r="H158" s="166">
        <f>Rates!BN115</f>
        <v>49.538370999999998</v>
      </c>
    </row>
    <row r="159" spans="2:8">
      <c r="B159" s="145">
        <v>2009</v>
      </c>
      <c r="C159" s="165">
        <f>Deaths!V116</f>
        <v>4512</v>
      </c>
      <c r="D159" s="165">
        <f>Deaths!AR116</f>
        <v>6704</v>
      </c>
      <c r="E159" s="165">
        <f>Deaths!BN116</f>
        <v>11216</v>
      </c>
      <c r="F159" s="166">
        <f>Rates!V116</f>
        <v>45.589356000000002</v>
      </c>
      <c r="G159" s="166">
        <f>Rates!AR116</f>
        <v>43.480524000000003</v>
      </c>
      <c r="H159" s="166">
        <f>Rates!BN116</f>
        <v>44.930169999999997</v>
      </c>
    </row>
    <row r="160" spans="2:8">
      <c r="B160" s="145">
        <v>2010</v>
      </c>
      <c r="C160" s="165">
        <f>Deaths!V117</f>
        <v>4331</v>
      </c>
      <c r="D160" s="165">
        <f>Deaths!AR117</f>
        <v>6869</v>
      </c>
      <c r="E160" s="165">
        <f>Deaths!BN117</f>
        <v>11200</v>
      </c>
      <c r="F160" s="166">
        <f>Rates!V117</f>
        <v>42.020363000000003</v>
      </c>
      <c r="G160" s="166">
        <f>Rates!AR117</f>
        <v>43.165221000000003</v>
      </c>
      <c r="H160" s="166">
        <f>Rates!BN117</f>
        <v>43.231363000000002</v>
      </c>
    </row>
    <row r="161" spans="2:8">
      <c r="B161" s="145">
        <v>2011</v>
      </c>
      <c r="C161" s="165">
        <f>Deaths!V118</f>
        <v>4424</v>
      </c>
      <c r="D161" s="165">
        <f>Deaths!AR118</f>
        <v>6821</v>
      </c>
      <c r="E161" s="165">
        <f>Deaths!BN118</f>
        <v>11245</v>
      </c>
      <c r="F161" s="166">
        <f>Rates!V118</f>
        <v>41.43206</v>
      </c>
      <c r="G161" s="166">
        <f>Rates!AR118</f>
        <v>41.465353</v>
      </c>
      <c r="H161" s="166">
        <f>Rates!BN118</f>
        <v>42.003847999999998</v>
      </c>
    </row>
    <row r="162" spans="2:8">
      <c r="B162" s="156">
        <f>IF($D$8&gt;=2012,2012,"")</f>
        <v>2012</v>
      </c>
      <c r="C162" s="165">
        <f>Deaths!V119</f>
        <v>4248</v>
      </c>
      <c r="D162" s="165">
        <f>Deaths!AR119</f>
        <v>6537</v>
      </c>
      <c r="E162" s="165">
        <f>Deaths!BN119</f>
        <v>10785</v>
      </c>
      <c r="F162" s="166">
        <f>Rates!V119</f>
        <v>38.220354</v>
      </c>
      <c r="G162" s="166">
        <f>Rates!AR119</f>
        <v>38.986424</v>
      </c>
      <c r="H162" s="166">
        <f>Rates!BN119</f>
        <v>39.102823000000001</v>
      </c>
    </row>
    <row r="163" spans="2:8">
      <c r="B163" s="156">
        <f>IF($D$8&gt;=2013,2013,"")</f>
        <v>2013</v>
      </c>
      <c r="C163" s="167">
        <f>Deaths!V120</f>
        <v>4178</v>
      </c>
      <c r="D163" s="165">
        <f>Deaths!AR120</f>
        <v>6372</v>
      </c>
      <c r="E163" s="165">
        <f>Deaths!BN120</f>
        <v>10550</v>
      </c>
      <c r="F163" s="166">
        <f>Rates!V120</f>
        <v>36.214727000000003</v>
      </c>
      <c r="G163" s="166">
        <f>Rates!AR120</f>
        <v>36.906464999999997</v>
      </c>
      <c r="H163" s="166">
        <f>Rates!BN120</f>
        <v>36.989977000000003</v>
      </c>
    </row>
    <row r="164" spans="2:8">
      <c r="B164" s="156">
        <f>IF($D$8&gt;=2014,2014,"")</f>
        <v>2014</v>
      </c>
      <c r="C164" s="167">
        <f>Deaths!V121</f>
        <v>4279</v>
      </c>
      <c r="D164" s="165">
        <f>Deaths!AR121</f>
        <v>6486</v>
      </c>
      <c r="E164" s="165">
        <f>Deaths!BN121</f>
        <v>10765</v>
      </c>
      <c r="F164" s="166">
        <f>Rates!V121</f>
        <v>35.783239000000002</v>
      </c>
      <c r="G164" s="166">
        <f>Rates!AR121</f>
        <v>36.514113000000002</v>
      </c>
      <c r="H164" s="166">
        <f>Rates!BN121</f>
        <v>36.614795999999998</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126.68311</v>
      </c>
      <c r="G184" s="176">
        <f>INDEX($B$57:$H$175,MATCH($C$184,$B$57:$B$175,0),6)</f>
        <v>129.85297</v>
      </c>
      <c r="H184" s="176">
        <f>INDEX($B$57:$H$175,MATCH($C$184,$B$57:$B$175,0),7)</f>
        <v>128.25613999999999</v>
      </c>
    </row>
    <row r="185" spans="2:8">
      <c r="B185" s="174" t="s">
        <v>69</v>
      </c>
      <c r="C185" s="175">
        <f>'Interactive summary tables'!$G$10</f>
        <v>2014</v>
      </c>
      <c r="D185" s="172"/>
      <c r="E185" s="174" t="s">
        <v>74</v>
      </c>
      <c r="F185" s="176">
        <f>INDEX($B$57:$H$175,MATCH($C$185,$B$57:$B$175,0),5)</f>
        <v>35.783239000000002</v>
      </c>
      <c r="G185" s="176">
        <f>INDEX($B$57:$H$175,MATCH($C$185,$B$57:$B$175,0),6)</f>
        <v>36.514113000000002</v>
      </c>
      <c r="H185" s="176">
        <f>INDEX($B$57:$H$175,MATCH($C$185,$B$57:$B$175,0),7)</f>
        <v>36.614795999999998</v>
      </c>
    </row>
    <row r="186" spans="2:8">
      <c r="B186" s="177"/>
      <c r="C186" s="175"/>
      <c r="D186" s="172"/>
      <c r="E186" s="174" t="s">
        <v>76</v>
      </c>
      <c r="F186" s="178">
        <f>IF($C$185&lt;=$C$184,"-",(F$185-F$184)/F$184)</f>
        <v>-0.71753741284059092</v>
      </c>
      <c r="G186" s="178">
        <f t="shared" ref="G186:H186" si="2">IF($C$185&lt;=$C$184,"-",(G$185-G$184)/G$184)</f>
        <v>-0.71880417521447515</v>
      </c>
      <c r="H186" s="178">
        <f t="shared" si="2"/>
        <v>-0.71451818213147533</v>
      </c>
    </row>
    <row r="187" spans="2:8">
      <c r="B187" s="174" t="s">
        <v>79</v>
      </c>
      <c r="C187" s="175">
        <f>$C$185-$C$184</f>
        <v>107</v>
      </c>
      <c r="D187" s="172"/>
      <c r="E187" s="174" t="s">
        <v>75</v>
      </c>
      <c r="F187" s="178">
        <f>IF($C$185&lt;=$C$184,"-",((F$185/F$184)^(1/($C$185-$C$184))-1))</f>
        <v>-1.1745515494458347E-2</v>
      </c>
      <c r="G187" s="178">
        <f t="shared" ref="G187:H187" si="3">IF($C$185&lt;=$C$184,"-",((G$185/G$184)^(1/($C$185-$C$184))-1))</f>
        <v>-1.178702865353376E-2</v>
      </c>
      <c r="H187" s="178">
        <f t="shared" si="3"/>
        <v>-1.1647311047354392E-2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Cerebrovascular disease (ICD-10 I60–I69)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Cerebrovascular disease (ICD-10 I60–I69)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'[grim-cerebrovascular-disease-2017.xlsx]Deaths'!$C$14</v>
      </c>
      <c r="G207" s="191" t="str">
        <f ca="1">CELL("address",INDEX(Deaths!$Y$7:$AP$132,MATCH($C$207,Deaths!$B$7:$B$132,0),MATCH($C$210,Deaths!$Y$6:$AP$6,0)))</f>
        <v>'[grim-cerebrovascular-disease-2017.xlsx]Deaths'!$Y$14</v>
      </c>
      <c r="H207" s="191" t="str">
        <f ca="1">CELL("address",INDEX(Deaths!$AU$7:$BL$132,MATCH($C$207,Deaths!$B$7:$B$132,0),MATCH($C$210,Deaths!$AU$6:$BL$6,0)))</f>
        <v>'[grim-cerebrovascular-disease-2017.xlsx]Deaths'!$AU$14</v>
      </c>
    </row>
    <row r="208" spans="2:8">
      <c r="B208" s="189" t="s">
        <v>69</v>
      </c>
      <c r="C208" s="190">
        <f>'Interactive summary tables'!$E$34</f>
        <v>2014</v>
      </c>
      <c r="D208" s="187"/>
      <c r="E208" s="187" t="s">
        <v>91</v>
      </c>
      <c r="F208" s="191" t="str">
        <f ca="1">CELL("address",INDEX(Deaths!$C$7:$T$132,MATCH($C$208,Deaths!$B$7:$B$132,0),MATCH($C$211,Deaths!$C$6:$T$6,0)))</f>
        <v>'[grim-cerebrovascular-disease-2017.xlsx]Deaths'!$T$121</v>
      </c>
      <c r="G208" s="191" t="str">
        <f ca="1">CELL("address",INDEX(Deaths!$Y$7:$AP$132,MATCH($C$208,Deaths!$B$7:$B$132,0),MATCH($C$211,Deaths!$Y$6:$AP$6,0)))</f>
        <v>'[grim-cerebrovascular-disease-2017.xlsx]Deaths'!$AP$121</v>
      </c>
      <c r="H208" s="191" t="str">
        <f ca="1">CELL("address",INDEX(Deaths!$AU$7:$BL$132,MATCH($C$208,Deaths!$B$7:$B$132,0),MATCH($C$211,Deaths!$AU$6:$BL$6,0)))</f>
        <v>'[grim-cerebrovascular-disease-2017.xlsx]Deaths'!$BL$121</v>
      </c>
    </row>
    <row r="209" spans="2:8">
      <c r="B209" s="189"/>
      <c r="C209" s="190"/>
      <c r="D209" s="187"/>
      <c r="E209" s="187" t="s">
        <v>97</v>
      </c>
      <c r="F209" s="192">
        <f ca="1">SUM(INDIRECT(F$207,1):INDIRECT(F$208,1))</f>
        <v>416714</v>
      </c>
      <c r="G209" s="193">
        <f ca="1">SUM(INDIRECT(G$207,1):INDIRECT(G$208,1))</f>
        <v>575338</v>
      </c>
      <c r="H209" s="193">
        <f ca="1">SUM(INDIRECT(H$207,1):INDIRECT(H$208,1))</f>
        <v>992052</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'[grim-cerebrovascular-disease-2017.xlsx]Populations'!$D$23</v>
      </c>
      <c r="G211" s="191" t="str">
        <f ca="1">CELL("address",INDEX(Populations!$Y$16:$AP$141,MATCH($C$207,Populations!$C$16:$C$141,0),MATCH($C$210,Populations!$Y$15:$AP$15,0)))</f>
        <v>'[grim-cerebrovascular-disease-2017.xlsx]Populations'!$Y$23</v>
      </c>
      <c r="H211" s="191" t="str">
        <f ca="1">CELL("address",INDEX(Populations!$AT$16:$BK$141,MATCH($C$207,Populations!$C$16:$C$141,0),MATCH($C$210,Populations!$AT$15:$BK$15,0)))</f>
        <v>'[grim-cerebrovascular-disease-2017.xlsx]Populations'!$AT$23</v>
      </c>
    </row>
    <row r="212" spans="2:8">
      <c r="B212" s="189"/>
      <c r="C212" s="187"/>
      <c r="D212" s="187"/>
      <c r="E212" s="187" t="s">
        <v>91</v>
      </c>
      <c r="F212" s="191" t="str">
        <f ca="1">CELL("address",INDEX(Populations!$D$16:$U$141,MATCH($C$208,Populations!$C$16:$C$141,0),MATCH($C$211,Populations!$D$15:$U$15,0)))</f>
        <v>'[grim-cerebrovascular-disease-2017.xlsx]Populations'!$U$130</v>
      </c>
      <c r="G212" s="191" t="str">
        <f ca="1">CELL("address",INDEX(Populations!$Y$16:$AP$141,MATCH($C$208,Populations!$C$16:$C$141,0),MATCH($C$211,Populations!$Y$15:$AP$15,0)))</f>
        <v>'[grim-cerebrovascular-disease-2017.xlsx]Populations'!$AP$130</v>
      </c>
      <c r="H212" s="191" t="str">
        <f ca="1">CELL("address",INDEX(Populations!$AT$16:$BK$141,MATCH($C$208,Populations!$C$16:$C$141,0),MATCH($C$211,Populations!$AT$15:$BK$15,0)))</f>
        <v>'[grim-cerebrovascular-disease-2017.xlsx]Populations'!$BK$130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66.284947812135869</v>
      </c>
      <c r="G215" s="195">
        <f t="shared" ref="G215:H215" ca="1" si="4">IF($C$208&lt;$C$207,"-",IF($C$214&lt;$C$213,"-",G$209/G$213*100000))</f>
        <v>92.081372624185406</v>
      </c>
      <c r="H215" s="195">
        <f t="shared" ca="1" si="4"/>
        <v>79.143483686261902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Cerebrovascular disease (ICD-10 I60–I69)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Cerebrovascular disease (ICD-10 I60–I69)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Cerebrovascular disease (ICD-10 I60–I69)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Cerebrovascular disease (ICD-10 I60–I69)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Cerebrovascular disease (ICD-10 I60–I69)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48E4DD57-9C51-4735-AA71-28687F4CF2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c095c42a-9a6d-4ed6-ad94-052c8814a2e5"/>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GRIM0904 - Cerebrovascular disease (ICD-10 I60–I69)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