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128" i="7" l="1"/>
  <c r="H106" i="7"/>
  <c r="G107" i="7"/>
  <c r="G91" i="7"/>
  <c r="H114" i="7"/>
  <c r="H70" i="7"/>
  <c r="G60" i="7"/>
  <c r="H64" i="7"/>
  <c r="F120" i="7"/>
  <c r="G62" i="7"/>
  <c r="H59" i="7"/>
  <c r="F82" i="7"/>
  <c r="H69" i="7"/>
  <c r="H88" i="7"/>
  <c r="H73" i="7"/>
  <c r="H82" i="7"/>
  <c r="F89" i="7"/>
  <c r="G61" i="7"/>
  <c r="F59" i="7"/>
  <c r="H81" i="7"/>
  <c r="F102" i="7"/>
  <c r="G78" i="7"/>
  <c r="F63" i="7"/>
  <c r="F92" i="7"/>
  <c r="H173" i="7"/>
  <c r="F101" i="7"/>
  <c r="F122" i="7"/>
  <c r="H159" i="7"/>
  <c r="G118" i="7"/>
  <c r="G168" i="7"/>
  <c r="H174" i="7"/>
  <c r="F73" i="7"/>
  <c r="G95" i="7"/>
  <c r="F143" i="7"/>
  <c r="F112" i="7"/>
  <c r="H148" i="7"/>
  <c r="H143" i="7"/>
  <c r="H89" i="7"/>
  <c r="F121" i="7"/>
  <c r="G81" i="7"/>
  <c r="F61" i="7"/>
  <c r="G96" i="7"/>
  <c r="H147" i="7"/>
  <c r="H107" i="7"/>
  <c r="F110" i="7"/>
  <c r="G153" i="7"/>
  <c r="H137" i="7"/>
  <c r="G122" i="7"/>
  <c r="G129" i="7"/>
  <c r="F78" i="7"/>
  <c r="F164" i="7"/>
  <c r="F57" i="7"/>
  <c r="F115" i="7"/>
  <c r="F113" i="7"/>
  <c r="G83" i="7"/>
  <c r="H75" i="7"/>
  <c r="H116" i="7"/>
  <c r="H170" i="7"/>
  <c r="H156" i="7"/>
  <c r="H120" i="7"/>
  <c r="H127" i="7"/>
  <c r="F172" i="7"/>
  <c r="H85" i="7"/>
  <c r="H63"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115" i="7"/>
  <c r="H62" i="7"/>
  <c r="F68" i="7"/>
  <c r="G57" i="7"/>
  <c r="F58" i="7"/>
  <c r="H97" i="7"/>
  <c r="G160" i="7"/>
  <c r="G64" i="7"/>
  <c r="H126" i="7"/>
  <c r="G103" i="7"/>
  <c r="G131" i="7"/>
  <c r="H125" i="7"/>
  <c r="G126" i="7"/>
  <c r="H130" i="7"/>
  <c r="G58" i="7"/>
  <c r="G165" i="7"/>
  <c r="F124" i="7"/>
  <c r="G125" i="7"/>
  <c r="G94" i="7"/>
  <c r="H67" i="7"/>
  <c r="G99" i="7"/>
  <c r="G104" i="7"/>
  <c r="G105" i="7"/>
  <c r="F125" i="7"/>
  <c r="H104" i="7"/>
  <c r="H168" i="7"/>
  <c r="F118" i="7"/>
  <c r="H140" i="7"/>
  <c r="G110" i="7"/>
  <c r="F87" i="7"/>
  <c r="G106" i="7"/>
  <c r="H110" i="7"/>
  <c r="G139" i="7"/>
  <c r="G172"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G75" i="7"/>
  <c r="G143" i="7"/>
  <c r="G82" i="7"/>
  <c r="G119" i="7"/>
  <c r="G97" i="7"/>
  <c r="F62" i="7"/>
  <c r="F154" i="7"/>
  <c r="F88" i="7"/>
  <c r="G77" i="7"/>
  <c r="G158" i="7"/>
  <c r="F99" i="7"/>
  <c r="H118" i="7"/>
  <c r="F165" i="7"/>
  <c r="G93" i="7"/>
  <c r="F149" i="7"/>
  <c r="G133" i="7"/>
  <c r="H145" i="7"/>
  <c r="H80" i="7"/>
  <c r="F127" i="7"/>
  <c r="G152" i="7"/>
  <c r="H111" i="7"/>
  <c r="H122" i="7"/>
  <c r="G163" i="7"/>
  <c r="F144" i="7"/>
  <c r="H133" i="7"/>
  <c r="H95" i="7"/>
  <c r="H72" i="7"/>
  <c r="H164" i="7"/>
  <c r="G92" i="7"/>
  <c r="F103" i="7"/>
  <c r="G116" i="7"/>
  <c r="G76" i="7"/>
  <c r="G138" i="7"/>
  <c r="G73" i="7"/>
  <c r="G88" i="7"/>
  <c r="H149" i="7"/>
  <c r="F161" i="7"/>
  <c r="H163" i="7"/>
  <c r="G157" i="7"/>
  <c r="G121" i="7"/>
  <c r="G167" i="7"/>
  <c r="G69" i="7"/>
  <c r="G135" i="7"/>
  <c r="H102" i="7"/>
  <c r="F163" i="7"/>
  <c r="F159" i="7"/>
  <c r="F155" i="7"/>
  <c r="G136" i="7"/>
  <c r="G109" i="7"/>
  <c r="F162" i="7"/>
  <c r="G111" i="7"/>
  <c r="H86" i="7"/>
  <c r="F117" i="7"/>
  <c r="F86" i="7"/>
  <c r="F80" i="7"/>
  <c r="F98" i="7"/>
  <c r="F83" i="7"/>
  <c r="G156" i="7"/>
  <c r="G120" i="7"/>
  <c r="G148" i="7"/>
  <c r="G155" i="7"/>
  <c r="F166" i="7"/>
  <c r="G162" i="7"/>
  <c r="F151" i="7"/>
  <c r="G151" i="7"/>
  <c r="G115" i="7"/>
  <c r="H90" i="7"/>
  <c r="G112" i="7"/>
  <c r="G113" i="7"/>
  <c r="F135" i="7"/>
  <c r="F116" i="7"/>
  <c r="F157" i="7"/>
  <c r="F123" i="7"/>
  <c r="G161" i="7"/>
  <c r="G98" i="7"/>
  <c r="H96" i="7"/>
  <c r="H128" i="7"/>
  <c r="H100" i="7"/>
  <c r="F65" i="7"/>
  <c r="H74" i="7"/>
  <c r="F91" i="7"/>
  <c r="H99" i="7"/>
  <c r="G140" i="7"/>
  <c r="F85" i="7"/>
  <c r="G84" i="7"/>
  <c r="G171" i="7"/>
  <c r="G74" i="7"/>
  <c r="H87" i="7"/>
  <c r="H129" i="7"/>
  <c r="G80" i="7"/>
  <c r="F64" i="7"/>
  <c r="F131" i="7"/>
  <c r="G142" i="7"/>
  <c r="F130" i="7"/>
  <c r="G175" i="7"/>
  <c r="G169" i="7"/>
  <c r="F114" i="7"/>
  <c r="G79" i="7"/>
  <c r="F173" i="7"/>
  <c r="G141" i="7"/>
  <c r="F96" i="7"/>
  <c r="H136" i="7"/>
  <c r="F90" i="7"/>
  <c r="F128" i="7"/>
  <c r="F70" i="7"/>
  <c r="H76" i="7"/>
  <c r="F84" i="7"/>
  <c r="G149" i="7"/>
  <c r="H171" i="7"/>
  <c r="H60" i="7"/>
  <c r="F106" i="7"/>
  <c r="H68" i="7"/>
  <c r="G101" i="7"/>
  <c r="F137" i="7"/>
  <c r="H121" i="7"/>
  <c r="H172" i="7"/>
  <c r="H138" i="7"/>
  <c r="F174" i="7"/>
  <c r="G147" i="7"/>
  <c r="G154" i="7"/>
  <c r="G134" i="7"/>
  <c r="G85" i="7"/>
  <c r="H141" i="7"/>
  <c r="F175" i="7"/>
  <c r="H152" i="7"/>
  <c r="H61" i="7"/>
  <c r="H169" i="7"/>
  <c r="G71" i="7"/>
  <c r="H108" i="7"/>
  <c r="F104" i="7"/>
  <c r="F111" i="7"/>
  <c r="G124" i="7"/>
  <c r="G127" i="7"/>
  <c r="G114" i="7"/>
  <c r="F171" i="7"/>
  <c r="H154" i="7"/>
  <c r="G164" i="7"/>
  <c r="H139" i="7"/>
  <c r="G132" i="7"/>
  <c r="G144" i="7"/>
  <c r="G173" i="7"/>
  <c r="F109" i="7"/>
  <c r="F107" i="7"/>
  <c r="G166" i="7"/>
  <c r="G123" i="7"/>
  <c r="F167" i="7"/>
  <c r="F145" i="7"/>
  <c r="F147" i="7"/>
  <c r="H166" i="7"/>
  <c r="H150" i="7"/>
  <c r="G117" i="7"/>
  <c r="F150" i="7"/>
  <c r="F140" i="7"/>
  <c r="G59" i="7"/>
  <c r="F169" i="7"/>
  <c r="H146" i="7"/>
  <c r="H157" i="7"/>
  <c r="F66" i="7"/>
  <c r="H155" i="7"/>
  <c r="H158" i="7"/>
  <c r="F119" i="7"/>
  <c r="H162" i="7"/>
  <c r="H94" i="7"/>
  <c r="F136" i="7"/>
  <c r="G102" i="7"/>
  <c r="G63" i="7"/>
  <c r="F142" i="7"/>
  <c r="F168" i="7"/>
  <c r="F139" i="7"/>
  <c r="F74" i="7"/>
  <c r="F94" i="7"/>
  <c r="G170" i="7"/>
  <c r="H98" i="7"/>
  <c r="H83" i="7"/>
  <c r="H165" i="7"/>
  <c r="H91" i="7"/>
  <c r="H175" i="7"/>
  <c r="H160" i="7"/>
  <c r="G86" i="7"/>
  <c r="G174" i="7"/>
  <c r="H167"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C32" i="7"/>
  <c r="G39" i="7"/>
  <c r="K38" i="7"/>
  <c r="F39" i="7"/>
  <c r="H38" i="7"/>
  <c r="P32" i="7"/>
  <c r="G38" i="7"/>
  <c r="G32" i="7"/>
  <c r="D33" i="7"/>
  <c r="R39" i="7"/>
  <c r="N32" i="7"/>
  <c r="M39" i="7"/>
  <c r="M33" i="7"/>
  <c r="I38" i="7"/>
  <c r="G33" i="7"/>
  <c r="O33" i="7"/>
  <c r="R38" i="7"/>
  <c r="D32" i="7"/>
  <c r="S39" i="7"/>
  <c r="F33" i="7"/>
  <c r="T39" i="7"/>
  <c r="F208" i="7"/>
  <c r="T32" i="7"/>
  <c r="H32" i="7"/>
  <c r="G208" i="7"/>
  <c r="H212" i="7"/>
  <c r="M32" i="7"/>
  <c r="P33" i="7"/>
  <c r="N39" i="7"/>
  <c r="K39" i="7"/>
  <c r="J38" i="7"/>
  <c r="F207" i="7"/>
  <c r="D38" i="7"/>
  <c r="Q38" i="7"/>
  <c r="D39" i="7"/>
  <c r="K33" i="7"/>
  <c r="F38" i="7"/>
  <c r="N33" i="7"/>
  <c r="H211" i="7"/>
  <c r="I32" i="7"/>
  <c r="E38" i="7"/>
  <c r="H208" i="7"/>
  <c r="R33" i="7"/>
  <c r="L33" i="7"/>
  <c r="O38" i="7"/>
  <c r="T38" i="7"/>
  <c r="K32" i="7"/>
  <c r="L38" i="7"/>
  <c r="E33" i="7"/>
  <c r="H33" i="7"/>
  <c r="J39" i="7"/>
  <c r="G211" i="7"/>
  <c r="O32" i="7"/>
  <c r="J32" i="7"/>
  <c r="F211" i="7"/>
  <c r="L32" i="7"/>
  <c r="S33" i="7"/>
  <c r="N38" i="7"/>
  <c r="S32" i="7"/>
  <c r="Q33" i="7"/>
  <c r="Q39" i="7"/>
  <c r="C33" i="7"/>
  <c r="E32" i="7"/>
  <c r="I33" i="7"/>
  <c r="P39" i="7"/>
  <c r="H207" i="7"/>
  <c r="S38" i="7"/>
  <c r="P38" i="7"/>
  <c r="F212" i="7"/>
  <c r="J33" i="7"/>
  <c r="E39" i="7"/>
  <c r="M38" i="7"/>
  <c r="C39" i="7"/>
  <c r="O39" i="7"/>
  <c r="T33" i="7"/>
  <c r="R32" i="7"/>
  <c r="F32" i="7"/>
  <c r="L39" i="7"/>
  <c r="H39" i="7"/>
  <c r="I39" i="7"/>
  <c r="G207" i="7"/>
  <c r="C38" i="7"/>
  <c r="G212" i="7"/>
  <c r="H42" i="7" l="1"/>
  <c r="O43" i="7"/>
  <c r="D43" i="7"/>
  <c r="J42" i="7"/>
  <c r="H43" i="7"/>
  <c r="L42" i="7"/>
  <c r="G42" i="7"/>
  <c r="S43" i="7"/>
  <c r="E82" i="7"/>
  <c r="E85" i="7"/>
  <c r="E94" i="7"/>
  <c r="D166" i="7"/>
  <c r="C109" i="7"/>
  <c r="C157" i="7"/>
  <c r="I43" i="7"/>
  <c r="D137" i="7"/>
  <c r="C104" i="7"/>
  <c r="D135" i="7"/>
  <c r="S42" i="7"/>
  <c r="T43" i="7"/>
  <c r="U38" i="7"/>
  <c r="C42" i="7"/>
  <c r="D170" i="7"/>
  <c r="E72" i="7"/>
  <c r="J43" i="7"/>
  <c r="E101" i="7"/>
  <c r="C73" i="7"/>
  <c r="E141" i="7"/>
  <c r="D147" i="7"/>
  <c r="F43" i="7"/>
  <c r="C43" i="7"/>
  <c r="U39" i="7"/>
  <c r="E66" i="7"/>
  <c r="D103" i="7"/>
  <c r="E71" i="7"/>
  <c r="C97" i="7"/>
  <c r="C131" i="7"/>
  <c r="C165" i="7"/>
  <c r="E124" i="7"/>
  <c r="E93" i="7"/>
  <c r="E100" i="7"/>
  <c r="E68" i="7"/>
  <c r="E135" i="7"/>
  <c r="D89" i="7"/>
  <c r="L43" i="7"/>
  <c r="D134" i="7"/>
  <c r="D158" i="7"/>
  <c r="E96" i="7"/>
  <c r="E150" i="7"/>
  <c r="C170" i="7"/>
  <c r="C125" i="7"/>
  <c r="C108" i="7"/>
  <c r="E105" i="7"/>
  <c r="D138" i="7"/>
  <c r="C79" i="7"/>
  <c r="D60" i="7"/>
  <c r="E65" i="7"/>
  <c r="C111" i="7"/>
  <c r="E122" i="7"/>
  <c r="C155" i="7"/>
  <c r="C70" i="7"/>
  <c r="D144" i="7"/>
  <c r="E137" i="7"/>
  <c r="C121" i="7"/>
  <c r="C98" i="7"/>
  <c r="D114" i="7"/>
  <c r="E156" i="7"/>
  <c r="E80" i="7"/>
  <c r="D140" i="7"/>
  <c r="D59" i="7"/>
  <c r="C74" i="7"/>
  <c r="R42" i="7"/>
  <c r="E168" i="7"/>
  <c r="E115" i="7"/>
  <c r="C149" i="7"/>
  <c r="D112" i="7"/>
  <c r="D120" i="7"/>
  <c r="D99" i="7"/>
  <c r="D100" i="7"/>
  <c r="C123" i="7"/>
  <c r="K43" i="7"/>
  <c r="D154" i="7"/>
  <c r="E99" i="7"/>
  <c r="D157" i="7"/>
  <c r="C144" i="7"/>
  <c r="D111" i="7"/>
  <c r="C77" i="7"/>
  <c r="D42" i="7"/>
  <c r="D109" i="7"/>
  <c r="E125" i="7"/>
  <c r="E102" i="7"/>
  <c r="E152" i="7"/>
  <c r="D72" i="7"/>
  <c r="D149" i="7"/>
  <c r="E132" i="7"/>
  <c r="D102" i="7"/>
  <c r="K42" i="7"/>
  <c r="C152" i="7"/>
  <c r="M42" i="7"/>
  <c r="C107" i="7"/>
  <c r="E123" i="7"/>
  <c r="D173" i="7"/>
  <c r="C145" i="7"/>
  <c r="D76" i="7"/>
  <c r="E121" i="7"/>
  <c r="C172" i="7"/>
  <c r="E170" i="7"/>
  <c r="D160" i="7"/>
  <c r="D150" i="7"/>
  <c r="C110" i="7"/>
  <c r="C75" i="7"/>
  <c r="D175" i="7"/>
  <c r="D123" i="7"/>
  <c r="E147" i="7"/>
  <c r="D121" i="7"/>
  <c r="C88" i="7"/>
  <c r="R43" i="7"/>
  <c r="D83" i="7"/>
  <c r="C92" i="7"/>
  <c r="E163" i="7"/>
  <c r="C66" i="7"/>
  <c r="C174" i="7"/>
  <c r="E143" i="7"/>
  <c r="E164" i="7"/>
  <c r="N42" i="7"/>
  <c r="D79" i="7"/>
  <c r="Q43" i="7"/>
  <c r="N43" i="7"/>
  <c r="C156" i="7"/>
  <c r="C101"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D118" i="7"/>
  <c r="D73" i="7"/>
  <c r="F42" i="7"/>
  <c r="D66" i="7"/>
  <c r="D124" i="7"/>
  <c r="E166" i="7"/>
  <c r="D141" i="7"/>
  <c r="C154" i="7"/>
  <c r="D107" i="7"/>
  <c r="D101" i="7"/>
  <c r="C87" i="7"/>
  <c r="D61" i="7"/>
  <c r="C106" i="7"/>
  <c r="C82" i="7"/>
  <c r="E88" i="7"/>
  <c r="C80" i="7"/>
  <c r="E118" i="7"/>
  <c r="D129" i="7"/>
  <c r="E62" i="7"/>
  <c r="D127" i="7"/>
  <c r="C69" i="7"/>
  <c r="C147" i="7"/>
  <c r="E129" i="7"/>
  <c r="P42" i="7"/>
  <c r="D63" i="7"/>
  <c r="D126" i="7"/>
  <c r="E92" i="7"/>
  <c r="C140" i="7"/>
  <c r="D142" i="7"/>
  <c r="C100" i="7"/>
  <c r="D65" i="7"/>
  <c r="C117" i="7"/>
  <c r="C128" i="7"/>
  <c r="E90" i="7"/>
  <c r="E70" i="7"/>
  <c r="E167" i="7"/>
  <c r="E160" i="7"/>
  <c r="E157" i="7"/>
  <c r="E60" i="7"/>
  <c r="D106" i="7"/>
  <c r="E162" i="7"/>
  <c r="E64" i="7"/>
  <c r="C122" i="7"/>
  <c r="C76" i="7"/>
  <c r="E103" i="7"/>
  <c r="E106" i="7"/>
  <c r="E142" i="7"/>
  <c r="D77" i="7"/>
  <c r="D84" i="7"/>
  <c r="C58" i="7"/>
  <c r="D152" i="7"/>
  <c r="E75" i="7"/>
  <c r="E138" i="7"/>
  <c r="E159" i="7"/>
  <c r="C159" i="7"/>
  <c r="D64" i="7"/>
  <c r="D87" i="7"/>
  <c r="E112" i="7"/>
  <c r="E139" i="7"/>
  <c r="E95" i="7"/>
  <c r="E154" i="7"/>
  <c r="E81" i="7"/>
  <c r="E117" i="7"/>
  <c r="E172" i="7"/>
  <c r="E144" i="7"/>
  <c r="D88" i="7"/>
  <c r="C168" i="7"/>
  <c r="O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51" i="7"/>
  <c r="E78" i="7"/>
  <c r="C78" i="7"/>
  <c r="E83" i="7"/>
  <c r="D128"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36" i="7"/>
  <c r="C63" i="7"/>
  <c r="C160" i="7"/>
  <c r="C84" i="7"/>
  <c r="E63" i="7"/>
  <c r="D153" i="7"/>
  <c r="C167" i="7"/>
  <c r="C112" i="7"/>
  <c r="C163" i="7"/>
  <c r="E77" i="7"/>
  <c r="C72" i="7"/>
  <c r="E110" i="7"/>
  <c r="E111" i="7"/>
  <c r="C120" i="7"/>
  <c r="E67" i="7"/>
  <c r="E133" i="7"/>
  <c r="E134" i="7"/>
  <c r="E79" i="7"/>
  <c r="D96" i="7"/>
  <c r="D146" i="7"/>
  <c r="C116" i="7"/>
  <c r="C114"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H209" i="7"/>
  <c r="H213" i="7"/>
  <c r="F213" i="7"/>
  <c r="G209" i="7"/>
  <c r="G213" i="7"/>
  <c r="F215" i="7" l="1"/>
  <c r="M34" i="12" s="1"/>
  <c r="G215" i="7"/>
  <c r="N34" i="12" s="1"/>
  <c r="H215" i="7"/>
  <c r="O34" i="12" s="1"/>
</calcChain>
</file>

<file path=xl/sharedStrings.xml><?xml version="1.0" encoding="utf-8"?>
<sst xmlns="http://schemas.openxmlformats.org/spreadsheetml/2006/main" count="10387" uniqueCount="218">
  <si>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</si>
  <si>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</si>
  <si>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</si>
  <si>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</si>
  <si>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</si>
  <si>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</si>
  <si>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</si>
  <si>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</si>
  <si>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</si>
  <si>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</si>
  <si>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</si>
  <si>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</si>
  <si>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</si>
  <si>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</si>
  <si>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</si>
  <si>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</si>
  <si>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</si>
  <si>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</si>
  <si>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</si>
  <si>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</si>
  <si>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</si>
  <si>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</si>
  <si>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</si>
  <si>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</si>
  <si>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</si>
  <si>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</si>
  <si>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</si>
  <si>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</si>
  <si>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</si>
  <si>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</si>
  <si>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</si>
  <si>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</si>
  <si>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</si>
  <si>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</si>
  <si>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</si>
  <si>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</si>
  <si>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</si>
  <si>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</si>
  <si>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</si>
  <si>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</si>
  <si>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</si>
  <si>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</si>
  <si>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</si>
  <si>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</si>
  <si>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</si>
  <si>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</si>
  <si>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</si>
  <si>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</si>
  <si>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</si>
  <si>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</si>
  <si>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</si>
  <si>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</si>
  <si>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</si>
  <si>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</si>
  <si>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</si>
  <si>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</si>
  <si>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</si>
  <si>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</si>
  <si>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</si>
  <si>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</si>
  <si>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</si>
  <si>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</si>
  <si>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</si>
  <si>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</si>
  <si>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</si>
  <si>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</si>
  <si>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</si>
  <si>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</si>
  <si>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</si>
  <si>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</si>
  <si>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</si>
  <si>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</si>
  <si>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</si>
  <si>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</si>
  <si>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</si>
  <si>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</si>
  <si>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</si>
  <si>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</si>
  <si>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</si>
  <si>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</si>
  <si>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</si>
  <si>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</si>
  <si>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</si>
  <si>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</si>
  <si>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</si>
  <si>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</si>
  <si>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</si>
  <si>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</si>
  <si>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</si>
  <si>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</si>
  <si>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</si>
  <si>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</si>
  <si>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</si>
  <si>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</si>
  <si>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</si>
  <si>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</si>
  <si>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</si>
  <si>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</si>
  <si>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</si>
  <si>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</si>
  <si>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</si>
  <si>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</si>
  <si>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</si>
  <si>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</si>
  <si>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</si>
  <si>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</si>
  <si>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</si>
  <si>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</si>
  <si>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</si>
  <si>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</si>
  <si>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</si>
  <si>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</si>
  <si>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</si>
  <si>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</si>
  <si>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</si>
  <si>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</si>
  <si>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</si>
  <si>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</si>
  <si>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</si>
  <si>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</si>
  <si>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</si>
  <si>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</si>
  <si>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</si>
  <si>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</si>
  <si>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</si>
  <si>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</si>
  <si>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</si>
  <si>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</si>
  <si>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</si>
  <si>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</si>
  <si>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</si>
  <si>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</si>
  <si>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</si>
  <si>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</si>
  <si>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</si>
  <si>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</si>
  <si>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</si>
  <si>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</si>
  <si>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</si>
  <si>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</si>
  <si>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</si>
  <si>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</si>
  <si>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</si>
  <si>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</si>
  <si>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</si>
  <si>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</si>
  <si>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</si>
  <si>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</si>
  <si>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</si>
  <si>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</si>
  <si>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</si>
  <si>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</si>
  <si>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</si>
  <si>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</si>
  <si>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</si>
  <si>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</si>
  <si>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</si>
  <si>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</si>
  <si>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</si>
  <si>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</si>
  <si>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</si>
  <si>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</si>
  <si>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</si>
  <si>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</si>
  <si>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</si>
  <si>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</si>
  <si>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</si>
  <si>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</si>
  <si>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</si>
  <si>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</si>
  <si>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</si>
  <si>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</si>
  <si>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</si>
  <si>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</si>
  <si>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</si>
  <si>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</si>
  <si>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</si>
  <si>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</si>
  <si>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</si>
  <si>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</si>
  <si>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</si>
  <si>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</si>
  <si>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</si>
  <si>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</si>
  <si>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</si>
  <si>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</si>
  <si>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</si>
  <si>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</si>
  <si>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</si>
  <si>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</si>
  <si>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</si>
  <si>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</si>
  <si>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</si>
  <si>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</si>
  <si>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</si>
  <si>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</si>
  <si>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</si>
  <si>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</si>
  <si>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</si>
  <si>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</si>
  <si>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</si>
  <si>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</si>
  <si>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GRIM0908</t>
  </si>
  <si>
    <t>Hypertensive disease (ICD-10 I10–I15), 1950–2014</t>
  </si>
  <si>
    <t>Final</t>
  </si>
  <si>
    <t>Final Recast</t>
  </si>
  <si>
    <t>Revised</t>
  </si>
  <si>
    <t>Preliminary</t>
  </si>
  <si>
    <t>year</t>
  </si>
  <si>
    <t>SnapshotId</t>
  </si>
  <si>
    <t>Hypertensive disease</t>
  </si>
  <si>
    <t>I10–I15</t>
  </si>
  <si>
    <t>All diseases of the circulatory system</t>
  </si>
  <si>
    <t>I00–I99</t>
  </si>
  <si>
    <t>440–447</t>
  </si>
  <si>
    <t>400–404</t>
  </si>
  <si>
    <t>401–405</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</si>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</sst>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Hypertensive disease (ICD-10 I10–I15), by sex and year, 1950–2014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Admin!Deaths_male</c:f>
              <c:numCache>
                <c:formatCode>#,##0</c:formatCode>
                <c:ptCount val="65"/>
                <c:pt idx="0">
                  <c:v>1687</c:v>
                </c:pt>
                <c:pt idx="1">
                  <c:v>1935</c:v>
                </c:pt>
                <c:pt idx="2">
                  <c:v>1729</c:v>
                </c:pt>
                <c:pt idx="3">
                  <c:v>1840</c:v>
                </c:pt>
                <c:pt idx="4">
                  <c:v>1741</c:v>
                </c:pt>
                <c:pt idx="5">
                  <c:v>1486</c:v>
                </c:pt>
                <c:pt idx="6">
                  <c:v>1609</c:v>
                </c:pt>
                <c:pt idx="7">
                  <c:v>1492</c:v>
                </c:pt>
                <c:pt idx="8">
                  <c:v>1368</c:v>
                </c:pt>
                <c:pt idx="9">
                  <c:v>1325</c:v>
                </c:pt>
                <c:pt idx="10">
                  <c:v>1287</c:v>
                </c:pt>
                <c:pt idx="11">
                  <c:v>1046</c:v>
                </c:pt>
                <c:pt idx="12">
                  <c:v>1093</c:v>
                </c:pt>
                <c:pt idx="13">
                  <c:v>976</c:v>
                </c:pt>
                <c:pt idx="14">
                  <c:v>1020</c:v>
                </c:pt>
                <c:pt idx="15">
                  <c:v>933</c:v>
                </c:pt>
                <c:pt idx="16">
                  <c:v>931</c:v>
                </c:pt>
                <c:pt idx="17">
                  <c:v>904</c:v>
                </c:pt>
                <c:pt idx="18">
                  <c:v>794</c:v>
                </c:pt>
                <c:pt idx="19">
                  <c:v>749</c:v>
                </c:pt>
                <c:pt idx="20">
                  <c:v>779</c:v>
                </c:pt>
                <c:pt idx="21">
                  <c:v>659</c:v>
                </c:pt>
                <c:pt idx="22">
                  <c:v>672</c:v>
                </c:pt>
                <c:pt idx="23">
                  <c:v>621</c:v>
                </c:pt>
                <c:pt idx="24">
                  <c:v>661</c:v>
                </c:pt>
                <c:pt idx="25">
                  <c:v>598</c:v>
                </c:pt>
                <c:pt idx="26">
                  <c:v>596</c:v>
                </c:pt>
                <c:pt idx="27">
                  <c:v>575</c:v>
                </c:pt>
                <c:pt idx="28">
                  <c:v>559</c:v>
                </c:pt>
                <c:pt idx="29">
                  <c:v>609</c:v>
                </c:pt>
                <c:pt idx="30">
                  <c:v>580</c:v>
                </c:pt>
                <c:pt idx="31">
                  <c:v>503</c:v>
                </c:pt>
                <c:pt idx="32">
                  <c:v>537</c:v>
                </c:pt>
                <c:pt idx="33">
                  <c:v>470</c:v>
                </c:pt>
                <c:pt idx="34">
                  <c:v>464</c:v>
                </c:pt>
                <c:pt idx="35">
                  <c:v>461</c:v>
                </c:pt>
                <c:pt idx="36">
                  <c:v>409</c:v>
                </c:pt>
                <c:pt idx="37">
                  <c:v>413</c:v>
                </c:pt>
                <c:pt idx="38">
                  <c:v>451</c:v>
                </c:pt>
                <c:pt idx="39">
                  <c:v>452</c:v>
                </c:pt>
                <c:pt idx="40">
                  <c:v>405</c:v>
                </c:pt>
                <c:pt idx="41">
                  <c:v>408</c:v>
                </c:pt>
                <c:pt idx="42">
                  <c:v>390</c:v>
                </c:pt>
                <c:pt idx="43">
                  <c:v>427</c:v>
                </c:pt>
                <c:pt idx="44">
                  <c:v>427</c:v>
                </c:pt>
                <c:pt idx="45">
                  <c:v>420</c:v>
                </c:pt>
                <c:pt idx="46">
                  <c:v>440</c:v>
                </c:pt>
                <c:pt idx="47">
                  <c:v>478</c:v>
                </c:pt>
                <c:pt idx="48">
                  <c:v>432</c:v>
                </c:pt>
                <c:pt idx="49">
                  <c:v>432</c:v>
                </c:pt>
                <c:pt idx="50">
                  <c:v>449</c:v>
                </c:pt>
                <c:pt idx="51">
                  <c:v>443</c:v>
                </c:pt>
                <c:pt idx="52">
                  <c:v>457</c:v>
                </c:pt>
                <c:pt idx="53">
                  <c:v>485</c:v>
                </c:pt>
                <c:pt idx="54">
                  <c:v>503</c:v>
                </c:pt>
                <c:pt idx="55">
                  <c:v>508</c:v>
                </c:pt>
                <c:pt idx="56">
                  <c:v>519</c:v>
                </c:pt>
                <c:pt idx="57">
                  <c:v>556</c:v>
                </c:pt>
                <c:pt idx="58">
                  <c:v>628</c:v>
                </c:pt>
                <c:pt idx="59">
                  <c:v>630</c:v>
                </c:pt>
                <c:pt idx="60">
                  <c:v>561</c:v>
                </c:pt>
                <c:pt idx="61">
                  <c:v>602</c:v>
                </c:pt>
                <c:pt idx="62">
                  <c:v>664</c:v>
                </c:pt>
                <c:pt idx="63">
                  <c:v>764</c:v>
                </c:pt>
                <c:pt idx="64">
                  <c:v>797</c:v>
                </c:pt>
              </c:numCache>
            </c:numRef>
          </c:yVal>
          <c:smooth val="0"/>
        </c:ser>
        <c:ser>
          <c:idx val="1"/>
          <c:order val="1"/>
          <c:tx>
            <c:v>Females</c:v>
          </c:tx>
          <c:spPr>
            <a:ln>
              <a:solidFill>
                <a:srgbClr val="FF9326"/>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Admin!Deaths_female</c:f>
              <c:numCache>
                <c:formatCode>#,##0</c:formatCode>
                <c:ptCount val="65"/>
                <c:pt idx="0">
                  <c:v>1699</c:v>
                </c:pt>
                <c:pt idx="1">
                  <c:v>1864</c:v>
                </c:pt>
                <c:pt idx="2">
                  <c:v>1891</c:v>
                </c:pt>
                <c:pt idx="3">
                  <c:v>1792</c:v>
                </c:pt>
                <c:pt idx="4">
                  <c:v>1828</c:v>
                </c:pt>
                <c:pt idx="5">
                  <c:v>1796</c:v>
                </c:pt>
                <c:pt idx="6">
                  <c:v>1782</c:v>
                </c:pt>
                <c:pt idx="7">
                  <c:v>1669</c:v>
                </c:pt>
                <c:pt idx="8">
                  <c:v>1637</c:v>
                </c:pt>
                <c:pt idx="9">
                  <c:v>1609</c:v>
                </c:pt>
                <c:pt idx="10">
                  <c:v>1637</c:v>
                </c:pt>
                <c:pt idx="11">
                  <c:v>1321</c:v>
                </c:pt>
                <c:pt idx="12">
                  <c:v>1360</c:v>
                </c:pt>
                <c:pt idx="13">
                  <c:v>1262</c:v>
                </c:pt>
                <c:pt idx="14">
                  <c:v>1280</c:v>
                </c:pt>
                <c:pt idx="15">
                  <c:v>1192</c:v>
                </c:pt>
                <c:pt idx="16">
                  <c:v>1210</c:v>
                </c:pt>
                <c:pt idx="17">
                  <c:v>1084</c:v>
                </c:pt>
                <c:pt idx="18">
                  <c:v>1072</c:v>
                </c:pt>
                <c:pt idx="19">
                  <c:v>945</c:v>
                </c:pt>
                <c:pt idx="20">
                  <c:v>964</c:v>
                </c:pt>
                <c:pt idx="21">
                  <c:v>970</c:v>
                </c:pt>
                <c:pt idx="22">
                  <c:v>825</c:v>
                </c:pt>
                <c:pt idx="23">
                  <c:v>843</c:v>
                </c:pt>
                <c:pt idx="24">
                  <c:v>935</c:v>
                </c:pt>
                <c:pt idx="25">
                  <c:v>817</c:v>
                </c:pt>
                <c:pt idx="26">
                  <c:v>878</c:v>
                </c:pt>
                <c:pt idx="27">
                  <c:v>775</c:v>
                </c:pt>
                <c:pt idx="28">
                  <c:v>733</c:v>
                </c:pt>
                <c:pt idx="29">
                  <c:v>800</c:v>
                </c:pt>
                <c:pt idx="30">
                  <c:v>746</c:v>
                </c:pt>
                <c:pt idx="31">
                  <c:v>723</c:v>
                </c:pt>
                <c:pt idx="32">
                  <c:v>738</c:v>
                </c:pt>
                <c:pt idx="33">
                  <c:v>641</c:v>
                </c:pt>
                <c:pt idx="34">
                  <c:v>621</c:v>
                </c:pt>
                <c:pt idx="35">
                  <c:v>722</c:v>
                </c:pt>
                <c:pt idx="36">
                  <c:v>676</c:v>
                </c:pt>
                <c:pt idx="37">
                  <c:v>645</c:v>
                </c:pt>
                <c:pt idx="38">
                  <c:v>672</c:v>
                </c:pt>
                <c:pt idx="39">
                  <c:v>698</c:v>
                </c:pt>
                <c:pt idx="40">
                  <c:v>644</c:v>
                </c:pt>
                <c:pt idx="41">
                  <c:v>621</c:v>
                </c:pt>
                <c:pt idx="42">
                  <c:v>684</c:v>
                </c:pt>
                <c:pt idx="43">
                  <c:v>710</c:v>
                </c:pt>
                <c:pt idx="44">
                  <c:v>691</c:v>
                </c:pt>
                <c:pt idx="45">
                  <c:v>681</c:v>
                </c:pt>
                <c:pt idx="46">
                  <c:v>660</c:v>
                </c:pt>
                <c:pt idx="47">
                  <c:v>745</c:v>
                </c:pt>
                <c:pt idx="48">
                  <c:v>777</c:v>
                </c:pt>
                <c:pt idx="49">
                  <c:v>745</c:v>
                </c:pt>
                <c:pt idx="50">
                  <c:v>753</c:v>
                </c:pt>
                <c:pt idx="51">
                  <c:v>780</c:v>
                </c:pt>
                <c:pt idx="52">
                  <c:v>896</c:v>
                </c:pt>
                <c:pt idx="53">
                  <c:v>879</c:v>
                </c:pt>
                <c:pt idx="54">
                  <c:v>837</c:v>
                </c:pt>
                <c:pt idx="55">
                  <c:v>937</c:v>
                </c:pt>
                <c:pt idx="56">
                  <c:v>981</c:v>
                </c:pt>
                <c:pt idx="57">
                  <c:v>1084</c:v>
                </c:pt>
                <c:pt idx="58">
                  <c:v>1205</c:v>
                </c:pt>
                <c:pt idx="59">
                  <c:v>1215</c:v>
                </c:pt>
                <c:pt idx="60">
                  <c:v>1171</c:v>
                </c:pt>
                <c:pt idx="61">
                  <c:v>1203</c:v>
                </c:pt>
                <c:pt idx="62">
                  <c:v>1197</c:v>
                </c:pt>
                <c:pt idx="63">
                  <c:v>1387</c:v>
                </c:pt>
                <c:pt idx="64">
                  <c:v>1428</c:v>
                </c:pt>
              </c:numCache>
            </c:numRef>
          </c:yVal>
          <c:smooth val="0"/>
        </c:ser>
        <c:dLbls>
          <c:showLegendKey val="0"/>
          <c:showVal val="0"/>
          <c:showCatName val="0"/>
          <c:showSerName val="0"/>
          <c:showPercent val="0"/>
          <c:showBubbleSize val="0"/>
        </c:dLbls>
        <c:axId val="66594304"/>
        <c:axId val="66596224"/>
      </c:scatterChart>
      <c:valAx>
        <c:axId val="6659430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96224"/>
        <c:crosses val="autoZero"/>
        <c:crossBetween val="midCat"/>
        <c:minorUnit val="10"/>
      </c:valAx>
      <c:valAx>
        <c:axId val="6659622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659430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Hypertensive disease (ICD-10 I10–I15), by sex and year, 1950–2014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Admin!ASR_male</c:f>
              <c:numCache>
                <c:formatCode>0.0</c:formatCode>
                <c:ptCount val="65"/>
                <c:pt idx="0">
                  <c:v>70.122425000000007</c:v>
                </c:pt>
                <c:pt idx="1">
                  <c:v>82.785758000000001</c:v>
                </c:pt>
                <c:pt idx="2">
                  <c:v>73.341879000000006</c:v>
                </c:pt>
                <c:pt idx="3">
                  <c:v>76.359517999999994</c:v>
                </c:pt>
                <c:pt idx="4">
                  <c:v>72.288809999999998</c:v>
                </c:pt>
                <c:pt idx="5">
                  <c:v>60.150269000000002</c:v>
                </c:pt>
                <c:pt idx="6">
                  <c:v>65.137510000000006</c:v>
                </c:pt>
                <c:pt idx="7">
                  <c:v>57.559975000000001</c:v>
                </c:pt>
                <c:pt idx="8">
                  <c:v>53.296486999999999</c:v>
                </c:pt>
                <c:pt idx="9">
                  <c:v>49.444794000000002</c:v>
                </c:pt>
                <c:pt idx="10">
                  <c:v>46.770722999999997</c:v>
                </c:pt>
                <c:pt idx="11">
                  <c:v>36.758685</c:v>
                </c:pt>
                <c:pt idx="12">
                  <c:v>37.686172999999997</c:v>
                </c:pt>
                <c:pt idx="13">
                  <c:v>33.083035000000002</c:v>
                </c:pt>
                <c:pt idx="14">
                  <c:v>35.065171999999997</c:v>
                </c:pt>
                <c:pt idx="15">
                  <c:v>29.886132</c:v>
                </c:pt>
                <c:pt idx="16">
                  <c:v>29.720935999999998</c:v>
                </c:pt>
                <c:pt idx="17">
                  <c:v>28.326443000000001</c:v>
                </c:pt>
                <c:pt idx="18">
                  <c:v>24.312916000000001</c:v>
                </c:pt>
                <c:pt idx="19">
                  <c:v>22.973813</c:v>
                </c:pt>
                <c:pt idx="20">
                  <c:v>23.432348000000001</c:v>
                </c:pt>
                <c:pt idx="21">
                  <c:v>19.338379</c:v>
                </c:pt>
                <c:pt idx="22">
                  <c:v>19.29271</c:v>
                </c:pt>
                <c:pt idx="23">
                  <c:v>17.903393000000001</c:v>
                </c:pt>
                <c:pt idx="24">
                  <c:v>18.964607000000001</c:v>
                </c:pt>
                <c:pt idx="25">
                  <c:v>17.055050999999999</c:v>
                </c:pt>
                <c:pt idx="26">
                  <c:v>16.125433999999998</c:v>
                </c:pt>
                <c:pt idx="27">
                  <c:v>15.436189000000001</c:v>
                </c:pt>
                <c:pt idx="28">
                  <c:v>14.710056</c:v>
                </c:pt>
                <c:pt idx="29">
                  <c:v>14.785527</c:v>
                </c:pt>
                <c:pt idx="30">
                  <c:v>13.622847</c:v>
                </c:pt>
                <c:pt idx="31">
                  <c:v>11.650489</c:v>
                </c:pt>
                <c:pt idx="32">
                  <c:v>12.194642</c:v>
                </c:pt>
                <c:pt idx="33">
                  <c:v>10.604457</c:v>
                </c:pt>
                <c:pt idx="34">
                  <c:v>10.456439</c:v>
                </c:pt>
                <c:pt idx="35">
                  <c:v>9.9874478999999994</c:v>
                </c:pt>
                <c:pt idx="36">
                  <c:v>8.7420872999999997</c:v>
                </c:pt>
                <c:pt idx="37">
                  <c:v>8.1657130999999996</c:v>
                </c:pt>
                <c:pt idx="38">
                  <c:v>8.9706834999999998</c:v>
                </c:pt>
                <c:pt idx="39">
                  <c:v>8.9180518000000006</c:v>
                </c:pt>
                <c:pt idx="40">
                  <c:v>7.6704442999999998</c:v>
                </c:pt>
                <c:pt idx="41">
                  <c:v>7.2621124999999997</c:v>
                </c:pt>
                <c:pt idx="42">
                  <c:v>6.7401666000000002</c:v>
                </c:pt>
                <c:pt idx="43">
                  <c:v>7.2500499999999999</c:v>
                </c:pt>
                <c:pt idx="44">
                  <c:v>6.9848461999999998</c:v>
                </c:pt>
                <c:pt idx="45">
                  <c:v>6.7008466000000002</c:v>
                </c:pt>
                <c:pt idx="46">
                  <c:v>6.8292919000000003</c:v>
                </c:pt>
                <c:pt idx="47">
                  <c:v>7.2910903999999999</c:v>
                </c:pt>
                <c:pt idx="48">
                  <c:v>6.3259435000000002</c:v>
                </c:pt>
                <c:pt idx="49">
                  <c:v>6.1232211000000003</c:v>
                </c:pt>
                <c:pt idx="50">
                  <c:v>6.2426145000000002</c:v>
                </c:pt>
                <c:pt idx="51">
                  <c:v>5.7929469999999998</c:v>
                </c:pt>
                <c:pt idx="52">
                  <c:v>5.8968875000000001</c:v>
                </c:pt>
                <c:pt idx="53">
                  <c:v>6.0099938000000002</c:v>
                </c:pt>
                <c:pt idx="54">
                  <c:v>6.2595315999999999</c:v>
                </c:pt>
                <c:pt idx="55">
                  <c:v>6.0539655999999997</c:v>
                </c:pt>
                <c:pt idx="56">
                  <c:v>5.9002644000000002</c:v>
                </c:pt>
                <c:pt idx="57">
                  <c:v>6.1054003999999997</c:v>
                </c:pt>
                <c:pt idx="58">
                  <c:v>6.5924940999999997</c:v>
                </c:pt>
                <c:pt idx="59">
                  <c:v>6.3882529999999997</c:v>
                </c:pt>
                <c:pt idx="60">
                  <c:v>5.4373575000000001</c:v>
                </c:pt>
                <c:pt idx="61">
                  <c:v>5.6846984999999997</c:v>
                </c:pt>
                <c:pt idx="62">
                  <c:v>5.974926</c:v>
                </c:pt>
                <c:pt idx="63">
                  <c:v>6.5779256999999998</c:v>
                </c:pt>
                <c:pt idx="64">
                  <c:v>6.5956728</c:v>
                </c:pt>
              </c:numCache>
            </c:numRef>
          </c:yVal>
          <c:smooth val="0"/>
        </c:ser>
        <c:ser>
          <c:idx val="3"/>
          <c:order val="1"/>
          <c:tx>
            <c:v>Females</c:v>
          </c:tx>
          <c:spPr>
            <a:ln>
              <a:solidFill>
                <a:srgbClr val="FF9326"/>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Admin!ASR_female</c:f>
              <c:numCache>
                <c:formatCode>0.0</c:formatCode>
                <c:ptCount val="65"/>
                <c:pt idx="0">
                  <c:v>64.614062000000004</c:v>
                </c:pt>
                <c:pt idx="1">
                  <c:v>68.815644000000006</c:v>
                </c:pt>
                <c:pt idx="2">
                  <c:v>69.038910999999999</c:v>
                </c:pt>
                <c:pt idx="3">
                  <c:v>64.434161000000003</c:v>
                </c:pt>
                <c:pt idx="4">
                  <c:v>64.039630000000002</c:v>
                </c:pt>
                <c:pt idx="5">
                  <c:v>62.074429000000002</c:v>
                </c:pt>
                <c:pt idx="6">
                  <c:v>59.750711000000003</c:v>
                </c:pt>
                <c:pt idx="7">
                  <c:v>55.158709000000002</c:v>
                </c:pt>
                <c:pt idx="8">
                  <c:v>52.946333000000003</c:v>
                </c:pt>
                <c:pt idx="9">
                  <c:v>49.730445000000003</c:v>
                </c:pt>
                <c:pt idx="10">
                  <c:v>48.467146999999997</c:v>
                </c:pt>
                <c:pt idx="11">
                  <c:v>38.420731000000004</c:v>
                </c:pt>
                <c:pt idx="12">
                  <c:v>38.812995000000001</c:v>
                </c:pt>
                <c:pt idx="13">
                  <c:v>34.519896000000003</c:v>
                </c:pt>
                <c:pt idx="14">
                  <c:v>33.929851999999997</c:v>
                </c:pt>
                <c:pt idx="15">
                  <c:v>30.901150999999999</c:v>
                </c:pt>
                <c:pt idx="16">
                  <c:v>29.704716000000001</c:v>
                </c:pt>
                <c:pt idx="17">
                  <c:v>26.349202999999999</c:v>
                </c:pt>
                <c:pt idx="18">
                  <c:v>25.532371000000001</c:v>
                </c:pt>
                <c:pt idx="19">
                  <c:v>21.629666</c:v>
                </c:pt>
                <c:pt idx="20">
                  <c:v>22.033860000000001</c:v>
                </c:pt>
                <c:pt idx="21">
                  <c:v>21.314920000000001</c:v>
                </c:pt>
                <c:pt idx="22">
                  <c:v>17.521084999999999</c:v>
                </c:pt>
                <c:pt idx="23">
                  <c:v>17.528262000000002</c:v>
                </c:pt>
                <c:pt idx="24">
                  <c:v>18.993759000000001</c:v>
                </c:pt>
                <c:pt idx="25">
                  <c:v>15.860552</c:v>
                </c:pt>
                <c:pt idx="26">
                  <c:v>16.667096999999998</c:v>
                </c:pt>
                <c:pt idx="27">
                  <c:v>14.361575999999999</c:v>
                </c:pt>
                <c:pt idx="28">
                  <c:v>13.268757000000001</c:v>
                </c:pt>
                <c:pt idx="29">
                  <c:v>14.065814</c:v>
                </c:pt>
                <c:pt idx="30">
                  <c:v>12.733115</c:v>
                </c:pt>
                <c:pt idx="31">
                  <c:v>11.90793</c:v>
                </c:pt>
                <c:pt idx="32">
                  <c:v>11.784547</c:v>
                </c:pt>
                <c:pt idx="33">
                  <c:v>9.9955864000000005</c:v>
                </c:pt>
                <c:pt idx="34">
                  <c:v>9.2782196999999993</c:v>
                </c:pt>
                <c:pt idx="35">
                  <c:v>10.402958999999999</c:v>
                </c:pt>
                <c:pt idx="36">
                  <c:v>9.3541331999999997</c:v>
                </c:pt>
                <c:pt idx="37">
                  <c:v>8.7027482000000003</c:v>
                </c:pt>
                <c:pt idx="38">
                  <c:v>8.7854899999999994</c:v>
                </c:pt>
                <c:pt idx="39">
                  <c:v>8.8995026999999993</c:v>
                </c:pt>
                <c:pt idx="40">
                  <c:v>8.0170054999999998</c:v>
                </c:pt>
                <c:pt idx="41">
                  <c:v>7.4134387999999998</c:v>
                </c:pt>
                <c:pt idx="42">
                  <c:v>7.9195798000000002</c:v>
                </c:pt>
                <c:pt idx="43">
                  <c:v>7.9679260999999997</c:v>
                </c:pt>
                <c:pt idx="44">
                  <c:v>7.4427713999999998</c:v>
                </c:pt>
                <c:pt idx="45">
                  <c:v>7.1162371999999996</c:v>
                </c:pt>
                <c:pt idx="46">
                  <c:v>6.6644945</c:v>
                </c:pt>
                <c:pt idx="47">
                  <c:v>7.2103656000000003</c:v>
                </c:pt>
                <c:pt idx="48">
                  <c:v>7.2676217000000003</c:v>
                </c:pt>
                <c:pt idx="49">
                  <c:v>6.721368</c:v>
                </c:pt>
                <c:pt idx="50">
                  <c:v>6.5273190000000003</c:v>
                </c:pt>
                <c:pt idx="51">
                  <c:v>6.4361448000000001</c:v>
                </c:pt>
                <c:pt idx="52">
                  <c:v>7.1439523999999999</c:v>
                </c:pt>
                <c:pt idx="53">
                  <c:v>6.8339255000000003</c:v>
                </c:pt>
                <c:pt idx="54">
                  <c:v>6.3022311000000002</c:v>
                </c:pt>
                <c:pt idx="55">
                  <c:v>6.7975212999999997</c:v>
                </c:pt>
                <c:pt idx="56">
                  <c:v>6.8470314999999999</c:v>
                </c:pt>
                <c:pt idx="57">
                  <c:v>7.2663969000000002</c:v>
                </c:pt>
                <c:pt idx="58">
                  <c:v>7.7834000999999997</c:v>
                </c:pt>
                <c:pt idx="59">
                  <c:v>7.6287383000000002</c:v>
                </c:pt>
                <c:pt idx="60">
                  <c:v>7.0223883000000002</c:v>
                </c:pt>
                <c:pt idx="61">
                  <c:v>6.9912633</c:v>
                </c:pt>
                <c:pt idx="62">
                  <c:v>6.7404200000000003</c:v>
                </c:pt>
                <c:pt idx="63">
                  <c:v>7.6511791999999996</c:v>
                </c:pt>
                <c:pt idx="64">
                  <c:v>7.6515335999999996</c:v>
                </c:pt>
              </c:numCache>
            </c:numRef>
          </c:yVal>
          <c:smooth val="0"/>
        </c:ser>
        <c:dLbls>
          <c:showLegendKey val="0"/>
          <c:showVal val="0"/>
          <c:showCatName val="0"/>
          <c:showSerName val="0"/>
          <c:showPercent val="0"/>
          <c:showBubbleSize val="0"/>
        </c:dLbls>
        <c:axId val="148483456"/>
        <c:axId val="56034816"/>
      </c:scatterChart>
      <c:valAx>
        <c:axId val="14848345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034816"/>
        <c:crosses val="autoZero"/>
        <c:crossBetween val="midCat"/>
        <c:minorUnit val="10"/>
      </c:valAx>
      <c:valAx>
        <c:axId val="5603481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4848345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Hypertensive disease (ICD-10 I10–I15),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0.1169893</c:v>
                </c:pt>
                <c:pt idx="7">
                  <c:v>0.12895409999999999</c:v>
                </c:pt>
                <c:pt idx="8">
                  <c:v>0.72905960000000003</c:v>
                </c:pt>
                <c:pt idx="9">
                  <c:v>0.9177343</c:v>
                </c:pt>
                <c:pt idx="10">
                  <c:v>1.820203</c:v>
                </c:pt>
                <c:pt idx="11">
                  <c:v>2.9913891000000001</c:v>
                </c:pt>
                <c:pt idx="12">
                  <c:v>6.2655735999999997</c:v>
                </c:pt>
                <c:pt idx="13">
                  <c:v>8.3072078000000005</c:v>
                </c:pt>
                <c:pt idx="14">
                  <c:v>14.466943000000001</c:v>
                </c:pt>
                <c:pt idx="15">
                  <c:v>27.286072000000001</c:v>
                </c:pt>
                <c:pt idx="16">
                  <c:v>71.128452999999993</c:v>
                </c:pt>
                <c:pt idx="17">
                  <c:v>234.75756999999999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0.1153315</c:v>
                </c:pt>
                <c:pt idx="6">
                  <c:v>0.1176835</c:v>
                </c:pt>
                <c:pt idx="7">
                  <c:v>0</c:v>
                </c:pt>
                <c:pt idx="8">
                  <c:v>0.1189774</c:v>
                </c:pt>
                <c:pt idx="9">
                  <c:v>0.51373210000000002</c:v>
                </c:pt>
                <c:pt idx="10">
                  <c:v>0.76103109999999996</c:v>
                </c:pt>
                <c:pt idx="11">
                  <c:v>0.96917869999999995</c:v>
                </c:pt>
                <c:pt idx="12">
                  <c:v>2.3428056000000002</c:v>
                </c:pt>
                <c:pt idx="13">
                  <c:v>5.1388372000000002</c:v>
                </c:pt>
                <c:pt idx="14">
                  <c:v>10.052777000000001</c:v>
                </c:pt>
                <c:pt idx="15">
                  <c:v>24.195274000000001</c:v>
                </c:pt>
                <c:pt idx="16">
                  <c:v>75.503023999999996</c:v>
                </c:pt>
                <c:pt idx="17">
                  <c:v>362.04950000000002</c:v>
                </c:pt>
              </c:numCache>
            </c:numRef>
          </c:val>
        </c:ser>
        <c:dLbls>
          <c:showLegendKey val="0"/>
          <c:showVal val="0"/>
          <c:showCatName val="0"/>
          <c:showSerName val="0"/>
          <c:showPercent val="0"/>
          <c:showBubbleSize val="0"/>
        </c:dLbls>
        <c:gapWidth val="150"/>
        <c:axId val="56064640"/>
        <c:axId val="56070912"/>
      </c:barChart>
      <c:catAx>
        <c:axId val="5606464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070912"/>
        <c:crosses val="autoZero"/>
        <c:auto val="1"/>
        <c:lblAlgn val="ctr"/>
        <c:lblOffset val="100"/>
        <c:noMultiLvlLbl val="0"/>
      </c:catAx>
      <c:valAx>
        <c:axId val="5607091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6464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Hypertensive disease (ICD-10 I10–I15),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-1</c:v>
                </c:pt>
                <c:pt idx="7">
                  <c:v>-1</c:v>
                </c:pt>
                <c:pt idx="8">
                  <c:v>-6</c:v>
                </c:pt>
                <c:pt idx="9">
                  <c:v>-7</c:v>
                </c:pt>
                <c:pt idx="10">
                  <c:v>-14</c:v>
                </c:pt>
                <c:pt idx="11">
                  <c:v>-21</c:v>
                </c:pt>
                <c:pt idx="12">
                  <c:v>-39</c:v>
                </c:pt>
                <c:pt idx="13">
                  <c:v>-46</c:v>
                </c:pt>
                <c:pt idx="14">
                  <c:v>-58</c:v>
                </c:pt>
                <c:pt idx="15">
                  <c:v>-79</c:v>
                </c:pt>
                <c:pt idx="16">
                  <c:v>-140</c:v>
                </c:pt>
                <c:pt idx="17">
                  <c:v>-384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1</c:v>
                </c:pt>
                <c:pt idx="6">
                  <c:v>1</c:v>
                </c:pt>
                <c:pt idx="7">
                  <c:v>0</c:v>
                </c:pt>
                <c:pt idx="8">
                  <c:v>1</c:v>
                </c:pt>
                <c:pt idx="9">
                  <c:v>4</c:v>
                </c:pt>
                <c:pt idx="10">
                  <c:v>6</c:v>
                </c:pt>
                <c:pt idx="11">
                  <c:v>7</c:v>
                </c:pt>
                <c:pt idx="12">
                  <c:v>15</c:v>
                </c:pt>
                <c:pt idx="13">
                  <c:v>29</c:v>
                </c:pt>
                <c:pt idx="14">
                  <c:v>42</c:v>
                </c:pt>
                <c:pt idx="15">
                  <c:v>78</c:v>
                </c:pt>
                <c:pt idx="16">
                  <c:v>191</c:v>
                </c:pt>
                <c:pt idx="17">
                  <c:v>1052</c:v>
                </c:pt>
              </c:numCache>
            </c:numRef>
          </c:val>
        </c:ser>
        <c:dLbls>
          <c:showLegendKey val="0"/>
          <c:showVal val="0"/>
          <c:showCatName val="0"/>
          <c:showSerName val="0"/>
          <c:showPercent val="0"/>
          <c:showBubbleSize val="0"/>
        </c:dLbls>
        <c:gapWidth val="0"/>
        <c:overlap val="100"/>
        <c:axId val="56165888"/>
        <c:axId val="56167808"/>
      </c:barChart>
      <c:catAx>
        <c:axId val="5616588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167808"/>
        <c:crosses val="autoZero"/>
        <c:auto val="0"/>
        <c:lblAlgn val="ctr"/>
        <c:lblOffset val="100"/>
        <c:tickLblSkip val="1"/>
        <c:noMultiLvlLbl val="0"/>
      </c:catAx>
      <c:valAx>
        <c:axId val="5616780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16588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Hypertensive disease (ICD-10 I10–I15), 1950–2014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Hypertensive disease (ICD-10 I10–I15), 1950–2014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Hypertensive disease.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Hypertensive disease (I10–I15) are from the ICD-10 chapter All diseases of the circulatory system (I00–I99).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440–447</v>
      </c>
    </row>
    <row r="27" spans="1:3" ht="15.75">
      <c r="A27" s="205"/>
      <c r="B27" s="227" t="s">
        <v>110</v>
      </c>
      <c r="C27" s="3" t="str">
        <f>IF(ISBLANK(Admin!$C$17)," ",Admin!$C$17)</f>
        <v>440–447</v>
      </c>
    </row>
    <row r="28" spans="1:3" ht="15.75">
      <c r="A28" s="205"/>
      <c r="B28" s="228" t="s">
        <v>111</v>
      </c>
      <c r="C28" s="3" t="str">
        <f>IF(ISBLANK(Admin!$C$18)," ",Admin!$C$18)</f>
        <v>400–404</v>
      </c>
    </row>
    <row r="29" spans="1:3" ht="15.75">
      <c r="A29" s="205"/>
      <c r="B29" s="229" t="s">
        <v>112</v>
      </c>
      <c r="C29" s="3" t="str">
        <f>IF(ISBLANK(Admin!$C$19)," ",Admin!$C$19)</f>
        <v>401–405</v>
      </c>
    </row>
    <row r="30" spans="1:3" ht="15.75">
      <c r="A30" s="205"/>
      <c r="B30" s="230" t="s">
        <v>113</v>
      </c>
      <c r="C30" s="3" t="str">
        <f>IF(ISBLANK(Admin!$C$20)," ",Admin!$C$20)</f>
        <v>I10–I15</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Hypertensive disease (ICD-10 I10–I15), 1950–2014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Hypertensive disease (ICD-10 I10–I15), 1950–2014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Hypertensive disease (ICD-10 I10–I15) in Australia, 1950–2014.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1950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1950</v>
      </c>
      <c r="D10" s="50"/>
      <c r="E10" s="53"/>
      <c r="F10" s="45"/>
      <c r="G10" s="88">
        <v>2014</v>
      </c>
      <c r="H10" s="45"/>
      <c r="I10" s="45"/>
      <c r="J10" s="320" t="s">
        <v>121</v>
      </c>
      <c r="K10" s="80"/>
      <c r="L10" s="311" t="str">
        <f>Admin!$C$191</f>
        <v>1950 – 2014</v>
      </c>
      <c r="M10" s="314">
        <f>Admin!F$187</f>
        <v>-3.6261055695401834E-2</v>
      </c>
      <c r="N10" s="314">
        <f>Admin!G$187</f>
        <v>-3.2786810735090377E-2</v>
      </c>
      <c r="O10" s="314">
        <f>Admin!H$187</f>
        <v>-3.3991299086436499E-2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1950 – 2014</v>
      </c>
      <c r="M12" s="314">
        <f>Admin!F$186</f>
        <v>-0.90594060601868798</v>
      </c>
      <c r="N12" s="314">
        <f>Admin!G$186</f>
        <v>-0.88158098464696433</v>
      </c>
      <c r="O12" s="314">
        <f>Admin!H$186</f>
        <v>-0.89065814386065778</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Hypertensive disease (ICD-10 I10–I15) in Australia, 1950–2014,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1950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1950</v>
      </c>
      <c r="D34" s="34"/>
      <c r="E34" s="88">
        <v>2014</v>
      </c>
      <c r="F34" s="34"/>
      <c r="G34" s="88" t="s">
        <v>6</v>
      </c>
      <c r="H34" s="34"/>
      <c r="I34" s="89" t="s">
        <v>23</v>
      </c>
      <c r="J34" s="72"/>
      <c r="K34" s="72"/>
      <c r="L34" s="303" t="str">
        <f>Admin!$C$219</f>
        <v>1950 – 2014</v>
      </c>
      <c r="M34" s="307">
        <f ca="1">Admin!F$215</f>
        <v>10.042654152000202</v>
      </c>
      <c r="N34" s="307">
        <f ca="1">Admin!G$215</f>
        <v>13.741913034464719</v>
      </c>
      <c r="O34" s="307">
        <f ca="1">Admin!H$215</f>
        <v>11.893322296404369</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v>1687</v>
      </c>
      <c r="D57" s="100">
        <v>40.917800999999997</v>
      </c>
      <c r="E57" s="100">
        <v>70.122425000000007</v>
      </c>
      <c r="F57" s="100" t="s">
        <v>24</v>
      </c>
      <c r="G57" s="100">
        <v>82.415394000000006</v>
      </c>
      <c r="H57" s="100">
        <v>46.137188000000002</v>
      </c>
      <c r="I57" s="100">
        <v>38.735121999999997</v>
      </c>
      <c r="J57" s="100">
        <v>67.748963000000003</v>
      </c>
      <c r="K57" s="100" t="s">
        <v>24</v>
      </c>
      <c r="L57" s="100">
        <v>8.2032579999999999</v>
      </c>
      <c r="M57" s="100">
        <v>3.8586459</v>
      </c>
      <c r="N57" s="100">
        <v>15722.5</v>
      </c>
      <c r="O57" s="100">
        <v>3.9002034000000001</v>
      </c>
      <c r="P57" s="100">
        <v>2.1672381000000001</v>
      </c>
      <c r="R57" s="120">
        <v>1950</v>
      </c>
      <c r="S57" s="100">
        <v>1699</v>
      </c>
      <c r="T57" s="100">
        <v>41.890625999999997</v>
      </c>
      <c r="U57" s="100">
        <v>64.614062000000004</v>
      </c>
      <c r="V57" s="100" t="s">
        <v>24</v>
      </c>
      <c r="W57" s="100">
        <v>75.942383000000007</v>
      </c>
      <c r="X57" s="100">
        <v>40.927553000000003</v>
      </c>
      <c r="Y57" s="100">
        <v>33.330942999999998</v>
      </c>
      <c r="Z57" s="100">
        <v>70.563567000000006</v>
      </c>
      <c r="AA57" s="100" t="s">
        <v>24</v>
      </c>
      <c r="AB57" s="100">
        <v>9.7397386000000008</v>
      </c>
      <c r="AC57" s="100">
        <v>4.9293526999999999</v>
      </c>
      <c r="AD57" s="100">
        <v>12632.5</v>
      </c>
      <c r="AE57" s="100">
        <v>3.2098027999999998</v>
      </c>
      <c r="AF57" s="100">
        <v>2.6000288</v>
      </c>
      <c r="AH57" s="120">
        <v>1950</v>
      </c>
      <c r="AI57" s="100">
        <v>3386</v>
      </c>
      <c r="AJ57" s="100">
        <v>41.400222999999997</v>
      </c>
      <c r="AK57" s="100">
        <v>67.351839999999996</v>
      </c>
      <c r="AL57" s="100" t="s">
        <v>24</v>
      </c>
      <c r="AM57" s="100">
        <v>79.169672000000006</v>
      </c>
      <c r="AN57" s="100">
        <v>43.478507999999998</v>
      </c>
      <c r="AO57" s="100">
        <v>35.959812999999997</v>
      </c>
      <c r="AP57" s="100">
        <v>69.161252000000005</v>
      </c>
      <c r="AQ57" s="100" t="s">
        <v>24</v>
      </c>
      <c r="AR57" s="100">
        <v>8.9084164000000001</v>
      </c>
      <c r="AS57" s="100">
        <v>4.3306431999999999</v>
      </c>
      <c r="AT57" s="100">
        <v>28355</v>
      </c>
      <c r="AU57" s="100">
        <v>3.5591455000000001</v>
      </c>
      <c r="AV57" s="100">
        <v>2.34083</v>
      </c>
      <c r="AW57" s="100">
        <v>1.0852501999999999</v>
      </c>
      <c r="AY57" s="120">
        <v>1950</v>
      </c>
    </row>
    <row r="58" spans="2:51">
      <c r="B58" s="120">
        <v>1951</v>
      </c>
      <c r="C58" s="100">
        <v>1935</v>
      </c>
      <c r="D58" s="100">
        <v>45.489809000000001</v>
      </c>
      <c r="E58" s="100">
        <v>82.785758000000001</v>
      </c>
      <c r="F58" s="100" t="s">
        <v>24</v>
      </c>
      <c r="G58" s="100">
        <v>98.234301000000002</v>
      </c>
      <c r="H58" s="100">
        <v>52.945340000000002</v>
      </c>
      <c r="I58" s="100">
        <v>43.878028</v>
      </c>
      <c r="J58" s="100">
        <v>69.353671000000006</v>
      </c>
      <c r="K58" s="100" t="s">
        <v>24</v>
      </c>
      <c r="L58" s="100">
        <v>8.8243341999999991</v>
      </c>
      <c r="M58" s="100">
        <v>4.2108241</v>
      </c>
      <c r="N58" s="100">
        <v>15567.5</v>
      </c>
      <c r="O58" s="100">
        <v>3.7412882000000001</v>
      </c>
      <c r="P58" s="100">
        <v>2.0228237999999998</v>
      </c>
      <c r="R58" s="120">
        <v>1951</v>
      </c>
      <c r="S58" s="100">
        <v>1864</v>
      </c>
      <c r="T58" s="100">
        <v>44.721688999999998</v>
      </c>
      <c r="U58" s="100">
        <v>68.815644000000006</v>
      </c>
      <c r="V58" s="100" t="s">
        <v>24</v>
      </c>
      <c r="W58" s="100">
        <v>81.116546</v>
      </c>
      <c r="X58" s="100">
        <v>43.382171</v>
      </c>
      <c r="Y58" s="100">
        <v>35.444502</v>
      </c>
      <c r="Z58" s="100">
        <v>71.418991000000005</v>
      </c>
      <c r="AA58" s="100" t="s">
        <v>24</v>
      </c>
      <c r="AB58" s="100">
        <v>10.091495</v>
      </c>
      <c r="AC58" s="100">
        <v>5.2016185000000004</v>
      </c>
      <c r="AD58" s="100">
        <v>12172.5</v>
      </c>
      <c r="AE58" s="100">
        <v>3.0097171</v>
      </c>
      <c r="AF58" s="100">
        <v>2.4024869</v>
      </c>
      <c r="AH58" s="120">
        <v>1951</v>
      </c>
      <c r="AI58" s="100">
        <v>3799</v>
      </c>
      <c r="AJ58" s="100">
        <v>45.109656999999999</v>
      </c>
      <c r="AK58" s="100">
        <v>75.101293999999996</v>
      </c>
      <c r="AL58" s="100" t="s">
        <v>24</v>
      </c>
      <c r="AM58" s="100">
        <v>88.781858</v>
      </c>
      <c r="AN58" s="100">
        <v>47.771230000000003</v>
      </c>
      <c r="AO58" s="100">
        <v>39.353245000000001</v>
      </c>
      <c r="AP58" s="100">
        <v>70.367299000000003</v>
      </c>
      <c r="AQ58" s="100" t="s">
        <v>24</v>
      </c>
      <c r="AR58" s="100">
        <v>9.4036980999999997</v>
      </c>
      <c r="AS58" s="100">
        <v>4.6449356999999996</v>
      </c>
      <c r="AT58" s="100">
        <v>27740</v>
      </c>
      <c r="AU58" s="100">
        <v>3.3807005000000001</v>
      </c>
      <c r="AV58" s="100">
        <v>2.1735468</v>
      </c>
      <c r="AW58" s="100">
        <v>1.2030078</v>
      </c>
      <c r="AY58" s="120">
        <v>1951</v>
      </c>
    </row>
    <row r="59" spans="2:51">
      <c r="B59" s="120">
        <v>1952</v>
      </c>
      <c r="C59" s="100">
        <v>1729</v>
      </c>
      <c r="D59" s="100">
        <v>39.541691</v>
      </c>
      <c r="E59" s="100">
        <v>73.341879000000006</v>
      </c>
      <c r="F59" s="100" t="s">
        <v>24</v>
      </c>
      <c r="G59" s="100">
        <v>86.853279999999998</v>
      </c>
      <c r="H59" s="100">
        <v>46.757424999999998</v>
      </c>
      <c r="I59" s="100">
        <v>38.650576999999998</v>
      </c>
      <c r="J59" s="100">
        <v>69.253472000000002</v>
      </c>
      <c r="K59" s="100" t="s">
        <v>24</v>
      </c>
      <c r="L59" s="100">
        <v>7.6711478</v>
      </c>
      <c r="M59" s="100">
        <v>3.7709101</v>
      </c>
      <c r="N59" s="100">
        <v>14077.5</v>
      </c>
      <c r="O59" s="100">
        <v>3.2897504</v>
      </c>
      <c r="P59" s="100">
        <v>1.8457938</v>
      </c>
      <c r="R59" s="120">
        <v>1952</v>
      </c>
      <c r="S59" s="100">
        <v>1891</v>
      </c>
      <c r="T59" s="100">
        <v>44.349069999999998</v>
      </c>
      <c r="U59" s="100">
        <v>69.038910999999999</v>
      </c>
      <c r="V59" s="100" t="s">
        <v>24</v>
      </c>
      <c r="W59" s="100">
        <v>81.997468999999995</v>
      </c>
      <c r="X59" s="100">
        <v>43.226436999999997</v>
      </c>
      <c r="Y59" s="100">
        <v>34.910957000000003</v>
      </c>
      <c r="Z59" s="100">
        <v>71.585139999999996</v>
      </c>
      <c r="AA59" s="100" t="s">
        <v>24</v>
      </c>
      <c r="AB59" s="100">
        <v>9.9505367000000007</v>
      </c>
      <c r="AC59" s="100">
        <v>5.2901024000000003</v>
      </c>
      <c r="AD59" s="100">
        <v>12557.5</v>
      </c>
      <c r="AE59" s="100">
        <v>3.0349719999999998</v>
      </c>
      <c r="AF59" s="100">
        <v>2.5369712</v>
      </c>
      <c r="AH59" s="120">
        <v>1952</v>
      </c>
      <c r="AI59" s="100">
        <v>3620</v>
      </c>
      <c r="AJ59" s="100">
        <v>41.915128000000003</v>
      </c>
      <c r="AK59" s="100">
        <v>71.099306999999996</v>
      </c>
      <c r="AL59" s="100" t="s">
        <v>24</v>
      </c>
      <c r="AM59" s="100">
        <v>84.315213</v>
      </c>
      <c r="AN59" s="100">
        <v>44.919849999999997</v>
      </c>
      <c r="AO59" s="100">
        <v>36.684083000000001</v>
      </c>
      <c r="AP59" s="100">
        <v>70.471815000000007</v>
      </c>
      <c r="AQ59" s="100" t="s">
        <v>24</v>
      </c>
      <c r="AR59" s="100">
        <v>8.7138627</v>
      </c>
      <c r="AS59" s="100">
        <v>4.4364375999999996</v>
      </c>
      <c r="AT59" s="100">
        <v>26635</v>
      </c>
      <c r="AU59" s="100">
        <v>3.1645042999999999</v>
      </c>
      <c r="AV59" s="100">
        <v>2.1178219999999999</v>
      </c>
      <c r="AW59" s="100">
        <v>1.0623267000000001</v>
      </c>
      <c r="AY59" s="120">
        <v>1952</v>
      </c>
    </row>
    <row r="60" spans="2:51">
      <c r="B60" s="120">
        <v>1953</v>
      </c>
      <c r="C60" s="100">
        <v>1840</v>
      </c>
      <c r="D60" s="100">
        <v>41.231569</v>
      </c>
      <c r="E60" s="100">
        <v>76.359517999999994</v>
      </c>
      <c r="F60" s="100" t="s">
        <v>24</v>
      </c>
      <c r="G60" s="100">
        <v>90.658418999999995</v>
      </c>
      <c r="H60" s="100">
        <v>48.753878999999998</v>
      </c>
      <c r="I60" s="100">
        <v>40.494722000000003</v>
      </c>
      <c r="J60" s="100">
        <v>69.364130000000003</v>
      </c>
      <c r="K60" s="100" t="s">
        <v>24</v>
      </c>
      <c r="L60" s="100">
        <v>8.2752417000000005</v>
      </c>
      <c r="M60" s="100">
        <v>4.1051269000000001</v>
      </c>
      <c r="N60" s="100">
        <v>14740</v>
      </c>
      <c r="O60" s="100">
        <v>3.3749283999999999</v>
      </c>
      <c r="P60" s="100">
        <v>1.9916967999999999</v>
      </c>
      <c r="R60" s="120">
        <v>1953</v>
      </c>
      <c r="S60" s="100">
        <v>1792</v>
      </c>
      <c r="T60" s="100">
        <v>41.169848999999999</v>
      </c>
      <c r="U60" s="100">
        <v>64.434161000000003</v>
      </c>
      <c r="V60" s="100" t="s">
        <v>24</v>
      </c>
      <c r="W60" s="100">
        <v>76.585553000000004</v>
      </c>
      <c r="X60" s="100">
        <v>40.012945999999999</v>
      </c>
      <c r="Y60" s="100">
        <v>32.248524000000003</v>
      </c>
      <c r="Z60" s="100">
        <v>71.939173999999994</v>
      </c>
      <c r="AA60" s="100" t="s">
        <v>24</v>
      </c>
      <c r="AB60" s="100">
        <v>9.5481671000000006</v>
      </c>
      <c r="AC60" s="100">
        <v>5.0670134999999998</v>
      </c>
      <c r="AD60" s="100">
        <v>11532.5</v>
      </c>
      <c r="AE60" s="100">
        <v>2.7315900000000002</v>
      </c>
      <c r="AF60" s="100">
        <v>2.3858782000000001</v>
      </c>
      <c r="AH60" s="120">
        <v>1953</v>
      </c>
      <c r="AI60" s="100">
        <v>3632</v>
      </c>
      <c r="AJ60" s="100">
        <v>41.201093999999998</v>
      </c>
      <c r="AK60" s="100">
        <v>69.886566999999999</v>
      </c>
      <c r="AL60" s="100" t="s">
        <v>24</v>
      </c>
      <c r="AM60" s="100">
        <v>83.004035999999999</v>
      </c>
      <c r="AN60" s="100">
        <v>44.065469999999998</v>
      </c>
      <c r="AO60" s="100">
        <v>36.090142</v>
      </c>
      <c r="AP60" s="100">
        <v>70.634636999999998</v>
      </c>
      <c r="AQ60" s="100" t="s">
        <v>24</v>
      </c>
      <c r="AR60" s="100">
        <v>8.8578884000000002</v>
      </c>
      <c r="AS60" s="100">
        <v>4.5293559999999999</v>
      </c>
      <c r="AT60" s="100">
        <v>26272.5</v>
      </c>
      <c r="AU60" s="100">
        <v>3.0587119</v>
      </c>
      <c r="AV60" s="100">
        <v>2.1474329999999999</v>
      </c>
      <c r="AW60" s="100">
        <v>1.1850782</v>
      </c>
      <c r="AY60" s="120">
        <v>1953</v>
      </c>
    </row>
    <row r="61" spans="2:51">
      <c r="B61" s="120">
        <v>1954</v>
      </c>
      <c r="C61" s="100">
        <v>1741</v>
      </c>
      <c r="D61" s="100">
        <v>38.296562000000002</v>
      </c>
      <c r="E61" s="100">
        <v>72.288809999999998</v>
      </c>
      <c r="F61" s="100" t="s">
        <v>24</v>
      </c>
      <c r="G61" s="100">
        <v>85.784889000000007</v>
      </c>
      <c r="H61" s="100">
        <v>45.635221000000001</v>
      </c>
      <c r="I61" s="100">
        <v>37.453150000000001</v>
      </c>
      <c r="J61" s="100">
        <v>70.219701000000001</v>
      </c>
      <c r="K61" s="100" t="s">
        <v>24</v>
      </c>
      <c r="L61" s="100">
        <v>7.6426689999999997</v>
      </c>
      <c r="M61" s="100">
        <v>3.8023893000000002</v>
      </c>
      <c r="N61" s="100">
        <v>12672.5</v>
      </c>
      <c r="O61" s="100">
        <v>2.8482649000000002</v>
      </c>
      <c r="P61" s="100">
        <v>1.7238623</v>
      </c>
      <c r="R61" s="120">
        <v>1954</v>
      </c>
      <c r="S61" s="100">
        <v>1828</v>
      </c>
      <c r="T61" s="100">
        <v>41.167462</v>
      </c>
      <c r="U61" s="100">
        <v>64.039630000000002</v>
      </c>
      <c r="V61" s="100" t="s">
        <v>24</v>
      </c>
      <c r="W61" s="100">
        <v>76.388758999999993</v>
      </c>
      <c r="X61" s="100">
        <v>39.623080999999999</v>
      </c>
      <c r="Y61" s="100">
        <v>31.786878000000002</v>
      </c>
      <c r="Z61" s="100">
        <v>72.349562000000006</v>
      </c>
      <c r="AA61" s="100" t="s">
        <v>24</v>
      </c>
      <c r="AB61" s="100">
        <v>9.4066793999999998</v>
      </c>
      <c r="AC61" s="100">
        <v>5.0752401999999996</v>
      </c>
      <c r="AD61" s="100">
        <v>11235</v>
      </c>
      <c r="AE61" s="100">
        <v>2.6099380000000001</v>
      </c>
      <c r="AF61" s="100">
        <v>2.3779035999999998</v>
      </c>
      <c r="AH61" s="120">
        <v>1954</v>
      </c>
      <c r="AI61" s="100">
        <v>3569</v>
      </c>
      <c r="AJ61" s="100">
        <v>39.715128</v>
      </c>
      <c r="AK61" s="100">
        <v>67.809130999999994</v>
      </c>
      <c r="AL61" s="100" t="s">
        <v>24</v>
      </c>
      <c r="AM61" s="100">
        <v>80.689132999999998</v>
      </c>
      <c r="AN61" s="100">
        <v>42.393143000000002</v>
      </c>
      <c r="AO61" s="100">
        <v>34.406855999999998</v>
      </c>
      <c r="AP61" s="100">
        <v>71.310591000000002</v>
      </c>
      <c r="AQ61" s="100" t="s">
        <v>24</v>
      </c>
      <c r="AR61" s="100">
        <v>8.4547413999999996</v>
      </c>
      <c r="AS61" s="100">
        <v>4.3628140000000002</v>
      </c>
      <c r="AT61" s="100">
        <v>23907.5</v>
      </c>
      <c r="AU61" s="100">
        <v>2.7310683999999998</v>
      </c>
      <c r="AV61" s="100">
        <v>1.9797572999999999</v>
      </c>
      <c r="AW61" s="100">
        <v>1.1288137</v>
      </c>
      <c r="AY61" s="120">
        <v>1954</v>
      </c>
    </row>
    <row r="62" spans="2:51">
      <c r="B62" s="120">
        <v>1955</v>
      </c>
      <c r="C62" s="100">
        <v>1486</v>
      </c>
      <c r="D62" s="100">
        <v>31.913751000000001</v>
      </c>
      <c r="E62" s="100">
        <v>60.150269000000002</v>
      </c>
      <c r="F62" s="100" t="s">
        <v>24</v>
      </c>
      <c r="G62" s="100">
        <v>71.160064000000006</v>
      </c>
      <c r="H62" s="100">
        <v>37.991624000000002</v>
      </c>
      <c r="I62" s="100">
        <v>30.960578000000002</v>
      </c>
      <c r="J62" s="100">
        <v>70.602288000000001</v>
      </c>
      <c r="K62" s="100" t="s">
        <v>24</v>
      </c>
      <c r="L62" s="100">
        <v>6.4379169999999997</v>
      </c>
      <c r="M62" s="100">
        <v>3.2172858999999998</v>
      </c>
      <c r="N62" s="100">
        <v>10162.5</v>
      </c>
      <c r="O62" s="100">
        <v>2.2301345000000001</v>
      </c>
      <c r="P62" s="100">
        <v>1.3796356999999999</v>
      </c>
      <c r="R62" s="120">
        <v>1955</v>
      </c>
      <c r="S62" s="100">
        <v>1796</v>
      </c>
      <c r="T62" s="100">
        <v>39.529868</v>
      </c>
      <c r="U62" s="100">
        <v>62.074429000000002</v>
      </c>
      <c r="V62" s="100" t="s">
        <v>24</v>
      </c>
      <c r="W62" s="100">
        <v>74.438034000000002</v>
      </c>
      <c r="X62" s="100">
        <v>37.734543000000002</v>
      </c>
      <c r="Y62" s="100">
        <v>29.923152999999999</v>
      </c>
      <c r="Z62" s="100">
        <v>73.797326999999996</v>
      </c>
      <c r="AA62" s="100" t="s">
        <v>24</v>
      </c>
      <c r="AB62" s="100">
        <v>9.2377327000000005</v>
      </c>
      <c r="AC62" s="100">
        <v>5.0100423999999997</v>
      </c>
      <c r="AD62" s="100">
        <v>8860</v>
      </c>
      <c r="AE62" s="100">
        <v>2.0126757999999998</v>
      </c>
      <c r="AF62" s="100">
        <v>1.9195146999999999</v>
      </c>
      <c r="AH62" s="120">
        <v>1955</v>
      </c>
      <c r="AI62" s="100">
        <v>3282</v>
      </c>
      <c r="AJ62" s="100">
        <v>35.675075999999997</v>
      </c>
      <c r="AK62" s="100">
        <v>61.650508000000002</v>
      </c>
      <c r="AL62" s="100" t="s">
        <v>24</v>
      </c>
      <c r="AM62" s="100">
        <v>73.523050999999995</v>
      </c>
      <c r="AN62" s="100">
        <v>38.098643000000003</v>
      </c>
      <c r="AO62" s="100">
        <v>30.585235999999998</v>
      </c>
      <c r="AP62" s="100">
        <v>72.350701000000001</v>
      </c>
      <c r="AQ62" s="100" t="s">
        <v>24</v>
      </c>
      <c r="AR62" s="100">
        <v>7.7179944999999996</v>
      </c>
      <c r="AS62" s="100">
        <v>4.0006826000000002</v>
      </c>
      <c r="AT62" s="100">
        <v>19022.5</v>
      </c>
      <c r="AU62" s="100">
        <v>2.1232837999999998</v>
      </c>
      <c r="AV62" s="100">
        <v>1.5876129000000001</v>
      </c>
      <c r="AW62" s="100">
        <v>0.96900240000000004</v>
      </c>
      <c r="AY62" s="120">
        <v>1955</v>
      </c>
    </row>
    <row r="63" spans="2:51">
      <c r="B63" s="120">
        <v>1956</v>
      </c>
      <c r="C63" s="100">
        <v>1609</v>
      </c>
      <c r="D63" s="100">
        <v>33.689279999999997</v>
      </c>
      <c r="E63" s="100">
        <v>65.137510000000006</v>
      </c>
      <c r="F63" s="100" t="s">
        <v>24</v>
      </c>
      <c r="G63" s="100">
        <v>77.369512</v>
      </c>
      <c r="H63" s="100">
        <v>40.717722000000002</v>
      </c>
      <c r="I63" s="100">
        <v>33.187610999999997</v>
      </c>
      <c r="J63" s="100">
        <v>70.662312999999997</v>
      </c>
      <c r="K63" s="100" t="s">
        <v>24</v>
      </c>
      <c r="L63" s="100">
        <v>6.5926412000000001</v>
      </c>
      <c r="M63" s="100">
        <v>3.3387283999999999</v>
      </c>
      <c r="N63" s="100">
        <v>11170</v>
      </c>
      <c r="O63" s="100">
        <v>2.3899694</v>
      </c>
      <c r="P63" s="100">
        <v>1.5137860000000001</v>
      </c>
      <c r="R63" s="120">
        <v>1956</v>
      </c>
      <c r="S63" s="100">
        <v>1782</v>
      </c>
      <c r="T63" s="100">
        <v>38.326701999999997</v>
      </c>
      <c r="U63" s="100">
        <v>59.750711000000003</v>
      </c>
      <c r="V63" s="100" t="s">
        <v>24</v>
      </c>
      <c r="W63" s="100">
        <v>71.464974999999995</v>
      </c>
      <c r="X63" s="100">
        <v>36.404420000000002</v>
      </c>
      <c r="Y63" s="100">
        <v>29.053215000000002</v>
      </c>
      <c r="Z63" s="100">
        <v>73.476431000000005</v>
      </c>
      <c r="AA63" s="100" t="s">
        <v>24</v>
      </c>
      <c r="AB63" s="100">
        <v>8.6266157000000003</v>
      </c>
      <c r="AC63" s="100">
        <v>4.7023432999999999</v>
      </c>
      <c r="AD63" s="100">
        <v>9270</v>
      </c>
      <c r="AE63" s="100">
        <v>2.0588562000000001</v>
      </c>
      <c r="AF63" s="100">
        <v>1.977927</v>
      </c>
      <c r="AH63" s="120">
        <v>1956</v>
      </c>
      <c r="AI63" s="100">
        <v>3391</v>
      </c>
      <c r="AJ63" s="100">
        <v>35.976871000000003</v>
      </c>
      <c r="AK63" s="100">
        <v>62.314884999999997</v>
      </c>
      <c r="AL63" s="100" t="s">
        <v>24</v>
      </c>
      <c r="AM63" s="100">
        <v>74.293451000000005</v>
      </c>
      <c r="AN63" s="100">
        <v>38.455894000000001</v>
      </c>
      <c r="AO63" s="100">
        <v>31.015301000000001</v>
      </c>
      <c r="AP63" s="100">
        <v>72.141593</v>
      </c>
      <c r="AQ63" s="100" t="s">
        <v>24</v>
      </c>
      <c r="AR63" s="100">
        <v>7.5250205000000001</v>
      </c>
      <c r="AS63" s="100">
        <v>3.9389927</v>
      </c>
      <c r="AT63" s="100">
        <v>20440</v>
      </c>
      <c r="AU63" s="100">
        <v>2.2275016000000001</v>
      </c>
      <c r="AV63" s="100">
        <v>1.6940759000000001</v>
      </c>
      <c r="AW63" s="100">
        <v>1.0901544999999999</v>
      </c>
      <c r="AY63" s="120">
        <v>1956</v>
      </c>
    </row>
    <row r="64" spans="2:51">
      <c r="B64" s="120">
        <v>1957</v>
      </c>
      <c r="C64" s="100">
        <v>1492</v>
      </c>
      <c r="D64" s="100">
        <v>30.559367999999999</v>
      </c>
      <c r="E64" s="100">
        <v>57.559975000000001</v>
      </c>
      <c r="F64" s="100" t="s">
        <v>24</v>
      </c>
      <c r="G64" s="100">
        <v>68.254366000000005</v>
      </c>
      <c r="H64" s="100">
        <v>36.537433999999998</v>
      </c>
      <c r="I64" s="100">
        <v>30.167818</v>
      </c>
      <c r="J64" s="100">
        <v>70.030161000000007</v>
      </c>
      <c r="K64" s="100" t="s">
        <v>24</v>
      </c>
      <c r="L64" s="100">
        <v>6.3643732000000002</v>
      </c>
      <c r="M64" s="100">
        <v>3.1305733999999998</v>
      </c>
      <c r="N64" s="100">
        <v>10950</v>
      </c>
      <c r="O64" s="100">
        <v>2.2918498</v>
      </c>
      <c r="P64" s="100">
        <v>1.440761</v>
      </c>
      <c r="R64" s="120">
        <v>1957</v>
      </c>
      <c r="S64" s="100">
        <v>1669</v>
      </c>
      <c r="T64" s="100">
        <v>35.078501000000003</v>
      </c>
      <c r="U64" s="100">
        <v>55.158709000000002</v>
      </c>
      <c r="V64" s="100" t="s">
        <v>24</v>
      </c>
      <c r="W64" s="100">
        <v>66.130332999999993</v>
      </c>
      <c r="X64" s="100">
        <v>33.260413</v>
      </c>
      <c r="Y64" s="100">
        <v>26.522299</v>
      </c>
      <c r="Z64" s="100">
        <v>73.985919999999993</v>
      </c>
      <c r="AA64" s="100" t="s">
        <v>24</v>
      </c>
      <c r="AB64" s="100">
        <v>8.3216991999999994</v>
      </c>
      <c r="AC64" s="100">
        <v>4.4752507000000001</v>
      </c>
      <c r="AD64" s="100">
        <v>8027.5</v>
      </c>
      <c r="AE64" s="100">
        <v>1.7426463000000001</v>
      </c>
      <c r="AF64" s="100">
        <v>1.7055020999999999</v>
      </c>
      <c r="AH64" s="120">
        <v>1957</v>
      </c>
      <c r="AI64" s="100">
        <v>3161</v>
      </c>
      <c r="AJ64" s="100">
        <v>32.789776000000003</v>
      </c>
      <c r="AK64" s="100">
        <v>56.700122999999998</v>
      </c>
      <c r="AL64" s="100" t="s">
        <v>24</v>
      </c>
      <c r="AM64" s="100">
        <v>67.646026000000006</v>
      </c>
      <c r="AN64" s="100">
        <v>35.020333999999998</v>
      </c>
      <c r="AO64" s="100">
        <v>28.408861000000002</v>
      </c>
      <c r="AP64" s="100">
        <v>72.118791999999999</v>
      </c>
      <c r="AQ64" s="100" t="s">
        <v>24</v>
      </c>
      <c r="AR64" s="100">
        <v>7.2668337000000003</v>
      </c>
      <c r="AS64" s="100">
        <v>3.7208809999999999</v>
      </c>
      <c r="AT64" s="100">
        <v>18977.5</v>
      </c>
      <c r="AU64" s="100">
        <v>2.0222606000000001</v>
      </c>
      <c r="AV64" s="100">
        <v>1.5420117</v>
      </c>
      <c r="AW64" s="100">
        <v>1.0435338000000001</v>
      </c>
      <c r="AY64" s="120">
        <v>1957</v>
      </c>
    </row>
    <row r="65" spans="2:51">
      <c r="B65" s="121">
        <v>1958</v>
      </c>
      <c r="C65" s="100">
        <v>1368</v>
      </c>
      <c r="D65" s="100">
        <v>27.488647</v>
      </c>
      <c r="E65" s="100">
        <v>53.296486999999999</v>
      </c>
      <c r="F65" s="100" t="s">
        <v>24</v>
      </c>
      <c r="G65" s="100">
        <v>63.580337</v>
      </c>
      <c r="H65" s="100">
        <v>33.445135999999998</v>
      </c>
      <c r="I65" s="100">
        <v>27.382389</v>
      </c>
      <c r="J65" s="100">
        <v>69.846491</v>
      </c>
      <c r="K65" s="100" t="s">
        <v>24</v>
      </c>
      <c r="L65" s="100">
        <v>5.7532173000000002</v>
      </c>
      <c r="M65" s="100">
        <v>2.9075451999999999</v>
      </c>
      <c r="N65" s="100">
        <v>10635</v>
      </c>
      <c r="O65" s="100">
        <v>2.1838679000000001</v>
      </c>
      <c r="P65" s="100">
        <v>1.4376770000000001</v>
      </c>
      <c r="R65" s="121">
        <v>1958</v>
      </c>
      <c r="S65" s="100">
        <v>1637</v>
      </c>
      <c r="T65" s="100">
        <v>33.642977999999999</v>
      </c>
      <c r="U65" s="100">
        <v>52.946333000000003</v>
      </c>
      <c r="V65" s="100" t="s">
        <v>24</v>
      </c>
      <c r="W65" s="100">
        <v>63.531987000000001</v>
      </c>
      <c r="X65" s="100">
        <v>31.871867999999999</v>
      </c>
      <c r="Y65" s="100">
        <v>25.435618000000002</v>
      </c>
      <c r="Z65" s="100">
        <v>73.685095000000004</v>
      </c>
      <c r="AA65" s="100" t="s">
        <v>24</v>
      </c>
      <c r="AB65" s="100">
        <v>8.1071711999999998</v>
      </c>
      <c r="AC65" s="100">
        <v>4.4637744000000001</v>
      </c>
      <c r="AD65" s="100">
        <v>8605</v>
      </c>
      <c r="AE65" s="100">
        <v>1.8273519</v>
      </c>
      <c r="AF65" s="100">
        <v>1.8840247000000001</v>
      </c>
      <c r="AH65" s="121">
        <v>1958</v>
      </c>
      <c r="AI65" s="100">
        <v>3005</v>
      </c>
      <c r="AJ65" s="100">
        <v>30.531171000000001</v>
      </c>
      <c r="AK65" s="100">
        <v>53.475850000000001</v>
      </c>
      <c r="AL65" s="100" t="s">
        <v>24</v>
      </c>
      <c r="AM65" s="100">
        <v>64.019773999999998</v>
      </c>
      <c r="AN65" s="100">
        <v>32.802985999999997</v>
      </c>
      <c r="AO65" s="100">
        <v>26.501421000000001</v>
      </c>
      <c r="AP65" s="100">
        <v>71.937603999999993</v>
      </c>
      <c r="AQ65" s="100" t="s">
        <v>24</v>
      </c>
      <c r="AR65" s="100">
        <v>6.8342051000000001</v>
      </c>
      <c r="AS65" s="100">
        <v>3.5892168</v>
      </c>
      <c r="AT65" s="100">
        <v>19240</v>
      </c>
      <c r="AU65" s="100">
        <v>2.0086023000000002</v>
      </c>
      <c r="AV65" s="100">
        <v>1.6080637</v>
      </c>
      <c r="AW65" s="100">
        <v>1.0066134</v>
      </c>
      <c r="AY65" s="121">
        <v>1958</v>
      </c>
    </row>
    <row r="66" spans="2:51">
      <c r="B66" s="121">
        <v>1959</v>
      </c>
      <c r="C66" s="100">
        <v>1325</v>
      </c>
      <c r="D66" s="100">
        <v>26.08165</v>
      </c>
      <c r="E66" s="100">
        <v>49.444794000000002</v>
      </c>
      <c r="F66" s="100" t="s">
        <v>24</v>
      </c>
      <c r="G66" s="100">
        <v>58.655897000000003</v>
      </c>
      <c r="H66" s="100">
        <v>31.369693999999999</v>
      </c>
      <c r="I66" s="100">
        <v>25.870107000000001</v>
      </c>
      <c r="J66" s="100">
        <v>69.779245000000003</v>
      </c>
      <c r="K66" s="100" t="s">
        <v>24</v>
      </c>
      <c r="L66" s="100">
        <v>5.2204404999999996</v>
      </c>
      <c r="M66" s="100">
        <v>2.6345614999999998</v>
      </c>
      <c r="N66" s="100">
        <v>10115</v>
      </c>
      <c r="O66" s="100">
        <v>2.0349656</v>
      </c>
      <c r="P66" s="100">
        <v>1.2985428999999999</v>
      </c>
      <c r="R66" s="121">
        <v>1959</v>
      </c>
      <c r="S66" s="100">
        <v>1609</v>
      </c>
      <c r="T66" s="100">
        <v>32.333908999999998</v>
      </c>
      <c r="U66" s="100">
        <v>49.730445000000003</v>
      </c>
      <c r="V66" s="100" t="s">
        <v>24</v>
      </c>
      <c r="W66" s="100">
        <v>59.397568</v>
      </c>
      <c r="X66" s="100">
        <v>30.243269999999999</v>
      </c>
      <c r="Y66" s="100">
        <v>24.169791</v>
      </c>
      <c r="Z66" s="100">
        <v>73.513052000000002</v>
      </c>
      <c r="AA66" s="100" t="s">
        <v>24</v>
      </c>
      <c r="AB66" s="100">
        <v>7.5543452999999996</v>
      </c>
      <c r="AC66" s="100">
        <v>4.1342274999999997</v>
      </c>
      <c r="AD66" s="100">
        <v>8375</v>
      </c>
      <c r="AE66" s="100">
        <v>1.7396814</v>
      </c>
      <c r="AF66" s="100">
        <v>1.7604061</v>
      </c>
      <c r="AH66" s="121">
        <v>1959</v>
      </c>
      <c r="AI66" s="100">
        <v>2934</v>
      </c>
      <c r="AJ66" s="100">
        <v>29.175450000000001</v>
      </c>
      <c r="AK66" s="100">
        <v>49.949581000000002</v>
      </c>
      <c r="AL66" s="100" t="s">
        <v>24</v>
      </c>
      <c r="AM66" s="100">
        <v>59.506095000000002</v>
      </c>
      <c r="AN66" s="100">
        <v>30.949428000000001</v>
      </c>
      <c r="AO66" s="100">
        <v>25.093543</v>
      </c>
      <c r="AP66" s="100">
        <v>71.826858000000001</v>
      </c>
      <c r="AQ66" s="100" t="s">
        <v>24</v>
      </c>
      <c r="AR66" s="100">
        <v>6.2853469999999998</v>
      </c>
      <c r="AS66" s="100">
        <v>3.2887952</v>
      </c>
      <c r="AT66" s="100">
        <v>18490</v>
      </c>
      <c r="AU66" s="100">
        <v>1.8896849</v>
      </c>
      <c r="AV66" s="100">
        <v>1.4736678999999999</v>
      </c>
      <c r="AW66" s="100">
        <v>0.99425600000000003</v>
      </c>
      <c r="AY66" s="121">
        <v>1959</v>
      </c>
    </row>
    <row r="67" spans="2:51">
      <c r="B67" s="121">
        <v>1960</v>
      </c>
      <c r="C67" s="100">
        <v>1287</v>
      </c>
      <c r="D67" s="100">
        <v>24.786702999999999</v>
      </c>
      <c r="E67" s="100">
        <v>46.770722999999997</v>
      </c>
      <c r="F67" s="100" t="s">
        <v>24</v>
      </c>
      <c r="G67" s="100">
        <v>55.357697000000002</v>
      </c>
      <c r="H67" s="100">
        <v>29.670076999999999</v>
      </c>
      <c r="I67" s="100">
        <v>24.226164000000001</v>
      </c>
      <c r="J67" s="100">
        <v>69.669517999999997</v>
      </c>
      <c r="K67" s="100" t="s">
        <v>24</v>
      </c>
      <c r="L67" s="100">
        <v>4.9658524999999996</v>
      </c>
      <c r="M67" s="100">
        <v>2.5932419000000002</v>
      </c>
      <c r="N67" s="100">
        <v>10042.5</v>
      </c>
      <c r="O67" s="100">
        <v>1.9773761000000001</v>
      </c>
      <c r="P67" s="100">
        <v>1.3246888999999999</v>
      </c>
      <c r="R67" s="121">
        <v>1960</v>
      </c>
      <c r="S67" s="100">
        <v>1637</v>
      </c>
      <c r="T67" s="100">
        <v>32.207290999999998</v>
      </c>
      <c r="U67" s="100">
        <v>48.467146999999997</v>
      </c>
      <c r="V67" s="100" t="s">
        <v>24</v>
      </c>
      <c r="W67" s="100">
        <v>57.827531999999998</v>
      </c>
      <c r="X67" s="100">
        <v>29.809566</v>
      </c>
      <c r="Y67" s="100">
        <v>23.956182999999999</v>
      </c>
      <c r="Z67" s="100">
        <v>72.982590000000002</v>
      </c>
      <c r="AA67" s="100" t="s">
        <v>24</v>
      </c>
      <c r="AB67" s="100">
        <v>7.5057312999999999</v>
      </c>
      <c r="AC67" s="100">
        <v>4.2152697000000003</v>
      </c>
      <c r="AD67" s="100">
        <v>9325</v>
      </c>
      <c r="AE67" s="100">
        <v>1.8979870000000001</v>
      </c>
      <c r="AF67" s="100">
        <v>1.9665113000000001</v>
      </c>
      <c r="AH67" s="121">
        <v>1960</v>
      </c>
      <c r="AI67" s="100">
        <v>2924</v>
      </c>
      <c r="AJ67" s="100">
        <v>28.457421</v>
      </c>
      <c r="AK67" s="100">
        <v>48.049267</v>
      </c>
      <c r="AL67" s="100" t="s">
        <v>24</v>
      </c>
      <c r="AM67" s="100">
        <v>57.167470000000002</v>
      </c>
      <c r="AN67" s="100">
        <v>29.927886999999998</v>
      </c>
      <c r="AO67" s="100">
        <v>24.226891999999999</v>
      </c>
      <c r="AP67" s="100">
        <v>71.524974</v>
      </c>
      <c r="AQ67" s="100" t="s">
        <v>24</v>
      </c>
      <c r="AR67" s="100">
        <v>6.1265112000000004</v>
      </c>
      <c r="AS67" s="100">
        <v>3.3052993000000002</v>
      </c>
      <c r="AT67" s="100">
        <v>19367.5</v>
      </c>
      <c r="AU67" s="100">
        <v>1.9383394</v>
      </c>
      <c r="AV67" s="100">
        <v>1.5716642000000001</v>
      </c>
      <c r="AW67" s="100">
        <v>0.96499849999999998</v>
      </c>
      <c r="AY67" s="121">
        <v>1960</v>
      </c>
    </row>
    <row r="68" spans="2:51">
      <c r="B68" s="121">
        <v>1961</v>
      </c>
      <c r="C68" s="100">
        <v>1046</v>
      </c>
      <c r="D68" s="100">
        <v>19.690152999999999</v>
      </c>
      <c r="E68" s="100">
        <v>36.758685</v>
      </c>
      <c r="F68" s="100" t="s">
        <v>24</v>
      </c>
      <c r="G68" s="100">
        <v>43.466047000000003</v>
      </c>
      <c r="H68" s="100">
        <v>23.445408</v>
      </c>
      <c r="I68" s="100">
        <v>19.295867000000001</v>
      </c>
      <c r="J68" s="100">
        <v>69.246410999999995</v>
      </c>
      <c r="K68" s="100" t="s">
        <v>24</v>
      </c>
      <c r="L68" s="100">
        <v>4.0105823999999997</v>
      </c>
      <c r="M68" s="100">
        <v>2.0816748999999999</v>
      </c>
      <c r="N68" s="100">
        <v>8567.5</v>
      </c>
      <c r="O68" s="100">
        <v>1.6494359000000001</v>
      </c>
      <c r="P68" s="100">
        <v>1.1132298</v>
      </c>
      <c r="R68" s="121">
        <v>1961</v>
      </c>
      <c r="S68" s="100">
        <v>1321</v>
      </c>
      <c r="T68" s="100">
        <v>25.423891999999999</v>
      </c>
      <c r="U68" s="100">
        <v>38.420731000000004</v>
      </c>
      <c r="V68" s="100" t="s">
        <v>24</v>
      </c>
      <c r="W68" s="100">
        <v>46.034179000000002</v>
      </c>
      <c r="X68" s="100">
        <v>23.284497999999999</v>
      </c>
      <c r="Y68" s="100">
        <v>18.585701</v>
      </c>
      <c r="Z68" s="100">
        <v>73.987509000000003</v>
      </c>
      <c r="AA68" s="100" t="s">
        <v>24</v>
      </c>
      <c r="AB68" s="100">
        <v>6.0993627999999998</v>
      </c>
      <c r="AC68" s="100">
        <v>3.4122903999999998</v>
      </c>
      <c r="AD68" s="100">
        <v>6525</v>
      </c>
      <c r="AE68" s="100">
        <v>1.3001115999999999</v>
      </c>
      <c r="AF68" s="100">
        <v>1.4193808000000001</v>
      </c>
      <c r="AH68" s="121">
        <v>1961</v>
      </c>
      <c r="AI68" s="100">
        <v>2367</v>
      </c>
      <c r="AJ68" s="100">
        <v>22.525265999999998</v>
      </c>
      <c r="AK68" s="100">
        <v>38.121733999999996</v>
      </c>
      <c r="AL68" s="100" t="s">
        <v>24</v>
      </c>
      <c r="AM68" s="100">
        <v>45.433736000000003</v>
      </c>
      <c r="AN68" s="100">
        <v>23.616644000000001</v>
      </c>
      <c r="AO68" s="100">
        <v>19.116638999999999</v>
      </c>
      <c r="AP68" s="100">
        <v>71.893490999999997</v>
      </c>
      <c r="AQ68" s="100" t="s">
        <v>24</v>
      </c>
      <c r="AR68" s="100">
        <v>4.9582103000000002</v>
      </c>
      <c r="AS68" s="100">
        <v>2.6607164999999999</v>
      </c>
      <c r="AT68" s="100">
        <v>15092.5</v>
      </c>
      <c r="AU68" s="100">
        <v>1.4777734</v>
      </c>
      <c r="AV68" s="100">
        <v>1.2277161999999999</v>
      </c>
      <c r="AW68" s="100">
        <v>0.95674090000000001</v>
      </c>
      <c r="AY68" s="121">
        <v>1961</v>
      </c>
    </row>
    <row r="69" spans="2:51">
      <c r="B69" s="121">
        <v>1962</v>
      </c>
      <c r="C69" s="100">
        <v>1093</v>
      </c>
      <c r="D69" s="100">
        <v>20.243739999999999</v>
      </c>
      <c r="E69" s="100">
        <v>37.686172999999997</v>
      </c>
      <c r="F69" s="100" t="s">
        <v>24</v>
      </c>
      <c r="G69" s="100">
        <v>44.536174000000003</v>
      </c>
      <c r="H69" s="100">
        <v>24.012111000000001</v>
      </c>
      <c r="I69" s="100">
        <v>19.650796</v>
      </c>
      <c r="J69" s="100">
        <v>69.546702999999994</v>
      </c>
      <c r="K69" s="100" t="s">
        <v>24</v>
      </c>
      <c r="L69" s="100">
        <v>3.9732451000000002</v>
      </c>
      <c r="M69" s="100">
        <v>2.086754</v>
      </c>
      <c r="N69" s="100">
        <v>8672.5</v>
      </c>
      <c r="O69" s="100">
        <v>1.6433282</v>
      </c>
      <c r="P69" s="100">
        <v>1.0955971</v>
      </c>
      <c r="R69" s="121">
        <v>1962</v>
      </c>
      <c r="S69" s="100">
        <v>1360</v>
      </c>
      <c r="T69" s="100">
        <v>25.654084999999998</v>
      </c>
      <c r="U69" s="100">
        <v>38.812995000000001</v>
      </c>
      <c r="V69" s="100" t="s">
        <v>24</v>
      </c>
      <c r="W69" s="100">
        <v>46.751021000000001</v>
      </c>
      <c r="X69" s="100">
        <v>23.234238000000001</v>
      </c>
      <c r="Y69" s="100">
        <v>18.421586000000001</v>
      </c>
      <c r="Z69" s="100">
        <v>74.680147000000005</v>
      </c>
      <c r="AA69" s="100" t="s">
        <v>24</v>
      </c>
      <c r="AB69" s="100">
        <v>5.8874459000000003</v>
      </c>
      <c r="AC69" s="100">
        <v>3.3345593</v>
      </c>
      <c r="AD69" s="100">
        <v>6202.5</v>
      </c>
      <c r="AE69" s="100">
        <v>1.2123018999999999</v>
      </c>
      <c r="AF69" s="100">
        <v>1.3118447</v>
      </c>
      <c r="AH69" s="121">
        <v>1962</v>
      </c>
      <c r="AI69" s="100">
        <v>2453</v>
      </c>
      <c r="AJ69" s="100">
        <v>22.924161999999999</v>
      </c>
      <c r="AK69" s="100">
        <v>38.859268</v>
      </c>
      <c r="AL69" s="100" t="s">
        <v>24</v>
      </c>
      <c r="AM69" s="100">
        <v>46.452064999999997</v>
      </c>
      <c r="AN69" s="100">
        <v>23.894235999999999</v>
      </c>
      <c r="AO69" s="100">
        <v>19.230069</v>
      </c>
      <c r="AP69" s="100">
        <v>72.393963999999997</v>
      </c>
      <c r="AQ69" s="100" t="s">
        <v>24</v>
      </c>
      <c r="AR69" s="100">
        <v>4.8469639999999998</v>
      </c>
      <c r="AS69" s="100">
        <v>2.6330195000000001</v>
      </c>
      <c r="AT69" s="100">
        <v>14875</v>
      </c>
      <c r="AU69" s="100">
        <v>1.4311554</v>
      </c>
      <c r="AV69" s="100">
        <v>1.1764612999999999</v>
      </c>
      <c r="AW69" s="100">
        <v>0.97096789999999999</v>
      </c>
      <c r="AY69" s="121">
        <v>1962</v>
      </c>
    </row>
    <row r="70" spans="2:51">
      <c r="B70" s="121">
        <v>1963</v>
      </c>
      <c r="C70" s="100">
        <v>976</v>
      </c>
      <c r="D70" s="100">
        <v>17.745777</v>
      </c>
      <c r="E70" s="100">
        <v>33.083035000000002</v>
      </c>
      <c r="F70" s="100" t="s">
        <v>24</v>
      </c>
      <c r="G70" s="100">
        <v>39.081128999999997</v>
      </c>
      <c r="H70" s="100">
        <v>21.087682999999998</v>
      </c>
      <c r="I70" s="100">
        <v>17.265820000000001</v>
      </c>
      <c r="J70" s="100">
        <v>69.257171999999997</v>
      </c>
      <c r="K70" s="100" t="s">
        <v>24</v>
      </c>
      <c r="L70" s="100">
        <v>3.4688655000000002</v>
      </c>
      <c r="M70" s="100">
        <v>1.8341727000000001</v>
      </c>
      <c r="N70" s="100">
        <v>8062.5</v>
      </c>
      <c r="O70" s="100">
        <v>1.5001116000000001</v>
      </c>
      <c r="P70" s="100">
        <v>1.0210478000000001</v>
      </c>
      <c r="R70" s="121">
        <v>1963</v>
      </c>
      <c r="S70" s="100">
        <v>1262</v>
      </c>
      <c r="T70" s="100">
        <v>23.340115000000001</v>
      </c>
      <c r="U70" s="100">
        <v>34.519896000000003</v>
      </c>
      <c r="V70" s="100" t="s">
        <v>24</v>
      </c>
      <c r="W70" s="100">
        <v>41.366050999999999</v>
      </c>
      <c r="X70" s="100">
        <v>20.895614999999999</v>
      </c>
      <c r="Y70" s="100">
        <v>16.744284</v>
      </c>
      <c r="Z70" s="100">
        <v>74.124405999999993</v>
      </c>
      <c r="AA70" s="100" t="s">
        <v>24</v>
      </c>
      <c r="AB70" s="100">
        <v>5.3098834999999998</v>
      </c>
      <c r="AC70" s="100">
        <v>3.0276858</v>
      </c>
      <c r="AD70" s="100">
        <v>6242.5</v>
      </c>
      <c r="AE70" s="100">
        <v>1.1974180999999999</v>
      </c>
      <c r="AF70" s="100">
        <v>1.3033379</v>
      </c>
      <c r="AH70" s="121">
        <v>1963</v>
      </c>
      <c r="AI70" s="100">
        <v>2238</v>
      </c>
      <c r="AJ70" s="100">
        <v>20.519120999999998</v>
      </c>
      <c r="AK70" s="100">
        <v>34.311802999999998</v>
      </c>
      <c r="AL70" s="100" t="s">
        <v>24</v>
      </c>
      <c r="AM70" s="100">
        <v>40.891762999999997</v>
      </c>
      <c r="AN70" s="100">
        <v>21.223596000000001</v>
      </c>
      <c r="AO70" s="100">
        <v>17.182746999999999</v>
      </c>
      <c r="AP70" s="100">
        <v>72.001786999999993</v>
      </c>
      <c r="AQ70" s="100" t="s">
        <v>24</v>
      </c>
      <c r="AR70" s="100">
        <v>4.3118895000000004</v>
      </c>
      <c r="AS70" s="100">
        <v>2.3584209999999999</v>
      </c>
      <c r="AT70" s="100">
        <v>14305</v>
      </c>
      <c r="AU70" s="100">
        <v>1.3510705999999999</v>
      </c>
      <c r="AV70" s="100">
        <v>1.1276276999999999</v>
      </c>
      <c r="AW70" s="100">
        <v>0.95837589999999995</v>
      </c>
      <c r="AY70" s="121">
        <v>1963</v>
      </c>
    </row>
    <row r="71" spans="2:51">
      <c r="B71" s="121">
        <v>1964</v>
      </c>
      <c r="C71" s="100">
        <v>1020</v>
      </c>
      <c r="D71" s="100">
        <v>18.197388</v>
      </c>
      <c r="E71" s="100">
        <v>35.065171999999997</v>
      </c>
      <c r="F71" s="100" t="s">
        <v>24</v>
      </c>
      <c r="G71" s="100">
        <v>41.709966999999999</v>
      </c>
      <c r="H71" s="100">
        <v>21.943435000000001</v>
      </c>
      <c r="I71" s="100">
        <v>17.829754999999999</v>
      </c>
      <c r="J71" s="100">
        <v>69.736275000000006</v>
      </c>
      <c r="K71" s="100">
        <v>72</v>
      </c>
      <c r="L71" s="100">
        <v>3.4439679999999999</v>
      </c>
      <c r="M71" s="100">
        <v>1.8134623000000001</v>
      </c>
      <c r="N71" s="100">
        <v>8110</v>
      </c>
      <c r="O71" s="100">
        <v>1.4810350999999999</v>
      </c>
      <c r="P71" s="100">
        <v>0.97238829999999998</v>
      </c>
      <c r="R71" s="121">
        <v>1964</v>
      </c>
      <c r="S71" s="100">
        <v>1280</v>
      </c>
      <c r="T71" s="100">
        <v>23.203538999999999</v>
      </c>
      <c r="U71" s="100">
        <v>33.929851999999997</v>
      </c>
      <c r="V71" s="100" t="s">
        <v>24</v>
      </c>
      <c r="W71" s="100">
        <v>40.499879999999997</v>
      </c>
      <c r="X71" s="100">
        <v>20.518977</v>
      </c>
      <c r="Y71" s="100">
        <v>16.19774</v>
      </c>
      <c r="Z71" s="100">
        <v>73.812353000000002</v>
      </c>
      <c r="AA71" s="100">
        <v>76</v>
      </c>
      <c r="AB71" s="100">
        <v>5.0334250999999997</v>
      </c>
      <c r="AC71" s="100">
        <v>2.8862632000000001</v>
      </c>
      <c r="AD71" s="100">
        <v>6701</v>
      </c>
      <c r="AE71" s="100">
        <v>1.2607950999999999</v>
      </c>
      <c r="AF71" s="100">
        <v>1.3415066</v>
      </c>
      <c r="AH71" s="121">
        <v>1964</v>
      </c>
      <c r="AI71" s="100">
        <v>2300</v>
      </c>
      <c r="AJ71" s="100">
        <v>20.680478000000001</v>
      </c>
      <c r="AK71" s="100">
        <v>34.654896000000001</v>
      </c>
      <c r="AL71" s="100" t="s">
        <v>24</v>
      </c>
      <c r="AM71" s="100">
        <v>41.309182</v>
      </c>
      <c r="AN71" s="100">
        <v>21.296146</v>
      </c>
      <c r="AO71" s="100">
        <v>17.045183000000002</v>
      </c>
      <c r="AP71" s="100">
        <v>72.003915000000006</v>
      </c>
      <c r="AQ71" s="100">
        <v>75</v>
      </c>
      <c r="AR71" s="100">
        <v>4.1782477</v>
      </c>
      <c r="AS71" s="100">
        <v>2.2864187</v>
      </c>
      <c r="AT71" s="100">
        <v>14811</v>
      </c>
      <c r="AU71" s="100">
        <v>1.3725581</v>
      </c>
      <c r="AV71" s="100">
        <v>1.1106511999999999</v>
      </c>
      <c r="AW71" s="100">
        <v>1.0334608000000001</v>
      </c>
      <c r="AY71" s="121">
        <v>1964</v>
      </c>
    </row>
    <row r="72" spans="2:51">
      <c r="B72" s="121">
        <v>1965</v>
      </c>
      <c r="C72" s="100">
        <v>933</v>
      </c>
      <c r="D72" s="100">
        <v>16.326888</v>
      </c>
      <c r="E72" s="100">
        <v>29.886132</v>
      </c>
      <c r="F72" s="100" t="s">
        <v>24</v>
      </c>
      <c r="G72" s="100">
        <v>35.190984999999998</v>
      </c>
      <c r="H72" s="100">
        <v>19.268636000000001</v>
      </c>
      <c r="I72" s="100">
        <v>15.983722999999999</v>
      </c>
      <c r="J72" s="100">
        <v>68.375134000000003</v>
      </c>
      <c r="K72" s="100">
        <v>70</v>
      </c>
      <c r="L72" s="100">
        <v>3.1422604999999999</v>
      </c>
      <c r="M72" s="100">
        <v>1.6729423999999999</v>
      </c>
      <c r="N72" s="100">
        <v>8263</v>
      </c>
      <c r="O72" s="100">
        <v>1.4803203</v>
      </c>
      <c r="P72" s="100">
        <v>0.99896149999999995</v>
      </c>
      <c r="R72" s="121">
        <v>1965</v>
      </c>
      <c r="S72" s="100">
        <v>1192</v>
      </c>
      <c r="T72" s="100">
        <v>21.185838</v>
      </c>
      <c r="U72" s="100">
        <v>30.901150999999999</v>
      </c>
      <c r="V72" s="100" t="s">
        <v>24</v>
      </c>
      <c r="W72" s="100">
        <v>37.035978</v>
      </c>
      <c r="X72" s="100">
        <v>18.597239999999999</v>
      </c>
      <c r="Y72" s="100">
        <v>14.681169000000001</v>
      </c>
      <c r="Z72" s="100">
        <v>74.350671000000006</v>
      </c>
      <c r="AA72" s="100">
        <v>77</v>
      </c>
      <c r="AB72" s="100">
        <v>4.6814860999999999</v>
      </c>
      <c r="AC72" s="100">
        <v>2.7124815</v>
      </c>
      <c r="AD72" s="100">
        <v>5962</v>
      </c>
      <c r="AE72" s="100">
        <v>1.1005482</v>
      </c>
      <c r="AF72" s="100">
        <v>1.2147490000000001</v>
      </c>
      <c r="AH72" s="121">
        <v>1965</v>
      </c>
      <c r="AI72" s="100">
        <v>2125</v>
      </c>
      <c r="AJ72" s="100">
        <v>18.737490000000001</v>
      </c>
      <c r="AK72" s="100">
        <v>30.967269999999999</v>
      </c>
      <c r="AL72" s="100" t="s">
        <v>24</v>
      </c>
      <c r="AM72" s="100">
        <v>36.865403000000001</v>
      </c>
      <c r="AN72" s="100">
        <v>19.190950000000001</v>
      </c>
      <c r="AO72" s="100">
        <v>15.494828</v>
      </c>
      <c r="AP72" s="100">
        <v>71.727058999999997</v>
      </c>
      <c r="AQ72" s="100">
        <v>74</v>
      </c>
      <c r="AR72" s="100">
        <v>3.8528484000000001</v>
      </c>
      <c r="AS72" s="100">
        <v>2.1310736000000001</v>
      </c>
      <c r="AT72" s="100">
        <v>14225</v>
      </c>
      <c r="AU72" s="100">
        <v>1.2932759</v>
      </c>
      <c r="AV72" s="100">
        <v>1.0793196</v>
      </c>
      <c r="AW72" s="100">
        <v>0.96715269999999998</v>
      </c>
      <c r="AY72" s="121">
        <v>1965</v>
      </c>
    </row>
    <row r="73" spans="2:51">
      <c r="B73" s="121">
        <v>1966</v>
      </c>
      <c r="C73" s="100">
        <v>931</v>
      </c>
      <c r="D73" s="100">
        <v>15.937447000000001</v>
      </c>
      <c r="E73" s="100">
        <v>29.720935999999998</v>
      </c>
      <c r="F73" s="100" t="s">
        <v>24</v>
      </c>
      <c r="G73" s="100">
        <v>35.036884000000001</v>
      </c>
      <c r="H73" s="100">
        <v>18.932925999999998</v>
      </c>
      <c r="I73" s="100">
        <v>15.628598999999999</v>
      </c>
      <c r="J73" s="100">
        <v>68.991406999999995</v>
      </c>
      <c r="K73" s="100">
        <v>71</v>
      </c>
      <c r="L73" s="100">
        <v>3.0353417</v>
      </c>
      <c r="M73" s="100">
        <v>1.6108659999999999</v>
      </c>
      <c r="N73" s="100">
        <v>7801</v>
      </c>
      <c r="O73" s="100">
        <v>1.3671792</v>
      </c>
      <c r="P73" s="100">
        <v>0.92908310000000005</v>
      </c>
      <c r="R73" s="121">
        <v>1966</v>
      </c>
      <c r="S73" s="100">
        <v>1210</v>
      </c>
      <c r="T73" s="100">
        <v>21.014569999999999</v>
      </c>
      <c r="U73" s="100">
        <v>29.704716000000001</v>
      </c>
      <c r="V73" s="100" t="s">
        <v>24</v>
      </c>
      <c r="W73" s="100">
        <v>35.451079999999997</v>
      </c>
      <c r="X73" s="100">
        <v>18.279353</v>
      </c>
      <c r="Y73" s="100">
        <v>14.695603</v>
      </c>
      <c r="Z73" s="100">
        <v>73.670248000000001</v>
      </c>
      <c r="AA73" s="100">
        <v>76</v>
      </c>
      <c r="AB73" s="100">
        <v>4.5193098000000003</v>
      </c>
      <c r="AC73" s="100">
        <v>2.6227944999999999</v>
      </c>
      <c r="AD73" s="100">
        <v>6370</v>
      </c>
      <c r="AE73" s="100">
        <v>1.1496921</v>
      </c>
      <c r="AF73" s="100">
        <v>1.289064</v>
      </c>
      <c r="AH73" s="121">
        <v>1966</v>
      </c>
      <c r="AI73" s="100">
        <v>2141</v>
      </c>
      <c r="AJ73" s="100">
        <v>18.457695000000001</v>
      </c>
      <c r="AK73" s="100">
        <v>29.984368</v>
      </c>
      <c r="AL73" s="100" t="s">
        <v>24</v>
      </c>
      <c r="AM73" s="100">
        <v>35.607838000000001</v>
      </c>
      <c r="AN73" s="100">
        <v>18.728065999999998</v>
      </c>
      <c r="AO73" s="100">
        <v>15.237757</v>
      </c>
      <c r="AP73" s="100">
        <v>71.635683999999998</v>
      </c>
      <c r="AQ73" s="100">
        <v>74</v>
      </c>
      <c r="AR73" s="100">
        <v>3.7269784000000001</v>
      </c>
      <c r="AS73" s="100">
        <v>2.0600602000000001</v>
      </c>
      <c r="AT73" s="100">
        <v>14171</v>
      </c>
      <c r="AU73" s="100">
        <v>1.2600339</v>
      </c>
      <c r="AV73" s="100">
        <v>1.0624515000000001</v>
      </c>
      <c r="AW73" s="100">
        <v>1.0005461</v>
      </c>
      <c r="AY73" s="121">
        <v>1966</v>
      </c>
    </row>
    <row r="74" spans="2:51">
      <c r="B74" s="121">
        <v>1967</v>
      </c>
      <c r="C74" s="100">
        <v>904</v>
      </c>
      <c r="D74" s="100">
        <v>15.220594999999999</v>
      </c>
      <c r="E74" s="100">
        <v>28.326443000000001</v>
      </c>
      <c r="F74" s="100" t="s">
        <v>24</v>
      </c>
      <c r="G74" s="100">
        <v>33.528899000000003</v>
      </c>
      <c r="H74" s="100">
        <v>18.109210000000001</v>
      </c>
      <c r="I74" s="100">
        <v>15.000883999999999</v>
      </c>
      <c r="J74" s="100">
        <v>69.117256999999995</v>
      </c>
      <c r="K74" s="100">
        <v>70</v>
      </c>
      <c r="L74" s="100">
        <v>2.9704597000000001</v>
      </c>
      <c r="M74" s="100">
        <v>1.5719552000000001</v>
      </c>
      <c r="N74" s="100">
        <v>7535</v>
      </c>
      <c r="O74" s="100">
        <v>1.2987534999999999</v>
      </c>
      <c r="P74" s="100">
        <v>0.88309409999999999</v>
      </c>
      <c r="R74" s="121">
        <v>1967</v>
      </c>
      <c r="S74" s="100">
        <v>1084</v>
      </c>
      <c r="T74" s="100">
        <v>18.499061000000001</v>
      </c>
      <c r="U74" s="100">
        <v>26.349202999999999</v>
      </c>
      <c r="V74" s="100" t="s">
        <v>24</v>
      </c>
      <c r="W74" s="100">
        <v>31.611796999999999</v>
      </c>
      <c r="X74" s="100">
        <v>16.051296000000001</v>
      </c>
      <c r="Y74" s="100">
        <v>12.838385000000001</v>
      </c>
      <c r="Z74" s="100">
        <v>74.149445999999998</v>
      </c>
      <c r="AA74" s="100">
        <v>77</v>
      </c>
      <c r="AB74" s="100">
        <v>4.1971579999999999</v>
      </c>
      <c r="AC74" s="100">
        <v>2.3984953999999998</v>
      </c>
      <c r="AD74" s="100">
        <v>5624</v>
      </c>
      <c r="AE74" s="100">
        <v>0.99798609999999999</v>
      </c>
      <c r="AF74" s="100">
        <v>1.1335008</v>
      </c>
      <c r="AH74" s="121">
        <v>1967</v>
      </c>
      <c r="AI74" s="100">
        <v>1988</v>
      </c>
      <c r="AJ74" s="100">
        <v>16.848773999999999</v>
      </c>
      <c r="AK74" s="100">
        <v>27.473882</v>
      </c>
      <c r="AL74" s="100" t="s">
        <v>24</v>
      </c>
      <c r="AM74" s="100">
        <v>32.774120000000003</v>
      </c>
      <c r="AN74" s="100">
        <v>17.121708000000002</v>
      </c>
      <c r="AO74" s="100">
        <v>13.928685</v>
      </c>
      <c r="AP74" s="100">
        <v>71.861166999999995</v>
      </c>
      <c r="AQ74" s="100">
        <v>74</v>
      </c>
      <c r="AR74" s="100">
        <v>3.5335939999999999</v>
      </c>
      <c r="AS74" s="100">
        <v>1.9356785999999999</v>
      </c>
      <c r="AT74" s="100">
        <v>13159</v>
      </c>
      <c r="AU74" s="100">
        <v>1.1505573</v>
      </c>
      <c r="AV74" s="100">
        <v>0.97516550000000002</v>
      </c>
      <c r="AW74" s="100">
        <v>1.0750398999999999</v>
      </c>
      <c r="AY74" s="121">
        <v>1967</v>
      </c>
    </row>
    <row r="75" spans="2:51">
      <c r="B75" s="122">
        <v>1968</v>
      </c>
      <c r="C75" s="100">
        <v>794</v>
      </c>
      <c r="D75" s="100">
        <v>13.138658</v>
      </c>
      <c r="E75" s="100">
        <v>24.312916000000001</v>
      </c>
      <c r="F75" s="100" t="s">
        <v>24</v>
      </c>
      <c r="G75" s="100">
        <v>28.682487999999999</v>
      </c>
      <c r="H75" s="100">
        <v>15.59273</v>
      </c>
      <c r="I75" s="100">
        <v>12.813732999999999</v>
      </c>
      <c r="J75" s="100">
        <v>68.764187000000007</v>
      </c>
      <c r="K75" s="100">
        <v>70</v>
      </c>
      <c r="L75" s="100">
        <v>2.4387246999999999</v>
      </c>
      <c r="M75" s="100">
        <v>1.3003389999999999</v>
      </c>
      <c r="N75" s="100">
        <v>6819</v>
      </c>
      <c r="O75" s="100">
        <v>1.1549046000000001</v>
      </c>
      <c r="P75" s="100">
        <v>0.77208750000000004</v>
      </c>
      <c r="R75" s="122">
        <v>1968</v>
      </c>
      <c r="S75" s="100">
        <v>1072</v>
      </c>
      <c r="T75" s="100">
        <v>17.970295</v>
      </c>
      <c r="U75" s="100">
        <v>25.532371000000001</v>
      </c>
      <c r="V75" s="100" t="s">
        <v>24</v>
      </c>
      <c r="W75" s="100">
        <v>30.572119000000001</v>
      </c>
      <c r="X75" s="100">
        <v>15.415378</v>
      </c>
      <c r="Y75" s="100">
        <v>12.138631999999999</v>
      </c>
      <c r="Z75" s="100">
        <v>74.485074999999995</v>
      </c>
      <c r="AA75" s="100">
        <v>77</v>
      </c>
      <c r="AB75" s="100">
        <v>3.7783730000000002</v>
      </c>
      <c r="AC75" s="100">
        <v>2.2109475000000001</v>
      </c>
      <c r="AD75" s="100">
        <v>5275</v>
      </c>
      <c r="AE75" s="100">
        <v>0.91986440000000003</v>
      </c>
      <c r="AF75" s="100">
        <v>1.0296460000000001</v>
      </c>
      <c r="AH75" s="122">
        <v>1968</v>
      </c>
      <c r="AI75" s="100">
        <v>1866</v>
      </c>
      <c r="AJ75" s="100">
        <v>15.538819</v>
      </c>
      <c r="AK75" s="100">
        <v>25.434491999999999</v>
      </c>
      <c r="AL75" s="100" t="s">
        <v>24</v>
      </c>
      <c r="AM75" s="100">
        <v>30.297221</v>
      </c>
      <c r="AN75" s="100">
        <v>15.743185</v>
      </c>
      <c r="AO75" s="100">
        <v>12.635344</v>
      </c>
      <c r="AP75" s="100">
        <v>72.052547000000004</v>
      </c>
      <c r="AQ75" s="100">
        <v>75</v>
      </c>
      <c r="AR75" s="100">
        <v>3.0625308000000002</v>
      </c>
      <c r="AS75" s="100">
        <v>1.7033784999999999</v>
      </c>
      <c r="AT75" s="100">
        <v>12094</v>
      </c>
      <c r="AU75" s="100">
        <v>1.0390994</v>
      </c>
      <c r="AV75" s="100">
        <v>0.86664149999999995</v>
      </c>
      <c r="AW75" s="100">
        <v>0.9522389</v>
      </c>
      <c r="AY75" s="122">
        <v>1968</v>
      </c>
    </row>
    <row r="76" spans="2:51">
      <c r="B76" s="122">
        <v>1969</v>
      </c>
      <c r="C76" s="100">
        <v>749</v>
      </c>
      <c r="D76" s="100">
        <v>12.139008</v>
      </c>
      <c r="E76" s="100">
        <v>22.973813</v>
      </c>
      <c r="F76" s="100" t="s">
        <v>24</v>
      </c>
      <c r="G76" s="100">
        <v>27.254908</v>
      </c>
      <c r="H76" s="100">
        <v>14.651334</v>
      </c>
      <c r="I76" s="100">
        <v>12.209609</v>
      </c>
      <c r="J76" s="100">
        <v>68.874499</v>
      </c>
      <c r="K76" s="100">
        <v>70</v>
      </c>
      <c r="L76" s="100">
        <v>2.3889260999999999</v>
      </c>
      <c r="M76" s="100">
        <v>1.2549006</v>
      </c>
      <c r="N76" s="100">
        <v>6482</v>
      </c>
      <c r="O76" s="100">
        <v>1.0746798</v>
      </c>
      <c r="P76" s="100">
        <v>0.72432839999999998</v>
      </c>
      <c r="R76" s="122">
        <v>1969</v>
      </c>
      <c r="S76" s="100">
        <v>945</v>
      </c>
      <c r="T76" s="100">
        <v>15.510052</v>
      </c>
      <c r="U76" s="100">
        <v>21.629666</v>
      </c>
      <c r="V76" s="100" t="s">
        <v>24</v>
      </c>
      <c r="W76" s="100">
        <v>25.783636999999999</v>
      </c>
      <c r="X76" s="100">
        <v>13.433109</v>
      </c>
      <c r="Y76" s="100">
        <v>10.906332000000001</v>
      </c>
      <c r="Z76" s="100">
        <v>73.374602999999993</v>
      </c>
      <c r="AA76" s="100">
        <v>76</v>
      </c>
      <c r="AB76" s="100">
        <v>3.4778448000000002</v>
      </c>
      <c r="AC76" s="100">
        <v>2.0187993999999998</v>
      </c>
      <c r="AD76" s="100">
        <v>5385</v>
      </c>
      <c r="AE76" s="100">
        <v>0.91940310000000003</v>
      </c>
      <c r="AF76" s="100">
        <v>1.0503382000000001</v>
      </c>
      <c r="AH76" s="122">
        <v>1969</v>
      </c>
      <c r="AI76" s="100">
        <v>1694</v>
      </c>
      <c r="AJ76" s="100">
        <v>13.813896</v>
      </c>
      <c r="AK76" s="100">
        <v>22.324394000000002</v>
      </c>
      <c r="AL76" s="100" t="s">
        <v>24</v>
      </c>
      <c r="AM76" s="100">
        <v>26.557189999999999</v>
      </c>
      <c r="AN76" s="100">
        <v>14.044885000000001</v>
      </c>
      <c r="AO76" s="100">
        <v>11.545233</v>
      </c>
      <c r="AP76" s="100">
        <v>71.384888000000004</v>
      </c>
      <c r="AQ76" s="100">
        <v>74</v>
      </c>
      <c r="AR76" s="100">
        <v>2.8944895000000002</v>
      </c>
      <c r="AS76" s="100">
        <v>1.5906701000000001</v>
      </c>
      <c r="AT76" s="100">
        <v>11867</v>
      </c>
      <c r="AU76" s="100">
        <v>0.99818099999999998</v>
      </c>
      <c r="AV76" s="100">
        <v>0.84307220000000005</v>
      </c>
      <c r="AW76" s="100">
        <v>1.0621437</v>
      </c>
      <c r="AY76" s="122">
        <v>1969</v>
      </c>
    </row>
    <row r="77" spans="2:51">
      <c r="B77" s="122">
        <v>1970</v>
      </c>
      <c r="C77" s="100">
        <v>779</v>
      </c>
      <c r="D77" s="100">
        <v>12.380846</v>
      </c>
      <c r="E77" s="100">
        <v>23.432348000000001</v>
      </c>
      <c r="F77" s="100" t="s">
        <v>24</v>
      </c>
      <c r="G77" s="100">
        <v>27.577728</v>
      </c>
      <c r="H77" s="100">
        <v>14.927337</v>
      </c>
      <c r="I77" s="100">
        <v>12.189085</v>
      </c>
      <c r="J77" s="100">
        <v>69.209512000000004</v>
      </c>
      <c r="K77" s="100">
        <v>71</v>
      </c>
      <c r="L77" s="100">
        <v>2.4033566999999998</v>
      </c>
      <c r="M77" s="100">
        <v>1.2398929999999999</v>
      </c>
      <c r="N77" s="100">
        <v>6433</v>
      </c>
      <c r="O77" s="100">
        <v>1.0455452000000001</v>
      </c>
      <c r="P77" s="100">
        <v>0.68821719999999997</v>
      </c>
      <c r="R77" s="122">
        <v>1970</v>
      </c>
      <c r="S77" s="100">
        <v>964</v>
      </c>
      <c r="T77" s="100">
        <v>15.509931999999999</v>
      </c>
      <c r="U77" s="100">
        <v>22.033860000000001</v>
      </c>
      <c r="V77" s="100" t="s">
        <v>24</v>
      </c>
      <c r="W77" s="100">
        <v>26.354465999999999</v>
      </c>
      <c r="X77" s="100">
        <v>13.353488</v>
      </c>
      <c r="Y77" s="100">
        <v>10.676926999999999</v>
      </c>
      <c r="Z77" s="100">
        <v>74.371369000000001</v>
      </c>
      <c r="AA77" s="100">
        <v>77</v>
      </c>
      <c r="AB77" s="100">
        <v>3.3283844999999999</v>
      </c>
      <c r="AC77" s="100">
        <v>1.919554</v>
      </c>
      <c r="AD77" s="100">
        <v>5027</v>
      </c>
      <c r="AE77" s="100">
        <v>0.84142620000000001</v>
      </c>
      <c r="AF77" s="100">
        <v>0.94052630000000004</v>
      </c>
      <c r="AH77" s="122">
        <v>1970</v>
      </c>
      <c r="AI77" s="100">
        <v>1743</v>
      </c>
      <c r="AJ77" s="100">
        <v>13.935807</v>
      </c>
      <c r="AK77" s="100">
        <v>22.908224000000001</v>
      </c>
      <c r="AL77" s="100" t="s">
        <v>24</v>
      </c>
      <c r="AM77" s="100">
        <v>27.240379999999998</v>
      </c>
      <c r="AN77" s="100">
        <v>14.192716000000001</v>
      </c>
      <c r="AO77" s="100">
        <v>11.478579999999999</v>
      </c>
      <c r="AP77" s="100">
        <v>72.066016000000005</v>
      </c>
      <c r="AQ77" s="100">
        <v>75</v>
      </c>
      <c r="AR77" s="100">
        <v>2.8398723000000001</v>
      </c>
      <c r="AS77" s="100">
        <v>1.5418229000000001</v>
      </c>
      <c r="AT77" s="100">
        <v>11460</v>
      </c>
      <c r="AU77" s="100">
        <v>0.94498700000000002</v>
      </c>
      <c r="AV77" s="100">
        <v>0.7800047</v>
      </c>
      <c r="AW77" s="100">
        <v>1.0634699999999999</v>
      </c>
      <c r="AY77" s="122">
        <v>1970</v>
      </c>
    </row>
    <row r="78" spans="2:51">
      <c r="B78" s="122">
        <v>1971</v>
      </c>
      <c r="C78" s="100">
        <v>659</v>
      </c>
      <c r="D78" s="100">
        <v>10.033594000000001</v>
      </c>
      <c r="E78" s="100">
        <v>19.338379</v>
      </c>
      <c r="F78" s="100" t="s">
        <v>24</v>
      </c>
      <c r="G78" s="100">
        <v>23.004861999999999</v>
      </c>
      <c r="H78" s="100">
        <v>12.242687999999999</v>
      </c>
      <c r="I78" s="100">
        <v>9.9546147000000005</v>
      </c>
      <c r="J78" s="100">
        <v>69.371775</v>
      </c>
      <c r="K78" s="100">
        <v>71</v>
      </c>
      <c r="L78" s="100">
        <v>2.0757213000000001</v>
      </c>
      <c r="M78" s="100">
        <v>1.0790188999999999</v>
      </c>
      <c r="N78" s="100">
        <v>5484</v>
      </c>
      <c r="O78" s="100">
        <v>0.85350959999999998</v>
      </c>
      <c r="P78" s="100">
        <v>0.59300330000000001</v>
      </c>
      <c r="R78" s="122">
        <v>1971</v>
      </c>
      <c r="S78" s="100">
        <v>970</v>
      </c>
      <c r="T78" s="100">
        <v>14.924618000000001</v>
      </c>
      <c r="U78" s="100">
        <v>21.314920000000001</v>
      </c>
      <c r="V78" s="100" t="s">
        <v>24</v>
      </c>
      <c r="W78" s="100">
        <v>25.570605</v>
      </c>
      <c r="X78" s="100">
        <v>12.742054</v>
      </c>
      <c r="Y78" s="100">
        <v>10.036657999999999</v>
      </c>
      <c r="Z78" s="100">
        <v>75.157731999999996</v>
      </c>
      <c r="AA78" s="100">
        <v>78</v>
      </c>
      <c r="AB78" s="100">
        <v>3.3605876000000001</v>
      </c>
      <c r="AC78" s="100">
        <v>1.9565919000000001</v>
      </c>
      <c r="AD78" s="100">
        <v>4470</v>
      </c>
      <c r="AE78" s="100">
        <v>0.71523729999999996</v>
      </c>
      <c r="AF78" s="100">
        <v>0.81985399999999997</v>
      </c>
      <c r="AH78" s="122">
        <v>1971</v>
      </c>
      <c r="AI78" s="100">
        <v>1629</v>
      </c>
      <c r="AJ78" s="100">
        <v>12.466265999999999</v>
      </c>
      <c r="AK78" s="100">
        <v>20.831872000000001</v>
      </c>
      <c r="AL78" s="100" t="s">
        <v>24</v>
      </c>
      <c r="AM78" s="100">
        <v>24.928698000000001</v>
      </c>
      <c r="AN78" s="100">
        <v>12.737196000000001</v>
      </c>
      <c r="AO78" s="100">
        <v>10.167966</v>
      </c>
      <c r="AP78" s="100">
        <v>72.817065999999997</v>
      </c>
      <c r="AQ78" s="100">
        <v>76</v>
      </c>
      <c r="AR78" s="100">
        <v>2.6875865999999999</v>
      </c>
      <c r="AS78" s="100">
        <v>1.4722097000000001</v>
      </c>
      <c r="AT78" s="100">
        <v>9954</v>
      </c>
      <c r="AU78" s="100">
        <v>0.78533109999999995</v>
      </c>
      <c r="AV78" s="100">
        <v>0.67714149999999995</v>
      </c>
      <c r="AW78" s="100">
        <v>0.90726960000000001</v>
      </c>
      <c r="AY78" s="122">
        <v>1971</v>
      </c>
    </row>
    <row r="79" spans="2:51">
      <c r="B79" s="122">
        <v>1972</v>
      </c>
      <c r="C79" s="100">
        <v>672</v>
      </c>
      <c r="D79" s="100">
        <v>10.052125999999999</v>
      </c>
      <c r="E79" s="100">
        <v>19.29271</v>
      </c>
      <c r="F79" s="100" t="s">
        <v>24</v>
      </c>
      <c r="G79" s="100">
        <v>22.811439</v>
      </c>
      <c r="H79" s="100">
        <v>12.199403999999999</v>
      </c>
      <c r="I79" s="100">
        <v>9.9736060000000002</v>
      </c>
      <c r="J79" s="100">
        <v>69.727678999999995</v>
      </c>
      <c r="K79" s="100">
        <v>71</v>
      </c>
      <c r="L79" s="100">
        <v>2.1281311999999999</v>
      </c>
      <c r="M79" s="100">
        <v>1.0995484</v>
      </c>
      <c r="N79" s="100">
        <v>5290</v>
      </c>
      <c r="O79" s="100">
        <v>0.80868899999999999</v>
      </c>
      <c r="P79" s="100">
        <v>0.5842347</v>
      </c>
      <c r="R79" s="122">
        <v>1972</v>
      </c>
      <c r="S79" s="100">
        <v>825</v>
      </c>
      <c r="T79" s="100">
        <v>12.465039000000001</v>
      </c>
      <c r="U79" s="100">
        <v>17.521084999999999</v>
      </c>
      <c r="V79" s="100" t="s">
        <v>24</v>
      </c>
      <c r="W79" s="100">
        <v>20.895717000000001</v>
      </c>
      <c r="X79" s="100">
        <v>10.572945000000001</v>
      </c>
      <c r="Y79" s="100">
        <v>8.3414459000000001</v>
      </c>
      <c r="Z79" s="100">
        <v>74.959999999999994</v>
      </c>
      <c r="AA79" s="100">
        <v>78</v>
      </c>
      <c r="AB79" s="100">
        <v>2.9299995999999999</v>
      </c>
      <c r="AC79" s="100">
        <v>1.6959953999999999</v>
      </c>
      <c r="AD79" s="100">
        <v>3859</v>
      </c>
      <c r="AE79" s="100">
        <v>0.60653400000000002</v>
      </c>
      <c r="AF79" s="100">
        <v>0.74664410000000003</v>
      </c>
      <c r="AH79" s="122">
        <v>1972</v>
      </c>
      <c r="AI79" s="100">
        <v>1497</v>
      </c>
      <c r="AJ79" s="100">
        <v>11.252539000000001</v>
      </c>
      <c r="AK79" s="100">
        <v>18.447828000000001</v>
      </c>
      <c r="AL79" s="100" t="s">
        <v>24</v>
      </c>
      <c r="AM79" s="100">
        <v>21.927347999999999</v>
      </c>
      <c r="AN79" s="100">
        <v>11.386691000000001</v>
      </c>
      <c r="AO79" s="100">
        <v>9.1475273999999995</v>
      </c>
      <c r="AP79" s="100">
        <v>72.611221999999998</v>
      </c>
      <c r="AQ79" s="100">
        <v>75</v>
      </c>
      <c r="AR79" s="100">
        <v>2.5061103999999998</v>
      </c>
      <c r="AS79" s="100">
        <v>1.3638847999999999</v>
      </c>
      <c r="AT79" s="100">
        <v>9149</v>
      </c>
      <c r="AU79" s="100">
        <v>0.70901420000000004</v>
      </c>
      <c r="AV79" s="100">
        <v>0.64325209999999999</v>
      </c>
      <c r="AW79" s="100">
        <v>1.1011139000000001</v>
      </c>
      <c r="AY79" s="122">
        <v>1972</v>
      </c>
    </row>
    <row r="80" spans="2:51">
      <c r="B80" s="122">
        <v>1973</v>
      </c>
      <c r="C80" s="100">
        <v>621</v>
      </c>
      <c r="D80" s="100">
        <v>9.1554462000000001</v>
      </c>
      <c r="E80" s="100">
        <v>17.903393000000001</v>
      </c>
      <c r="F80" s="100" t="s">
        <v>24</v>
      </c>
      <c r="G80" s="100">
        <v>21.335460999999999</v>
      </c>
      <c r="H80" s="100">
        <v>11.166859000000001</v>
      </c>
      <c r="I80" s="100">
        <v>9.1269223000000004</v>
      </c>
      <c r="J80" s="100">
        <v>70.561997000000005</v>
      </c>
      <c r="K80" s="100">
        <v>72</v>
      </c>
      <c r="L80" s="100">
        <v>1.9678677</v>
      </c>
      <c r="M80" s="100">
        <v>1.0083133</v>
      </c>
      <c r="N80" s="100">
        <v>4464</v>
      </c>
      <c r="O80" s="100">
        <v>0.67250030000000005</v>
      </c>
      <c r="P80" s="100">
        <v>0.4958188</v>
      </c>
      <c r="R80" s="122">
        <v>1973</v>
      </c>
      <c r="S80" s="100">
        <v>843</v>
      </c>
      <c r="T80" s="100">
        <v>12.541489</v>
      </c>
      <c r="U80" s="100">
        <v>17.528262000000002</v>
      </c>
      <c r="V80" s="100" t="s">
        <v>24</v>
      </c>
      <c r="W80" s="100">
        <v>21.045347</v>
      </c>
      <c r="X80" s="100">
        <v>10.501899999999999</v>
      </c>
      <c r="Y80" s="100">
        <v>8.2784327999999991</v>
      </c>
      <c r="Z80" s="100">
        <v>75.406880000000001</v>
      </c>
      <c r="AA80" s="100">
        <v>78</v>
      </c>
      <c r="AB80" s="100">
        <v>2.9626766</v>
      </c>
      <c r="AC80" s="100">
        <v>1.7122314000000001</v>
      </c>
      <c r="AD80" s="100">
        <v>3901</v>
      </c>
      <c r="AE80" s="100">
        <v>0.60390670000000002</v>
      </c>
      <c r="AF80" s="100">
        <v>0.7745689</v>
      </c>
      <c r="AH80" s="122">
        <v>1973</v>
      </c>
      <c r="AI80" s="100">
        <v>1464</v>
      </c>
      <c r="AJ80" s="100">
        <v>10.8408</v>
      </c>
      <c r="AK80" s="100">
        <v>17.874593999999998</v>
      </c>
      <c r="AL80" s="100" t="s">
        <v>24</v>
      </c>
      <c r="AM80" s="100">
        <v>21.411104000000002</v>
      </c>
      <c r="AN80" s="100">
        <v>10.892616</v>
      </c>
      <c r="AO80" s="100">
        <v>8.7304706000000003</v>
      </c>
      <c r="AP80" s="100">
        <v>73.351776000000001</v>
      </c>
      <c r="AQ80" s="100">
        <v>76</v>
      </c>
      <c r="AR80" s="100">
        <v>2.4395527000000001</v>
      </c>
      <c r="AS80" s="100">
        <v>1.3210373</v>
      </c>
      <c r="AT80" s="100">
        <v>8365</v>
      </c>
      <c r="AU80" s="100">
        <v>0.63867039999999997</v>
      </c>
      <c r="AV80" s="100">
        <v>0.59581300000000004</v>
      </c>
      <c r="AW80" s="100">
        <v>1.0214015000000001</v>
      </c>
      <c r="AY80" s="122">
        <v>1973</v>
      </c>
    </row>
    <row r="81" spans="2:51">
      <c r="B81" s="122">
        <v>1974</v>
      </c>
      <c r="C81" s="100">
        <v>661</v>
      </c>
      <c r="D81" s="100">
        <v>9.5940761999999999</v>
      </c>
      <c r="E81" s="100">
        <v>18.964607000000001</v>
      </c>
      <c r="F81" s="100" t="s">
        <v>24</v>
      </c>
      <c r="G81" s="100">
        <v>22.537382999999998</v>
      </c>
      <c r="H81" s="100">
        <v>11.740815</v>
      </c>
      <c r="I81" s="100">
        <v>9.5103186999999991</v>
      </c>
      <c r="J81" s="100">
        <v>70.157336999999998</v>
      </c>
      <c r="K81" s="100">
        <v>72</v>
      </c>
      <c r="L81" s="100">
        <v>2.0310964</v>
      </c>
      <c r="M81" s="100">
        <v>1.0280098</v>
      </c>
      <c r="N81" s="100">
        <v>5074</v>
      </c>
      <c r="O81" s="100">
        <v>0.75250629999999996</v>
      </c>
      <c r="P81" s="100">
        <v>0.54937139999999995</v>
      </c>
      <c r="R81" s="122">
        <v>1974</v>
      </c>
      <c r="S81" s="100">
        <v>935</v>
      </c>
      <c r="T81" s="100">
        <v>13.683789000000001</v>
      </c>
      <c r="U81" s="100">
        <v>18.993759000000001</v>
      </c>
      <c r="V81" s="100" t="s">
        <v>24</v>
      </c>
      <c r="W81" s="100">
        <v>23.018951999999999</v>
      </c>
      <c r="X81" s="100">
        <v>11.206572</v>
      </c>
      <c r="Y81" s="100">
        <v>8.8181896999999996</v>
      </c>
      <c r="Z81" s="100">
        <v>76.529411999999994</v>
      </c>
      <c r="AA81" s="100">
        <v>79</v>
      </c>
      <c r="AB81" s="100">
        <v>3.1178099000000001</v>
      </c>
      <c r="AC81" s="100">
        <v>1.8143362000000001</v>
      </c>
      <c r="AD81" s="100">
        <v>3618</v>
      </c>
      <c r="AE81" s="100">
        <v>0.55111589999999999</v>
      </c>
      <c r="AF81" s="100">
        <v>0.71037839999999997</v>
      </c>
      <c r="AH81" s="122">
        <v>1974</v>
      </c>
      <c r="AI81" s="100">
        <v>1596</v>
      </c>
      <c r="AJ81" s="100">
        <v>11.630474</v>
      </c>
      <c r="AK81" s="100">
        <v>19.274913999999999</v>
      </c>
      <c r="AL81" s="100" t="s">
        <v>24</v>
      </c>
      <c r="AM81" s="100">
        <v>23.176514999999998</v>
      </c>
      <c r="AN81" s="100">
        <v>11.608869</v>
      </c>
      <c r="AO81" s="100">
        <v>9.2558643000000007</v>
      </c>
      <c r="AP81" s="100">
        <v>73.890350999999995</v>
      </c>
      <c r="AQ81" s="100">
        <v>76</v>
      </c>
      <c r="AR81" s="100">
        <v>2.5522524</v>
      </c>
      <c r="AS81" s="100">
        <v>1.3778457</v>
      </c>
      <c r="AT81" s="100">
        <v>8692</v>
      </c>
      <c r="AU81" s="100">
        <v>0.65315749999999995</v>
      </c>
      <c r="AV81" s="100">
        <v>0.606599</v>
      </c>
      <c r="AW81" s="100">
        <v>0.99846520000000005</v>
      </c>
      <c r="AY81" s="122">
        <v>1974</v>
      </c>
    </row>
    <row r="82" spans="2:51">
      <c r="B82" s="122">
        <v>1975</v>
      </c>
      <c r="C82" s="100">
        <v>598</v>
      </c>
      <c r="D82" s="100">
        <v>8.5806351999999997</v>
      </c>
      <c r="E82" s="100">
        <v>17.055050999999999</v>
      </c>
      <c r="F82" s="100" t="s">
        <v>24</v>
      </c>
      <c r="G82" s="100">
        <v>20.534870000000002</v>
      </c>
      <c r="H82" s="100">
        <v>10.482706</v>
      </c>
      <c r="I82" s="100">
        <v>8.5281711999999992</v>
      </c>
      <c r="J82" s="100">
        <v>70.779263999999998</v>
      </c>
      <c r="K82" s="100">
        <v>72</v>
      </c>
      <c r="L82" s="100">
        <v>1.9420629</v>
      </c>
      <c r="M82" s="100">
        <v>0.9845566</v>
      </c>
      <c r="N82" s="100">
        <v>4381</v>
      </c>
      <c r="O82" s="100">
        <v>0.64261639999999998</v>
      </c>
      <c r="P82" s="100">
        <v>0.50338559999999999</v>
      </c>
      <c r="R82" s="122">
        <v>1975</v>
      </c>
      <c r="S82" s="100">
        <v>817</v>
      </c>
      <c r="T82" s="100">
        <v>11.799855000000001</v>
      </c>
      <c r="U82" s="100">
        <v>15.860552</v>
      </c>
      <c r="V82" s="100" t="s">
        <v>24</v>
      </c>
      <c r="W82" s="100">
        <v>19.117871999999998</v>
      </c>
      <c r="X82" s="100">
        <v>9.5717310999999992</v>
      </c>
      <c r="Y82" s="100">
        <v>7.6249953000000001</v>
      </c>
      <c r="Z82" s="100">
        <v>75.760097999999999</v>
      </c>
      <c r="AA82" s="100">
        <v>78</v>
      </c>
      <c r="AB82" s="100">
        <v>2.9180655999999998</v>
      </c>
      <c r="AC82" s="100">
        <v>1.692107</v>
      </c>
      <c r="AD82" s="100">
        <v>3445</v>
      </c>
      <c r="AE82" s="100">
        <v>0.51839990000000002</v>
      </c>
      <c r="AF82" s="100">
        <v>0.73281189999999996</v>
      </c>
      <c r="AH82" s="122">
        <v>1975</v>
      </c>
      <c r="AI82" s="100">
        <v>1415</v>
      </c>
      <c r="AJ82" s="100">
        <v>10.184989</v>
      </c>
      <c r="AK82" s="100">
        <v>16.391729000000002</v>
      </c>
      <c r="AL82" s="100" t="s">
        <v>24</v>
      </c>
      <c r="AM82" s="100">
        <v>19.738047000000002</v>
      </c>
      <c r="AN82" s="100">
        <v>9.9950457999999998</v>
      </c>
      <c r="AO82" s="100">
        <v>8.0435263999999993</v>
      </c>
      <c r="AP82" s="100">
        <v>73.655124000000001</v>
      </c>
      <c r="AQ82" s="100">
        <v>75</v>
      </c>
      <c r="AR82" s="100">
        <v>2.4068719000000001</v>
      </c>
      <c r="AS82" s="100">
        <v>1.2979151</v>
      </c>
      <c r="AT82" s="100">
        <v>7826</v>
      </c>
      <c r="AU82" s="100">
        <v>0.58130159999999997</v>
      </c>
      <c r="AV82" s="100">
        <v>0.58384950000000002</v>
      </c>
      <c r="AW82" s="100">
        <v>1.0753126</v>
      </c>
      <c r="AY82" s="122">
        <v>1975</v>
      </c>
    </row>
    <row r="83" spans="2:51">
      <c r="B83" s="122">
        <v>1976</v>
      </c>
      <c r="C83" s="100">
        <v>596</v>
      </c>
      <c r="D83" s="100">
        <v>8.4754994000000003</v>
      </c>
      <c r="E83" s="100">
        <v>16.125433999999998</v>
      </c>
      <c r="F83" s="100" t="s">
        <v>24</v>
      </c>
      <c r="G83" s="100">
        <v>19.259374000000001</v>
      </c>
      <c r="H83" s="100">
        <v>10.0181</v>
      </c>
      <c r="I83" s="100">
        <v>8.1448470000000004</v>
      </c>
      <c r="J83" s="100">
        <v>70.981544</v>
      </c>
      <c r="K83" s="100">
        <v>72</v>
      </c>
      <c r="L83" s="100">
        <v>1.8810756</v>
      </c>
      <c r="M83" s="100">
        <v>0.95318820000000004</v>
      </c>
      <c r="N83" s="100">
        <v>4090</v>
      </c>
      <c r="O83" s="100">
        <v>0.5949641</v>
      </c>
      <c r="P83" s="100">
        <v>0.48203849999999998</v>
      </c>
      <c r="R83" s="122">
        <v>1976</v>
      </c>
      <c r="S83" s="100">
        <v>878</v>
      </c>
      <c r="T83" s="100">
        <v>12.540978000000001</v>
      </c>
      <c r="U83" s="100">
        <v>16.667096999999998</v>
      </c>
      <c r="V83" s="100" t="s">
        <v>24</v>
      </c>
      <c r="W83" s="100">
        <v>20.165187</v>
      </c>
      <c r="X83" s="100">
        <v>9.8833339000000002</v>
      </c>
      <c r="Y83" s="100">
        <v>7.8675478999999999</v>
      </c>
      <c r="Z83" s="100">
        <v>76.498861000000005</v>
      </c>
      <c r="AA83" s="100">
        <v>78</v>
      </c>
      <c r="AB83" s="100">
        <v>3.0787572999999999</v>
      </c>
      <c r="AC83" s="100">
        <v>1.7512715999999999</v>
      </c>
      <c r="AD83" s="100">
        <v>3600</v>
      </c>
      <c r="AE83" s="100">
        <v>0.53647469999999997</v>
      </c>
      <c r="AF83" s="100">
        <v>0.7778486</v>
      </c>
      <c r="AH83" s="122">
        <v>1976</v>
      </c>
      <c r="AI83" s="100">
        <v>1474</v>
      </c>
      <c r="AJ83" s="100">
        <v>10.50375</v>
      </c>
      <c r="AK83" s="100">
        <v>16.708929000000001</v>
      </c>
      <c r="AL83" s="100" t="s">
        <v>24</v>
      </c>
      <c r="AM83" s="100">
        <v>20.136651000000001</v>
      </c>
      <c r="AN83" s="100">
        <v>10.084661000000001</v>
      </c>
      <c r="AO83" s="100">
        <v>8.1045010000000008</v>
      </c>
      <c r="AP83" s="100">
        <v>74.267977999999999</v>
      </c>
      <c r="AQ83" s="100">
        <v>76</v>
      </c>
      <c r="AR83" s="100">
        <v>2.4484235999999999</v>
      </c>
      <c r="AS83" s="100">
        <v>1.3083381999999999</v>
      </c>
      <c r="AT83" s="100">
        <v>7690</v>
      </c>
      <c r="AU83" s="100">
        <v>0.56607220000000003</v>
      </c>
      <c r="AV83" s="100">
        <v>0.58644320000000005</v>
      </c>
      <c r="AW83" s="100">
        <v>0.96750100000000006</v>
      </c>
      <c r="AY83" s="122">
        <v>1976</v>
      </c>
    </row>
    <row r="84" spans="2:51">
      <c r="B84" s="122">
        <v>1977</v>
      </c>
      <c r="C84" s="100">
        <v>575</v>
      </c>
      <c r="D84" s="100">
        <v>8.0932317999999999</v>
      </c>
      <c r="E84" s="100">
        <v>15.436189000000001</v>
      </c>
      <c r="F84" s="100" t="s">
        <v>24</v>
      </c>
      <c r="G84" s="100">
        <v>18.436724999999999</v>
      </c>
      <c r="H84" s="100">
        <v>9.5041577999999998</v>
      </c>
      <c r="I84" s="100">
        <v>7.7011886000000001</v>
      </c>
      <c r="J84" s="100">
        <v>71.233042999999995</v>
      </c>
      <c r="K84" s="100">
        <v>72</v>
      </c>
      <c r="L84" s="100">
        <v>1.9123956</v>
      </c>
      <c r="M84" s="100">
        <v>0.95324929999999997</v>
      </c>
      <c r="N84" s="100">
        <v>3897</v>
      </c>
      <c r="O84" s="100">
        <v>0.56124980000000002</v>
      </c>
      <c r="P84" s="100">
        <v>0.46733340000000001</v>
      </c>
      <c r="R84" s="122">
        <v>1977</v>
      </c>
      <c r="S84" s="100">
        <v>775</v>
      </c>
      <c r="T84" s="100">
        <v>10.934695</v>
      </c>
      <c r="U84" s="100">
        <v>14.361575999999999</v>
      </c>
      <c r="V84" s="100" t="s">
        <v>24</v>
      </c>
      <c r="W84" s="100">
        <v>17.332402999999999</v>
      </c>
      <c r="X84" s="100">
        <v>8.4842294999999996</v>
      </c>
      <c r="Y84" s="100">
        <v>6.6651147000000002</v>
      </c>
      <c r="Z84" s="100">
        <v>76.820644999999999</v>
      </c>
      <c r="AA84" s="100">
        <v>79</v>
      </c>
      <c r="AB84" s="100">
        <v>2.8059376999999999</v>
      </c>
      <c r="AC84" s="100">
        <v>1.5989272000000001</v>
      </c>
      <c r="AD84" s="100">
        <v>2879</v>
      </c>
      <c r="AE84" s="100">
        <v>0.42392099999999999</v>
      </c>
      <c r="AF84" s="100">
        <v>0.64193469999999997</v>
      </c>
      <c r="AH84" s="122">
        <v>1977</v>
      </c>
      <c r="AI84" s="100">
        <v>1350</v>
      </c>
      <c r="AJ84" s="100">
        <v>9.5122444999999995</v>
      </c>
      <c r="AK84" s="100">
        <v>14.967752000000001</v>
      </c>
      <c r="AL84" s="100" t="s">
        <v>24</v>
      </c>
      <c r="AM84" s="100">
        <v>17.986711</v>
      </c>
      <c r="AN84" s="100">
        <v>9.0152777999999998</v>
      </c>
      <c r="AO84" s="100">
        <v>7.1926603</v>
      </c>
      <c r="AP84" s="100">
        <v>74.440741000000003</v>
      </c>
      <c r="AQ84" s="100">
        <v>76</v>
      </c>
      <c r="AR84" s="100">
        <v>2.3402153000000001</v>
      </c>
      <c r="AS84" s="100">
        <v>1.2409228999999999</v>
      </c>
      <c r="AT84" s="100">
        <v>6776</v>
      </c>
      <c r="AU84" s="100">
        <v>0.4933457</v>
      </c>
      <c r="AV84" s="100">
        <v>0.52839749999999996</v>
      </c>
      <c r="AW84" s="100">
        <v>1.0748256</v>
      </c>
      <c r="AY84" s="122">
        <v>1977</v>
      </c>
    </row>
    <row r="85" spans="2:51">
      <c r="B85" s="122">
        <v>1978</v>
      </c>
      <c r="C85" s="100">
        <v>559</v>
      </c>
      <c r="D85" s="100">
        <v>7.7841135000000001</v>
      </c>
      <c r="E85" s="100">
        <v>14.710056</v>
      </c>
      <c r="F85" s="100" t="s">
        <v>24</v>
      </c>
      <c r="G85" s="100">
        <v>17.629791000000001</v>
      </c>
      <c r="H85" s="100">
        <v>9.0545145999999992</v>
      </c>
      <c r="I85" s="100">
        <v>7.3496901000000001</v>
      </c>
      <c r="J85" s="100">
        <v>71.611806999999999</v>
      </c>
      <c r="K85" s="100">
        <v>73</v>
      </c>
      <c r="L85" s="100">
        <v>1.8842485</v>
      </c>
      <c r="M85" s="100">
        <v>0.92732369999999997</v>
      </c>
      <c r="N85" s="100">
        <v>3570</v>
      </c>
      <c r="O85" s="100">
        <v>0.50892090000000001</v>
      </c>
      <c r="P85" s="100">
        <v>0.43875979999999998</v>
      </c>
      <c r="R85" s="122">
        <v>1978</v>
      </c>
      <c r="S85" s="100">
        <v>733</v>
      </c>
      <c r="T85" s="100">
        <v>10.211812</v>
      </c>
      <c r="U85" s="100">
        <v>13.268757000000001</v>
      </c>
      <c r="V85" s="100" t="s">
        <v>24</v>
      </c>
      <c r="W85" s="100">
        <v>16.005586000000001</v>
      </c>
      <c r="X85" s="100">
        <v>7.8314946000000001</v>
      </c>
      <c r="Y85" s="100">
        <v>6.1367126000000001</v>
      </c>
      <c r="Z85" s="100">
        <v>76.810367999999997</v>
      </c>
      <c r="AA85" s="100">
        <v>79</v>
      </c>
      <c r="AB85" s="100">
        <v>2.6894148000000002</v>
      </c>
      <c r="AC85" s="100">
        <v>1.5225158000000001</v>
      </c>
      <c r="AD85" s="100">
        <v>2837</v>
      </c>
      <c r="AE85" s="100">
        <v>0.41266239999999998</v>
      </c>
      <c r="AF85" s="100">
        <v>0.65218690000000001</v>
      </c>
      <c r="AH85" s="122">
        <v>1978</v>
      </c>
      <c r="AI85" s="100">
        <v>1292</v>
      </c>
      <c r="AJ85" s="100">
        <v>8.9976813</v>
      </c>
      <c r="AK85" s="100">
        <v>13.986314</v>
      </c>
      <c r="AL85" s="100" t="s">
        <v>24</v>
      </c>
      <c r="AM85" s="100">
        <v>16.829279</v>
      </c>
      <c r="AN85" s="100">
        <v>8.4217218000000003</v>
      </c>
      <c r="AO85" s="100">
        <v>6.7182193000000003</v>
      </c>
      <c r="AP85" s="100">
        <v>74.561145999999994</v>
      </c>
      <c r="AQ85" s="100">
        <v>76</v>
      </c>
      <c r="AR85" s="100">
        <v>2.2697726999999999</v>
      </c>
      <c r="AS85" s="100">
        <v>1.1916070999999999</v>
      </c>
      <c r="AT85" s="100">
        <v>6407</v>
      </c>
      <c r="AU85" s="100">
        <v>0.46127669999999998</v>
      </c>
      <c r="AV85" s="100">
        <v>0.51311209999999996</v>
      </c>
      <c r="AW85" s="100">
        <v>1.1086235</v>
      </c>
      <c r="AY85" s="122">
        <v>1978</v>
      </c>
    </row>
    <row r="86" spans="2:51">
      <c r="B86" s="123">
        <v>1979</v>
      </c>
      <c r="C86" s="100">
        <v>609</v>
      </c>
      <c r="D86" s="100">
        <v>8.3956435000000003</v>
      </c>
      <c r="E86" s="100">
        <v>14.785527</v>
      </c>
      <c r="F86" s="100">
        <v>14.785527</v>
      </c>
      <c r="G86" s="100">
        <v>17.452476999999998</v>
      </c>
      <c r="H86" s="100">
        <v>9.4492668999999996</v>
      </c>
      <c r="I86" s="100">
        <v>7.8350483000000004</v>
      </c>
      <c r="J86" s="100">
        <v>69.128079</v>
      </c>
      <c r="K86" s="100">
        <v>71</v>
      </c>
      <c r="L86" s="100">
        <v>2.0929272999999999</v>
      </c>
      <c r="M86" s="100">
        <v>1.0277267000000001</v>
      </c>
      <c r="N86" s="100">
        <v>5082</v>
      </c>
      <c r="O86" s="100">
        <v>0.71762300000000001</v>
      </c>
      <c r="P86" s="100">
        <v>0.64764509999999997</v>
      </c>
      <c r="R86" s="123">
        <v>1979</v>
      </c>
      <c r="S86" s="100">
        <v>800</v>
      </c>
      <c r="T86" s="100">
        <v>11.016299</v>
      </c>
      <c r="U86" s="100">
        <v>14.065814</v>
      </c>
      <c r="V86" s="100">
        <v>14.065814</v>
      </c>
      <c r="W86" s="100">
        <v>17.030785999999999</v>
      </c>
      <c r="X86" s="100">
        <v>8.2400543000000006</v>
      </c>
      <c r="Y86" s="100">
        <v>6.4481966000000002</v>
      </c>
      <c r="Z86" s="100">
        <v>77.672499999999999</v>
      </c>
      <c r="AA86" s="100">
        <v>79</v>
      </c>
      <c r="AB86" s="100">
        <v>3.0229746</v>
      </c>
      <c r="AC86" s="100">
        <v>1.6909387</v>
      </c>
      <c r="AD86" s="100">
        <v>2564</v>
      </c>
      <c r="AE86" s="100">
        <v>0.3688688</v>
      </c>
      <c r="AF86" s="100">
        <v>0.61591240000000003</v>
      </c>
      <c r="AH86" s="123">
        <v>1979</v>
      </c>
      <c r="AI86" s="100">
        <v>1409</v>
      </c>
      <c r="AJ86" s="100">
        <v>9.7067119000000002</v>
      </c>
      <c r="AK86" s="100">
        <v>14.751514999999999</v>
      </c>
      <c r="AL86" s="100">
        <v>14.751514999999999</v>
      </c>
      <c r="AM86" s="100">
        <v>17.672674000000001</v>
      </c>
      <c r="AN86" s="100">
        <v>8.9937389000000003</v>
      </c>
      <c r="AO86" s="100">
        <v>7.2429851999999997</v>
      </c>
      <c r="AP86" s="100">
        <v>73.979417999999995</v>
      </c>
      <c r="AQ86" s="100">
        <v>76</v>
      </c>
      <c r="AR86" s="100">
        <v>2.5359058000000001</v>
      </c>
      <c r="AS86" s="100">
        <v>1.3221605000000001</v>
      </c>
      <c r="AT86" s="100">
        <v>7646</v>
      </c>
      <c r="AU86" s="100">
        <v>0.54487039999999998</v>
      </c>
      <c r="AV86" s="100">
        <v>0.63664569999999998</v>
      </c>
      <c r="AW86" s="100">
        <v>1.0511675</v>
      </c>
      <c r="AY86" s="123">
        <v>1979</v>
      </c>
    </row>
    <row r="87" spans="2:51">
      <c r="B87" s="123">
        <v>1980</v>
      </c>
      <c r="C87" s="100">
        <v>580</v>
      </c>
      <c r="D87" s="100">
        <v>7.9039963999999996</v>
      </c>
      <c r="E87" s="100">
        <v>13.622847</v>
      </c>
      <c r="F87" s="100">
        <v>13.622847</v>
      </c>
      <c r="G87" s="100">
        <v>16.066027999999999</v>
      </c>
      <c r="H87" s="100">
        <v>8.6628735999999993</v>
      </c>
      <c r="I87" s="100">
        <v>7.1367690000000001</v>
      </c>
      <c r="J87" s="100">
        <v>69.936206999999996</v>
      </c>
      <c r="K87" s="100">
        <v>71</v>
      </c>
      <c r="L87" s="100">
        <v>1.9850098</v>
      </c>
      <c r="M87" s="100">
        <v>0.95839249999999998</v>
      </c>
      <c r="N87" s="100">
        <v>4391</v>
      </c>
      <c r="O87" s="100">
        <v>0.61333689999999996</v>
      </c>
      <c r="P87" s="100">
        <v>0.5639189</v>
      </c>
      <c r="R87" s="123">
        <v>1980</v>
      </c>
      <c r="S87" s="100">
        <v>746</v>
      </c>
      <c r="T87" s="100">
        <v>10.139595</v>
      </c>
      <c r="U87" s="100">
        <v>12.733115</v>
      </c>
      <c r="V87" s="100">
        <v>12.733115</v>
      </c>
      <c r="W87" s="100">
        <v>15.501118999999999</v>
      </c>
      <c r="X87" s="100">
        <v>7.4139229999999996</v>
      </c>
      <c r="Y87" s="100">
        <v>5.7801507000000001</v>
      </c>
      <c r="Z87" s="100">
        <v>78.064342999999994</v>
      </c>
      <c r="AA87" s="100">
        <v>80</v>
      </c>
      <c r="AB87" s="100">
        <v>2.8100044999999998</v>
      </c>
      <c r="AC87" s="100">
        <v>1.5484567</v>
      </c>
      <c r="AD87" s="100">
        <v>2362</v>
      </c>
      <c r="AE87" s="100">
        <v>0.335675</v>
      </c>
      <c r="AF87" s="100">
        <v>0.58318539999999996</v>
      </c>
      <c r="AH87" s="123">
        <v>1980</v>
      </c>
      <c r="AI87" s="100">
        <v>1326</v>
      </c>
      <c r="AJ87" s="100">
        <v>9.0232588000000007</v>
      </c>
      <c r="AK87" s="100">
        <v>13.489032</v>
      </c>
      <c r="AL87" s="100">
        <v>13.489032</v>
      </c>
      <c r="AM87" s="100">
        <v>16.20965</v>
      </c>
      <c r="AN87" s="100">
        <v>8.1714620999999994</v>
      </c>
      <c r="AO87" s="100">
        <v>6.5453967999999998</v>
      </c>
      <c r="AP87" s="100">
        <v>74.509050000000002</v>
      </c>
      <c r="AQ87" s="100">
        <v>76</v>
      </c>
      <c r="AR87" s="100">
        <v>2.3777503000000002</v>
      </c>
      <c r="AS87" s="100">
        <v>1.2199272999999999</v>
      </c>
      <c r="AT87" s="100">
        <v>6753</v>
      </c>
      <c r="AU87" s="100">
        <v>0.47570519999999999</v>
      </c>
      <c r="AV87" s="100">
        <v>0.57051130000000005</v>
      </c>
      <c r="AW87" s="100">
        <v>1.0698755</v>
      </c>
      <c r="AY87" s="123">
        <v>1980</v>
      </c>
    </row>
    <row r="88" spans="2:51">
      <c r="B88" s="123">
        <v>1981</v>
      </c>
      <c r="C88" s="100">
        <v>503</v>
      </c>
      <c r="D88" s="100">
        <v>6.7532487999999997</v>
      </c>
      <c r="E88" s="100">
        <v>11.650489</v>
      </c>
      <c r="F88" s="100">
        <v>11.650489</v>
      </c>
      <c r="G88" s="100">
        <v>13.859339</v>
      </c>
      <c r="H88" s="100">
        <v>7.3677478000000001</v>
      </c>
      <c r="I88" s="100">
        <v>6.0447107000000004</v>
      </c>
      <c r="J88" s="100">
        <v>70.449303999999998</v>
      </c>
      <c r="K88" s="100">
        <v>72</v>
      </c>
      <c r="L88" s="100">
        <v>1.7171338</v>
      </c>
      <c r="M88" s="100">
        <v>0.82872020000000002</v>
      </c>
      <c r="N88" s="100">
        <v>3597</v>
      </c>
      <c r="O88" s="100">
        <v>0.49530200000000002</v>
      </c>
      <c r="P88" s="100">
        <v>0.47225299999999998</v>
      </c>
      <c r="R88" s="123">
        <v>1981</v>
      </c>
      <c r="S88" s="100">
        <v>723</v>
      </c>
      <c r="T88" s="100">
        <v>9.6722499000000006</v>
      </c>
      <c r="U88" s="100">
        <v>11.90793</v>
      </c>
      <c r="V88" s="100">
        <v>11.90793</v>
      </c>
      <c r="W88" s="100">
        <v>14.473831000000001</v>
      </c>
      <c r="X88" s="100">
        <v>6.9580956</v>
      </c>
      <c r="Y88" s="100">
        <v>5.4863249999999999</v>
      </c>
      <c r="Z88" s="100">
        <v>77.962655999999996</v>
      </c>
      <c r="AA88" s="100">
        <v>80</v>
      </c>
      <c r="AB88" s="100">
        <v>2.7026017000000002</v>
      </c>
      <c r="AC88" s="100">
        <v>1.4966775000000001</v>
      </c>
      <c r="AD88" s="100">
        <v>2349</v>
      </c>
      <c r="AE88" s="100">
        <v>0.32882119999999998</v>
      </c>
      <c r="AF88" s="100">
        <v>0.59531049999999996</v>
      </c>
      <c r="AH88" s="123">
        <v>1981</v>
      </c>
      <c r="AI88" s="100">
        <v>1226</v>
      </c>
      <c r="AJ88" s="100">
        <v>8.2153630999999994</v>
      </c>
      <c r="AK88" s="100">
        <v>12.136357</v>
      </c>
      <c r="AL88" s="100">
        <v>12.136357</v>
      </c>
      <c r="AM88" s="100">
        <v>14.645003000000001</v>
      </c>
      <c r="AN88" s="100">
        <v>7.3197668</v>
      </c>
      <c r="AO88" s="100">
        <v>5.8833653000000004</v>
      </c>
      <c r="AP88" s="100">
        <v>74.880098000000004</v>
      </c>
      <c r="AQ88" s="100">
        <v>77</v>
      </c>
      <c r="AR88" s="100">
        <v>2.1875279000000001</v>
      </c>
      <c r="AS88" s="100">
        <v>1.1247396999999999</v>
      </c>
      <c r="AT88" s="100">
        <v>5946</v>
      </c>
      <c r="AU88" s="100">
        <v>0.41274650000000002</v>
      </c>
      <c r="AV88" s="100">
        <v>0.51424780000000003</v>
      </c>
      <c r="AW88" s="100">
        <v>0.97838080000000005</v>
      </c>
      <c r="AY88" s="123">
        <v>1981</v>
      </c>
    </row>
    <row r="89" spans="2:51">
      <c r="B89" s="123">
        <v>1982</v>
      </c>
      <c r="C89" s="100">
        <v>537</v>
      </c>
      <c r="D89" s="100">
        <v>7.0835786000000001</v>
      </c>
      <c r="E89" s="100">
        <v>12.194642</v>
      </c>
      <c r="F89" s="100">
        <v>12.194642</v>
      </c>
      <c r="G89" s="100">
        <v>14.552315999999999</v>
      </c>
      <c r="H89" s="100">
        <v>7.6708663000000001</v>
      </c>
      <c r="I89" s="100">
        <v>6.3260665999999999</v>
      </c>
      <c r="J89" s="100">
        <v>70.536313000000007</v>
      </c>
      <c r="K89" s="100">
        <v>72</v>
      </c>
      <c r="L89" s="100">
        <v>1.8069857</v>
      </c>
      <c r="M89" s="100">
        <v>0.84840819999999995</v>
      </c>
      <c r="N89" s="100">
        <v>3859</v>
      </c>
      <c r="O89" s="100">
        <v>0.52242029999999995</v>
      </c>
      <c r="P89" s="100">
        <v>0.49189440000000001</v>
      </c>
      <c r="R89" s="123">
        <v>1982</v>
      </c>
      <c r="S89" s="100">
        <v>738</v>
      </c>
      <c r="T89" s="100">
        <v>9.7062696000000006</v>
      </c>
      <c r="U89" s="100">
        <v>11.784547</v>
      </c>
      <c r="V89" s="100">
        <v>11.784547</v>
      </c>
      <c r="W89" s="100">
        <v>14.35657</v>
      </c>
      <c r="X89" s="100">
        <v>6.8292564000000002</v>
      </c>
      <c r="Y89" s="100">
        <v>5.3239108000000002</v>
      </c>
      <c r="Z89" s="100">
        <v>78.482384999999994</v>
      </c>
      <c r="AA89" s="100">
        <v>81</v>
      </c>
      <c r="AB89" s="100">
        <v>2.6387299999999998</v>
      </c>
      <c r="AC89" s="100">
        <v>1.4336777999999999</v>
      </c>
      <c r="AD89" s="100">
        <v>2130</v>
      </c>
      <c r="AE89" s="100">
        <v>0.29340500000000003</v>
      </c>
      <c r="AF89" s="100">
        <v>0.52028629999999998</v>
      </c>
      <c r="AH89" s="123">
        <v>1982</v>
      </c>
      <c r="AI89" s="100">
        <v>1275</v>
      </c>
      <c r="AJ89" s="100">
        <v>8.3968602000000008</v>
      </c>
      <c r="AK89" s="100">
        <v>12.260604000000001</v>
      </c>
      <c r="AL89" s="100">
        <v>12.260604000000001</v>
      </c>
      <c r="AM89" s="100">
        <v>14.815676</v>
      </c>
      <c r="AN89" s="100">
        <v>7.3694500999999999</v>
      </c>
      <c r="AO89" s="100">
        <v>5.9034683000000001</v>
      </c>
      <c r="AP89" s="100">
        <v>75.135686000000007</v>
      </c>
      <c r="AQ89" s="100">
        <v>76</v>
      </c>
      <c r="AR89" s="100">
        <v>2.2102417000000001</v>
      </c>
      <c r="AS89" s="100">
        <v>1.1109077999999999</v>
      </c>
      <c r="AT89" s="100">
        <v>5989</v>
      </c>
      <c r="AU89" s="100">
        <v>0.40890690000000002</v>
      </c>
      <c r="AV89" s="100">
        <v>0.50162989999999996</v>
      </c>
      <c r="AW89" s="100">
        <v>1.0347994</v>
      </c>
      <c r="AY89" s="123">
        <v>1982</v>
      </c>
    </row>
    <row r="90" spans="2:51">
      <c r="B90" s="123">
        <v>1983</v>
      </c>
      <c r="C90" s="100">
        <v>470</v>
      </c>
      <c r="D90" s="100">
        <v>6.1147390000000001</v>
      </c>
      <c r="E90" s="100">
        <v>10.604457</v>
      </c>
      <c r="F90" s="100">
        <v>10.604457</v>
      </c>
      <c r="G90" s="100">
        <v>12.659534000000001</v>
      </c>
      <c r="H90" s="100">
        <v>6.5587361</v>
      </c>
      <c r="I90" s="100">
        <v>5.3080477999999998</v>
      </c>
      <c r="J90" s="100">
        <v>71.514893999999998</v>
      </c>
      <c r="K90" s="100">
        <v>73</v>
      </c>
      <c r="L90" s="100">
        <v>1.6648955000000001</v>
      </c>
      <c r="M90" s="100">
        <v>0.77750209999999997</v>
      </c>
      <c r="N90" s="100">
        <v>3043</v>
      </c>
      <c r="O90" s="100">
        <v>0.40659519999999999</v>
      </c>
      <c r="P90" s="100">
        <v>0.41395500000000002</v>
      </c>
      <c r="R90" s="123">
        <v>1983</v>
      </c>
      <c r="S90" s="100">
        <v>641</v>
      </c>
      <c r="T90" s="100">
        <v>8.3169783000000006</v>
      </c>
      <c r="U90" s="100">
        <v>9.9955864000000005</v>
      </c>
      <c r="V90" s="100">
        <v>9.9955864000000005</v>
      </c>
      <c r="W90" s="100">
        <v>12.292221</v>
      </c>
      <c r="X90" s="100">
        <v>5.6794044000000001</v>
      </c>
      <c r="Y90" s="100">
        <v>4.4058481</v>
      </c>
      <c r="Z90" s="100">
        <v>79.531981000000002</v>
      </c>
      <c r="AA90" s="100">
        <v>82</v>
      </c>
      <c r="AB90" s="100">
        <v>2.4251825999999999</v>
      </c>
      <c r="AC90" s="100">
        <v>1.2914534</v>
      </c>
      <c r="AD90" s="100">
        <v>1709</v>
      </c>
      <c r="AE90" s="100">
        <v>0.23252919999999999</v>
      </c>
      <c r="AF90" s="100">
        <v>0.42965819999999999</v>
      </c>
      <c r="AH90" s="123">
        <v>1983</v>
      </c>
      <c r="AI90" s="100">
        <v>1111</v>
      </c>
      <c r="AJ90" s="100">
        <v>7.2173451000000002</v>
      </c>
      <c r="AK90" s="100">
        <v>10.556124000000001</v>
      </c>
      <c r="AL90" s="100">
        <v>10.556124000000001</v>
      </c>
      <c r="AM90" s="100">
        <v>12.835354000000001</v>
      </c>
      <c r="AN90" s="100">
        <v>6.2208541999999998</v>
      </c>
      <c r="AO90" s="100">
        <v>4.9338822000000002</v>
      </c>
      <c r="AP90" s="100">
        <v>76.140414000000007</v>
      </c>
      <c r="AQ90" s="100">
        <v>78</v>
      </c>
      <c r="AR90" s="100">
        <v>2.0325278</v>
      </c>
      <c r="AS90" s="100">
        <v>1.0092293000000001</v>
      </c>
      <c r="AT90" s="100">
        <v>4752</v>
      </c>
      <c r="AU90" s="100">
        <v>0.32035130000000001</v>
      </c>
      <c r="AV90" s="100">
        <v>0.41946860000000002</v>
      </c>
      <c r="AW90" s="100">
        <v>1.0609139999999999</v>
      </c>
      <c r="AY90" s="123">
        <v>1983</v>
      </c>
    </row>
    <row r="91" spans="2:51">
      <c r="B91" s="123">
        <v>1984</v>
      </c>
      <c r="C91" s="100">
        <v>464</v>
      </c>
      <c r="D91" s="100">
        <v>5.9653812000000004</v>
      </c>
      <c r="E91" s="100">
        <v>10.456439</v>
      </c>
      <c r="F91" s="100">
        <v>10.456439</v>
      </c>
      <c r="G91" s="100">
        <v>12.569062000000001</v>
      </c>
      <c r="H91" s="100">
        <v>6.3603684999999999</v>
      </c>
      <c r="I91" s="100">
        <v>5.1167674999999999</v>
      </c>
      <c r="J91" s="100">
        <v>72.715517000000006</v>
      </c>
      <c r="K91" s="100">
        <v>74</v>
      </c>
      <c r="L91" s="100">
        <v>1.6692449</v>
      </c>
      <c r="M91" s="100">
        <v>0.77350090000000005</v>
      </c>
      <c r="N91" s="100">
        <v>2628</v>
      </c>
      <c r="O91" s="100">
        <v>0.34732689999999999</v>
      </c>
      <c r="P91" s="100">
        <v>0.37219580000000002</v>
      </c>
      <c r="R91" s="123">
        <v>1984</v>
      </c>
      <c r="S91" s="100">
        <v>621</v>
      </c>
      <c r="T91" s="100">
        <v>7.9603352000000003</v>
      </c>
      <c r="U91" s="100">
        <v>9.2782196999999993</v>
      </c>
      <c r="V91" s="100">
        <v>9.2782196999999993</v>
      </c>
      <c r="W91" s="100">
        <v>11.343223999999999</v>
      </c>
      <c r="X91" s="100">
        <v>5.3337287</v>
      </c>
      <c r="Y91" s="100">
        <v>4.1869772000000003</v>
      </c>
      <c r="Z91" s="100">
        <v>79.040257999999994</v>
      </c>
      <c r="AA91" s="100">
        <v>81</v>
      </c>
      <c r="AB91" s="100">
        <v>2.3441038999999999</v>
      </c>
      <c r="AC91" s="100">
        <v>1.243816</v>
      </c>
      <c r="AD91" s="100">
        <v>1671</v>
      </c>
      <c r="AE91" s="100">
        <v>0.2249351</v>
      </c>
      <c r="AF91" s="100">
        <v>0.43814570000000003</v>
      </c>
      <c r="AH91" s="123">
        <v>1984</v>
      </c>
      <c r="AI91" s="100">
        <v>1085</v>
      </c>
      <c r="AJ91" s="100">
        <v>6.9643287000000003</v>
      </c>
      <c r="AK91" s="100">
        <v>9.9187458999999993</v>
      </c>
      <c r="AL91" s="100">
        <v>9.9187458999999993</v>
      </c>
      <c r="AM91" s="100">
        <v>12.038504</v>
      </c>
      <c r="AN91" s="100">
        <v>5.8575955000000004</v>
      </c>
      <c r="AO91" s="100">
        <v>4.6648990000000001</v>
      </c>
      <c r="AP91" s="100">
        <v>76.335483999999994</v>
      </c>
      <c r="AQ91" s="100">
        <v>78</v>
      </c>
      <c r="AR91" s="100">
        <v>1.9985632</v>
      </c>
      <c r="AS91" s="100">
        <v>0.9871354</v>
      </c>
      <c r="AT91" s="100">
        <v>4299</v>
      </c>
      <c r="AU91" s="100">
        <v>0.28669230000000001</v>
      </c>
      <c r="AV91" s="100">
        <v>0.39532489999999998</v>
      </c>
      <c r="AW91" s="100">
        <v>1.1269876000000001</v>
      </c>
      <c r="AY91" s="123">
        <v>1984</v>
      </c>
    </row>
    <row r="92" spans="2:51">
      <c r="B92" s="123">
        <v>1985</v>
      </c>
      <c r="C92" s="100">
        <v>461</v>
      </c>
      <c r="D92" s="100">
        <v>5.8482291999999996</v>
      </c>
      <c r="E92" s="100">
        <v>9.9874478999999994</v>
      </c>
      <c r="F92" s="100">
        <v>9.9874478999999994</v>
      </c>
      <c r="G92" s="100">
        <v>11.966874000000001</v>
      </c>
      <c r="H92" s="100">
        <v>6.0865735000000001</v>
      </c>
      <c r="I92" s="100">
        <v>4.9036241</v>
      </c>
      <c r="J92" s="100">
        <v>72.375270999999998</v>
      </c>
      <c r="K92" s="100">
        <v>74</v>
      </c>
      <c r="L92" s="100">
        <v>1.5893263</v>
      </c>
      <c r="M92" s="100">
        <v>0.71856100000000001</v>
      </c>
      <c r="N92" s="100">
        <v>2814</v>
      </c>
      <c r="O92" s="100">
        <v>0.36733529999999998</v>
      </c>
      <c r="P92" s="100">
        <v>0.37460359999999998</v>
      </c>
      <c r="R92" s="123">
        <v>1985</v>
      </c>
      <c r="S92" s="100">
        <v>722</v>
      </c>
      <c r="T92" s="100">
        <v>9.1327850999999995</v>
      </c>
      <c r="U92" s="100">
        <v>10.402958999999999</v>
      </c>
      <c r="V92" s="100">
        <v>10.402958999999999</v>
      </c>
      <c r="W92" s="100">
        <v>12.746098999999999</v>
      </c>
      <c r="X92" s="100">
        <v>5.9132636999999999</v>
      </c>
      <c r="Y92" s="100">
        <v>4.5910389</v>
      </c>
      <c r="Z92" s="100">
        <v>79.926592999999997</v>
      </c>
      <c r="AA92" s="100">
        <v>81</v>
      </c>
      <c r="AB92" s="100">
        <v>2.5313793000000002</v>
      </c>
      <c r="AC92" s="100">
        <v>1.3210861</v>
      </c>
      <c r="AD92" s="100">
        <v>1569</v>
      </c>
      <c r="AE92" s="100">
        <v>0.20871619999999999</v>
      </c>
      <c r="AF92" s="100">
        <v>0.38523489999999999</v>
      </c>
      <c r="AH92" s="123">
        <v>1985</v>
      </c>
      <c r="AI92" s="100">
        <v>1183</v>
      </c>
      <c r="AJ92" s="100">
        <v>7.4928846</v>
      </c>
      <c r="AK92" s="100">
        <v>10.490605</v>
      </c>
      <c r="AL92" s="100">
        <v>10.490605</v>
      </c>
      <c r="AM92" s="100">
        <v>12.748849</v>
      </c>
      <c r="AN92" s="100">
        <v>6.1366326000000004</v>
      </c>
      <c r="AO92" s="100">
        <v>4.8471783000000004</v>
      </c>
      <c r="AP92" s="100">
        <v>76.983939000000007</v>
      </c>
      <c r="AQ92" s="100">
        <v>79</v>
      </c>
      <c r="AR92" s="100">
        <v>2.0563899000000001</v>
      </c>
      <c r="AS92" s="100">
        <v>0.99572419999999995</v>
      </c>
      <c r="AT92" s="100">
        <v>4383</v>
      </c>
      <c r="AU92" s="100">
        <v>0.28877399999999998</v>
      </c>
      <c r="AV92" s="100">
        <v>0.37834119999999999</v>
      </c>
      <c r="AW92" s="100">
        <v>0.96005839999999998</v>
      </c>
      <c r="AY92" s="123">
        <v>1985</v>
      </c>
    </row>
    <row r="93" spans="2:51">
      <c r="B93" s="123">
        <v>1986</v>
      </c>
      <c r="C93" s="100">
        <v>409</v>
      </c>
      <c r="D93" s="100">
        <v>5.1123805000000004</v>
      </c>
      <c r="E93" s="100">
        <v>8.7420872999999997</v>
      </c>
      <c r="F93" s="100">
        <v>8.7420872999999997</v>
      </c>
      <c r="G93" s="100">
        <v>10.565547</v>
      </c>
      <c r="H93" s="100">
        <v>5.2125801000000003</v>
      </c>
      <c r="I93" s="100">
        <v>4.0900087000000003</v>
      </c>
      <c r="J93" s="100">
        <v>74.352078000000006</v>
      </c>
      <c r="K93" s="100">
        <v>76</v>
      </c>
      <c r="L93" s="100">
        <v>1.4633796999999999</v>
      </c>
      <c r="M93" s="100">
        <v>0.6574506</v>
      </c>
      <c r="N93" s="100">
        <v>1854</v>
      </c>
      <c r="O93" s="100">
        <v>0.23872070000000001</v>
      </c>
      <c r="P93" s="100">
        <v>0.25620009999999999</v>
      </c>
      <c r="R93" s="123">
        <v>1986</v>
      </c>
      <c r="S93" s="100">
        <v>676</v>
      </c>
      <c r="T93" s="100">
        <v>8.4308587999999993</v>
      </c>
      <c r="U93" s="100">
        <v>9.3541331999999997</v>
      </c>
      <c r="V93" s="100">
        <v>9.3541331999999997</v>
      </c>
      <c r="W93" s="100">
        <v>11.467558</v>
      </c>
      <c r="X93" s="100">
        <v>5.3105180000000001</v>
      </c>
      <c r="Y93" s="100">
        <v>4.1202477999999996</v>
      </c>
      <c r="Z93" s="100">
        <v>80.045857999999996</v>
      </c>
      <c r="AA93" s="100">
        <v>81</v>
      </c>
      <c r="AB93" s="100">
        <v>2.4747401</v>
      </c>
      <c r="AC93" s="100">
        <v>1.2810066</v>
      </c>
      <c r="AD93" s="100">
        <v>1517</v>
      </c>
      <c r="AE93" s="100">
        <v>0.1992594</v>
      </c>
      <c r="AF93" s="100">
        <v>0.38886169999999998</v>
      </c>
      <c r="AH93" s="123">
        <v>1986</v>
      </c>
      <c r="AI93" s="100">
        <v>1085</v>
      </c>
      <c r="AJ93" s="100">
        <v>6.7734816999999996</v>
      </c>
      <c r="AK93" s="100">
        <v>9.3064090000000004</v>
      </c>
      <c r="AL93" s="100">
        <v>9.3064090000000004</v>
      </c>
      <c r="AM93" s="100">
        <v>11.363770000000001</v>
      </c>
      <c r="AN93" s="100">
        <v>5.3753440000000001</v>
      </c>
      <c r="AO93" s="100">
        <v>4.1993863999999999</v>
      </c>
      <c r="AP93" s="100">
        <v>77.899539000000004</v>
      </c>
      <c r="AQ93" s="100">
        <v>79</v>
      </c>
      <c r="AR93" s="100">
        <v>1.9632679</v>
      </c>
      <c r="AS93" s="100">
        <v>0.94363419999999998</v>
      </c>
      <c r="AT93" s="100">
        <v>3371</v>
      </c>
      <c r="AU93" s="100">
        <v>0.21918660000000001</v>
      </c>
      <c r="AV93" s="100">
        <v>0.30266680000000001</v>
      </c>
      <c r="AW93" s="100">
        <v>0.93456950000000005</v>
      </c>
      <c r="AY93" s="123">
        <v>1986</v>
      </c>
    </row>
    <row r="94" spans="2:51">
      <c r="B94" s="123">
        <v>1987</v>
      </c>
      <c r="C94" s="100">
        <v>413</v>
      </c>
      <c r="D94" s="100">
        <v>5.0873001999999996</v>
      </c>
      <c r="E94" s="100">
        <v>8.1657130999999996</v>
      </c>
      <c r="F94" s="100">
        <v>8.1657130999999996</v>
      </c>
      <c r="G94" s="100">
        <v>9.7537613000000007</v>
      </c>
      <c r="H94" s="100">
        <v>4.9925388999999996</v>
      </c>
      <c r="I94" s="100">
        <v>4.0126118000000002</v>
      </c>
      <c r="J94" s="100">
        <v>73.291262000000003</v>
      </c>
      <c r="K94" s="100">
        <v>74</v>
      </c>
      <c r="L94" s="100">
        <v>1.4707452999999999</v>
      </c>
      <c r="M94" s="100">
        <v>0.64927919999999995</v>
      </c>
      <c r="N94" s="100">
        <v>2083</v>
      </c>
      <c r="O94" s="100">
        <v>0.26454270000000002</v>
      </c>
      <c r="P94" s="100">
        <v>0.289161</v>
      </c>
      <c r="R94" s="123">
        <v>1987</v>
      </c>
      <c r="S94" s="100">
        <v>645</v>
      </c>
      <c r="T94" s="100">
        <v>7.9183668999999997</v>
      </c>
      <c r="U94" s="100">
        <v>8.7027482000000003</v>
      </c>
      <c r="V94" s="100">
        <v>8.7027482000000003</v>
      </c>
      <c r="W94" s="100">
        <v>10.642552</v>
      </c>
      <c r="X94" s="100">
        <v>4.8716571999999996</v>
      </c>
      <c r="Y94" s="100">
        <v>3.6999346000000002</v>
      </c>
      <c r="Z94" s="100">
        <v>80.403101000000007</v>
      </c>
      <c r="AA94" s="100">
        <v>82</v>
      </c>
      <c r="AB94" s="100">
        <v>2.3372106000000001</v>
      </c>
      <c r="AC94" s="100">
        <v>1.2008937</v>
      </c>
      <c r="AD94" s="100">
        <v>1210</v>
      </c>
      <c r="AE94" s="100">
        <v>0.1566187</v>
      </c>
      <c r="AF94" s="100">
        <v>0.31911889999999998</v>
      </c>
      <c r="AH94" s="123">
        <v>1987</v>
      </c>
      <c r="AI94" s="100">
        <v>1058</v>
      </c>
      <c r="AJ94" s="100">
        <v>6.5052152000000003</v>
      </c>
      <c r="AK94" s="100">
        <v>8.7588986999999996</v>
      </c>
      <c r="AL94" s="100">
        <v>8.7588986999999996</v>
      </c>
      <c r="AM94" s="100">
        <v>10.630451000000001</v>
      </c>
      <c r="AN94" s="100">
        <v>5.0793691000000001</v>
      </c>
      <c r="AO94" s="100">
        <v>3.9634209</v>
      </c>
      <c r="AP94" s="100">
        <v>77.631030999999993</v>
      </c>
      <c r="AQ94" s="100">
        <v>79</v>
      </c>
      <c r="AR94" s="100">
        <v>1.9002119</v>
      </c>
      <c r="AS94" s="100">
        <v>0.90181469999999997</v>
      </c>
      <c r="AT94" s="100">
        <v>3293</v>
      </c>
      <c r="AU94" s="100">
        <v>0.21109330000000001</v>
      </c>
      <c r="AV94" s="100">
        <v>0.29949189999999998</v>
      </c>
      <c r="AW94" s="100">
        <v>0.93829130000000005</v>
      </c>
      <c r="AY94" s="123">
        <v>1987</v>
      </c>
    </row>
    <row r="95" spans="2:51">
      <c r="B95" s="123">
        <v>1988</v>
      </c>
      <c r="C95" s="100">
        <v>451</v>
      </c>
      <c r="D95" s="100">
        <v>5.4673657999999996</v>
      </c>
      <c r="E95" s="100">
        <v>8.9706834999999998</v>
      </c>
      <c r="F95" s="100">
        <v>8.9706834999999998</v>
      </c>
      <c r="G95" s="100">
        <v>10.755144</v>
      </c>
      <c r="H95" s="100">
        <v>5.4060861999999998</v>
      </c>
      <c r="I95" s="100">
        <v>4.3141841000000003</v>
      </c>
      <c r="J95" s="100">
        <v>73.268293</v>
      </c>
      <c r="K95" s="100">
        <v>75</v>
      </c>
      <c r="L95" s="100">
        <v>1.6235286</v>
      </c>
      <c r="M95" s="100">
        <v>0.69299319999999998</v>
      </c>
      <c r="N95" s="100">
        <v>2468</v>
      </c>
      <c r="O95" s="100">
        <v>0.3087279</v>
      </c>
      <c r="P95" s="100">
        <v>0.33354060000000002</v>
      </c>
      <c r="R95" s="123">
        <v>1988</v>
      </c>
      <c r="S95" s="100">
        <v>672</v>
      </c>
      <c r="T95" s="100">
        <v>8.1127880000000001</v>
      </c>
      <c r="U95" s="100">
        <v>8.7854899999999994</v>
      </c>
      <c r="V95" s="100">
        <v>8.7854899999999994</v>
      </c>
      <c r="W95" s="100">
        <v>10.796327</v>
      </c>
      <c r="X95" s="100">
        <v>4.9849981000000003</v>
      </c>
      <c r="Y95" s="100">
        <v>3.8492511</v>
      </c>
      <c r="Z95" s="100">
        <v>80.117559999999997</v>
      </c>
      <c r="AA95" s="100">
        <v>82</v>
      </c>
      <c r="AB95" s="100">
        <v>2.4614482999999998</v>
      </c>
      <c r="AC95" s="100">
        <v>1.2266355</v>
      </c>
      <c r="AD95" s="100">
        <v>1510</v>
      </c>
      <c r="AE95" s="100">
        <v>0.1923938</v>
      </c>
      <c r="AF95" s="100">
        <v>0.3855847</v>
      </c>
      <c r="AH95" s="123">
        <v>1988</v>
      </c>
      <c r="AI95" s="100">
        <v>1123</v>
      </c>
      <c r="AJ95" s="100">
        <v>6.7928191</v>
      </c>
      <c r="AK95" s="100">
        <v>9.0462395999999998</v>
      </c>
      <c r="AL95" s="100">
        <v>9.0462395999999998</v>
      </c>
      <c r="AM95" s="100">
        <v>11.007846000000001</v>
      </c>
      <c r="AN95" s="100">
        <v>5.2695048</v>
      </c>
      <c r="AO95" s="100">
        <v>4.1346597000000003</v>
      </c>
      <c r="AP95" s="100">
        <v>77.366873999999996</v>
      </c>
      <c r="AQ95" s="100">
        <v>79</v>
      </c>
      <c r="AR95" s="100">
        <v>2.0388525999999998</v>
      </c>
      <c r="AS95" s="100">
        <v>0.93689509999999998</v>
      </c>
      <c r="AT95" s="100">
        <v>3978</v>
      </c>
      <c r="AU95" s="100">
        <v>0.25109540000000002</v>
      </c>
      <c r="AV95" s="100">
        <v>0.35155219999999998</v>
      </c>
      <c r="AW95" s="100">
        <v>1.0210794999999999</v>
      </c>
      <c r="AY95" s="123">
        <v>1988</v>
      </c>
    </row>
    <row r="96" spans="2:51">
      <c r="B96" s="123">
        <v>1989</v>
      </c>
      <c r="C96" s="100">
        <v>452</v>
      </c>
      <c r="D96" s="100">
        <v>5.3889145000000003</v>
      </c>
      <c r="E96" s="100">
        <v>8.9180518000000006</v>
      </c>
      <c r="F96" s="100">
        <v>8.9180518000000006</v>
      </c>
      <c r="G96" s="100">
        <v>10.798971</v>
      </c>
      <c r="H96" s="100">
        <v>5.2832688000000001</v>
      </c>
      <c r="I96" s="100">
        <v>4.2448278000000004</v>
      </c>
      <c r="J96" s="100">
        <v>74.384956000000003</v>
      </c>
      <c r="K96" s="100">
        <v>75</v>
      </c>
      <c r="L96" s="100">
        <v>1.5928954</v>
      </c>
      <c r="M96" s="100">
        <v>0.6753728</v>
      </c>
      <c r="N96" s="100">
        <v>2121</v>
      </c>
      <c r="O96" s="100">
        <v>0.2611829</v>
      </c>
      <c r="P96" s="100">
        <v>0.29422739999999997</v>
      </c>
      <c r="R96" s="123">
        <v>1989</v>
      </c>
      <c r="S96" s="100">
        <v>698</v>
      </c>
      <c r="T96" s="100">
        <v>8.2830701999999992</v>
      </c>
      <c r="U96" s="100">
        <v>8.8995026999999993</v>
      </c>
      <c r="V96" s="100">
        <v>8.8995026999999993</v>
      </c>
      <c r="W96" s="100">
        <v>10.929439</v>
      </c>
      <c r="X96" s="100">
        <v>5.0109104999999996</v>
      </c>
      <c r="Y96" s="100">
        <v>3.8569841999999999</v>
      </c>
      <c r="Z96" s="100">
        <v>80.507163000000006</v>
      </c>
      <c r="AA96" s="100">
        <v>82</v>
      </c>
      <c r="AB96" s="100">
        <v>2.4531684</v>
      </c>
      <c r="AC96" s="100">
        <v>1.2180225</v>
      </c>
      <c r="AD96" s="100">
        <v>1509</v>
      </c>
      <c r="AE96" s="100">
        <v>0.18921560000000001</v>
      </c>
      <c r="AF96" s="100">
        <v>0.39212930000000001</v>
      </c>
      <c r="AH96" s="123">
        <v>1989</v>
      </c>
      <c r="AI96" s="100">
        <v>1150</v>
      </c>
      <c r="AJ96" s="100">
        <v>6.8393693000000004</v>
      </c>
      <c r="AK96" s="100">
        <v>9.0530971000000005</v>
      </c>
      <c r="AL96" s="100">
        <v>9.0530971000000005</v>
      </c>
      <c r="AM96" s="100">
        <v>11.059715000000001</v>
      </c>
      <c r="AN96" s="100">
        <v>5.2109579000000004</v>
      </c>
      <c r="AO96" s="100">
        <v>4.0916167000000003</v>
      </c>
      <c r="AP96" s="100">
        <v>78.10087</v>
      </c>
      <c r="AQ96" s="100">
        <v>80</v>
      </c>
      <c r="AR96" s="100">
        <v>2.0236147</v>
      </c>
      <c r="AS96" s="100">
        <v>0.92568740000000005</v>
      </c>
      <c r="AT96" s="100">
        <v>3630</v>
      </c>
      <c r="AU96" s="100">
        <v>0.225525</v>
      </c>
      <c r="AV96" s="100">
        <v>0.32830090000000001</v>
      </c>
      <c r="AW96" s="100">
        <v>1.0020842999999999</v>
      </c>
      <c r="AY96" s="123">
        <v>1989</v>
      </c>
    </row>
    <row r="97" spans="2:51">
      <c r="B97" s="123">
        <v>1990</v>
      </c>
      <c r="C97" s="100">
        <v>405</v>
      </c>
      <c r="D97" s="100">
        <v>4.7583973999999998</v>
      </c>
      <c r="E97" s="100">
        <v>7.6704442999999998</v>
      </c>
      <c r="F97" s="100">
        <v>7.6704442999999998</v>
      </c>
      <c r="G97" s="100">
        <v>9.2399248000000007</v>
      </c>
      <c r="H97" s="100">
        <v>4.5788741999999996</v>
      </c>
      <c r="I97" s="100">
        <v>3.6363343000000001</v>
      </c>
      <c r="J97" s="100">
        <v>73.960493999999997</v>
      </c>
      <c r="K97" s="100">
        <v>76</v>
      </c>
      <c r="L97" s="100">
        <v>1.4981689</v>
      </c>
      <c r="M97" s="100">
        <v>0.62637259999999995</v>
      </c>
      <c r="N97" s="100">
        <v>2023</v>
      </c>
      <c r="O97" s="100">
        <v>0.24567700000000001</v>
      </c>
      <c r="P97" s="100">
        <v>0.28348420000000002</v>
      </c>
      <c r="R97" s="123">
        <v>1990</v>
      </c>
      <c r="S97" s="100">
        <v>644</v>
      </c>
      <c r="T97" s="100">
        <v>7.5287657000000001</v>
      </c>
      <c r="U97" s="100">
        <v>8.0170054999999998</v>
      </c>
      <c r="V97" s="100">
        <v>8.0170054999999998</v>
      </c>
      <c r="W97" s="100">
        <v>9.9180936000000006</v>
      </c>
      <c r="X97" s="100">
        <v>4.4453009000000003</v>
      </c>
      <c r="Y97" s="100">
        <v>3.4217089000000001</v>
      </c>
      <c r="Z97" s="100">
        <v>81.245341999999994</v>
      </c>
      <c r="AA97" s="100">
        <v>83</v>
      </c>
      <c r="AB97" s="100">
        <v>2.3631293000000002</v>
      </c>
      <c r="AC97" s="100">
        <v>1.1624129000000001</v>
      </c>
      <c r="AD97" s="100">
        <v>1115</v>
      </c>
      <c r="AE97" s="100">
        <v>0.13785459999999999</v>
      </c>
      <c r="AF97" s="100">
        <v>0.2953189</v>
      </c>
      <c r="AH97" s="123">
        <v>1990</v>
      </c>
      <c r="AI97" s="100">
        <v>1049</v>
      </c>
      <c r="AJ97" s="100">
        <v>6.1470386000000001</v>
      </c>
      <c r="AK97" s="100">
        <v>8.0928436000000001</v>
      </c>
      <c r="AL97" s="100">
        <v>8.0928436000000001</v>
      </c>
      <c r="AM97" s="100">
        <v>9.9162564</v>
      </c>
      <c r="AN97" s="100">
        <v>4.6228560999999999</v>
      </c>
      <c r="AO97" s="100">
        <v>3.6142268999999998</v>
      </c>
      <c r="AP97" s="100">
        <v>78.432793000000004</v>
      </c>
      <c r="AQ97" s="100">
        <v>80</v>
      </c>
      <c r="AR97" s="100">
        <v>1.9323938000000001</v>
      </c>
      <c r="AS97" s="100">
        <v>0.8737298</v>
      </c>
      <c r="AT97" s="100">
        <v>3138</v>
      </c>
      <c r="AU97" s="100">
        <v>0.19224849999999999</v>
      </c>
      <c r="AV97" s="100">
        <v>0.28757909999999998</v>
      </c>
      <c r="AW97" s="100">
        <v>0.9567717</v>
      </c>
      <c r="AY97" s="123">
        <v>1990</v>
      </c>
    </row>
    <row r="98" spans="2:51">
      <c r="B98" s="123">
        <v>1991</v>
      </c>
      <c r="C98" s="100">
        <v>408</v>
      </c>
      <c r="D98" s="100">
        <v>4.7357009000000003</v>
      </c>
      <c r="E98" s="100">
        <v>7.2621124999999997</v>
      </c>
      <c r="F98" s="100">
        <v>7.2621124999999997</v>
      </c>
      <c r="G98" s="100">
        <v>8.7195675999999995</v>
      </c>
      <c r="H98" s="100">
        <v>4.4065059</v>
      </c>
      <c r="I98" s="100">
        <v>3.5306053999999998</v>
      </c>
      <c r="J98" s="100">
        <v>73.651961</v>
      </c>
      <c r="K98" s="100">
        <v>76</v>
      </c>
      <c r="L98" s="100">
        <v>1.5355086</v>
      </c>
      <c r="M98" s="100">
        <v>0.63683330000000005</v>
      </c>
      <c r="N98" s="100">
        <v>2112</v>
      </c>
      <c r="O98" s="100">
        <v>0.25360890000000003</v>
      </c>
      <c r="P98" s="100">
        <v>0.31156600000000001</v>
      </c>
      <c r="R98" s="123">
        <v>1991</v>
      </c>
      <c r="S98" s="100">
        <v>621</v>
      </c>
      <c r="T98" s="100">
        <v>7.1637642000000001</v>
      </c>
      <c r="U98" s="100">
        <v>7.4134387999999998</v>
      </c>
      <c r="V98" s="100">
        <v>7.4134387999999998</v>
      </c>
      <c r="W98" s="100">
        <v>9.1154785</v>
      </c>
      <c r="X98" s="100">
        <v>4.1687089999999998</v>
      </c>
      <c r="Y98" s="100">
        <v>3.2534911000000002</v>
      </c>
      <c r="Z98" s="100">
        <v>80.840580000000003</v>
      </c>
      <c r="AA98" s="100">
        <v>82</v>
      </c>
      <c r="AB98" s="100">
        <v>2.3488028999999999</v>
      </c>
      <c r="AC98" s="100">
        <v>1.1274715</v>
      </c>
      <c r="AD98" s="100">
        <v>1191</v>
      </c>
      <c r="AE98" s="100">
        <v>0.14546239999999999</v>
      </c>
      <c r="AF98" s="100">
        <v>0.32441710000000001</v>
      </c>
      <c r="AH98" s="123">
        <v>1991</v>
      </c>
      <c r="AI98" s="100">
        <v>1029</v>
      </c>
      <c r="AJ98" s="100">
        <v>5.9534706000000002</v>
      </c>
      <c r="AK98" s="100">
        <v>7.5496625999999996</v>
      </c>
      <c r="AL98" s="100">
        <v>7.5496625999999996</v>
      </c>
      <c r="AM98" s="100">
        <v>9.2033138999999995</v>
      </c>
      <c r="AN98" s="100">
        <v>4.3820503000000004</v>
      </c>
      <c r="AO98" s="100">
        <v>3.4687554</v>
      </c>
      <c r="AP98" s="100">
        <v>77.990281999999993</v>
      </c>
      <c r="AQ98" s="100">
        <v>79</v>
      </c>
      <c r="AR98" s="100">
        <v>1.9411432</v>
      </c>
      <c r="AS98" s="100">
        <v>0.86364629999999998</v>
      </c>
      <c r="AT98" s="100">
        <v>3303</v>
      </c>
      <c r="AU98" s="100">
        <v>0.19999439999999999</v>
      </c>
      <c r="AV98" s="100">
        <v>0.3160808</v>
      </c>
      <c r="AW98" s="100">
        <v>0.9795876</v>
      </c>
      <c r="AY98" s="123">
        <v>1991</v>
      </c>
    </row>
    <row r="99" spans="2:51">
      <c r="B99" s="123">
        <v>1992</v>
      </c>
      <c r="C99" s="100">
        <v>390</v>
      </c>
      <c r="D99" s="100">
        <v>4.4785086999999999</v>
      </c>
      <c r="E99" s="100">
        <v>6.7401666000000002</v>
      </c>
      <c r="F99" s="100">
        <v>6.7401666000000002</v>
      </c>
      <c r="G99" s="100">
        <v>8.1547368999999996</v>
      </c>
      <c r="H99" s="100">
        <v>4.0568036000000003</v>
      </c>
      <c r="I99" s="100">
        <v>3.2437182</v>
      </c>
      <c r="J99" s="100">
        <v>74.669230999999996</v>
      </c>
      <c r="K99" s="100">
        <v>76</v>
      </c>
      <c r="L99" s="100">
        <v>1.4402303999999999</v>
      </c>
      <c r="M99" s="100">
        <v>0.58988130000000005</v>
      </c>
      <c r="N99" s="100">
        <v>1686</v>
      </c>
      <c r="O99" s="100">
        <v>0.2004589</v>
      </c>
      <c r="P99" s="100">
        <v>0.249502</v>
      </c>
      <c r="R99" s="123">
        <v>1992</v>
      </c>
      <c r="S99" s="100">
        <v>684</v>
      </c>
      <c r="T99" s="100">
        <v>7.7989788000000004</v>
      </c>
      <c r="U99" s="100">
        <v>7.9195798000000002</v>
      </c>
      <c r="V99" s="100">
        <v>7.9195798000000002</v>
      </c>
      <c r="W99" s="100">
        <v>9.7824410999999998</v>
      </c>
      <c r="X99" s="100">
        <v>4.4515427000000001</v>
      </c>
      <c r="Y99" s="100">
        <v>3.4802867000000002</v>
      </c>
      <c r="Z99" s="100">
        <v>81.013158000000004</v>
      </c>
      <c r="AA99" s="100">
        <v>83</v>
      </c>
      <c r="AB99" s="100">
        <v>2.4575144999999998</v>
      </c>
      <c r="AC99" s="100">
        <v>1.1886350000000001</v>
      </c>
      <c r="AD99" s="100">
        <v>1327</v>
      </c>
      <c r="AE99" s="100">
        <v>0.16036790000000001</v>
      </c>
      <c r="AF99" s="100">
        <v>0.36377290000000001</v>
      </c>
      <c r="AH99" s="123">
        <v>1992</v>
      </c>
      <c r="AI99" s="100">
        <v>1074</v>
      </c>
      <c r="AJ99" s="100">
        <v>6.1446446000000003</v>
      </c>
      <c r="AK99" s="100">
        <v>7.6556582000000004</v>
      </c>
      <c r="AL99" s="100">
        <v>7.6556582000000004</v>
      </c>
      <c r="AM99" s="100">
        <v>9.4024132999999992</v>
      </c>
      <c r="AN99" s="100">
        <v>4.4036255999999998</v>
      </c>
      <c r="AO99" s="100">
        <v>3.4796629000000001</v>
      </c>
      <c r="AP99" s="100">
        <v>78.709496999999999</v>
      </c>
      <c r="AQ99" s="100">
        <v>80</v>
      </c>
      <c r="AR99" s="100">
        <v>1.9558565999999999</v>
      </c>
      <c r="AS99" s="100">
        <v>0.86851040000000002</v>
      </c>
      <c r="AT99" s="100">
        <v>3013</v>
      </c>
      <c r="AU99" s="100">
        <v>0.18057680000000001</v>
      </c>
      <c r="AV99" s="100">
        <v>0.28956290000000001</v>
      </c>
      <c r="AW99" s="100">
        <v>0.85107630000000001</v>
      </c>
      <c r="AY99" s="123">
        <v>1992</v>
      </c>
    </row>
    <row r="100" spans="2:51">
      <c r="B100" s="123">
        <v>1993</v>
      </c>
      <c r="C100" s="100">
        <v>427</v>
      </c>
      <c r="D100" s="100">
        <v>4.8622291999999998</v>
      </c>
      <c r="E100" s="100">
        <v>7.2500499999999999</v>
      </c>
      <c r="F100" s="100">
        <v>7.2500499999999999</v>
      </c>
      <c r="G100" s="100">
        <v>8.7371890000000008</v>
      </c>
      <c r="H100" s="100">
        <v>4.3292178999999997</v>
      </c>
      <c r="I100" s="100">
        <v>3.4488698000000002</v>
      </c>
      <c r="J100" s="100">
        <v>74.749414999999999</v>
      </c>
      <c r="K100" s="100">
        <v>76</v>
      </c>
      <c r="L100" s="100">
        <v>1.6191415</v>
      </c>
      <c r="M100" s="100">
        <v>0.65602479999999996</v>
      </c>
      <c r="N100" s="100">
        <v>1871</v>
      </c>
      <c r="O100" s="100">
        <v>0.22075130000000001</v>
      </c>
      <c r="P100" s="100">
        <v>0.28655659999999999</v>
      </c>
      <c r="R100" s="123">
        <v>1993</v>
      </c>
      <c r="S100" s="100">
        <v>710</v>
      </c>
      <c r="T100" s="100">
        <v>8.0200361000000004</v>
      </c>
      <c r="U100" s="100">
        <v>7.9679260999999997</v>
      </c>
      <c r="V100" s="100">
        <v>7.9679260999999997</v>
      </c>
      <c r="W100" s="100">
        <v>9.8056865000000002</v>
      </c>
      <c r="X100" s="100">
        <v>4.4879647</v>
      </c>
      <c r="Y100" s="100">
        <v>3.4600681</v>
      </c>
      <c r="Z100" s="100">
        <v>81.056337999999997</v>
      </c>
      <c r="AA100" s="100">
        <v>83</v>
      </c>
      <c r="AB100" s="100">
        <v>2.6425488000000001</v>
      </c>
      <c r="AC100" s="100">
        <v>1.2564147999999999</v>
      </c>
      <c r="AD100" s="100">
        <v>1444</v>
      </c>
      <c r="AE100" s="100">
        <v>0.17306630000000001</v>
      </c>
      <c r="AF100" s="100">
        <v>0.41392790000000002</v>
      </c>
      <c r="AH100" s="123">
        <v>1993</v>
      </c>
      <c r="AI100" s="100">
        <v>1137</v>
      </c>
      <c r="AJ100" s="100">
        <v>6.4474758999999997</v>
      </c>
      <c r="AK100" s="100">
        <v>7.8528532000000002</v>
      </c>
      <c r="AL100" s="100">
        <v>7.8528532000000002</v>
      </c>
      <c r="AM100" s="100">
        <v>9.5979632000000006</v>
      </c>
      <c r="AN100" s="100">
        <v>4.5191547999999999</v>
      </c>
      <c r="AO100" s="100">
        <v>3.5358662999999999</v>
      </c>
      <c r="AP100" s="100">
        <v>78.687775000000002</v>
      </c>
      <c r="AQ100" s="100">
        <v>81</v>
      </c>
      <c r="AR100" s="100">
        <v>2.1356123</v>
      </c>
      <c r="AS100" s="100">
        <v>0.9350406</v>
      </c>
      <c r="AT100" s="100">
        <v>3315</v>
      </c>
      <c r="AU100" s="100">
        <v>0.19709589999999999</v>
      </c>
      <c r="AV100" s="100">
        <v>0.33091159999999997</v>
      </c>
      <c r="AW100" s="100">
        <v>0.9099043</v>
      </c>
      <c r="AY100" s="123">
        <v>1993</v>
      </c>
    </row>
    <row r="101" spans="2:51">
      <c r="B101" s="123">
        <v>1994</v>
      </c>
      <c r="C101" s="100">
        <v>427</v>
      </c>
      <c r="D101" s="100">
        <v>4.8174137999999997</v>
      </c>
      <c r="E101" s="100">
        <v>6.9848461999999998</v>
      </c>
      <c r="F101" s="100">
        <v>6.9848461999999998</v>
      </c>
      <c r="G101" s="100">
        <v>8.4389219000000004</v>
      </c>
      <c r="H101" s="100">
        <v>4.1715358</v>
      </c>
      <c r="I101" s="100">
        <v>3.3581712000000001</v>
      </c>
      <c r="J101" s="100">
        <v>75.285713999999999</v>
      </c>
      <c r="K101" s="100">
        <v>76</v>
      </c>
      <c r="L101" s="100">
        <v>1.5796678</v>
      </c>
      <c r="M101" s="100">
        <v>0.6329302</v>
      </c>
      <c r="N101" s="100">
        <v>1806</v>
      </c>
      <c r="O101" s="100">
        <v>0.2112445</v>
      </c>
      <c r="P101" s="100">
        <v>0.27903480000000003</v>
      </c>
      <c r="R101" s="123">
        <v>1994</v>
      </c>
      <c r="S101" s="100">
        <v>691</v>
      </c>
      <c r="T101" s="100">
        <v>7.7277582999999996</v>
      </c>
      <c r="U101" s="100">
        <v>7.4427713999999998</v>
      </c>
      <c r="V101" s="100">
        <v>7.4427713999999998</v>
      </c>
      <c r="W101" s="100">
        <v>9.2066844000000003</v>
      </c>
      <c r="X101" s="100">
        <v>4.1028133999999996</v>
      </c>
      <c r="Y101" s="100">
        <v>3.1350121999999998</v>
      </c>
      <c r="Z101" s="100">
        <v>82.052098000000001</v>
      </c>
      <c r="AA101" s="100">
        <v>84</v>
      </c>
      <c r="AB101" s="100">
        <v>2.4805255000000002</v>
      </c>
      <c r="AC101" s="100">
        <v>1.1666779</v>
      </c>
      <c r="AD101" s="100">
        <v>1073</v>
      </c>
      <c r="AE101" s="100">
        <v>0.12742300000000001</v>
      </c>
      <c r="AF101" s="100">
        <v>0.310303</v>
      </c>
      <c r="AH101" s="123">
        <v>1994</v>
      </c>
      <c r="AI101" s="100">
        <v>1118</v>
      </c>
      <c r="AJ101" s="100">
        <v>6.2789700000000002</v>
      </c>
      <c r="AK101" s="100">
        <v>7.4613566000000002</v>
      </c>
      <c r="AL101" s="100">
        <v>7.4613566000000002</v>
      </c>
      <c r="AM101" s="100">
        <v>9.1540234999999992</v>
      </c>
      <c r="AN101" s="100">
        <v>4.2486417000000003</v>
      </c>
      <c r="AO101" s="100">
        <v>3.3292847000000001</v>
      </c>
      <c r="AP101" s="100">
        <v>79.467799999999997</v>
      </c>
      <c r="AQ101" s="100">
        <v>81</v>
      </c>
      <c r="AR101" s="100">
        <v>2.0368751</v>
      </c>
      <c r="AS101" s="100">
        <v>0.88245510000000005</v>
      </c>
      <c r="AT101" s="100">
        <v>2879</v>
      </c>
      <c r="AU101" s="100">
        <v>0.1696513</v>
      </c>
      <c r="AV101" s="100">
        <v>0.28992309999999999</v>
      </c>
      <c r="AW101" s="100">
        <v>0.93847380000000002</v>
      </c>
      <c r="AY101" s="123">
        <v>1994</v>
      </c>
    </row>
    <row r="102" spans="2:51">
      <c r="B102" s="123">
        <v>1995</v>
      </c>
      <c r="C102" s="100">
        <v>420</v>
      </c>
      <c r="D102" s="100">
        <v>4.6872750999999999</v>
      </c>
      <c r="E102" s="100">
        <v>6.7008466000000002</v>
      </c>
      <c r="F102" s="100">
        <v>6.7008466000000002</v>
      </c>
      <c r="G102" s="100">
        <v>8.1138764000000005</v>
      </c>
      <c r="H102" s="100">
        <v>4.0135120999999998</v>
      </c>
      <c r="I102" s="100">
        <v>3.2187925000000002</v>
      </c>
      <c r="J102" s="100">
        <v>74.621429000000006</v>
      </c>
      <c r="K102" s="100">
        <v>77</v>
      </c>
      <c r="L102" s="100">
        <v>1.5993298</v>
      </c>
      <c r="M102" s="100">
        <v>0.63395270000000004</v>
      </c>
      <c r="N102" s="100">
        <v>2091</v>
      </c>
      <c r="O102" s="100">
        <v>0.24221819999999999</v>
      </c>
      <c r="P102" s="100">
        <v>0.32562429999999998</v>
      </c>
      <c r="R102" s="123">
        <v>1995</v>
      </c>
      <c r="S102" s="100">
        <v>681</v>
      </c>
      <c r="T102" s="100">
        <v>7.5294777000000002</v>
      </c>
      <c r="U102" s="100">
        <v>7.1162371999999996</v>
      </c>
      <c r="V102" s="100">
        <v>7.1162371999999996</v>
      </c>
      <c r="W102" s="100">
        <v>8.7838683</v>
      </c>
      <c r="X102" s="100">
        <v>3.9383439</v>
      </c>
      <c r="Y102" s="100">
        <v>3.0151175000000001</v>
      </c>
      <c r="Z102" s="100">
        <v>81.985315999999997</v>
      </c>
      <c r="AA102" s="100">
        <v>84</v>
      </c>
      <c r="AB102" s="100">
        <v>2.5086569000000001</v>
      </c>
      <c r="AC102" s="100">
        <v>1.1565504</v>
      </c>
      <c r="AD102" s="100">
        <v>1212</v>
      </c>
      <c r="AE102" s="100">
        <v>0.142482</v>
      </c>
      <c r="AF102" s="100">
        <v>0.34776119999999999</v>
      </c>
      <c r="AH102" s="123">
        <v>1995</v>
      </c>
      <c r="AI102" s="100">
        <v>1101</v>
      </c>
      <c r="AJ102" s="100">
        <v>6.1150080999999998</v>
      </c>
      <c r="AK102" s="100">
        <v>7.1216699999999999</v>
      </c>
      <c r="AL102" s="100">
        <v>7.1216699999999999</v>
      </c>
      <c r="AM102" s="100">
        <v>8.7302259000000006</v>
      </c>
      <c r="AN102" s="100">
        <v>4.0730326999999997</v>
      </c>
      <c r="AO102" s="100">
        <v>3.190483</v>
      </c>
      <c r="AP102" s="100">
        <v>79.176203000000001</v>
      </c>
      <c r="AQ102" s="100">
        <v>81</v>
      </c>
      <c r="AR102" s="100">
        <v>2.0615275</v>
      </c>
      <c r="AS102" s="100">
        <v>0.87986379999999997</v>
      </c>
      <c r="AT102" s="100">
        <v>3303</v>
      </c>
      <c r="AU102" s="100">
        <v>0.19271779999999999</v>
      </c>
      <c r="AV102" s="100">
        <v>0.33341209999999999</v>
      </c>
      <c r="AW102" s="100">
        <v>0.94162780000000001</v>
      </c>
      <c r="AY102" s="123">
        <v>1995</v>
      </c>
    </row>
    <row r="103" spans="2:51">
      <c r="B103" s="123">
        <v>1996</v>
      </c>
      <c r="C103" s="100">
        <v>440</v>
      </c>
      <c r="D103" s="100">
        <v>4.8536599000000002</v>
      </c>
      <c r="E103" s="100">
        <v>6.8292919000000003</v>
      </c>
      <c r="F103" s="100">
        <v>6.8292919000000003</v>
      </c>
      <c r="G103" s="100">
        <v>8.2814283999999994</v>
      </c>
      <c r="H103" s="100">
        <v>4.0528886999999996</v>
      </c>
      <c r="I103" s="100">
        <v>3.2360866000000001</v>
      </c>
      <c r="J103" s="100">
        <v>75.347727000000006</v>
      </c>
      <c r="K103" s="100">
        <v>77</v>
      </c>
      <c r="L103" s="100">
        <v>1.6572505</v>
      </c>
      <c r="M103" s="100">
        <v>0.64510449999999997</v>
      </c>
      <c r="N103" s="100">
        <v>1923</v>
      </c>
      <c r="O103" s="100">
        <v>0.22049530000000001</v>
      </c>
      <c r="P103" s="100">
        <v>0.29767529999999998</v>
      </c>
      <c r="R103" s="123">
        <v>1996</v>
      </c>
      <c r="S103" s="100">
        <v>660</v>
      </c>
      <c r="T103" s="100">
        <v>7.2056782999999998</v>
      </c>
      <c r="U103" s="100">
        <v>6.6644945</v>
      </c>
      <c r="V103" s="100">
        <v>6.6644945</v>
      </c>
      <c r="W103" s="100">
        <v>8.2470694000000009</v>
      </c>
      <c r="X103" s="100">
        <v>3.7334493000000002</v>
      </c>
      <c r="Y103" s="100">
        <v>2.9269970000000001</v>
      </c>
      <c r="Z103" s="100">
        <v>81.990909000000002</v>
      </c>
      <c r="AA103" s="100">
        <v>84</v>
      </c>
      <c r="AB103" s="100">
        <v>2.4052478000000002</v>
      </c>
      <c r="AC103" s="100">
        <v>1.0906747000000001</v>
      </c>
      <c r="AD103" s="100">
        <v>1143</v>
      </c>
      <c r="AE103" s="100">
        <v>0.13290389999999999</v>
      </c>
      <c r="AF103" s="100">
        <v>0.3350148</v>
      </c>
      <c r="AH103" s="123">
        <v>1996</v>
      </c>
      <c r="AI103" s="100">
        <v>1100</v>
      </c>
      <c r="AJ103" s="100">
        <v>6.0357424999999996</v>
      </c>
      <c r="AK103" s="100">
        <v>6.8558785999999996</v>
      </c>
      <c r="AL103" s="100">
        <v>6.8558785999999996</v>
      </c>
      <c r="AM103" s="100">
        <v>8.4147535999999992</v>
      </c>
      <c r="AN103" s="100">
        <v>3.9385210000000002</v>
      </c>
      <c r="AO103" s="100">
        <v>3.1195542000000001</v>
      </c>
      <c r="AP103" s="100">
        <v>79.333635999999998</v>
      </c>
      <c r="AQ103" s="100">
        <v>81</v>
      </c>
      <c r="AR103" s="100">
        <v>2.0374143</v>
      </c>
      <c r="AS103" s="100">
        <v>0.85457470000000002</v>
      </c>
      <c r="AT103" s="100">
        <v>3066</v>
      </c>
      <c r="AU103" s="100">
        <v>0.17700569999999999</v>
      </c>
      <c r="AV103" s="100">
        <v>0.31058010000000003</v>
      </c>
      <c r="AW103" s="100">
        <v>1.0247276999999999</v>
      </c>
      <c r="AY103" s="123">
        <v>1996</v>
      </c>
    </row>
    <row r="104" spans="2:51">
      <c r="B104" s="124">
        <v>1997</v>
      </c>
      <c r="C104" s="100">
        <v>478</v>
      </c>
      <c r="D104" s="100">
        <v>5.2205193999999997</v>
      </c>
      <c r="E104" s="100">
        <v>7.2910903999999999</v>
      </c>
      <c r="F104" s="100">
        <v>7.2910903999999999</v>
      </c>
      <c r="G104" s="100">
        <v>8.8603708000000001</v>
      </c>
      <c r="H104" s="100">
        <v>4.2856230000000002</v>
      </c>
      <c r="I104" s="100">
        <v>3.4087505999999999</v>
      </c>
      <c r="J104" s="100">
        <v>75.740585999999993</v>
      </c>
      <c r="K104" s="100">
        <v>78</v>
      </c>
      <c r="L104" s="100">
        <v>1.8299453000000001</v>
      </c>
      <c r="M104" s="100">
        <v>0.70551419999999998</v>
      </c>
      <c r="N104" s="100">
        <v>2156</v>
      </c>
      <c r="O104" s="100">
        <v>0.2451286</v>
      </c>
      <c r="P104" s="100">
        <v>0.33948099999999998</v>
      </c>
      <c r="R104" s="124">
        <v>1997</v>
      </c>
      <c r="S104" s="100">
        <v>745</v>
      </c>
      <c r="T104" s="100">
        <v>8.0394006000000005</v>
      </c>
      <c r="U104" s="100">
        <v>7.2103656000000003</v>
      </c>
      <c r="V104" s="100">
        <v>7.2103656000000003</v>
      </c>
      <c r="W104" s="100">
        <v>8.9155764000000008</v>
      </c>
      <c r="X104" s="100">
        <v>3.9860685</v>
      </c>
      <c r="Y104" s="100">
        <v>3.0587062999999999</v>
      </c>
      <c r="Z104" s="100">
        <v>82.706040000000002</v>
      </c>
      <c r="AA104" s="100">
        <v>84</v>
      </c>
      <c r="AB104" s="100">
        <v>2.707614</v>
      </c>
      <c r="AC104" s="100">
        <v>1.2094549000000001</v>
      </c>
      <c r="AD104" s="100">
        <v>1162</v>
      </c>
      <c r="AE104" s="100">
        <v>0.1338067</v>
      </c>
      <c r="AF104" s="100">
        <v>0.33339550000000001</v>
      </c>
      <c r="AH104" s="124">
        <v>1997</v>
      </c>
      <c r="AI104" s="100">
        <v>1223</v>
      </c>
      <c r="AJ104" s="100">
        <v>6.6384277000000003</v>
      </c>
      <c r="AK104" s="100">
        <v>7.3742872000000004</v>
      </c>
      <c r="AL104" s="100">
        <v>7.3742872000000004</v>
      </c>
      <c r="AM104" s="100">
        <v>9.0517082999999996</v>
      </c>
      <c r="AN104" s="100">
        <v>4.1925495000000002</v>
      </c>
      <c r="AO104" s="100">
        <v>3.2773009000000002</v>
      </c>
      <c r="AP104" s="100">
        <v>79.983647000000005</v>
      </c>
      <c r="AQ104" s="100">
        <v>82</v>
      </c>
      <c r="AR104" s="100">
        <v>2.2801849999999999</v>
      </c>
      <c r="AS104" s="100">
        <v>0.94549669999999997</v>
      </c>
      <c r="AT104" s="100">
        <v>3318</v>
      </c>
      <c r="AU104" s="100">
        <v>0.18982170000000001</v>
      </c>
      <c r="AV104" s="100">
        <v>0.33732469999999998</v>
      </c>
      <c r="AW104" s="100">
        <v>1.0111957</v>
      </c>
      <c r="AY104" s="124">
        <v>1997</v>
      </c>
    </row>
    <row r="105" spans="2:51">
      <c r="B105" s="124">
        <v>1998</v>
      </c>
      <c r="C105" s="100">
        <v>432</v>
      </c>
      <c r="D105" s="100">
        <v>4.6737349000000004</v>
      </c>
      <c r="E105" s="100">
        <v>6.3259435000000002</v>
      </c>
      <c r="F105" s="100">
        <v>6.3259435000000002</v>
      </c>
      <c r="G105" s="100">
        <v>7.6976804999999997</v>
      </c>
      <c r="H105" s="100">
        <v>3.7307708000000002</v>
      </c>
      <c r="I105" s="100">
        <v>2.9707271</v>
      </c>
      <c r="J105" s="100">
        <v>75.793981000000002</v>
      </c>
      <c r="K105" s="100">
        <v>79</v>
      </c>
      <c r="L105" s="100">
        <v>1.7170794</v>
      </c>
      <c r="M105" s="100">
        <v>0.64407440000000005</v>
      </c>
      <c r="N105" s="100">
        <v>1991</v>
      </c>
      <c r="O105" s="100">
        <v>0.22457779999999999</v>
      </c>
      <c r="P105" s="100">
        <v>0.31757170000000001</v>
      </c>
      <c r="R105" s="124">
        <v>1998</v>
      </c>
      <c r="S105" s="100">
        <v>777</v>
      </c>
      <c r="T105" s="100">
        <v>8.2973452000000005</v>
      </c>
      <c r="U105" s="100">
        <v>7.2676217000000003</v>
      </c>
      <c r="V105" s="100">
        <v>7.2676217000000003</v>
      </c>
      <c r="W105" s="100">
        <v>9.0181954999999991</v>
      </c>
      <c r="X105" s="100">
        <v>4.0263663999999997</v>
      </c>
      <c r="Y105" s="100">
        <v>3.1298506000000001</v>
      </c>
      <c r="Z105" s="100">
        <v>82.684685000000002</v>
      </c>
      <c r="AA105" s="100">
        <v>84</v>
      </c>
      <c r="AB105" s="100">
        <v>2.9179811</v>
      </c>
      <c r="AC105" s="100">
        <v>1.2922217</v>
      </c>
      <c r="AD105" s="100">
        <v>1136</v>
      </c>
      <c r="AE105" s="100">
        <v>0.12967809999999999</v>
      </c>
      <c r="AF105" s="100">
        <v>0.33654869999999998</v>
      </c>
      <c r="AH105" s="124">
        <v>1998</v>
      </c>
      <c r="AI105" s="100">
        <v>1209</v>
      </c>
      <c r="AJ105" s="100">
        <v>6.4973508000000004</v>
      </c>
      <c r="AK105" s="100">
        <v>7.0385688999999996</v>
      </c>
      <c r="AL105" s="100">
        <v>7.0385688999999996</v>
      </c>
      <c r="AM105" s="100">
        <v>8.6761462999999992</v>
      </c>
      <c r="AN105" s="100">
        <v>3.9912858</v>
      </c>
      <c r="AO105" s="100">
        <v>3.1381741000000001</v>
      </c>
      <c r="AP105" s="100">
        <v>80.222498000000002</v>
      </c>
      <c r="AQ105" s="100">
        <v>83</v>
      </c>
      <c r="AR105" s="100">
        <v>2.3345627000000002</v>
      </c>
      <c r="AS105" s="100">
        <v>0.95045679999999999</v>
      </c>
      <c r="AT105" s="100">
        <v>3127</v>
      </c>
      <c r="AU105" s="100">
        <v>0.1774116</v>
      </c>
      <c r="AV105" s="100">
        <v>0.32421309999999998</v>
      </c>
      <c r="AW105" s="100">
        <v>0.87042830000000004</v>
      </c>
      <c r="AY105" s="124">
        <v>1998</v>
      </c>
    </row>
    <row r="106" spans="2:51">
      <c r="B106" s="124">
        <v>1999</v>
      </c>
      <c r="C106" s="100">
        <v>432</v>
      </c>
      <c r="D106" s="100">
        <v>4.6252136999999998</v>
      </c>
      <c r="E106" s="100">
        <v>6.1232211000000003</v>
      </c>
      <c r="F106" s="100">
        <v>6.1232211000000003</v>
      </c>
      <c r="G106" s="100">
        <v>7.4342834</v>
      </c>
      <c r="H106" s="100">
        <v>3.5911452000000001</v>
      </c>
      <c r="I106" s="100">
        <v>2.8588855</v>
      </c>
      <c r="J106" s="100">
        <v>76.087963000000002</v>
      </c>
      <c r="K106" s="100">
        <v>78</v>
      </c>
      <c r="L106" s="100">
        <v>1.7402514</v>
      </c>
      <c r="M106" s="100">
        <v>0.64259900000000003</v>
      </c>
      <c r="N106" s="100">
        <v>1864</v>
      </c>
      <c r="O106" s="100">
        <v>0.20838780000000001</v>
      </c>
      <c r="P106" s="100">
        <v>0.29877110000000001</v>
      </c>
      <c r="R106" s="124">
        <v>1999</v>
      </c>
      <c r="S106" s="100">
        <v>745</v>
      </c>
      <c r="T106" s="100">
        <v>7.8651584999999997</v>
      </c>
      <c r="U106" s="100">
        <v>6.721368</v>
      </c>
      <c r="V106" s="100">
        <v>6.721368</v>
      </c>
      <c r="W106" s="100">
        <v>8.3296118000000003</v>
      </c>
      <c r="X106" s="100">
        <v>3.7354718999999998</v>
      </c>
      <c r="Y106" s="100">
        <v>2.8811258</v>
      </c>
      <c r="Z106" s="100">
        <v>82.413422999999995</v>
      </c>
      <c r="AA106" s="100">
        <v>85</v>
      </c>
      <c r="AB106" s="100">
        <v>2.8135504</v>
      </c>
      <c r="AC106" s="100">
        <v>1.2238192999999999</v>
      </c>
      <c r="AD106" s="100">
        <v>1368</v>
      </c>
      <c r="AE106" s="100">
        <v>0.1546498</v>
      </c>
      <c r="AF106" s="100">
        <v>0.40662730000000002</v>
      </c>
      <c r="AH106" s="124">
        <v>1999</v>
      </c>
      <c r="AI106" s="100">
        <v>1177</v>
      </c>
      <c r="AJ106" s="100">
        <v>6.2565568999999996</v>
      </c>
      <c r="AK106" s="100">
        <v>6.6083686999999998</v>
      </c>
      <c r="AL106" s="100">
        <v>6.6083686999999998</v>
      </c>
      <c r="AM106" s="100">
        <v>8.1286462999999998</v>
      </c>
      <c r="AN106" s="100">
        <v>3.7496412000000001</v>
      </c>
      <c r="AO106" s="100">
        <v>2.9340244000000002</v>
      </c>
      <c r="AP106" s="100">
        <v>80.091758999999996</v>
      </c>
      <c r="AQ106" s="100">
        <v>82</v>
      </c>
      <c r="AR106" s="100">
        <v>2.2942127999999999</v>
      </c>
      <c r="AS106" s="100">
        <v>0.91879909999999998</v>
      </c>
      <c r="AT106" s="100">
        <v>3232</v>
      </c>
      <c r="AU106" s="100">
        <v>0.18166840000000001</v>
      </c>
      <c r="AV106" s="100">
        <v>0.33655620000000003</v>
      </c>
      <c r="AW106" s="100">
        <v>0.91100820000000005</v>
      </c>
      <c r="AY106" s="124">
        <v>1999</v>
      </c>
    </row>
    <row r="107" spans="2:51" s="92" customFormat="1">
      <c r="B107" s="125">
        <v>2000</v>
      </c>
      <c r="C107" s="100">
        <v>449</v>
      </c>
      <c r="D107" s="100">
        <v>4.7546106999999997</v>
      </c>
      <c r="E107" s="100">
        <v>6.2426145000000002</v>
      </c>
      <c r="F107" s="100">
        <v>6.2426145000000002</v>
      </c>
      <c r="G107" s="100">
        <v>7.6434563999999998</v>
      </c>
      <c r="H107" s="100">
        <v>3.5805991000000001</v>
      </c>
      <c r="I107" s="100">
        <v>2.8327284000000001</v>
      </c>
      <c r="J107" s="100">
        <v>77.469932999999997</v>
      </c>
      <c r="K107" s="100">
        <v>80</v>
      </c>
      <c r="L107" s="100">
        <v>1.8900488</v>
      </c>
      <c r="M107" s="100">
        <v>0.67198469999999999</v>
      </c>
      <c r="N107" s="100">
        <v>1628</v>
      </c>
      <c r="O107" s="100">
        <v>0.18028739999999999</v>
      </c>
      <c r="P107" s="100">
        <v>0.27267989999999998</v>
      </c>
      <c r="R107" s="125">
        <v>2000</v>
      </c>
      <c r="S107" s="100">
        <v>753</v>
      </c>
      <c r="T107" s="100">
        <v>7.8557487999999998</v>
      </c>
      <c r="U107" s="100">
        <v>6.5273190000000003</v>
      </c>
      <c r="V107" s="100">
        <v>6.5273190000000003</v>
      </c>
      <c r="W107" s="100">
        <v>8.0877444999999994</v>
      </c>
      <c r="X107" s="100">
        <v>3.6110768000000002</v>
      </c>
      <c r="Y107" s="100">
        <v>2.7741571999999999</v>
      </c>
      <c r="Z107" s="100">
        <v>82.735724000000005</v>
      </c>
      <c r="AA107" s="100">
        <v>85</v>
      </c>
      <c r="AB107" s="100">
        <v>2.9038602</v>
      </c>
      <c r="AC107" s="100">
        <v>1.2249080999999999</v>
      </c>
      <c r="AD107" s="100">
        <v>1246</v>
      </c>
      <c r="AE107" s="100">
        <v>0.13942779999999999</v>
      </c>
      <c r="AF107" s="100">
        <v>0.37440580000000001</v>
      </c>
      <c r="AH107" s="125">
        <v>2000</v>
      </c>
      <c r="AI107" s="100">
        <v>1202</v>
      </c>
      <c r="AJ107" s="100">
        <v>6.3167403000000002</v>
      </c>
      <c r="AK107" s="100">
        <v>6.4908617</v>
      </c>
      <c r="AL107" s="100">
        <v>6.4908617</v>
      </c>
      <c r="AM107" s="100">
        <v>8.0052702</v>
      </c>
      <c r="AN107" s="100">
        <v>3.6457175999999998</v>
      </c>
      <c r="AO107" s="100">
        <v>2.8382972</v>
      </c>
      <c r="AP107" s="100">
        <v>80.768719000000004</v>
      </c>
      <c r="AQ107" s="100">
        <v>83</v>
      </c>
      <c r="AR107" s="100">
        <v>2.4191438000000001</v>
      </c>
      <c r="AS107" s="100">
        <v>0.9369324</v>
      </c>
      <c r="AT107" s="100">
        <v>2874</v>
      </c>
      <c r="AU107" s="100">
        <v>0.159964</v>
      </c>
      <c r="AV107" s="100">
        <v>0.30908839999999999</v>
      </c>
      <c r="AW107" s="100">
        <v>0.95638259999999997</v>
      </c>
      <c r="AY107" s="125">
        <v>2000</v>
      </c>
    </row>
    <row r="108" spans="2:51">
      <c r="B108" s="124">
        <v>2001</v>
      </c>
      <c r="C108" s="100">
        <v>443</v>
      </c>
      <c r="D108" s="100">
        <v>4.6330062999999999</v>
      </c>
      <c r="E108" s="100">
        <v>5.7929469999999998</v>
      </c>
      <c r="F108" s="100">
        <v>5.7929469999999998</v>
      </c>
      <c r="G108" s="100">
        <v>7.0048352999999999</v>
      </c>
      <c r="H108" s="100">
        <v>3.3716001000000002</v>
      </c>
      <c r="I108" s="100">
        <v>2.6514281999999998</v>
      </c>
      <c r="J108" s="100">
        <v>76.677200999999997</v>
      </c>
      <c r="K108" s="100">
        <v>79</v>
      </c>
      <c r="L108" s="100">
        <v>1.8769596</v>
      </c>
      <c r="M108" s="100">
        <v>0.66282640000000004</v>
      </c>
      <c r="N108" s="100">
        <v>1744</v>
      </c>
      <c r="O108" s="100">
        <v>0.1910761</v>
      </c>
      <c r="P108" s="100">
        <v>0.30010239999999999</v>
      </c>
      <c r="R108" s="124">
        <v>2001</v>
      </c>
      <c r="S108" s="100">
        <v>780</v>
      </c>
      <c r="T108" s="100">
        <v>8.0305780000000002</v>
      </c>
      <c r="U108" s="100">
        <v>6.4361448000000001</v>
      </c>
      <c r="V108" s="100">
        <v>6.4361448000000001</v>
      </c>
      <c r="W108" s="100">
        <v>8.0174491000000003</v>
      </c>
      <c r="X108" s="100">
        <v>3.4998969999999998</v>
      </c>
      <c r="Y108" s="100">
        <v>2.6714036999999999</v>
      </c>
      <c r="Z108" s="100">
        <v>83.752246</v>
      </c>
      <c r="AA108" s="100">
        <v>85</v>
      </c>
      <c r="AB108" s="100">
        <v>3.0321878</v>
      </c>
      <c r="AC108" s="100">
        <v>1.2639971000000001</v>
      </c>
      <c r="AD108" s="100">
        <v>1028</v>
      </c>
      <c r="AE108" s="100">
        <v>0.1137126</v>
      </c>
      <c r="AF108" s="100">
        <v>0.31937670000000001</v>
      </c>
      <c r="AH108" s="124">
        <v>2001</v>
      </c>
      <c r="AI108" s="100">
        <v>1223</v>
      </c>
      <c r="AJ108" s="100">
        <v>6.3451048999999999</v>
      </c>
      <c r="AK108" s="100">
        <v>6.3374321</v>
      </c>
      <c r="AL108" s="100">
        <v>6.3374321</v>
      </c>
      <c r="AM108" s="100">
        <v>7.8093108999999998</v>
      </c>
      <c r="AN108" s="100">
        <v>3.5384069</v>
      </c>
      <c r="AO108" s="100">
        <v>2.7397974</v>
      </c>
      <c r="AP108" s="100">
        <v>81.187398000000002</v>
      </c>
      <c r="AQ108" s="100">
        <v>83</v>
      </c>
      <c r="AR108" s="100">
        <v>2.4794225999999999</v>
      </c>
      <c r="AS108" s="100">
        <v>0.95142519999999997</v>
      </c>
      <c r="AT108" s="100">
        <v>2772</v>
      </c>
      <c r="AU108" s="100">
        <v>0.1525794</v>
      </c>
      <c r="AV108" s="100">
        <v>0.30697269999999999</v>
      </c>
      <c r="AW108" s="100">
        <v>0.9000648</v>
      </c>
      <c r="AY108" s="124">
        <v>2001</v>
      </c>
    </row>
    <row r="109" spans="2:51">
      <c r="B109" s="125">
        <v>2002</v>
      </c>
      <c r="C109" s="100">
        <v>457</v>
      </c>
      <c r="D109" s="100">
        <v>4.7232783999999999</v>
      </c>
      <c r="E109" s="100">
        <v>5.8968875000000001</v>
      </c>
      <c r="F109" s="100">
        <v>5.8968875000000001</v>
      </c>
      <c r="G109" s="100">
        <v>7.2393044</v>
      </c>
      <c r="H109" s="100">
        <v>3.3829201000000002</v>
      </c>
      <c r="I109" s="100">
        <v>2.6868240999999999</v>
      </c>
      <c r="J109" s="100">
        <v>77.789473999999998</v>
      </c>
      <c r="K109" s="100">
        <v>80</v>
      </c>
      <c r="L109" s="100">
        <v>1.9051191999999999</v>
      </c>
      <c r="M109" s="100">
        <v>0.66342449999999997</v>
      </c>
      <c r="N109" s="100">
        <v>1687</v>
      </c>
      <c r="O109" s="100">
        <v>0.182896</v>
      </c>
      <c r="P109" s="100">
        <v>0.29595189999999999</v>
      </c>
      <c r="R109" s="125">
        <v>2002</v>
      </c>
      <c r="S109" s="100">
        <v>896</v>
      </c>
      <c r="T109" s="100">
        <v>9.1244899000000004</v>
      </c>
      <c r="U109" s="100">
        <v>7.1439523999999999</v>
      </c>
      <c r="V109" s="100">
        <v>7.1439523999999999</v>
      </c>
      <c r="W109" s="100">
        <v>8.9472675000000006</v>
      </c>
      <c r="X109" s="100">
        <v>3.8524774000000002</v>
      </c>
      <c r="Y109" s="100">
        <v>2.9805600999999999</v>
      </c>
      <c r="Z109" s="100">
        <v>84.572545000000005</v>
      </c>
      <c r="AA109" s="100">
        <v>86.5</v>
      </c>
      <c r="AB109" s="100">
        <v>3.4060671</v>
      </c>
      <c r="AC109" s="100">
        <v>1.3822468000000001</v>
      </c>
      <c r="AD109" s="100">
        <v>1215</v>
      </c>
      <c r="AE109" s="100">
        <v>0.1330731</v>
      </c>
      <c r="AF109" s="100">
        <v>0.37022480000000002</v>
      </c>
      <c r="AH109" s="125">
        <v>2002</v>
      </c>
      <c r="AI109" s="100">
        <v>1353</v>
      </c>
      <c r="AJ109" s="100">
        <v>6.9401662999999996</v>
      </c>
      <c r="AK109" s="100">
        <v>6.8005347</v>
      </c>
      <c r="AL109" s="100">
        <v>6.8005347</v>
      </c>
      <c r="AM109" s="100">
        <v>8.4645408999999994</v>
      </c>
      <c r="AN109" s="100">
        <v>3.7479865999999999</v>
      </c>
      <c r="AO109" s="100">
        <v>2.9341476000000002</v>
      </c>
      <c r="AP109" s="100">
        <v>82.284762999999998</v>
      </c>
      <c r="AQ109" s="100">
        <v>85</v>
      </c>
      <c r="AR109" s="100">
        <v>2.6901817000000001</v>
      </c>
      <c r="AS109" s="100">
        <v>1.0119141</v>
      </c>
      <c r="AT109" s="100">
        <v>2902</v>
      </c>
      <c r="AU109" s="100">
        <v>0.15811140000000001</v>
      </c>
      <c r="AV109" s="100">
        <v>0.32308920000000002</v>
      </c>
      <c r="AW109" s="100">
        <v>0.82543770000000005</v>
      </c>
      <c r="AY109" s="125">
        <v>2002</v>
      </c>
    </row>
    <row r="110" spans="2:51">
      <c r="B110" s="124">
        <v>2003</v>
      </c>
      <c r="C110" s="100">
        <v>485</v>
      </c>
      <c r="D110" s="100">
        <v>4.9552509999999996</v>
      </c>
      <c r="E110" s="100">
        <v>6.0099938000000002</v>
      </c>
      <c r="F110" s="100">
        <v>6.0099938000000002</v>
      </c>
      <c r="G110" s="100">
        <v>7.3348078000000001</v>
      </c>
      <c r="H110" s="100">
        <v>3.4769161999999998</v>
      </c>
      <c r="I110" s="100">
        <v>2.7435101</v>
      </c>
      <c r="J110" s="100">
        <v>77.369072000000003</v>
      </c>
      <c r="K110" s="100">
        <v>80</v>
      </c>
      <c r="L110" s="100">
        <v>2.0727381999999999</v>
      </c>
      <c r="M110" s="100">
        <v>0.7097907</v>
      </c>
      <c r="N110" s="100">
        <v>1806</v>
      </c>
      <c r="O110" s="100">
        <v>0.19379979999999999</v>
      </c>
      <c r="P110" s="100">
        <v>0.3193453</v>
      </c>
      <c r="R110" s="124">
        <v>2003</v>
      </c>
      <c r="S110" s="100">
        <v>879</v>
      </c>
      <c r="T110" s="100">
        <v>8.8491654999999998</v>
      </c>
      <c r="U110" s="100">
        <v>6.8339255000000003</v>
      </c>
      <c r="V110" s="100">
        <v>6.8339255000000003</v>
      </c>
      <c r="W110" s="100">
        <v>8.5683936000000003</v>
      </c>
      <c r="X110" s="100">
        <v>3.6655338999999998</v>
      </c>
      <c r="Y110" s="100">
        <v>2.8391483000000002</v>
      </c>
      <c r="Z110" s="100">
        <v>84.657565000000005</v>
      </c>
      <c r="AA110" s="100">
        <v>87</v>
      </c>
      <c r="AB110" s="100">
        <v>3.4557319999999998</v>
      </c>
      <c r="AC110" s="100">
        <v>1.3742535</v>
      </c>
      <c r="AD110" s="100">
        <v>1128</v>
      </c>
      <c r="AE110" s="100">
        <v>0.1222454</v>
      </c>
      <c r="AF110" s="100">
        <v>0.35098750000000001</v>
      </c>
      <c r="AH110" s="124">
        <v>2003</v>
      </c>
      <c r="AI110" s="100">
        <v>1364</v>
      </c>
      <c r="AJ110" s="100">
        <v>6.9165771999999999</v>
      </c>
      <c r="AK110" s="100">
        <v>6.6884854999999996</v>
      </c>
      <c r="AL110" s="100">
        <v>6.6884854999999996</v>
      </c>
      <c r="AM110" s="100">
        <v>8.3090454999999999</v>
      </c>
      <c r="AN110" s="100">
        <v>3.6923968</v>
      </c>
      <c r="AO110" s="100">
        <v>2.8882734000000001</v>
      </c>
      <c r="AP110" s="100">
        <v>82.065982000000005</v>
      </c>
      <c r="AQ110" s="100">
        <v>84</v>
      </c>
      <c r="AR110" s="100">
        <v>2.7930787000000001</v>
      </c>
      <c r="AS110" s="100">
        <v>1.0310524999999999</v>
      </c>
      <c r="AT110" s="100">
        <v>2934</v>
      </c>
      <c r="AU110" s="100">
        <v>0.15819920000000001</v>
      </c>
      <c r="AV110" s="100">
        <v>0.33081110000000002</v>
      </c>
      <c r="AW110" s="100">
        <v>0.87943510000000003</v>
      </c>
      <c r="AY110" s="124">
        <v>2003</v>
      </c>
    </row>
    <row r="111" spans="2:51">
      <c r="B111" s="125">
        <v>2004</v>
      </c>
      <c r="C111" s="100">
        <v>503</v>
      </c>
      <c r="D111" s="100">
        <v>5.0828869000000001</v>
      </c>
      <c r="E111" s="100">
        <v>6.2595315999999999</v>
      </c>
      <c r="F111" s="100">
        <v>6.2595315999999999</v>
      </c>
      <c r="G111" s="100">
        <v>7.7593458999999996</v>
      </c>
      <c r="H111" s="100">
        <v>3.4747873999999999</v>
      </c>
      <c r="I111" s="100">
        <v>2.7130871000000001</v>
      </c>
      <c r="J111" s="100">
        <v>80.015905000000004</v>
      </c>
      <c r="K111" s="100">
        <v>82</v>
      </c>
      <c r="L111" s="100">
        <v>2.1944941</v>
      </c>
      <c r="M111" s="100">
        <v>0.73543389999999997</v>
      </c>
      <c r="N111" s="100">
        <v>1244</v>
      </c>
      <c r="O111" s="100">
        <v>0.1321861</v>
      </c>
      <c r="P111" s="100">
        <v>0.2259871</v>
      </c>
      <c r="R111" s="125">
        <v>2004</v>
      </c>
      <c r="S111" s="100">
        <v>837</v>
      </c>
      <c r="T111" s="100">
        <v>8.3393353999999995</v>
      </c>
      <c r="U111" s="100">
        <v>6.3022311000000002</v>
      </c>
      <c r="V111" s="100">
        <v>6.3022311000000002</v>
      </c>
      <c r="W111" s="100">
        <v>7.9372568000000001</v>
      </c>
      <c r="X111" s="100">
        <v>3.340935</v>
      </c>
      <c r="Y111" s="100">
        <v>2.5331518000000002</v>
      </c>
      <c r="Z111" s="100">
        <v>85.174431999999996</v>
      </c>
      <c r="AA111" s="100">
        <v>87</v>
      </c>
      <c r="AB111" s="100">
        <v>3.3864703</v>
      </c>
      <c r="AC111" s="100">
        <v>1.3055075</v>
      </c>
      <c r="AD111" s="100">
        <v>906</v>
      </c>
      <c r="AE111" s="100">
        <v>9.7249000000000002E-2</v>
      </c>
      <c r="AF111" s="100">
        <v>0.28843950000000002</v>
      </c>
      <c r="AH111" s="125">
        <v>2004</v>
      </c>
      <c r="AI111" s="100">
        <v>1340</v>
      </c>
      <c r="AJ111" s="100">
        <v>6.7226141999999998</v>
      </c>
      <c r="AK111" s="100">
        <v>6.3852357</v>
      </c>
      <c r="AL111" s="100">
        <v>6.3852357</v>
      </c>
      <c r="AM111" s="100">
        <v>7.9898122000000003</v>
      </c>
      <c r="AN111" s="100">
        <v>3.4547186999999999</v>
      </c>
      <c r="AO111" s="100">
        <v>2.6593308000000002</v>
      </c>
      <c r="AP111" s="100">
        <v>83.238060000000004</v>
      </c>
      <c r="AQ111" s="100">
        <v>85</v>
      </c>
      <c r="AR111" s="100">
        <v>2.8129395000000001</v>
      </c>
      <c r="AS111" s="100">
        <v>1.0112597000000001</v>
      </c>
      <c r="AT111" s="100">
        <v>2150</v>
      </c>
      <c r="AU111" s="100">
        <v>0.1148058</v>
      </c>
      <c r="AV111" s="100">
        <v>0.24867619999999999</v>
      </c>
      <c r="AW111" s="100">
        <v>0.99322469999999996</v>
      </c>
      <c r="AY111" s="125">
        <v>2004</v>
      </c>
    </row>
    <row r="112" spans="2:51">
      <c r="B112" s="124">
        <v>2005</v>
      </c>
      <c r="C112" s="100">
        <v>508</v>
      </c>
      <c r="D112" s="100">
        <v>5.0700459999999996</v>
      </c>
      <c r="E112" s="100">
        <v>6.0539655999999997</v>
      </c>
      <c r="F112" s="100">
        <v>6.0539655999999997</v>
      </c>
      <c r="G112" s="100">
        <v>7.5182351000000001</v>
      </c>
      <c r="H112" s="100">
        <v>3.3610449999999998</v>
      </c>
      <c r="I112" s="100">
        <v>2.6167704000000001</v>
      </c>
      <c r="J112" s="100">
        <v>79.944882000000007</v>
      </c>
      <c r="K112" s="100">
        <v>82.5</v>
      </c>
      <c r="L112" s="100">
        <v>2.3136130000000001</v>
      </c>
      <c r="M112" s="100">
        <v>0.75549140000000004</v>
      </c>
      <c r="N112" s="100">
        <v>1421</v>
      </c>
      <c r="O112" s="100">
        <v>0.1493022</v>
      </c>
      <c r="P112" s="100">
        <v>0.25759369999999998</v>
      </c>
      <c r="R112" s="124">
        <v>2005</v>
      </c>
      <c r="S112" s="100">
        <v>937</v>
      </c>
      <c r="T112" s="100">
        <v>9.2249733000000003</v>
      </c>
      <c r="U112" s="100">
        <v>6.7975212999999997</v>
      </c>
      <c r="V112" s="100">
        <v>6.7975212999999997</v>
      </c>
      <c r="W112" s="100">
        <v>8.5758851000000007</v>
      </c>
      <c r="X112" s="100">
        <v>3.5768051999999999</v>
      </c>
      <c r="Y112" s="100">
        <v>2.7391361999999999</v>
      </c>
      <c r="Z112" s="100">
        <v>86.075855000000004</v>
      </c>
      <c r="AA112" s="100">
        <v>88</v>
      </c>
      <c r="AB112" s="100">
        <v>3.8755842</v>
      </c>
      <c r="AC112" s="100">
        <v>1.4762181999999999</v>
      </c>
      <c r="AD112" s="100">
        <v>834</v>
      </c>
      <c r="AE112" s="100">
        <v>8.8522600000000007E-2</v>
      </c>
      <c r="AF112" s="100">
        <v>0.26551459999999999</v>
      </c>
      <c r="AH112" s="124">
        <v>2005</v>
      </c>
      <c r="AI112" s="100">
        <v>1445</v>
      </c>
      <c r="AJ112" s="100">
        <v>7.1616749999999998</v>
      </c>
      <c r="AK112" s="100">
        <v>6.6202709000000004</v>
      </c>
      <c r="AL112" s="100">
        <v>6.6202709000000004</v>
      </c>
      <c r="AM112" s="100">
        <v>8.3063091999999994</v>
      </c>
      <c r="AN112" s="100">
        <v>3.5582796999999999</v>
      </c>
      <c r="AO112" s="100">
        <v>2.7487786000000001</v>
      </c>
      <c r="AP112" s="100">
        <v>83.918975000000003</v>
      </c>
      <c r="AQ112" s="100">
        <v>86</v>
      </c>
      <c r="AR112" s="100">
        <v>3.1321802000000001</v>
      </c>
      <c r="AS112" s="100">
        <v>1.1054668999999999</v>
      </c>
      <c r="AT112" s="100">
        <v>2255</v>
      </c>
      <c r="AU112" s="100">
        <v>0.1190669</v>
      </c>
      <c r="AV112" s="100">
        <v>0.26046750000000002</v>
      </c>
      <c r="AW112" s="100">
        <v>0.89061369999999995</v>
      </c>
      <c r="AY112" s="124">
        <v>2005</v>
      </c>
    </row>
    <row r="113" spans="2:51">
      <c r="B113" s="124">
        <v>2006</v>
      </c>
      <c r="C113" s="100">
        <v>519</v>
      </c>
      <c r="D113" s="100">
        <v>5.1085573000000002</v>
      </c>
      <c r="E113" s="100">
        <v>5.9002644000000002</v>
      </c>
      <c r="F113" s="100">
        <v>5.9002644000000002</v>
      </c>
      <c r="G113" s="100">
        <v>7.3238199000000002</v>
      </c>
      <c r="H113" s="100">
        <v>3.2765689</v>
      </c>
      <c r="I113" s="100">
        <v>2.5196298000000001</v>
      </c>
      <c r="J113" s="100">
        <v>80.003854000000004</v>
      </c>
      <c r="K113" s="100">
        <v>82</v>
      </c>
      <c r="L113" s="100">
        <v>2.3895027999999998</v>
      </c>
      <c r="M113" s="100">
        <v>0.75704530000000003</v>
      </c>
      <c r="N113" s="100">
        <v>1426</v>
      </c>
      <c r="O113" s="100">
        <v>0.14789840000000001</v>
      </c>
      <c r="P113" s="100">
        <v>0.26310739999999999</v>
      </c>
      <c r="R113" s="124">
        <v>2006</v>
      </c>
      <c r="S113" s="100">
        <v>981</v>
      </c>
      <c r="T113" s="100">
        <v>9.5320993000000005</v>
      </c>
      <c r="U113" s="100">
        <v>6.8470314999999999</v>
      </c>
      <c r="V113" s="100">
        <v>6.8470314999999999</v>
      </c>
      <c r="W113" s="100">
        <v>8.6434628999999994</v>
      </c>
      <c r="X113" s="100">
        <v>3.5490900000000001</v>
      </c>
      <c r="Y113" s="100">
        <v>2.6889075</v>
      </c>
      <c r="Z113" s="100">
        <v>86.454638000000003</v>
      </c>
      <c r="AA113" s="100">
        <v>88</v>
      </c>
      <c r="AB113" s="100">
        <v>4.0547243000000002</v>
      </c>
      <c r="AC113" s="100">
        <v>1.5049935999999999</v>
      </c>
      <c r="AD113" s="100">
        <v>770</v>
      </c>
      <c r="AE113" s="100">
        <v>8.06925E-2</v>
      </c>
      <c r="AF113" s="100">
        <v>0.24632589999999999</v>
      </c>
      <c r="AH113" s="124">
        <v>2006</v>
      </c>
      <c r="AI113" s="100">
        <v>1500</v>
      </c>
      <c r="AJ113" s="100">
        <v>7.3346169000000003</v>
      </c>
      <c r="AK113" s="100">
        <v>6.6170982</v>
      </c>
      <c r="AL113" s="100">
        <v>6.6170982</v>
      </c>
      <c r="AM113" s="100">
        <v>8.3079955999999999</v>
      </c>
      <c r="AN113" s="100">
        <v>3.5239294000000001</v>
      </c>
      <c r="AO113" s="100">
        <v>2.6941343</v>
      </c>
      <c r="AP113" s="100">
        <v>84.222667000000001</v>
      </c>
      <c r="AQ113" s="100">
        <v>86</v>
      </c>
      <c r="AR113" s="100">
        <v>3.2669774</v>
      </c>
      <c r="AS113" s="100">
        <v>1.1215876</v>
      </c>
      <c r="AT113" s="100">
        <v>2196</v>
      </c>
      <c r="AU113" s="100">
        <v>0.1144695</v>
      </c>
      <c r="AV113" s="100">
        <v>0.2569689</v>
      </c>
      <c r="AW113" s="100">
        <v>0.86172590000000004</v>
      </c>
      <c r="AY113" s="124">
        <v>2006</v>
      </c>
    </row>
    <row r="114" spans="2:51">
      <c r="B114" s="124">
        <v>2007</v>
      </c>
      <c r="C114" s="100">
        <v>556</v>
      </c>
      <c r="D114" s="100">
        <v>5.3700941000000002</v>
      </c>
      <c r="E114" s="100">
        <v>6.1054003999999997</v>
      </c>
      <c r="F114" s="100">
        <v>6.1054003999999997</v>
      </c>
      <c r="G114" s="100">
        <v>7.5996711000000001</v>
      </c>
      <c r="H114" s="100">
        <v>3.3691013000000001</v>
      </c>
      <c r="I114" s="100">
        <v>2.6246966999999999</v>
      </c>
      <c r="J114" s="100">
        <v>80.562950000000001</v>
      </c>
      <c r="K114" s="100">
        <v>84</v>
      </c>
      <c r="L114" s="100">
        <v>2.4955117000000002</v>
      </c>
      <c r="M114" s="100">
        <v>0.78788139999999995</v>
      </c>
      <c r="N114" s="100">
        <v>1572</v>
      </c>
      <c r="O114" s="100">
        <v>0.1600625</v>
      </c>
      <c r="P114" s="100">
        <v>0.28704360000000001</v>
      </c>
      <c r="R114" s="124">
        <v>2007</v>
      </c>
      <c r="S114" s="100">
        <v>1084</v>
      </c>
      <c r="T114" s="100">
        <v>10.349451</v>
      </c>
      <c r="U114" s="100">
        <v>7.2663969000000002</v>
      </c>
      <c r="V114" s="100">
        <v>7.2663969000000002</v>
      </c>
      <c r="W114" s="100">
        <v>9.2029502000000001</v>
      </c>
      <c r="X114" s="100">
        <v>3.7610920999999999</v>
      </c>
      <c r="Y114" s="100">
        <v>2.8387859999999998</v>
      </c>
      <c r="Z114" s="100">
        <v>86.612545999999995</v>
      </c>
      <c r="AA114" s="100">
        <v>88</v>
      </c>
      <c r="AB114" s="100">
        <v>4.3925764000000003</v>
      </c>
      <c r="AC114" s="100">
        <v>1.6110574</v>
      </c>
      <c r="AD114" s="100">
        <v>717</v>
      </c>
      <c r="AE114" s="100">
        <v>7.3835799999999993E-2</v>
      </c>
      <c r="AF114" s="100">
        <v>0.22229389999999999</v>
      </c>
      <c r="AH114" s="124">
        <v>2007</v>
      </c>
      <c r="AI114" s="100">
        <v>1640</v>
      </c>
      <c r="AJ114" s="100">
        <v>7.8741586999999997</v>
      </c>
      <c r="AK114" s="100">
        <v>6.9296933999999997</v>
      </c>
      <c r="AL114" s="100">
        <v>6.9296933999999997</v>
      </c>
      <c r="AM114" s="100">
        <v>8.7240591999999992</v>
      </c>
      <c r="AN114" s="100">
        <v>3.6789170000000002</v>
      </c>
      <c r="AO114" s="100">
        <v>2.8193199999999998</v>
      </c>
      <c r="AP114" s="100">
        <v>84.561584999999994</v>
      </c>
      <c r="AQ114" s="100">
        <v>86</v>
      </c>
      <c r="AR114" s="100">
        <v>3.4924826000000002</v>
      </c>
      <c r="AS114" s="100">
        <v>1.1896644000000001</v>
      </c>
      <c r="AT114" s="100">
        <v>2289</v>
      </c>
      <c r="AU114" s="100">
        <v>0.1171929</v>
      </c>
      <c r="AV114" s="100">
        <v>0.26304359999999999</v>
      </c>
      <c r="AW114" s="100">
        <v>0.84022390000000002</v>
      </c>
      <c r="AY114" s="124">
        <v>2007</v>
      </c>
    </row>
    <row r="115" spans="2:51">
      <c r="B115" s="124">
        <v>2008</v>
      </c>
      <c r="C115" s="100">
        <v>628</v>
      </c>
      <c r="D115" s="100">
        <v>5.9401941999999996</v>
      </c>
      <c r="E115" s="100">
        <v>6.5924940999999997</v>
      </c>
      <c r="F115" s="100">
        <v>6.5924940999999997</v>
      </c>
      <c r="G115" s="100">
        <v>8.1252750999999996</v>
      </c>
      <c r="H115" s="100">
        <v>3.7133520999999998</v>
      </c>
      <c r="I115" s="100">
        <v>2.9053176000000001</v>
      </c>
      <c r="J115" s="100">
        <v>79.641720000000007</v>
      </c>
      <c r="K115" s="100">
        <v>83</v>
      </c>
      <c r="L115" s="100">
        <v>2.7424778000000001</v>
      </c>
      <c r="M115" s="100">
        <v>0.85386410000000001</v>
      </c>
      <c r="N115" s="100">
        <v>2042</v>
      </c>
      <c r="O115" s="100">
        <v>0.20364789999999999</v>
      </c>
      <c r="P115" s="100">
        <v>0.36535859999999998</v>
      </c>
      <c r="R115" s="124">
        <v>2008</v>
      </c>
      <c r="S115" s="100">
        <v>1205</v>
      </c>
      <c r="T115" s="100">
        <v>11.285779</v>
      </c>
      <c r="U115" s="100">
        <v>7.7834000999999997</v>
      </c>
      <c r="V115" s="100">
        <v>7.7834000999999997</v>
      </c>
      <c r="W115" s="100">
        <v>9.8881379000000003</v>
      </c>
      <c r="X115" s="100">
        <v>4.0150031999999998</v>
      </c>
      <c r="Y115" s="100">
        <v>3.0371313</v>
      </c>
      <c r="Z115" s="100">
        <v>87.060580999999999</v>
      </c>
      <c r="AA115" s="100">
        <v>88</v>
      </c>
      <c r="AB115" s="100">
        <v>4.6752541000000001</v>
      </c>
      <c r="AC115" s="100">
        <v>1.7116963999999999</v>
      </c>
      <c r="AD115" s="100">
        <v>829</v>
      </c>
      <c r="AE115" s="100">
        <v>8.3720799999999998E-2</v>
      </c>
      <c r="AF115" s="100">
        <v>0.25890229999999997</v>
      </c>
      <c r="AH115" s="124">
        <v>2008</v>
      </c>
      <c r="AI115" s="100">
        <v>1833</v>
      </c>
      <c r="AJ115" s="100">
        <v>8.6262074999999996</v>
      </c>
      <c r="AK115" s="100">
        <v>7.4946497000000001</v>
      </c>
      <c r="AL115" s="100">
        <v>7.4946497000000001</v>
      </c>
      <c r="AM115" s="100">
        <v>9.4151843</v>
      </c>
      <c r="AN115" s="100">
        <v>4.0055386999999998</v>
      </c>
      <c r="AO115" s="100">
        <v>3.0804616</v>
      </c>
      <c r="AP115" s="100">
        <v>84.518822</v>
      </c>
      <c r="AQ115" s="100">
        <v>87</v>
      </c>
      <c r="AR115" s="100">
        <v>3.7659482999999998</v>
      </c>
      <c r="AS115" s="100">
        <v>1.2733942</v>
      </c>
      <c r="AT115" s="100">
        <v>2871</v>
      </c>
      <c r="AU115" s="100">
        <v>0.14406089999999999</v>
      </c>
      <c r="AV115" s="100">
        <v>0.32658359999999997</v>
      </c>
      <c r="AW115" s="100">
        <v>0.84699409999999997</v>
      </c>
      <c r="AY115" s="124">
        <v>2008</v>
      </c>
    </row>
    <row r="116" spans="2:51">
      <c r="B116" s="124">
        <v>2009</v>
      </c>
      <c r="C116" s="100">
        <v>630</v>
      </c>
      <c r="D116" s="100">
        <v>5.8329028999999997</v>
      </c>
      <c r="E116" s="100">
        <v>6.3882529999999997</v>
      </c>
      <c r="F116" s="100">
        <v>6.3882529999999997</v>
      </c>
      <c r="G116" s="100">
        <v>7.9070080000000003</v>
      </c>
      <c r="H116" s="100">
        <v>3.5635381000000002</v>
      </c>
      <c r="I116" s="100">
        <v>2.7952854999999999</v>
      </c>
      <c r="J116" s="100">
        <v>80.303174999999996</v>
      </c>
      <c r="K116" s="100">
        <v>83</v>
      </c>
      <c r="L116" s="100">
        <v>2.8645478</v>
      </c>
      <c r="M116" s="100">
        <v>0.87112829999999997</v>
      </c>
      <c r="N116" s="100">
        <v>1833</v>
      </c>
      <c r="O116" s="100">
        <v>0.17894650000000001</v>
      </c>
      <c r="P116" s="100">
        <v>0.32597389999999998</v>
      </c>
      <c r="R116" s="124">
        <v>2009</v>
      </c>
      <c r="S116" s="100">
        <v>1215</v>
      </c>
      <c r="T116" s="100">
        <v>11.156148</v>
      </c>
      <c r="U116" s="100">
        <v>7.6287383000000002</v>
      </c>
      <c r="V116" s="100">
        <v>7.6287383000000002</v>
      </c>
      <c r="W116" s="100">
        <v>9.6683673999999993</v>
      </c>
      <c r="X116" s="100">
        <v>3.9535328000000001</v>
      </c>
      <c r="Y116" s="100">
        <v>3.0128347</v>
      </c>
      <c r="Z116" s="100">
        <v>86.729218000000003</v>
      </c>
      <c r="AA116" s="100">
        <v>88</v>
      </c>
      <c r="AB116" s="100">
        <v>5.0227367000000003</v>
      </c>
      <c r="AC116" s="100">
        <v>1.7752775999999999</v>
      </c>
      <c r="AD116" s="100">
        <v>1019</v>
      </c>
      <c r="AE116" s="100">
        <v>0.1008515</v>
      </c>
      <c r="AF116" s="100">
        <v>0.31107380000000001</v>
      </c>
      <c r="AH116" s="124">
        <v>2009</v>
      </c>
      <c r="AI116" s="100">
        <v>1845</v>
      </c>
      <c r="AJ116" s="100">
        <v>8.5055759000000002</v>
      </c>
      <c r="AK116" s="100">
        <v>7.2897806999999997</v>
      </c>
      <c r="AL116" s="100">
        <v>7.2897806999999997</v>
      </c>
      <c r="AM116" s="100">
        <v>9.1622549000000006</v>
      </c>
      <c r="AN116" s="100">
        <v>3.8882298999999998</v>
      </c>
      <c r="AO116" s="100">
        <v>3.0051920999999999</v>
      </c>
      <c r="AP116" s="100">
        <v>84.534959000000001</v>
      </c>
      <c r="AQ116" s="100">
        <v>87</v>
      </c>
      <c r="AR116" s="100">
        <v>3.9949764999999999</v>
      </c>
      <c r="AS116" s="100">
        <v>1.3107416999999999</v>
      </c>
      <c r="AT116" s="100">
        <v>2852</v>
      </c>
      <c r="AU116" s="100">
        <v>0.1401664</v>
      </c>
      <c r="AV116" s="100">
        <v>0.32048900000000002</v>
      </c>
      <c r="AW116" s="100">
        <v>0.8373931</v>
      </c>
      <c r="AY116" s="124">
        <v>2009</v>
      </c>
    </row>
    <row r="117" spans="2:51">
      <c r="B117" s="124">
        <v>2010</v>
      </c>
      <c r="C117" s="100">
        <v>561</v>
      </c>
      <c r="D117" s="100">
        <v>5.1149585000000002</v>
      </c>
      <c r="E117" s="100">
        <v>5.4373575000000001</v>
      </c>
      <c r="F117" s="100">
        <v>5.4373575000000001</v>
      </c>
      <c r="G117" s="100">
        <v>6.7404732000000003</v>
      </c>
      <c r="H117" s="100">
        <v>3.0629553999999999</v>
      </c>
      <c r="I117" s="100">
        <v>2.4349881</v>
      </c>
      <c r="J117" s="100">
        <v>79.941175999999999</v>
      </c>
      <c r="K117" s="100">
        <v>83</v>
      </c>
      <c r="L117" s="100">
        <v>2.5943396000000001</v>
      </c>
      <c r="M117" s="100">
        <v>0.76343150000000004</v>
      </c>
      <c r="N117" s="100">
        <v>1853</v>
      </c>
      <c r="O117" s="100">
        <v>0.17823900000000001</v>
      </c>
      <c r="P117" s="100">
        <v>0.33095669999999999</v>
      </c>
      <c r="R117" s="124">
        <v>2010</v>
      </c>
      <c r="S117" s="100">
        <v>1171</v>
      </c>
      <c r="T117" s="100">
        <v>10.583952999999999</v>
      </c>
      <c r="U117" s="100">
        <v>7.0223883000000002</v>
      </c>
      <c r="V117" s="100">
        <v>7.0223883000000002</v>
      </c>
      <c r="W117" s="100">
        <v>8.9552815999999993</v>
      </c>
      <c r="X117" s="100">
        <v>3.6486048000000002</v>
      </c>
      <c r="Y117" s="100">
        <v>2.8210272000000001</v>
      </c>
      <c r="Z117" s="100">
        <v>87.234842</v>
      </c>
      <c r="AA117" s="100">
        <v>89</v>
      </c>
      <c r="AB117" s="100">
        <v>4.9043011999999999</v>
      </c>
      <c r="AC117" s="100">
        <v>1.6731201</v>
      </c>
      <c r="AD117" s="100">
        <v>1014</v>
      </c>
      <c r="AE117" s="100">
        <v>9.8809099999999997E-2</v>
      </c>
      <c r="AF117" s="100">
        <v>0.31649319999999997</v>
      </c>
      <c r="AH117" s="124">
        <v>2010</v>
      </c>
      <c r="AI117" s="100">
        <v>1732</v>
      </c>
      <c r="AJ117" s="100">
        <v>7.8613818999999996</v>
      </c>
      <c r="AK117" s="100">
        <v>6.5387281000000002</v>
      </c>
      <c r="AL117" s="100">
        <v>6.5387281000000002</v>
      </c>
      <c r="AM117" s="100">
        <v>8.2584567999999994</v>
      </c>
      <c r="AN117" s="100">
        <v>3.4985110000000001</v>
      </c>
      <c r="AO117" s="100">
        <v>2.7393651000000001</v>
      </c>
      <c r="AP117" s="100">
        <v>84.872401999999994</v>
      </c>
      <c r="AQ117" s="100">
        <v>87</v>
      </c>
      <c r="AR117" s="100">
        <v>3.8065096999999999</v>
      </c>
      <c r="AS117" s="100">
        <v>1.2071958</v>
      </c>
      <c r="AT117" s="100">
        <v>2867</v>
      </c>
      <c r="AU117" s="100">
        <v>0.1387816</v>
      </c>
      <c r="AV117" s="100">
        <v>0.3256926</v>
      </c>
      <c r="AW117" s="100">
        <v>0.77428889999999995</v>
      </c>
      <c r="AY117" s="124">
        <v>2010</v>
      </c>
    </row>
    <row r="118" spans="2:51">
      <c r="B118" s="124">
        <v>2011</v>
      </c>
      <c r="C118" s="100">
        <v>602</v>
      </c>
      <c r="D118" s="100">
        <v>5.4145289999999999</v>
      </c>
      <c r="E118" s="100">
        <v>5.6846984999999997</v>
      </c>
      <c r="F118" s="100">
        <v>5.6846984999999997</v>
      </c>
      <c r="G118" s="100">
        <v>7.0944520999999998</v>
      </c>
      <c r="H118" s="100">
        <v>3.0902964000000002</v>
      </c>
      <c r="I118" s="100">
        <v>2.3991224</v>
      </c>
      <c r="J118" s="100">
        <v>82.093023000000002</v>
      </c>
      <c r="K118" s="100">
        <v>85</v>
      </c>
      <c r="L118" s="100">
        <v>2.7514968999999998</v>
      </c>
      <c r="M118" s="100">
        <v>0.79915040000000004</v>
      </c>
      <c r="N118" s="100">
        <v>1394</v>
      </c>
      <c r="O118" s="100">
        <v>0.13238140000000001</v>
      </c>
      <c r="P118" s="100">
        <v>0.25639230000000002</v>
      </c>
      <c r="R118" s="124">
        <v>2011</v>
      </c>
      <c r="S118" s="100">
        <v>1203</v>
      </c>
      <c r="T118" s="100">
        <v>10.720215</v>
      </c>
      <c r="U118" s="100">
        <v>6.9912633</v>
      </c>
      <c r="V118" s="100">
        <v>6.9912633</v>
      </c>
      <c r="W118" s="100">
        <v>8.9075241999999992</v>
      </c>
      <c r="X118" s="100">
        <v>3.615548</v>
      </c>
      <c r="Y118" s="100">
        <v>2.7761092999999999</v>
      </c>
      <c r="Z118" s="100">
        <v>87.551122000000007</v>
      </c>
      <c r="AA118" s="100">
        <v>89</v>
      </c>
      <c r="AB118" s="100">
        <v>5.0635574999999999</v>
      </c>
      <c r="AC118" s="100">
        <v>1.6801207</v>
      </c>
      <c r="AD118" s="100">
        <v>1010</v>
      </c>
      <c r="AE118" s="100">
        <v>9.7079299999999993E-2</v>
      </c>
      <c r="AF118" s="100">
        <v>0.30889309999999998</v>
      </c>
      <c r="AH118" s="124">
        <v>2011</v>
      </c>
      <c r="AI118" s="100">
        <v>1805</v>
      </c>
      <c r="AJ118" s="100">
        <v>8.0796690000000009</v>
      </c>
      <c r="AK118" s="100">
        <v>6.5749320999999998</v>
      </c>
      <c r="AL118" s="100">
        <v>6.5749320999999998</v>
      </c>
      <c r="AM118" s="100">
        <v>8.3166832999999993</v>
      </c>
      <c r="AN118" s="100">
        <v>3.4623835999999999</v>
      </c>
      <c r="AO118" s="100">
        <v>2.6726236999999999</v>
      </c>
      <c r="AP118" s="100">
        <v>85.730748000000006</v>
      </c>
      <c r="AQ118" s="100">
        <v>88</v>
      </c>
      <c r="AR118" s="100">
        <v>3.9551240999999999</v>
      </c>
      <c r="AS118" s="100">
        <v>1.2284594</v>
      </c>
      <c r="AT118" s="100">
        <v>2404</v>
      </c>
      <c r="AU118" s="100">
        <v>0.11483690000000001</v>
      </c>
      <c r="AV118" s="100">
        <v>0.27610859999999998</v>
      </c>
      <c r="AW118" s="100">
        <v>0.81311460000000002</v>
      </c>
      <c r="AY118" s="124">
        <v>2011</v>
      </c>
    </row>
    <row r="119" spans="2:51">
      <c r="B119" s="124">
        <v>2012</v>
      </c>
      <c r="C119" s="100">
        <v>664</v>
      </c>
      <c r="D119" s="100">
        <v>5.8694457</v>
      </c>
      <c r="E119" s="100">
        <v>5.974926</v>
      </c>
      <c r="F119" s="100">
        <v>5.974926</v>
      </c>
      <c r="G119" s="100">
        <v>7.3979796999999996</v>
      </c>
      <c r="H119" s="100">
        <v>3.3581158000000002</v>
      </c>
      <c r="I119" s="100">
        <v>2.6451663999999999</v>
      </c>
      <c r="J119" s="100">
        <v>80.496988000000002</v>
      </c>
      <c r="K119" s="100">
        <v>84</v>
      </c>
      <c r="L119" s="100">
        <v>3.1597982</v>
      </c>
      <c r="M119" s="100">
        <v>0.88777170000000005</v>
      </c>
      <c r="N119" s="100">
        <v>2166</v>
      </c>
      <c r="O119" s="100">
        <v>0.20231679999999999</v>
      </c>
      <c r="P119" s="100">
        <v>0.40957339999999998</v>
      </c>
      <c r="R119" s="124">
        <v>2012</v>
      </c>
      <c r="S119" s="100">
        <v>1197</v>
      </c>
      <c r="T119" s="100">
        <v>10.485806</v>
      </c>
      <c r="U119" s="100">
        <v>6.7404200000000003</v>
      </c>
      <c r="V119" s="100">
        <v>6.7404200000000003</v>
      </c>
      <c r="W119" s="100">
        <v>8.5969914000000003</v>
      </c>
      <c r="X119" s="100">
        <v>3.4594735000000001</v>
      </c>
      <c r="Y119" s="100">
        <v>2.6441183000000001</v>
      </c>
      <c r="Z119" s="100">
        <v>87.920635000000004</v>
      </c>
      <c r="AA119" s="100">
        <v>90</v>
      </c>
      <c r="AB119" s="100">
        <v>5.1989229000000003</v>
      </c>
      <c r="AC119" s="100">
        <v>1.6555101000000001</v>
      </c>
      <c r="AD119" s="100">
        <v>893</v>
      </c>
      <c r="AE119" s="100">
        <v>8.4378099999999998E-2</v>
      </c>
      <c r="AF119" s="100">
        <v>0.2794835</v>
      </c>
      <c r="AH119" s="124">
        <v>2012</v>
      </c>
      <c r="AI119" s="100">
        <v>1861</v>
      </c>
      <c r="AJ119" s="100">
        <v>8.1880465000000004</v>
      </c>
      <c r="AK119" s="100">
        <v>6.5830608000000002</v>
      </c>
      <c r="AL119" s="100">
        <v>6.5830608000000002</v>
      </c>
      <c r="AM119" s="100">
        <v>8.2986868999999999</v>
      </c>
      <c r="AN119" s="100">
        <v>3.5112670000000001</v>
      </c>
      <c r="AO119" s="100">
        <v>2.7255493999999998</v>
      </c>
      <c r="AP119" s="100">
        <v>85.271896999999996</v>
      </c>
      <c r="AQ119" s="100">
        <v>88</v>
      </c>
      <c r="AR119" s="100">
        <v>4.2258958</v>
      </c>
      <c r="AS119" s="100">
        <v>1.2651429999999999</v>
      </c>
      <c r="AT119" s="100">
        <v>3059</v>
      </c>
      <c r="AU119" s="100">
        <v>0.14368729999999999</v>
      </c>
      <c r="AV119" s="100">
        <v>0.3605776</v>
      </c>
      <c r="AW119" s="100">
        <v>0.88643229999999995</v>
      </c>
      <c r="AY119" s="124">
        <v>2012</v>
      </c>
    </row>
    <row r="120" spans="2:51">
      <c r="B120" s="124">
        <v>2013</v>
      </c>
      <c r="C120" s="100">
        <v>764</v>
      </c>
      <c r="D120" s="100">
        <v>6.6402523000000002</v>
      </c>
      <c r="E120" s="100">
        <v>6.5779256999999998</v>
      </c>
      <c r="F120" s="100">
        <v>6.5779256999999998</v>
      </c>
      <c r="G120" s="100">
        <v>8.1067532999999994</v>
      </c>
      <c r="H120" s="100">
        <v>3.7466933</v>
      </c>
      <c r="I120" s="100">
        <v>2.9619672000000001</v>
      </c>
      <c r="J120" s="100">
        <v>79.835078999999993</v>
      </c>
      <c r="K120" s="100">
        <v>83</v>
      </c>
      <c r="L120" s="100">
        <v>3.6186235999999998</v>
      </c>
      <c r="M120" s="100">
        <v>1.0081549999999999</v>
      </c>
      <c r="N120" s="100">
        <v>2505</v>
      </c>
      <c r="O120" s="100">
        <v>0.2302747</v>
      </c>
      <c r="P120" s="100">
        <v>0.46787190000000001</v>
      </c>
      <c r="R120" s="124">
        <v>2013</v>
      </c>
      <c r="S120" s="100">
        <v>1387</v>
      </c>
      <c r="T120" s="100">
        <v>11.944781000000001</v>
      </c>
      <c r="U120" s="100">
        <v>7.6511791999999996</v>
      </c>
      <c r="V120" s="100">
        <v>7.6511791999999996</v>
      </c>
      <c r="W120" s="100">
        <v>9.7368533999999993</v>
      </c>
      <c r="X120" s="100">
        <v>3.9379000999999998</v>
      </c>
      <c r="Y120" s="100">
        <v>3.0085396000000002</v>
      </c>
      <c r="Z120" s="100">
        <v>87.452776</v>
      </c>
      <c r="AA120" s="100">
        <v>89</v>
      </c>
      <c r="AB120" s="100">
        <v>6.1660887000000004</v>
      </c>
      <c r="AC120" s="100">
        <v>1.9291754999999999</v>
      </c>
      <c r="AD120" s="100">
        <v>1032</v>
      </c>
      <c r="AE120" s="100">
        <v>9.58735E-2</v>
      </c>
      <c r="AF120" s="100">
        <v>0.31693579999999999</v>
      </c>
      <c r="AH120" s="124">
        <v>2013</v>
      </c>
      <c r="AI120" s="100">
        <v>2151</v>
      </c>
      <c r="AJ120" s="100">
        <v>9.3046985000000006</v>
      </c>
      <c r="AK120" s="100">
        <v>7.3981079999999997</v>
      </c>
      <c r="AL120" s="100">
        <v>7.3981079999999997</v>
      </c>
      <c r="AM120" s="100">
        <v>9.3006116999999993</v>
      </c>
      <c r="AN120" s="100">
        <v>3.9713340000000001</v>
      </c>
      <c r="AO120" s="100">
        <v>3.0875300999999999</v>
      </c>
      <c r="AP120" s="100">
        <v>84.747094000000004</v>
      </c>
      <c r="AQ120" s="100">
        <v>87</v>
      </c>
      <c r="AR120" s="100">
        <v>4.9326942999999996</v>
      </c>
      <c r="AS120" s="100">
        <v>1.4565474</v>
      </c>
      <c r="AT120" s="100">
        <v>3537</v>
      </c>
      <c r="AU120" s="100">
        <v>0.1634284</v>
      </c>
      <c r="AV120" s="100">
        <v>0.41079139999999997</v>
      </c>
      <c r="AW120" s="100">
        <v>0.85972700000000002</v>
      </c>
      <c r="AY120" s="124">
        <v>2013</v>
      </c>
    </row>
    <row r="121" spans="2:51">
      <c r="B121" s="124">
        <v>2014</v>
      </c>
      <c r="C121" s="100">
        <v>797</v>
      </c>
      <c r="D121" s="100">
        <v>6.8303798000000002</v>
      </c>
      <c r="E121" s="100">
        <v>6.5956728</v>
      </c>
      <c r="F121" s="100">
        <v>6.5956728</v>
      </c>
      <c r="G121" s="100">
        <v>8.2066823000000007</v>
      </c>
      <c r="H121" s="100">
        <v>3.6951344000000002</v>
      </c>
      <c r="I121" s="100">
        <v>2.9156987999999999</v>
      </c>
      <c r="J121" s="100">
        <v>81.123115999999996</v>
      </c>
      <c r="K121" s="100">
        <v>84</v>
      </c>
      <c r="L121" s="100">
        <v>3.6841862000000001</v>
      </c>
      <c r="M121" s="100">
        <v>1.0173471999999999</v>
      </c>
      <c r="N121" s="100">
        <v>2213</v>
      </c>
      <c r="O121" s="100">
        <v>0.20084340000000001</v>
      </c>
      <c r="P121" s="100">
        <v>0.40440179999999998</v>
      </c>
      <c r="R121" s="124">
        <v>2014</v>
      </c>
      <c r="S121" s="100">
        <v>1428</v>
      </c>
      <c r="T121" s="100">
        <v>12.109662999999999</v>
      </c>
      <c r="U121" s="100">
        <v>7.6515335999999996</v>
      </c>
      <c r="V121" s="100">
        <v>7.6515335999999996</v>
      </c>
      <c r="W121" s="100">
        <v>9.7553794000000007</v>
      </c>
      <c r="X121" s="100">
        <v>3.9391224</v>
      </c>
      <c r="Y121" s="100">
        <v>3.0097171</v>
      </c>
      <c r="Z121" s="100">
        <v>87.750525999999994</v>
      </c>
      <c r="AA121" s="100">
        <v>89</v>
      </c>
      <c r="AB121" s="100">
        <v>6.0973527000000001</v>
      </c>
      <c r="AC121" s="100">
        <v>1.8979519</v>
      </c>
      <c r="AD121" s="100">
        <v>1031</v>
      </c>
      <c r="AE121" s="100">
        <v>9.4359299999999993E-2</v>
      </c>
      <c r="AF121" s="100">
        <v>0.30941540000000001</v>
      </c>
      <c r="AH121" s="124">
        <v>2014</v>
      </c>
      <c r="AI121" s="100">
        <v>2225</v>
      </c>
      <c r="AJ121" s="100">
        <v>9.4839479000000004</v>
      </c>
      <c r="AK121" s="100">
        <v>7.3643751999999996</v>
      </c>
      <c r="AL121" s="100">
        <v>7.3643751999999996</v>
      </c>
      <c r="AM121" s="100">
        <v>9.3022159000000002</v>
      </c>
      <c r="AN121" s="100">
        <v>3.9266127000000002</v>
      </c>
      <c r="AO121" s="100">
        <v>3.0485052000000001</v>
      </c>
      <c r="AP121" s="100">
        <v>85.377418000000006</v>
      </c>
      <c r="AQ121" s="100">
        <v>88</v>
      </c>
      <c r="AR121" s="100">
        <v>4.9386277999999999</v>
      </c>
      <c r="AS121" s="100">
        <v>1.4487563000000001</v>
      </c>
      <c r="AT121" s="100">
        <v>3244</v>
      </c>
      <c r="AU121" s="100">
        <v>0.14782509999999999</v>
      </c>
      <c r="AV121" s="100">
        <v>0.36845339999999999</v>
      </c>
      <c r="AW121" s="100">
        <v>0.86200659999999996</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v>0</v>
      </c>
      <c r="D57" s="100">
        <v>0</v>
      </c>
      <c r="E57" s="100">
        <v>0</v>
      </c>
      <c r="F57" s="100">
        <v>0</v>
      </c>
      <c r="G57" s="100">
        <v>6</v>
      </c>
      <c r="H57" s="100">
        <v>5</v>
      </c>
      <c r="I57" s="100">
        <v>17</v>
      </c>
      <c r="J57" s="100">
        <v>26</v>
      </c>
      <c r="K57" s="100">
        <v>33</v>
      </c>
      <c r="L57" s="100">
        <v>85</v>
      </c>
      <c r="M57" s="100">
        <v>94</v>
      </c>
      <c r="N57" s="100">
        <v>154</v>
      </c>
      <c r="O57" s="100">
        <v>212</v>
      </c>
      <c r="P57" s="100">
        <v>260</v>
      </c>
      <c r="Q57" s="100">
        <v>261</v>
      </c>
      <c r="R57" s="100">
        <v>223</v>
      </c>
      <c r="S57" s="100">
        <v>191</v>
      </c>
      <c r="T57" s="100">
        <v>120</v>
      </c>
      <c r="U57" s="100">
        <v>0</v>
      </c>
      <c r="V57" s="100">
        <v>1687</v>
      </c>
      <c r="W57" s="128"/>
      <c r="X57" s="120">
        <v>1950</v>
      </c>
      <c r="Y57" s="100">
        <v>0</v>
      </c>
      <c r="Z57" s="100">
        <v>0</v>
      </c>
      <c r="AA57" s="100">
        <v>0</v>
      </c>
      <c r="AB57" s="100">
        <v>1</v>
      </c>
      <c r="AC57" s="100">
        <v>5</v>
      </c>
      <c r="AD57" s="100">
        <v>4</v>
      </c>
      <c r="AE57" s="100">
        <v>10</v>
      </c>
      <c r="AF57" s="100">
        <v>23</v>
      </c>
      <c r="AG57" s="100">
        <v>48</v>
      </c>
      <c r="AH57" s="100">
        <v>73</v>
      </c>
      <c r="AI57" s="100">
        <v>79</v>
      </c>
      <c r="AJ57" s="100">
        <v>87</v>
      </c>
      <c r="AK57" s="100">
        <v>150</v>
      </c>
      <c r="AL57" s="100">
        <v>188</v>
      </c>
      <c r="AM57" s="100">
        <v>273</v>
      </c>
      <c r="AN57" s="100">
        <v>304</v>
      </c>
      <c r="AO57" s="100">
        <v>268</v>
      </c>
      <c r="AP57" s="100">
        <v>186</v>
      </c>
      <c r="AQ57" s="100">
        <v>0</v>
      </c>
      <c r="AR57" s="100">
        <v>1699</v>
      </c>
      <c r="AS57" s="128"/>
      <c r="AT57" s="120">
        <v>1950</v>
      </c>
      <c r="AU57" s="100">
        <v>0</v>
      </c>
      <c r="AV57" s="100">
        <v>0</v>
      </c>
      <c r="AW57" s="100">
        <v>0</v>
      </c>
      <c r="AX57" s="100">
        <v>1</v>
      </c>
      <c r="AY57" s="100">
        <v>11</v>
      </c>
      <c r="AZ57" s="100">
        <v>9</v>
      </c>
      <c r="BA57" s="100">
        <v>27</v>
      </c>
      <c r="BB57" s="100">
        <v>49</v>
      </c>
      <c r="BC57" s="100">
        <v>81</v>
      </c>
      <c r="BD57" s="100">
        <v>158</v>
      </c>
      <c r="BE57" s="100">
        <v>173</v>
      </c>
      <c r="BF57" s="100">
        <v>241</v>
      </c>
      <c r="BG57" s="100">
        <v>362</v>
      </c>
      <c r="BH57" s="100">
        <v>448</v>
      </c>
      <c r="BI57" s="100">
        <v>534</v>
      </c>
      <c r="BJ57" s="100">
        <v>527</v>
      </c>
      <c r="BK57" s="100">
        <v>459</v>
      </c>
      <c r="BL57" s="100">
        <v>306</v>
      </c>
      <c r="BM57" s="100">
        <v>0</v>
      </c>
      <c r="BN57" s="100">
        <v>3386</v>
      </c>
      <c r="BP57" s="120">
        <v>1950</v>
      </c>
    </row>
    <row r="58" spans="2:68">
      <c r="B58" s="120">
        <v>1951</v>
      </c>
      <c r="C58" s="100">
        <v>1</v>
      </c>
      <c r="D58" s="100">
        <v>0</v>
      </c>
      <c r="E58" s="100">
        <v>0</v>
      </c>
      <c r="F58" s="100">
        <v>0</v>
      </c>
      <c r="G58" s="100">
        <v>1</v>
      </c>
      <c r="H58" s="100">
        <v>4</v>
      </c>
      <c r="I58" s="100">
        <v>8</v>
      </c>
      <c r="J58" s="100">
        <v>29</v>
      </c>
      <c r="K58" s="100">
        <v>30</v>
      </c>
      <c r="L58" s="100">
        <v>62</v>
      </c>
      <c r="M58" s="100">
        <v>96</v>
      </c>
      <c r="N58" s="100">
        <v>168</v>
      </c>
      <c r="O58" s="100">
        <v>252</v>
      </c>
      <c r="P58" s="100">
        <v>279</v>
      </c>
      <c r="Q58" s="100">
        <v>321</v>
      </c>
      <c r="R58" s="100">
        <v>267</v>
      </c>
      <c r="S58" s="100">
        <v>244</v>
      </c>
      <c r="T58" s="100">
        <v>172</v>
      </c>
      <c r="U58" s="100">
        <v>1</v>
      </c>
      <c r="V58" s="100">
        <v>1935</v>
      </c>
      <c r="W58" s="128"/>
      <c r="X58" s="120">
        <v>1951</v>
      </c>
      <c r="Y58" s="100">
        <v>1</v>
      </c>
      <c r="Z58" s="100">
        <v>0</v>
      </c>
      <c r="AA58" s="100">
        <v>0</v>
      </c>
      <c r="AB58" s="100">
        <v>0</v>
      </c>
      <c r="AC58" s="100">
        <v>2</v>
      </c>
      <c r="AD58" s="100">
        <v>3</v>
      </c>
      <c r="AE58" s="100">
        <v>10</v>
      </c>
      <c r="AF58" s="100">
        <v>24</v>
      </c>
      <c r="AG58" s="100">
        <v>23</v>
      </c>
      <c r="AH58" s="100">
        <v>53</v>
      </c>
      <c r="AI58" s="100">
        <v>80</v>
      </c>
      <c r="AJ58" s="100">
        <v>93</v>
      </c>
      <c r="AK58" s="100">
        <v>184</v>
      </c>
      <c r="AL58" s="100">
        <v>244</v>
      </c>
      <c r="AM58" s="100">
        <v>306</v>
      </c>
      <c r="AN58" s="100">
        <v>372</v>
      </c>
      <c r="AO58" s="100">
        <v>259</v>
      </c>
      <c r="AP58" s="100">
        <v>210</v>
      </c>
      <c r="AQ58" s="100">
        <v>0</v>
      </c>
      <c r="AR58" s="100">
        <v>1864</v>
      </c>
      <c r="AS58" s="128"/>
      <c r="AT58" s="120">
        <v>1951</v>
      </c>
      <c r="AU58" s="100">
        <v>2</v>
      </c>
      <c r="AV58" s="100">
        <v>0</v>
      </c>
      <c r="AW58" s="100">
        <v>0</v>
      </c>
      <c r="AX58" s="100">
        <v>0</v>
      </c>
      <c r="AY58" s="100">
        <v>3</v>
      </c>
      <c r="AZ58" s="100">
        <v>7</v>
      </c>
      <c r="BA58" s="100">
        <v>18</v>
      </c>
      <c r="BB58" s="100">
        <v>53</v>
      </c>
      <c r="BC58" s="100">
        <v>53</v>
      </c>
      <c r="BD58" s="100">
        <v>115</v>
      </c>
      <c r="BE58" s="100">
        <v>176</v>
      </c>
      <c r="BF58" s="100">
        <v>261</v>
      </c>
      <c r="BG58" s="100">
        <v>436</v>
      </c>
      <c r="BH58" s="100">
        <v>523</v>
      </c>
      <c r="BI58" s="100">
        <v>627</v>
      </c>
      <c r="BJ58" s="100">
        <v>639</v>
      </c>
      <c r="BK58" s="100">
        <v>503</v>
      </c>
      <c r="BL58" s="100">
        <v>382</v>
      </c>
      <c r="BM58" s="100">
        <v>1</v>
      </c>
      <c r="BN58" s="100">
        <v>3799</v>
      </c>
      <c r="BP58" s="120">
        <v>1951</v>
      </c>
    </row>
    <row r="59" spans="2:68">
      <c r="B59" s="120">
        <v>1952</v>
      </c>
      <c r="C59" s="100">
        <v>0</v>
      </c>
      <c r="D59" s="100">
        <v>0</v>
      </c>
      <c r="E59" s="100">
        <v>0</v>
      </c>
      <c r="F59" s="100">
        <v>0</v>
      </c>
      <c r="G59" s="100">
        <v>0</v>
      </c>
      <c r="H59" s="100">
        <v>2</v>
      </c>
      <c r="I59" s="100">
        <v>8</v>
      </c>
      <c r="J59" s="100">
        <v>19</v>
      </c>
      <c r="K59" s="100">
        <v>44</v>
      </c>
      <c r="L59" s="100">
        <v>49</v>
      </c>
      <c r="M59" s="100">
        <v>108</v>
      </c>
      <c r="N59" s="100">
        <v>148</v>
      </c>
      <c r="O59" s="100">
        <v>197</v>
      </c>
      <c r="P59" s="100">
        <v>267</v>
      </c>
      <c r="Q59" s="100">
        <v>267</v>
      </c>
      <c r="R59" s="100">
        <v>257</v>
      </c>
      <c r="S59" s="100">
        <v>204</v>
      </c>
      <c r="T59" s="100">
        <v>158</v>
      </c>
      <c r="U59" s="100">
        <v>1</v>
      </c>
      <c r="V59" s="100">
        <v>1729</v>
      </c>
      <c r="W59" s="128"/>
      <c r="X59" s="120">
        <v>1952</v>
      </c>
      <c r="Y59" s="100">
        <v>0</v>
      </c>
      <c r="Z59" s="100">
        <v>0</v>
      </c>
      <c r="AA59" s="100">
        <v>1</v>
      </c>
      <c r="AB59" s="100">
        <v>1</v>
      </c>
      <c r="AC59" s="100">
        <v>1</v>
      </c>
      <c r="AD59" s="100">
        <v>4</v>
      </c>
      <c r="AE59" s="100">
        <v>12</v>
      </c>
      <c r="AF59" s="100">
        <v>20</v>
      </c>
      <c r="AG59" s="100">
        <v>26</v>
      </c>
      <c r="AH59" s="100">
        <v>55</v>
      </c>
      <c r="AI59" s="100">
        <v>75</v>
      </c>
      <c r="AJ59" s="100">
        <v>122</v>
      </c>
      <c r="AK59" s="100">
        <v>192</v>
      </c>
      <c r="AL59" s="100">
        <v>225</v>
      </c>
      <c r="AM59" s="100">
        <v>267</v>
      </c>
      <c r="AN59" s="100">
        <v>339</v>
      </c>
      <c r="AO59" s="100">
        <v>327</v>
      </c>
      <c r="AP59" s="100">
        <v>224</v>
      </c>
      <c r="AQ59" s="100">
        <v>0</v>
      </c>
      <c r="AR59" s="100">
        <v>1891</v>
      </c>
      <c r="AS59" s="128"/>
      <c r="AT59" s="120">
        <v>1952</v>
      </c>
      <c r="AU59" s="100">
        <v>0</v>
      </c>
      <c r="AV59" s="100">
        <v>0</v>
      </c>
      <c r="AW59" s="100">
        <v>1</v>
      </c>
      <c r="AX59" s="100">
        <v>1</v>
      </c>
      <c r="AY59" s="100">
        <v>1</v>
      </c>
      <c r="AZ59" s="100">
        <v>6</v>
      </c>
      <c r="BA59" s="100">
        <v>20</v>
      </c>
      <c r="BB59" s="100">
        <v>39</v>
      </c>
      <c r="BC59" s="100">
        <v>70</v>
      </c>
      <c r="BD59" s="100">
        <v>104</v>
      </c>
      <c r="BE59" s="100">
        <v>183</v>
      </c>
      <c r="BF59" s="100">
        <v>270</v>
      </c>
      <c r="BG59" s="100">
        <v>389</v>
      </c>
      <c r="BH59" s="100">
        <v>492</v>
      </c>
      <c r="BI59" s="100">
        <v>534</v>
      </c>
      <c r="BJ59" s="100">
        <v>596</v>
      </c>
      <c r="BK59" s="100">
        <v>531</v>
      </c>
      <c r="BL59" s="100">
        <v>382</v>
      </c>
      <c r="BM59" s="100">
        <v>1</v>
      </c>
      <c r="BN59" s="100">
        <v>3620</v>
      </c>
      <c r="BP59" s="120">
        <v>1952</v>
      </c>
    </row>
    <row r="60" spans="2:68">
      <c r="B60" s="120">
        <v>1953</v>
      </c>
      <c r="C60" s="100">
        <v>0</v>
      </c>
      <c r="D60" s="100">
        <v>0</v>
      </c>
      <c r="E60" s="100">
        <v>1</v>
      </c>
      <c r="F60" s="100">
        <v>0</v>
      </c>
      <c r="G60" s="100">
        <v>2</v>
      </c>
      <c r="H60" s="100">
        <v>3</v>
      </c>
      <c r="I60" s="100">
        <v>8</v>
      </c>
      <c r="J60" s="100">
        <v>18</v>
      </c>
      <c r="K60" s="100">
        <v>34</v>
      </c>
      <c r="L60" s="100">
        <v>60</v>
      </c>
      <c r="M60" s="100">
        <v>97</v>
      </c>
      <c r="N60" s="100">
        <v>152</v>
      </c>
      <c r="O60" s="100">
        <v>240</v>
      </c>
      <c r="P60" s="100">
        <v>272</v>
      </c>
      <c r="Q60" s="100">
        <v>311</v>
      </c>
      <c r="R60" s="100">
        <v>259</v>
      </c>
      <c r="S60" s="100">
        <v>213</v>
      </c>
      <c r="T60" s="100">
        <v>170</v>
      </c>
      <c r="U60" s="100">
        <v>0</v>
      </c>
      <c r="V60" s="100">
        <v>1840</v>
      </c>
      <c r="W60" s="128"/>
      <c r="X60" s="120">
        <v>1953</v>
      </c>
      <c r="Y60" s="100">
        <v>0</v>
      </c>
      <c r="Z60" s="100">
        <v>0</v>
      </c>
      <c r="AA60" s="100">
        <v>0</v>
      </c>
      <c r="AB60" s="100">
        <v>1</v>
      </c>
      <c r="AC60" s="100">
        <v>2</v>
      </c>
      <c r="AD60" s="100">
        <v>4</v>
      </c>
      <c r="AE60" s="100">
        <v>9</v>
      </c>
      <c r="AF60" s="100">
        <v>23</v>
      </c>
      <c r="AG60" s="100">
        <v>24</v>
      </c>
      <c r="AH60" s="100">
        <v>48</v>
      </c>
      <c r="AI60" s="100">
        <v>81</v>
      </c>
      <c r="AJ60" s="100">
        <v>105</v>
      </c>
      <c r="AK60" s="100">
        <v>154</v>
      </c>
      <c r="AL60" s="100">
        <v>207</v>
      </c>
      <c r="AM60" s="100">
        <v>279</v>
      </c>
      <c r="AN60" s="100">
        <v>313</v>
      </c>
      <c r="AO60" s="100">
        <v>302</v>
      </c>
      <c r="AP60" s="100">
        <v>240</v>
      </c>
      <c r="AQ60" s="100">
        <v>0</v>
      </c>
      <c r="AR60" s="100">
        <v>1792</v>
      </c>
      <c r="AS60" s="128"/>
      <c r="AT60" s="120">
        <v>1953</v>
      </c>
      <c r="AU60" s="100">
        <v>0</v>
      </c>
      <c r="AV60" s="100">
        <v>0</v>
      </c>
      <c r="AW60" s="100">
        <v>1</v>
      </c>
      <c r="AX60" s="100">
        <v>1</v>
      </c>
      <c r="AY60" s="100">
        <v>4</v>
      </c>
      <c r="AZ60" s="100">
        <v>7</v>
      </c>
      <c r="BA60" s="100">
        <v>17</v>
      </c>
      <c r="BB60" s="100">
        <v>41</v>
      </c>
      <c r="BC60" s="100">
        <v>58</v>
      </c>
      <c r="BD60" s="100">
        <v>108</v>
      </c>
      <c r="BE60" s="100">
        <v>178</v>
      </c>
      <c r="BF60" s="100">
        <v>257</v>
      </c>
      <c r="BG60" s="100">
        <v>394</v>
      </c>
      <c r="BH60" s="100">
        <v>479</v>
      </c>
      <c r="BI60" s="100">
        <v>590</v>
      </c>
      <c r="BJ60" s="100">
        <v>572</v>
      </c>
      <c r="BK60" s="100">
        <v>515</v>
      </c>
      <c r="BL60" s="100">
        <v>410</v>
      </c>
      <c r="BM60" s="100">
        <v>0</v>
      </c>
      <c r="BN60" s="100">
        <v>3632</v>
      </c>
      <c r="BP60" s="120">
        <v>1953</v>
      </c>
    </row>
    <row r="61" spans="2:68">
      <c r="B61" s="120">
        <v>1954</v>
      </c>
      <c r="C61" s="100">
        <v>0</v>
      </c>
      <c r="D61" s="100">
        <v>0</v>
      </c>
      <c r="E61" s="100">
        <v>0</v>
      </c>
      <c r="F61" s="100">
        <v>0</v>
      </c>
      <c r="G61" s="100">
        <v>3</v>
      </c>
      <c r="H61" s="100">
        <v>5</v>
      </c>
      <c r="I61" s="100">
        <v>4</v>
      </c>
      <c r="J61" s="100">
        <v>16</v>
      </c>
      <c r="K61" s="100">
        <v>29</v>
      </c>
      <c r="L61" s="100">
        <v>46</v>
      </c>
      <c r="M61" s="100">
        <v>79</v>
      </c>
      <c r="N61" s="100">
        <v>124</v>
      </c>
      <c r="O61" s="100">
        <v>204</v>
      </c>
      <c r="P61" s="100">
        <v>279</v>
      </c>
      <c r="Q61" s="100">
        <v>284</v>
      </c>
      <c r="R61" s="100">
        <v>296</v>
      </c>
      <c r="S61" s="100">
        <v>208</v>
      </c>
      <c r="T61" s="100">
        <v>164</v>
      </c>
      <c r="U61" s="100">
        <v>0</v>
      </c>
      <c r="V61" s="100">
        <v>1741</v>
      </c>
      <c r="W61" s="128"/>
      <c r="X61" s="120">
        <v>1954</v>
      </c>
      <c r="Y61" s="100">
        <v>0</v>
      </c>
      <c r="Z61" s="100">
        <v>0</v>
      </c>
      <c r="AA61" s="100">
        <v>0</v>
      </c>
      <c r="AB61" s="100">
        <v>0</v>
      </c>
      <c r="AC61" s="100">
        <v>0</v>
      </c>
      <c r="AD61" s="100">
        <v>3</v>
      </c>
      <c r="AE61" s="100">
        <v>11</v>
      </c>
      <c r="AF61" s="100">
        <v>20</v>
      </c>
      <c r="AG61" s="100">
        <v>34</v>
      </c>
      <c r="AH61" s="100">
        <v>46</v>
      </c>
      <c r="AI61" s="100">
        <v>56</v>
      </c>
      <c r="AJ61" s="100">
        <v>102</v>
      </c>
      <c r="AK61" s="100">
        <v>168</v>
      </c>
      <c r="AL61" s="100">
        <v>232</v>
      </c>
      <c r="AM61" s="100">
        <v>248</v>
      </c>
      <c r="AN61" s="100">
        <v>336</v>
      </c>
      <c r="AO61" s="100">
        <v>320</v>
      </c>
      <c r="AP61" s="100">
        <v>252</v>
      </c>
      <c r="AQ61" s="100">
        <v>0</v>
      </c>
      <c r="AR61" s="100">
        <v>1828</v>
      </c>
      <c r="AS61" s="128"/>
      <c r="AT61" s="120">
        <v>1954</v>
      </c>
      <c r="AU61" s="100">
        <v>0</v>
      </c>
      <c r="AV61" s="100">
        <v>0</v>
      </c>
      <c r="AW61" s="100">
        <v>0</v>
      </c>
      <c r="AX61" s="100">
        <v>0</v>
      </c>
      <c r="AY61" s="100">
        <v>3</v>
      </c>
      <c r="AZ61" s="100">
        <v>8</v>
      </c>
      <c r="BA61" s="100">
        <v>15</v>
      </c>
      <c r="BB61" s="100">
        <v>36</v>
      </c>
      <c r="BC61" s="100">
        <v>63</v>
      </c>
      <c r="BD61" s="100">
        <v>92</v>
      </c>
      <c r="BE61" s="100">
        <v>135</v>
      </c>
      <c r="BF61" s="100">
        <v>226</v>
      </c>
      <c r="BG61" s="100">
        <v>372</v>
      </c>
      <c r="BH61" s="100">
        <v>511</v>
      </c>
      <c r="BI61" s="100">
        <v>532</v>
      </c>
      <c r="BJ61" s="100">
        <v>632</v>
      </c>
      <c r="BK61" s="100">
        <v>528</v>
      </c>
      <c r="BL61" s="100">
        <v>416</v>
      </c>
      <c r="BM61" s="100">
        <v>0</v>
      </c>
      <c r="BN61" s="100">
        <v>3569</v>
      </c>
      <c r="BP61" s="120">
        <v>1954</v>
      </c>
    </row>
    <row r="62" spans="2:68">
      <c r="B62" s="120">
        <v>1955</v>
      </c>
      <c r="C62" s="100">
        <v>0</v>
      </c>
      <c r="D62" s="100">
        <v>0</v>
      </c>
      <c r="E62" s="100">
        <v>0</v>
      </c>
      <c r="F62" s="100">
        <v>0</v>
      </c>
      <c r="G62" s="100">
        <v>1</v>
      </c>
      <c r="H62" s="100">
        <v>3</v>
      </c>
      <c r="I62" s="100">
        <v>10</v>
      </c>
      <c r="J62" s="100">
        <v>14</v>
      </c>
      <c r="K62" s="100">
        <v>15</v>
      </c>
      <c r="L62" s="100">
        <v>35</v>
      </c>
      <c r="M62" s="100">
        <v>65</v>
      </c>
      <c r="N62" s="100">
        <v>99</v>
      </c>
      <c r="O62" s="100">
        <v>143</v>
      </c>
      <c r="P62" s="100">
        <v>251</v>
      </c>
      <c r="Q62" s="100">
        <v>281</v>
      </c>
      <c r="R62" s="100">
        <v>251</v>
      </c>
      <c r="S62" s="100">
        <v>195</v>
      </c>
      <c r="T62" s="100">
        <v>123</v>
      </c>
      <c r="U62" s="100">
        <v>0</v>
      </c>
      <c r="V62" s="100">
        <v>1486</v>
      </c>
      <c r="W62" s="128"/>
      <c r="X62" s="120">
        <v>1955</v>
      </c>
      <c r="Y62" s="100">
        <v>0</v>
      </c>
      <c r="Z62" s="100">
        <v>0</v>
      </c>
      <c r="AA62" s="100">
        <v>0</v>
      </c>
      <c r="AB62" s="100">
        <v>0</v>
      </c>
      <c r="AC62" s="100">
        <v>1</v>
      </c>
      <c r="AD62" s="100">
        <v>0</v>
      </c>
      <c r="AE62" s="100">
        <v>6</v>
      </c>
      <c r="AF62" s="100">
        <v>11</v>
      </c>
      <c r="AG62" s="100">
        <v>21</v>
      </c>
      <c r="AH62" s="100">
        <v>25</v>
      </c>
      <c r="AI62" s="100">
        <v>48</v>
      </c>
      <c r="AJ62" s="100">
        <v>79</v>
      </c>
      <c r="AK62" s="100">
        <v>146</v>
      </c>
      <c r="AL62" s="100">
        <v>237</v>
      </c>
      <c r="AM62" s="100">
        <v>282</v>
      </c>
      <c r="AN62" s="100">
        <v>330</v>
      </c>
      <c r="AO62" s="100">
        <v>350</v>
      </c>
      <c r="AP62" s="100">
        <v>260</v>
      </c>
      <c r="AQ62" s="100">
        <v>0</v>
      </c>
      <c r="AR62" s="100">
        <v>1796</v>
      </c>
      <c r="AS62" s="128"/>
      <c r="AT62" s="120">
        <v>1955</v>
      </c>
      <c r="AU62" s="100">
        <v>0</v>
      </c>
      <c r="AV62" s="100">
        <v>0</v>
      </c>
      <c r="AW62" s="100">
        <v>0</v>
      </c>
      <c r="AX62" s="100">
        <v>0</v>
      </c>
      <c r="AY62" s="100">
        <v>2</v>
      </c>
      <c r="AZ62" s="100">
        <v>3</v>
      </c>
      <c r="BA62" s="100">
        <v>16</v>
      </c>
      <c r="BB62" s="100">
        <v>25</v>
      </c>
      <c r="BC62" s="100">
        <v>36</v>
      </c>
      <c r="BD62" s="100">
        <v>60</v>
      </c>
      <c r="BE62" s="100">
        <v>113</v>
      </c>
      <c r="BF62" s="100">
        <v>178</v>
      </c>
      <c r="BG62" s="100">
        <v>289</v>
      </c>
      <c r="BH62" s="100">
        <v>488</v>
      </c>
      <c r="BI62" s="100">
        <v>563</v>
      </c>
      <c r="BJ62" s="100">
        <v>581</v>
      </c>
      <c r="BK62" s="100">
        <v>545</v>
      </c>
      <c r="BL62" s="100">
        <v>383</v>
      </c>
      <c r="BM62" s="100">
        <v>0</v>
      </c>
      <c r="BN62" s="100">
        <v>3282</v>
      </c>
      <c r="BP62" s="120">
        <v>1955</v>
      </c>
    </row>
    <row r="63" spans="2:68">
      <c r="B63" s="120">
        <v>1956</v>
      </c>
      <c r="C63" s="100">
        <v>0</v>
      </c>
      <c r="D63" s="100">
        <v>0</v>
      </c>
      <c r="E63" s="100">
        <v>0</v>
      </c>
      <c r="F63" s="100">
        <v>0</v>
      </c>
      <c r="G63" s="100">
        <v>2</v>
      </c>
      <c r="H63" s="100">
        <v>1</v>
      </c>
      <c r="I63" s="100">
        <v>9</v>
      </c>
      <c r="J63" s="100">
        <v>17</v>
      </c>
      <c r="K63" s="100">
        <v>26</v>
      </c>
      <c r="L63" s="100">
        <v>38</v>
      </c>
      <c r="M63" s="100">
        <v>76</v>
      </c>
      <c r="N63" s="100">
        <v>99</v>
      </c>
      <c r="O63" s="100">
        <v>175</v>
      </c>
      <c r="P63" s="100">
        <v>233</v>
      </c>
      <c r="Q63" s="100">
        <v>292</v>
      </c>
      <c r="R63" s="100">
        <v>281</v>
      </c>
      <c r="S63" s="100">
        <v>199</v>
      </c>
      <c r="T63" s="100">
        <v>160</v>
      </c>
      <c r="U63" s="100">
        <v>1</v>
      </c>
      <c r="V63" s="100">
        <v>1609</v>
      </c>
      <c r="W63" s="128"/>
      <c r="X63" s="120">
        <v>1956</v>
      </c>
      <c r="Y63" s="100">
        <v>0</v>
      </c>
      <c r="Z63" s="100">
        <v>0</v>
      </c>
      <c r="AA63" s="100">
        <v>0</v>
      </c>
      <c r="AB63" s="100">
        <v>1</v>
      </c>
      <c r="AC63" s="100">
        <v>3</v>
      </c>
      <c r="AD63" s="100">
        <v>1</v>
      </c>
      <c r="AE63" s="100">
        <v>3</v>
      </c>
      <c r="AF63" s="100">
        <v>18</v>
      </c>
      <c r="AG63" s="100">
        <v>29</v>
      </c>
      <c r="AH63" s="100">
        <v>30</v>
      </c>
      <c r="AI63" s="100">
        <v>49</v>
      </c>
      <c r="AJ63" s="100">
        <v>71</v>
      </c>
      <c r="AK63" s="100">
        <v>141</v>
      </c>
      <c r="AL63" s="100">
        <v>202</v>
      </c>
      <c r="AM63" s="100">
        <v>326</v>
      </c>
      <c r="AN63" s="100">
        <v>316</v>
      </c>
      <c r="AO63" s="100">
        <v>327</v>
      </c>
      <c r="AP63" s="100">
        <v>265</v>
      </c>
      <c r="AQ63" s="100">
        <v>0</v>
      </c>
      <c r="AR63" s="100">
        <v>1782</v>
      </c>
      <c r="AS63" s="128"/>
      <c r="AT63" s="120">
        <v>1956</v>
      </c>
      <c r="AU63" s="100">
        <v>0</v>
      </c>
      <c r="AV63" s="100">
        <v>0</v>
      </c>
      <c r="AW63" s="100">
        <v>0</v>
      </c>
      <c r="AX63" s="100">
        <v>1</v>
      </c>
      <c r="AY63" s="100">
        <v>5</v>
      </c>
      <c r="AZ63" s="100">
        <v>2</v>
      </c>
      <c r="BA63" s="100">
        <v>12</v>
      </c>
      <c r="BB63" s="100">
        <v>35</v>
      </c>
      <c r="BC63" s="100">
        <v>55</v>
      </c>
      <c r="BD63" s="100">
        <v>68</v>
      </c>
      <c r="BE63" s="100">
        <v>125</v>
      </c>
      <c r="BF63" s="100">
        <v>170</v>
      </c>
      <c r="BG63" s="100">
        <v>316</v>
      </c>
      <c r="BH63" s="100">
        <v>435</v>
      </c>
      <c r="BI63" s="100">
        <v>618</v>
      </c>
      <c r="BJ63" s="100">
        <v>597</v>
      </c>
      <c r="BK63" s="100">
        <v>526</v>
      </c>
      <c r="BL63" s="100">
        <v>425</v>
      </c>
      <c r="BM63" s="100">
        <v>1</v>
      </c>
      <c r="BN63" s="100">
        <v>3391</v>
      </c>
      <c r="BP63" s="120">
        <v>1956</v>
      </c>
    </row>
    <row r="64" spans="2:68">
      <c r="B64" s="120">
        <v>1957</v>
      </c>
      <c r="C64" s="100">
        <v>0</v>
      </c>
      <c r="D64" s="100">
        <v>0</v>
      </c>
      <c r="E64" s="100">
        <v>0</v>
      </c>
      <c r="F64" s="100">
        <v>0</v>
      </c>
      <c r="G64" s="100">
        <v>0</v>
      </c>
      <c r="H64" s="100">
        <v>5</v>
      </c>
      <c r="I64" s="100">
        <v>7</v>
      </c>
      <c r="J64" s="100">
        <v>8</v>
      </c>
      <c r="K64" s="100">
        <v>30</v>
      </c>
      <c r="L64" s="100">
        <v>39</v>
      </c>
      <c r="M64" s="100">
        <v>79</v>
      </c>
      <c r="N64" s="100">
        <v>104</v>
      </c>
      <c r="O64" s="100">
        <v>157</v>
      </c>
      <c r="P64" s="100">
        <v>237</v>
      </c>
      <c r="Q64" s="100">
        <v>292</v>
      </c>
      <c r="R64" s="100">
        <v>225</v>
      </c>
      <c r="S64" s="100">
        <v>178</v>
      </c>
      <c r="T64" s="100">
        <v>131</v>
      </c>
      <c r="U64" s="100">
        <v>0</v>
      </c>
      <c r="V64" s="100">
        <v>1492</v>
      </c>
      <c r="W64" s="128"/>
      <c r="X64" s="120">
        <v>1957</v>
      </c>
      <c r="Y64" s="100">
        <v>0</v>
      </c>
      <c r="Z64" s="100">
        <v>0</v>
      </c>
      <c r="AA64" s="100">
        <v>0</v>
      </c>
      <c r="AB64" s="100">
        <v>1</v>
      </c>
      <c r="AC64" s="100">
        <v>1</v>
      </c>
      <c r="AD64" s="100">
        <v>2</v>
      </c>
      <c r="AE64" s="100">
        <v>6</v>
      </c>
      <c r="AF64" s="100">
        <v>10</v>
      </c>
      <c r="AG64" s="100">
        <v>21</v>
      </c>
      <c r="AH64" s="100">
        <v>32</v>
      </c>
      <c r="AI64" s="100">
        <v>32</v>
      </c>
      <c r="AJ64" s="100">
        <v>68</v>
      </c>
      <c r="AK64" s="100">
        <v>121</v>
      </c>
      <c r="AL64" s="100">
        <v>196</v>
      </c>
      <c r="AM64" s="100">
        <v>295</v>
      </c>
      <c r="AN64" s="100">
        <v>334</v>
      </c>
      <c r="AO64" s="100">
        <v>275</v>
      </c>
      <c r="AP64" s="100">
        <v>275</v>
      </c>
      <c r="AQ64" s="100">
        <v>0</v>
      </c>
      <c r="AR64" s="100">
        <v>1669</v>
      </c>
      <c r="AS64" s="128"/>
      <c r="AT64" s="120">
        <v>1957</v>
      </c>
      <c r="AU64" s="100">
        <v>0</v>
      </c>
      <c r="AV64" s="100">
        <v>0</v>
      </c>
      <c r="AW64" s="100">
        <v>0</v>
      </c>
      <c r="AX64" s="100">
        <v>1</v>
      </c>
      <c r="AY64" s="100">
        <v>1</v>
      </c>
      <c r="AZ64" s="100">
        <v>7</v>
      </c>
      <c r="BA64" s="100">
        <v>13</v>
      </c>
      <c r="BB64" s="100">
        <v>18</v>
      </c>
      <c r="BC64" s="100">
        <v>51</v>
      </c>
      <c r="BD64" s="100">
        <v>71</v>
      </c>
      <c r="BE64" s="100">
        <v>111</v>
      </c>
      <c r="BF64" s="100">
        <v>172</v>
      </c>
      <c r="BG64" s="100">
        <v>278</v>
      </c>
      <c r="BH64" s="100">
        <v>433</v>
      </c>
      <c r="BI64" s="100">
        <v>587</v>
      </c>
      <c r="BJ64" s="100">
        <v>559</v>
      </c>
      <c r="BK64" s="100">
        <v>453</v>
      </c>
      <c r="BL64" s="100">
        <v>406</v>
      </c>
      <c r="BM64" s="100">
        <v>0</v>
      </c>
      <c r="BN64" s="100">
        <v>3161</v>
      </c>
      <c r="BP64" s="120">
        <v>1957</v>
      </c>
    </row>
    <row r="65" spans="2:68">
      <c r="B65" s="121">
        <v>1958</v>
      </c>
      <c r="C65" s="100">
        <v>1</v>
      </c>
      <c r="D65" s="100">
        <v>1</v>
      </c>
      <c r="E65" s="100">
        <v>0</v>
      </c>
      <c r="F65" s="100">
        <v>1</v>
      </c>
      <c r="G65" s="100">
        <v>0</v>
      </c>
      <c r="H65" s="100">
        <v>1</v>
      </c>
      <c r="I65" s="100">
        <v>10</v>
      </c>
      <c r="J65" s="100">
        <v>21</v>
      </c>
      <c r="K65" s="100">
        <v>19</v>
      </c>
      <c r="L65" s="100">
        <v>63</v>
      </c>
      <c r="M65" s="100">
        <v>55</v>
      </c>
      <c r="N65" s="100">
        <v>98</v>
      </c>
      <c r="O65" s="100">
        <v>141</v>
      </c>
      <c r="P65" s="100">
        <v>210</v>
      </c>
      <c r="Q65" s="100">
        <v>215</v>
      </c>
      <c r="R65" s="100">
        <v>218</v>
      </c>
      <c r="S65" s="100">
        <v>177</v>
      </c>
      <c r="T65" s="100">
        <v>137</v>
      </c>
      <c r="U65" s="100">
        <v>0</v>
      </c>
      <c r="V65" s="100">
        <v>1368</v>
      </c>
      <c r="W65" s="128"/>
      <c r="X65" s="121">
        <v>1958</v>
      </c>
      <c r="Y65" s="100">
        <v>0</v>
      </c>
      <c r="Z65" s="100">
        <v>1</v>
      </c>
      <c r="AA65" s="100">
        <v>0</v>
      </c>
      <c r="AB65" s="100">
        <v>0</v>
      </c>
      <c r="AC65" s="100">
        <v>0</v>
      </c>
      <c r="AD65" s="100">
        <v>2</v>
      </c>
      <c r="AE65" s="100">
        <v>3</v>
      </c>
      <c r="AF65" s="100">
        <v>20</v>
      </c>
      <c r="AG65" s="100">
        <v>33</v>
      </c>
      <c r="AH65" s="100">
        <v>40</v>
      </c>
      <c r="AI65" s="100">
        <v>41</v>
      </c>
      <c r="AJ65" s="100">
        <v>57</v>
      </c>
      <c r="AK65" s="100">
        <v>118</v>
      </c>
      <c r="AL65" s="100">
        <v>178</v>
      </c>
      <c r="AM65" s="100">
        <v>265</v>
      </c>
      <c r="AN65" s="100">
        <v>315</v>
      </c>
      <c r="AO65" s="100">
        <v>277</v>
      </c>
      <c r="AP65" s="100">
        <v>287</v>
      </c>
      <c r="AQ65" s="100">
        <v>0</v>
      </c>
      <c r="AR65" s="100">
        <v>1637</v>
      </c>
      <c r="AS65" s="128"/>
      <c r="AT65" s="121">
        <v>1958</v>
      </c>
      <c r="AU65" s="100">
        <v>1</v>
      </c>
      <c r="AV65" s="100">
        <v>2</v>
      </c>
      <c r="AW65" s="100">
        <v>0</v>
      </c>
      <c r="AX65" s="100">
        <v>1</v>
      </c>
      <c r="AY65" s="100">
        <v>0</v>
      </c>
      <c r="AZ65" s="100">
        <v>3</v>
      </c>
      <c r="BA65" s="100">
        <v>13</v>
      </c>
      <c r="BB65" s="100">
        <v>41</v>
      </c>
      <c r="BC65" s="100">
        <v>52</v>
      </c>
      <c r="BD65" s="100">
        <v>103</v>
      </c>
      <c r="BE65" s="100">
        <v>96</v>
      </c>
      <c r="BF65" s="100">
        <v>155</v>
      </c>
      <c r="BG65" s="100">
        <v>259</v>
      </c>
      <c r="BH65" s="100">
        <v>388</v>
      </c>
      <c r="BI65" s="100">
        <v>480</v>
      </c>
      <c r="BJ65" s="100">
        <v>533</v>
      </c>
      <c r="BK65" s="100">
        <v>454</v>
      </c>
      <c r="BL65" s="100">
        <v>424</v>
      </c>
      <c r="BM65" s="100">
        <v>0</v>
      </c>
      <c r="BN65" s="100">
        <v>3005</v>
      </c>
      <c r="BP65" s="121">
        <v>1958</v>
      </c>
    </row>
    <row r="66" spans="2:68">
      <c r="B66" s="121">
        <v>1959</v>
      </c>
      <c r="C66" s="100">
        <v>0</v>
      </c>
      <c r="D66" s="100">
        <v>0</v>
      </c>
      <c r="E66" s="100">
        <v>0</v>
      </c>
      <c r="F66" s="100">
        <v>0</v>
      </c>
      <c r="G66" s="100">
        <v>3</v>
      </c>
      <c r="H66" s="100">
        <v>5</v>
      </c>
      <c r="I66" s="100">
        <v>10</v>
      </c>
      <c r="J66" s="100">
        <v>12</v>
      </c>
      <c r="K66" s="100">
        <v>28</v>
      </c>
      <c r="L66" s="100">
        <v>46</v>
      </c>
      <c r="M66" s="100">
        <v>54</v>
      </c>
      <c r="N66" s="100">
        <v>85</v>
      </c>
      <c r="O66" s="100">
        <v>147</v>
      </c>
      <c r="P66" s="100">
        <v>210</v>
      </c>
      <c r="Q66" s="100">
        <v>222</v>
      </c>
      <c r="R66" s="100">
        <v>234</v>
      </c>
      <c r="S66" s="100">
        <v>150</v>
      </c>
      <c r="T66" s="100">
        <v>119</v>
      </c>
      <c r="U66" s="100">
        <v>0</v>
      </c>
      <c r="V66" s="100">
        <v>1325</v>
      </c>
      <c r="W66" s="128"/>
      <c r="X66" s="121">
        <v>1959</v>
      </c>
      <c r="Y66" s="100">
        <v>0</v>
      </c>
      <c r="Z66" s="100">
        <v>0</v>
      </c>
      <c r="AA66" s="100">
        <v>0</v>
      </c>
      <c r="AB66" s="100">
        <v>0</v>
      </c>
      <c r="AC66" s="100">
        <v>1</v>
      </c>
      <c r="AD66" s="100">
        <v>1</v>
      </c>
      <c r="AE66" s="100">
        <v>10</v>
      </c>
      <c r="AF66" s="100">
        <v>10</v>
      </c>
      <c r="AG66" s="100">
        <v>20</v>
      </c>
      <c r="AH66" s="100">
        <v>40</v>
      </c>
      <c r="AI66" s="100">
        <v>52</v>
      </c>
      <c r="AJ66" s="100">
        <v>63</v>
      </c>
      <c r="AK66" s="100">
        <v>117</v>
      </c>
      <c r="AL66" s="100">
        <v>173</v>
      </c>
      <c r="AM66" s="100">
        <v>277</v>
      </c>
      <c r="AN66" s="100">
        <v>320</v>
      </c>
      <c r="AO66" s="100">
        <v>276</v>
      </c>
      <c r="AP66" s="100">
        <v>249</v>
      </c>
      <c r="AQ66" s="100">
        <v>0</v>
      </c>
      <c r="AR66" s="100">
        <v>1609</v>
      </c>
      <c r="AS66" s="128"/>
      <c r="AT66" s="121">
        <v>1959</v>
      </c>
      <c r="AU66" s="100">
        <v>0</v>
      </c>
      <c r="AV66" s="100">
        <v>0</v>
      </c>
      <c r="AW66" s="100">
        <v>0</v>
      </c>
      <c r="AX66" s="100">
        <v>0</v>
      </c>
      <c r="AY66" s="100">
        <v>4</v>
      </c>
      <c r="AZ66" s="100">
        <v>6</v>
      </c>
      <c r="BA66" s="100">
        <v>20</v>
      </c>
      <c r="BB66" s="100">
        <v>22</v>
      </c>
      <c r="BC66" s="100">
        <v>48</v>
      </c>
      <c r="BD66" s="100">
        <v>86</v>
      </c>
      <c r="BE66" s="100">
        <v>106</v>
      </c>
      <c r="BF66" s="100">
        <v>148</v>
      </c>
      <c r="BG66" s="100">
        <v>264</v>
      </c>
      <c r="BH66" s="100">
        <v>383</v>
      </c>
      <c r="BI66" s="100">
        <v>499</v>
      </c>
      <c r="BJ66" s="100">
        <v>554</v>
      </c>
      <c r="BK66" s="100">
        <v>426</v>
      </c>
      <c r="BL66" s="100">
        <v>368</v>
      </c>
      <c r="BM66" s="100">
        <v>0</v>
      </c>
      <c r="BN66" s="100">
        <v>2934</v>
      </c>
      <c r="BP66" s="121">
        <v>1959</v>
      </c>
    </row>
    <row r="67" spans="2:68">
      <c r="B67" s="121">
        <v>1960</v>
      </c>
      <c r="C67" s="100">
        <v>0</v>
      </c>
      <c r="D67" s="100">
        <v>0</v>
      </c>
      <c r="E67" s="100">
        <v>0</v>
      </c>
      <c r="F67" s="100">
        <v>0</v>
      </c>
      <c r="G67" s="100">
        <v>2</v>
      </c>
      <c r="H67" s="100">
        <v>2</v>
      </c>
      <c r="I67" s="100">
        <v>8</v>
      </c>
      <c r="J67" s="100">
        <v>20</v>
      </c>
      <c r="K67" s="100">
        <v>24</v>
      </c>
      <c r="L67" s="100">
        <v>50</v>
      </c>
      <c r="M67" s="100">
        <v>69</v>
      </c>
      <c r="N67" s="100">
        <v>84</v>
      </c>
      <c r="O67" s="100">
        <v>143</v>
      </c>
      <c r="P67" s="100">
        <v>167</v>
      </c>
      <c r="Q67" s="100">
        <v>214</v>
      </c>
      <c r="R67" s="100">
        <v>223</v>
      </c>
      <c r="S67" s="100">
        <v>174</v>
      </c>
      <c r="T67" s="100">
        <v>106</v>
      </c>
      <c r="U67" s="100">
        <v>1</v>
      </c>
      <c r="V67" s="100">
        <v>1287</v>
      </c>
      <c r="W67" s="128"/>
      <c r="X67" s="121">
        <v>1960</v>
      </c>
      <c r="Y67" s="100">
        <v>0</v>
      </c>
      <c r="Z67" s="100">
        <v>0</v>
      </c>
      <c r="AA67" s="100">
        <v>0</v>
      </c>
      <c r="AB67" s="100">
        <v>0</v>
      </c>
      <c r="AC67" s="100">
        <v>2</v>
      </c>
      <c r="AD67" s="100">
        <v>3</v>
      </c>
      <c r="AE67" s="100">
        <v>9</v>
      </c>
      <c r="AF67" s="100">
        <v>14</v>
      </c>
      <c r="AG67" s="100">
        <v>33</v>
      </c>
      <c r="AH67" s="100">
        <v>42</v>
      </c>
      <c r="AI67" s="100">
        <v>53</v>
      </c>
      <c r="AJ67" s="100">
        <v>73</v>
      </c>
      <c r="AK67" s="100">
        <v>104</v>
      </c>
      <c r="AL67" s="100">
        <v>201</v>
      </c>
      <c r="AM67" s="100">
        <v>266</v>
      </c>
      <c r="AN67" s="100">
        <v>297</v>
      </c>
      <c r="AO67" s="100">
        <v>294</v>
      </c>
      <c r="AP67" s="100">
        <v>246</v>
      </c>
      <c r="AQ67" s="100">
        <v>0</v>
      </c>
      <c r="AR67" s="100">
        <v>1637</v>
      </c>
      <c r="AS67" s="128"/>
      <c r="AT67" s="121">
        <v>1960</v>
      </c>
      <c r="AU67" s="100">
        <v>0</v>
      </c>
      <c r="AV67" s="100">
        <v>0</v>
      </c>
      <c r="AW67" s="100">
        <v>0</v>
      </c>
      <c r="AX67" s="100">
        <v>0</v>
      </c>
      <c r="AY67" s="100">
        <v>4</v>
      </c>
      <c r="AZ67" s="100">
        <v>5</v>
      </c>
      <c r="BA67" s="100">
        <v>17</v>
      </c>
      <c r="BB67" s="100">
        <v>34</v>
      </c>
      <c r="BC67" s="100">
        <v>57</v>
      </c>
      <c r="BD67" s="100">
        <v>92</v>
      </c>
      <c r="BE67" s="100">
        <v>122</v>
      </c>
      <c r="BF67" s="100">
        <v>157</v>
      </c>
      <c r="BG67" s="100">
        <v>247</v>
      </c>
      <c r="BH67" s="100">
        <v>368</v>
      </c>
      <c r="BI67" s="100">
        <v>480</v>
      </c>
      <c r="BJ67" s="100">
        <v>520</v>
      </c>
      <c r="BK67" s="100">
        <v>468</v>
      </c>
      <c r="BL67" s="100">
        <v>352</v>
      </c>
      <c r="BM67" s="100">
        <v>1</v>
      </c>
      <c r="BN67" s="100">
        <v>2924</v>
      </c>
      <c r="BP67" s="121">
        <v>1960</v>
      </c>
    </row>
    <row r="68" spans="2:68">
      <c r="B68" s="121">
        <v>1961</v>
      </c>
      <c r="C68" s="100">
        <v>0</v>
      </c>
      <c r="D68" s="100">
        <v>0</v>
      </c>
      <c r="E68" s="100">
        <v>0</v>
      </c>
      <c r="F68" s="100">
        <v>2</v>
      </c>
      <c r="G68" s="100">
        <v>1</v>
      </c>
      <c r="H68" s="100">
        <v>3</v>
      </c>
      <c r="I68" s="100">
        <v>2</v>
      </c>
      <c r="J68" s="100">
        <v>10</v>
      </c>
      <c r="K68" s="100">
        <v>19</v>
      </c>
      <c r="L68" s="100">
        <v>53</v>
      </c>
      <c r="M68" s="100">
        <v>71</v>
      </c>
      <c r="N68" s="100">
        <v>84</v>
      </c>
      <c r="O68" s="100">
        <v>90</v>
      </c>
      <c r="P68" s="100">
        <v>146</v>
      </c>
      <c r="Q68" s="100">
        <v>174</v>
      </c>
      <c r="R68" s="100">
        <v>164</v>
      </c>
      <c r="S68" s="100">
        <v>136</v>
      </c>
      <c r="T68" s="100">
        <v>90</v>
      </c>
      <c r="U68" s="100">
        <v>1</v>
      </c>
      <c r="V68" s="100">
        <v>1046</v>
      </c>
      <c r="W68" s="128"/>
      <c r="X68" s="121">
        <v>1961</v>
      </c>
      <c r="Y68" s="100">
        <v>0</v>
      </c>
      <c r="Z68" s="100">
        <v>0</v>
      </c>
      <c r="AA68" s="100">
        <v>0</v>
      </c>
      <c r="AB68" s="100">
        <v>0</v>
      </c>
      <c r="AC68" s="100">
        <v>3</v>
      </c>
      <c r="AD68" s="100">
        <v>2</v>
      </c>
      <c r="AE68" s="100">
        <v>3</v>
      </c>
      <c r="AF68" s="100">
        <v>9</v>
      </c>
      <c r="AG68" s="100">
        <v>13</v>
      </c>
      <c r="AH68" s="100">
        <v>30</v>
      </c>
      <c r="AI68" s="100">
        <v>43</v>
      </c>
      <c r="AJ68" s="100">
        <v>52</v>
      </c>
      <c r="AK68" s="100">
        <v>81</v>
      </c>
      <c r="AL68" s="100">
        <v>149</v>
      </c>
      <c r="AM68" s="100">
        <v>221</v>
      </c>
      <c r="AN68" s="100">
        <v>251</v>
      </c>
      <c r="AO68" s="100">
        <v>248</v>
      </c>
      <c r="AP68" s="100">
        <v>216</v>
      </c>
      <c r="AQ68" s="100">
        <v>0</v>
      </c>
      <c r="AR68" s="100">
        <v>1321</v>
      </c>
      <c r="AS68" s="128"/>
      <c r="AT68" s="121">
        <v>1961</v>
      </c>
      <c r="AU68" s="100">
        <v>0</v>
      </c>
      <c r="AV68" s="100">
        <v>0</v>
      </c>
      <c r="AW68" s="100">
        <v>0</v>
      </c>
      <c r="AX68" s="100">
        <v>2</v>
      </c>
      <c r="AY68" s="100">
        <v>4</v>
      </c>
      <c r="AZ68" s="100">
        <v>5</v>
      </c>
      <c r="BA68" s="100">
        <v>5</v>
      </c>
      <c r="BB68" s="100">
        <v>19</v>
      </c>
      <c r="BC68" s="100">
        <v>32</v>
      </c>
      <c r="BD68" s="100">
        <v>83</v>
      </c>
      <c r="BE68" s="100">
        <v>114</v>
      </c>
      <c r="BF68" s="100">
        <v>136</v>
      </c>
      <c r="BG68" s="100">
        <v>171</v>
      </c>
      <c r="BH68" s="100">
        <v>295</v>
      </c>
      <c r="BI68" s="100">
        <v>395</v>
      </c>
      <c r="BJ68" s="100">
        <v>415</v>
      </c>
      <c r="BK68" s="100">
        <v>384</v>
      </c>
      <c r="BL68" s="100">
        <v>306</v>
      </c>
      <c r="BM68" s="100">
        <v>1</v>
      </c>
      <c r="BN68" s="100">
        <v>2367</v>
      </c>
      <c r="BP68" s="121">
        <v>1961</v>
      </c>
    </row>
    <row r="69" spans="2:68">
      <c r="B69" s="121">
        <v>1962</v>
      </c>
      <c r="C69" s="100">
        <v>0</v>
      </c>
      <c r="D69" s="100">
        <v>0</v>
      </c>
      <c r="E69" s="100">
        <v>0</v>
      </c>
      <c r="F69" s="100">
        <v>1</v>
      </c>
      <c r="G69" s="100">
        <v>3</v>
      </c>
      <c r="H69" s="100">
        <v>2</v>
      </c>
      <c r="I69" s="100">
        <v>4</v>
      </c>
      <c r="J69" s="100">
        <v>12</v>
      </c>
      <c r="K69" s="100">
        <v>21</v>
      </c>
      <c r="L69" s="100">
        <v>44</v>
      </c>
      <c r="M69" s="100">
        <v>70</v>
      </c>
      <c r="N69" s="100">
        <v>85</v>
      </c>
      <c r="O69" s="100">
        <v>94</v>
      </c>
      <c r="P69" s="100">
        <v>158</v>
      </c>
      <c r="Q69" s="100">
        <v>171</v>
      </c>
      <c r="R69" s="100">
        <v>188</v>
      </c>
      <c r="S69" s="100">
        <v>148</v>
      </c>
      <c r="T69" s="100">
        <v>91</v>
      </c>
      <c r="U69" s="100">
        <v>1</v>
      </c>
      <c r="V69" s="100">
        <v>1093</v>
      </c>
      <c r="W69" s="128"/>
      <c r="X69" s="121">
        <v>1962</v>
      </c>
      <c r="Y69" s="100">
        <v>0</v>
      </c>
      <c r="Z69" s="100">
        <v>0</v>
      </c>
      <c r="AA69" s="100">
        <v>1</v>
      </c>
      <c r="AB69" s="100">
        <v>0</v>
      </c>
      <c r="AC69" s="100">
        <v>2</v>
      </c>
      <c r="AD69" s="100">
        <v>0</v>
      </c>
      <c r="AE69" s="100">
        <v>5</v>
      </c>
      <c r="AF69" s="100">
        <v>7</v>
      </c>
      <c r="AG69" s="100">
        <v>18</v>
      </c>
      <c r="AH69" s="100">
        <v>28</v>
      </c>
      <c r="AI69" s="100">
        <v>29</v>
      </c>
      <c r="AJ69" s="100">
        <v>55</v>
      </c>
      <c r="AK69" s="100">
        <v>78</v>
      </c>
      <c r="AL69" s="100">
        <v>139</v>
      </c>
      <c r="AM69" s="100">
        <v>229</v>
      </c>
      <c r="AN69" s="100">
        <v>250</v>
      </c>
      <c r="AO69" s="100">
        <v>269</v>
      </c>
      <c r="AP69" s="100">
        <v>250</v>
      </c>
      <c r="AQ69" s="100">
        <v>0</v>
      </c>
      <c r="AR69" s="100">
        <v>1360</v>
      </c>
      <c r="AS69" s="128"/>
      <c r="AT69" s="121">
        <v>1962</v>
      </c>
      <c r="AU69" s="100">
        <v>0</v>
      </c>
      <c r="AV69" s="100">
        <v>0</v>
      </c>
      <c r="AW69" s="100">
        <v>1</v>
      </c>
      <c r="AX69" s="100">
        <v>1</v>
      </c>
      <c r="AY69" s="100">
        <v>5</v>
      </c>
      <c r="AZ69" s="100">
        <v>2</v>
      </c>
      <c r="BA69" s="100">
        <v>9</v>
      </c>
      <c r="BB69" s="100">
        <v>19</v>
      </c>
      <c r="BC69" s="100">
        <v>39</v>
      </c>
      <c r="BD69" s="100">
        <v>72</v>
      </c>
      <c r="BE69" s="100">
        <v>99</v>
      </c>
      <c r="BF69" s="100">
        <v>140</v>
      </c>
      <c r="BG69" s="100">
        <v>172</v>
      </c>
      <c r="BH69" s="100">
        <v>297</v>
      </c>
      <c r="BI69" s="100">
        <v>400</v>
      </c>
      <c r="BJ69" s="100">
        <v>438</v>
      </c>
      <c r="BK69" s="100">
        <v>417</v>
      </c>
      <c r="BL69" s="100">
        <v>341</v>
      </c>
      <c r="BM69" s="100">
        <v>1</v>
      </c>
      <c r="BN69" s="100">
        <v>2453</v>
      </c>
      <c r="BP69" s="121">
        <v>1962</v>
      </c>
    </row>
    <row r="70" spans="2:68">
      <c r="B70" s="121">
        <v>1963</v>
      </c>
      <c r="C70" s="100">
        <v>0</v>
      </c>
      <c r="D70" s="100">
        <v>0</v>
      </c>
      <c r="E70" s="100">
        <v>0</v>
      </c>
      <c r="F70" s="100">
        <v>0</v>
      </c>
      <c r="G70" s="100">
        <v>1</v>
      </c>
      <c r="H70" s="100">
        <v>3</v>
      </c>
      <c r="I70" s="100">
        <v>5</v>
      </c>
      <c r="J70" s="100">
        <v>14</v>
      </c>
      <c r="K70" s="100">
        <v>35</v>
      </c>
      <c r="L70" s="100">
        <v>34</v>
      </c>
      <c r="M70" s="100">
        <v>61</v>
      </c>
      <c r="N70" s="100">
        <v>67</v>
      </c>
      <c r="O70" s="100">
        <v>88</v>
      </c>
      <c r="P70" s="100">
        <v>140</v>
      </c>
      <c r="Q70" s="100">
        <v>145</v>
      </c>
      <c r="R70" s="100">
        <v>167</v>
      </c>
      <c r="S70" s="100">
        <v>132</v>
      </c>
      <c r="T70" s="100">
        <v>84</v>
      </c>
      <c r="U70" s="100">
        <v>0</v>
      </c>
      <c r="V70" s="100">
        <v>976</v>
      </c>
      <c r="W70" s="128"/>
      <c r="X70" s="121">
        <v>1963</v>
      </c>
      <c r="Y70" s="100">
        <v>0</v>
      </c>
      <c r="Z70" s="100">
        <v>0</v>
      </c>
      <c r="AA70" s="100">
        <v>0</v>
      </c>
      <c r="AB70" s="100">
        <v>0</v>
      </c>
      <c r="AC70" s="100">
        <v>0</v>
      </c>
      <c r="AD70" s="100">
        <v>4</v>
      </c>
      <c r="AE70" s="100">
        <v>4</v>
      </c>
      <c r="AF70" s="100">
        <v>16</v>
      </c>
      <c r="AG70" s="100">
        <v>16</v>
      </c>
      <c r="AH70" s="100">
        <v>22</v>
      </c>
      <c r="AI70" s="100">
        <v>40</v>
      </c>
      <c r="AJ70" s="100">
        <v>46</v>
      </c>
      <c r="AK70" s="100">
        <v>71</v>
      </c>
      <c r="AL70" s="100">
        <v>139</v>
      </c>
      <c r="AM70" s="100">
        <v>209</v>
      </c>
      <c r="AN70" s="100">
        <v>246</v>
      </c>
      <c r="AO70" s="100">
        <v>218</v>
      </c>
      <c r="AP70" s="100">
        <v>231</v>
      </c>
      <c r="AQ70" s="100">
        <v>0</v>
      </c>
      <c r="AR70" s="100">
        <v>1262</v>
      </c>
      <c r="AS70" s="128"/>
      <c r="AT70" s="121">
        <v>1963</v>
      </c>
      <c r="AU70" s="100">
        <v>0</v>
      </c>
      <c r="AV70" s="100">
        <v>0</v>
      </c>
      <c r="AW70" s="100">
        <v>0</v>
      </c>
      <c r="AX70" s="100">
        <v>0</v>
      </c>
      <c r="AY70" s="100">
        <v>1</v>
      </c>
      <c r="AZ70" s="100">
        <v>7</v>
      </c>
      <c r="BA70" s="100">
        <v>9</v>
      </c>
      <c r="BB70" s="100">
        <v>30</v>
      </c>
      <c r="BC70" s="100">
        <v>51</v>
      </c>
      <c r="BD70" s="100">
        <v>56</v>
      </c>
      <c r="BE70" s="100">
        <v>101</v>
      </c>
      <c r="BF70" s="100">
        <v>113</v>
      </c>
      <c r="BG70" s="100">
        <v>159</v>
      </c>
      <c r="BH70" s="100">
        <v>279</v>
      </c>
      <c r="BI70" s="100">
        <v>354</v>
      </c>
      <c r="BJ70" s="100">
        <v>413</v>
      </c>
      <c r="BK70" s="100">
        <v>350</v>
      </c>
      <c r="BL70" s="100">
        <v>315</v>
      </c>
      <c r="BM70" s="100">
        <v>0</v>
      </c>
      <c r="BN70" s="100">
        <v>2238</v>
      </c>
      <c r="BP70" s="121">
        <v>1963</v>
      </c>
    </row>
    <row r="71" spans="2:68">
      <c r="B71" s="121">
        <v>1964</v>
      </c>
      <c r="C71" s="100">
        <v>0</v>
      </c>
      <c r="D71" s="100">
        <v>0</v>
      </c>
      <c r="E71" s="100">
        <v>0</v>
      </c>
      <c r="F71" s="100">
        <v>1</v>
      </c>
      <c r="G71" s="100">
        <v>0</v>
      </c>
      <c r="H71" s="100">
        <v>1</v>
      </c>
      <c r="I71" s="100">
        <v>2</v>
      </c>
      <c r="J71" s="100">
        <v>15</v>
      </c>
      <c r="K71" s="100">
        <v>23</v>
      </c>
      <c r="L71" s="100">
        <v>37</v>
      </c>
      <c r="M71" s="100">
        <v>62</v>
      </c>
      <c r="N71" s="100">
        <v>87</v>
      </c>
      <c r="O71" s="100">
        <v>97</v>
      </c>
      <c r="P71" s="100">
        <v>105</v>
      </c>
      <c r="Q71" s="100">
        <v>173</v>
      </c>
      <c r="R71" s="100">
        <v>163</v>
      </c>
      <c r="S71" s="100">
        <v>151</v>
      </c>
      <c r="T71" s="100">
        <v>103</v>
      </c>
      <c r="U71" s="100">
        <v>0</v>
      </c>
      <c r="V71" s="100">
        <v>1020</v>
      </c>
      <c r="W71" s="128"/>
      <c r="X71" s="121">
        <v>1964</v>
      </c>
      <c r="Y71" s="100">
        <v>0</v>
      </c>
      <c r="Z71" s="100">
        <v>0</v>
      </c>
      <c r="AA71" s="100">
        <v>0</v>
      </c>
      <c r="AB71" s="100">
        <v>0</v>
      </c>
      <c r="AC71" s="100">
        <v>2</v>
      </c>
      <c r="AD71" s="100">
        <v>2</v>
      </c>
      <c r="AE71" s="100">
        <v>6</v>
      </c>
      <c r="AF71" s="100">
        <v>10</v>
      </c>
      <c r="AG71" s="100">
        <v>27</v>
      </c>
      <c r="AH71" s="100">
        <v>43</v>
      </c>
      <c r="AI71" s="100">
        <v>36</v>
      </c>
      <c r="AJ71" s="100">
        <v>42</v>
      </c>
      <c r="AK71" s="100">
        <v>63</v>
      </c>
      <c r="AL71" s="100">
        <v>110</v>
      </c>
      <c r="AM71" s="100">
        <v>198</v>
      </c>
      <c r="AN71" s="100">
        <v>260</v>
      </c>
      <c r="AO71" s="100">
        <v>262</v>
      </c>
      <c r="AP71" s="100">
        <v>218</v>
      </c>
      <c r="AQ71" s="100">
        <v>1</v>
      </c>
      <c r="AR71" s="100">
        <v>1280</v>
      </c>
      <c r="AS71" s="128"/>
      <c r="AT71" s="121">
        <v>1964</v>
      </c>
      <c r="AU71" s="100">
        <v>0</v>
      </c>
      <c r="AV71" s="100">
        <v>0</v>
      </c>
      <c r="AW71" s="100">
        <v>0</v>
      </c>
      <c r="AX71" s="100">
        <v>1</v>
      </c>
      <c r="AY71" s="100">
        <v>2</v>
      </c>
      <c r="AZ71" s="100">
        <v>3</v>
      </c>
      <c r="BA71" s="100">
        <v>8</v>
      </c>
      <c r="BB71" s="100">
        <v>25</v>
      </c>
      <c r="BC71" s="100">
        <v>50</v>
      </c>
      <c r="BD71" s="100">
        <v>80</v>
      </c>
      <c r="BE71" s="100">
        <v>98</v>
      </c>
      <c r="BF71" s="100">
        <v>129</v>
      </c>
      <c r="BG71" s="100">
        <v>160</v>
      </c>
      <c r="BH71" s="100">
        <v>215</v>
      </c>
      <c r="BI71" s="100">
        <v>371</v>
      </c>
      <c r="BJ71" s="100">
        <v>423</v>
      </c>
      <c r="BK71" s="100">
        <v>413</v>
      </c>
      <c r="BL71" s="100">
        <v>321</v>
      </c>
      <c r="BM71" s="100">
        <v>1</v>
      </c>
      <c r="BN71" s="100">
        <v>2300</v>
      </c>
      <c r="BP71" s="121">
        <v>1964</v>
      </c>
    </row>
    <row r="72" spans="2:68">
      <c r="B72" s="121">
        <v>1965</v>
      </c>
      <c r="C72" s="100">
        <v>0</v>
      </c>
      <c r="D72" s="100">
        <v>0</v>
      </c>
      <c r="E72" s="100">
        <v>0</v>
      </c>
      <c r="F72" s="100">
        <v>0</v>
      </c>
      <c r="G72" s="100">
        <v>3</v>
      </c>
      <c r="H72" s="100">
        <v>4</v>
      </c>
      <c r="I72" s="100">
        <v>6</v>
      </c>
      <c r="J72" s="100">
        <v>12</v>
      </c>
      <c r="K72" s="100">
        <v>26</v>
      </c>
      <c r="L72" s="100">
        <v>35</v>
      </c>
      <c r="M72" s="100">
        <v>69</v>
      </c>
      <c r="N72" s="100">
        <v>69</v>
      </c>
      <c r="O72" s="100">
        <v>97</v>
      </c>
      <c r="P72" s="100">
        <v>124</v>
      </c>
      <c r="Q72" s="100">
        <v>141</v>
      </c>
      <c r="R72" s="100">
        <v>158</v>
      </c>
      <c r="S72" s="100">
        <v>111</v>
      </c>
      <c r="T72" s="100">
        <v>78</v>
      </c>
      <c r="U72" s="100">
        <v>0</v>
      </c>
      <c r="V72" s="100">
        <v>933</v>
      </c>
      <c r="W72" s="128"/>
      <c r="X72" s="121">
        <v>1965</v>
      </c>
      <c r="Y72" s="100">
        <v>0</v>
      </c>
      <c r="Z72" s="100">
        <v>0</v>
      </c>
      <c r="AA72" s="100">
        <v>0</v>
      </c>
      <c r="AB72" s="100">
        <v>0</v>
      </c>
      <c r="AC72" s="100">
        <v>2</v>
      </c>
      <c r="AD72" s="100">
        <v>1</v>
      </c>
      <c r="AE72" s="100">
        <v>2</v>
      </c>
      <c r="AF72" s="100">
        <v>13</v>
      </c>
      <c r="AG72" s="100">
        <v>13</v>
      </c>
      <c r="AH72" s="100">
        <v>35</v>
      </c>
      <c r="AI72" s="100">
        <v>38</v>
      </c>
      <c r="AJ72" s="100">
        <v>47</v>
      </c>
      <c r="AK72" s="100">
        <v>69</v>
      </c>
      <c r="AL72" s="100">
        <v>94</v>
      </c>
      <c r="AM72" s="100">
        <v>168</v>
      </c>
      <c r="AN72" s="100">
        <v>246</v>
      </c>
      <c r="AO72" s="100">
        <v>243</v>
      </c>
      <c r="AP72" s="100">
        <v>221</v>
      </c>
      <c r="AQ72" s="100">
        <v>0</v>
      </c>
      <c r="AR72" s="100">
        <v>1192</v>
      </c>
      <c r="AS72" s="128"/>
      <c r="AT72" s="121">
        <v>1965</v>
      </c>
      <c r="AU72" s="100">
        <v>0</v>
      </c>
      <c r="AV72" s="100">
        <v>0</v>
      </c>
      <c r="AW72" s="100">
        <v>0</v>
      </c>
      <c r="AX72" s="100">
        <v>0</v>
      </c>
      <c r="AY72" s="100">
        <v>5</v>
      </c>
      <c r="AZ72" s="100">
        <v>5</v>
      </c>
      <c r="BA72" s="100">
        <v>8</v>
      </c>
      <c r="BB72" s="100">
        <v>25</v>
      </c>
      <c r="BC72" s="100">
        <v>39</v>
      </c>
      <c r="BD72" s="100">
        <v>70</v>
      </c>
      <c r="BE72" s="100">
        <v>107</v>
      </c>
      <c r="BF72" s="100">
        <v>116</v>
      </c>
      <c r="BG72" s="100">
        <v>166</v>
      </c>
      <c r="BH72" s="100">
        <v>218</v>
      </c>
      <c r="BI72" s="100">
        <v>309</v>
      </c>
      <c r="BJ72" s="100">
        <v>404</v>
      </c>
      <c r="BK72" s="100">
        <v>354</v>
      </c>
      <c r="BL72" s="100">
        <v>299</v>
      </c>
      <c r="BM72" s="100">
        <v>0</v>
      </c>
      <c r="BN72" s="100">
        <v>2125</v>
      </c>
      <c r="BP72" s="121">
        <v>1965</v>
      </c>
    </row>
    <row r="73" spans="2:68">
      <c r="B73" s="121">
        <v>1966</v>
      </c>
      <c r="C73" s="100">
        <v>0</v>
      </c>
      <c r="D73" s="100">
        <v>0</v>
      </c>
      <c r="E73" s="100">
        <v>1</v>
      </c>
      <c r="F73" s="100">
        <v>0</v>
      </c>
      <c r="G73" s="100">
        <v>1</v>
      </c>
      <c r="H73" s="100">
        <v>2</v>
      </c>
      <c r="I73" s="100">
        <v>3</v>
      </c>
      <c r="J73" s="100">
        <v>8</v>
      </c>
      <c r="K73" s="100">
        <v>21</v>
      </c>
      <c r="L73" s="100">
        <v>39</v>
      </c>
      <c r="M73" s="100">
        <v>62</v>
      </c>
      <c r="N73" s="100">
        <v>79</v>
      </c>
      <c r="O73" s="100">
        <v>87</v>
      </c>
      <c r="P73" s="100">
        <v>115</v>
      </c>
      <c r="Q73" s="100">
        <v>153</v>
      </c>
      <c r="R73" s="100">
        <v>166</v>
      </c>
      <c r="S73" s="100">
        <v>109</v>
      </c>
      <c r="T73" s="100">
        <v>85</v>
      </c>
      <c r="U73" s="100">
        <v>0</v>
      </c>
      <c r="V73" s="100">
        <v>931</v>
      </c>
      <c r="W73" s="128"/>
      <c r="X73" s="121">
        <v>1966</v>
      </c>
      <c r="Y73" s="100">
        <v>0</v>
      </c>
      <c r="Z73" s="100">
        <v>0</v>
      </c>
      <c r="AA73" s="100">
        <v>0</v>
      </c>
      <c r="AB73" s="100">
        <v>0</v>
      </c>
      <c r="AC73" s="100">
        <v>1</v>
      </c>
      <c r="AD73" s="100">
        <v>3</v>
      </c>
      <c r="AE73" s="100">
        <v>8</v>
      </c>
      <c r="AF73" s="100">
        <v>7</v>
      </c>
      <c r="AG73" s="100">
        <v>13</v>
      </c>
      <c r="AH73" s="100">
        <v>27</v>
      </c>
      <c r="AI73" s="100">
        <v>36</v>
      </c>
      <c r="AJ73" s="100">
        <v>60</v>
      </c>
      <c r="AK73" s="100">
        <v>77</v>
      </c>
      <c r="AL73" s="100">
        <v>117</v>
      </c>
      <c r="AM73" s="100">
        <v>198</v>
      </c>
      <c r="AN73" s="100">
        <v>235</v>
      </c>
      <c r="AO73" s="100">
        <v>222</v>
      </c>
      <c r="AP73" s="100">
        <v>206</v>
      </c>
      <c r="AQ73" s="100">
        <v>0</v>
      </c>
      <c r="AR73" s="100">
        <v>1210</v>
      </c>
      <c r="AS73" s="128"/>
      <c r="AT73" s="121">
        <v>1966</v>
      </c>
      <c r="AU73" s="100">
        <v>0</v>
      </c>
      <c r="AV73" s="100">
        <v>0</v>
      </c>
      <c r="AW73" s="100">
        <v>1</v>
      </c>
      <c r="AX73" s="100">
        <v>0</v>
      </c>
      <c r="AY73" s="100">
        <v>2</v>
      </c>
      <c r="AZ73" s="100">
        <v>5</v>
      </c>
      <c r="BA73" s="100">
        <v>11</v>
      </c>
      <c r="BB73" s="100">
        <v>15</v>
      </c>
      <c r="BC73" s="100">
        <v>34</v>
      </c>
      <c r="BD73" s="100">
        <v>66</v>
      </c>
      <c r="BE73" s="100">
        <v>98</v>
      </c>
      <c r="BF73" s="100">
        <v>139</v>
      </c>
      <c r="BG73" s="100">
        <v>164</v>
      </c>
      <c r="BH73" s="100">
        <v>232</v>
      </c>
      <c r="BI73" s="100">
        <v>351</v>
      </c>
      <c r="BJ73" s="100">
        <v>401</v>
      </c>
      <c r="BK73" s="100">
        <v>331</v>
      </c>
      <c r="BL73" s="100">
        <v>291</v>
      </c>
      <c r="BM73" s="100">
        <v>0</v>
      </c>
      <c r="BN73" s="100">
        <v>2141</v>
      </c>
      <c r="BP73" s="121">
        <v>1966</v>
      </c>
    </row>
    <row r="74" spans="2:68">
      <c r="B74" s="121">
        <v>1967</v>
      </c>
      <c r="C74" s="100">
        <v>0</v>
      </c>
      <c r="D74" s="100">
        <v>0</v>
      </c>
      <c r="E74" s="100">
        <v>0</v>
      </c>
      <c r="F74" s="100">
        <v>0</v>
      </c>
      <c r="G74" s="100">
        <v>0</v>
      </c>
      <c r="H74" s="100">
        <v>1</v>
      </c>
      <c r="I74" s="100">
        <v>4</v>
      </c>
      <c r="J74" s="100">
        <v>10</v>
      </c>
      <c r="K74" s="100">
        <v>16</v>
      </c>
      <c r="L74" s="100">
        <v>32</v>
      </c>
      <c r="M74" s="100">
        <v>61</v>
      </c>
      <c r="N74" s="100">
        <v>86</v>
      </c>
      <c r="O74" s="100">
        <v>101</v>
      </c>
      <c r="P74" s="100">
        <v>112</v>
      </c>
      <c r="Q74" s="100">
        <v>141</v>
      </c>
      <c r="R74" s="100">
        <v>145</v>
      </c>
      <c r="S74" s="100">
        <v>111</v>
      </c>
      <c r="T74" s="100">
        <v>84</v>
      </c>
      <c r="U74" s="100">
        <v>0</v>
      </c>
      <c r="V74" s="100">
        <v>904</v>
      </c>
      <c r="W74" s="128"/>
      <c r="X74" s="121">
        <v>1967</v>
      </c>
      <c r="Y74" s="100">
        <v>0</v>
      </c>
      <c r="Z74" s="100">
        <v>0</v>
      </c>
      <c r="AA74" s="100">
        <v>0</v>
      </c>
      <c r="AB74" s="100">
        <v>0</v>
      </c>
      <c r="AC74" s="100">
        <v>0</v>
      </c>
      <c r="AD74" s="100">
        <v>2</v>
      </c>
      <c r="AE74" s="100">
        <v>3</v>
      </c>
      <c r="AF74" s="100">
        <v>5</v>
      </c>
      <c r="AG74" s="100">
        <v>13</v>
      </c>
      <c r="AH74" s="100">
        <v>37</v>
      </c>
      <c r="AI74" s="100">
        <v>32</v>
      </c>
      <c r="AJ74" s="100">
        <v>53</v>
      </c>
      <c r="AK74" s="100">
        <v>73</v>
      </c>
      <c r="AL74" s="100">
        <v>85</v>
      </c>
      <c r="AM74" s="100">
        <v>163</v>
      </c>
      <c r="AN74" s="100">
        <v>192</v>
      </c>
      <c r="AO74" s="100">
        <v>227</v>
      </c>
      <c r="AP74" s="100">
        <v>199</v>
      </c>
      <c r="AQ74" s="100">
        <v>0</v>
      </c>
      <c r="AR74" s="100">
        <v>1084</v>
      </c>
      <c r="AS74" s="128"/>
      <c r="AT74" s="121">
        <v>1967</v>
      </c>
      <c r="AU74" s="100">
        <v>0</v>
      </c>
      <c r="AV74" s="100">
        <v>0</v>
      </c>
      <c r="AW74" s="100">
        <v>0</v>
      </c>
      <c r="AX74" s="100">
        <v>0</v>
      </c>
      <c r="AY74" s="100">
        <v>0</v>
      </c>
      <c r="AZ74" s="100">
        <v>3</v>
      </c>
      <c r="BA74" s="100">
        <v>7</v>
      </c>
      <c r="BB74" s="100">
        <v>15</v>
      </c>
      <c r="BC74" s="100">
        <v>29</v>
      </c>
      <c r="BD74" s="100">
        <v>69</v>
      </c>
      <c r="BE74" s="100">
        <v>93</v>
      </c>
      <c r="BF74" s="100">
        <v>139</v>
      </c>
      <c r="BG74" s="100">
        <v>174</v>
      </c>
      <c r="BH74" s="100">
        <v>197</v>
      </c>
      <c r="BI74" s="100">
        <v>304</v>
      </c>
      <c r="BJ74" s="100">
        <v>337</v>
      </c>
      <c r="BK74" s="100">
        <v>338</v>
      </c>
      <c r="BL74" s="100">
        <v>283</v>
      </c>
      <c r="BM74" s="100">
        <v>0</v>
      </c>
      <c r="BN74" s="100">
        <v>1988</v>
      </c>
      <c r="BP74" s="121">
        <v>1967</v>
      </c>
    </row>
    <row r="75" spans="2:68">
      <c r="B75" s="122">
        <v>1968</v>
      </c>
      <c r="C75" s="100">
        <v>0</v>
      </c>
      <c r="D75" s="100">
        <v>0</v>
      </c>
      <c r="E75" s="100">
        <v>0</v>
      </c>
      <c r="F75" s="100">
        <v>0</v>
      </c>
      <c r="G75" s="100">
        <v>0</v>
      </c>
      <c r="H75" s="100">
        <v>1</v>
      </c>
      <c r="I75" s="100">
        <v>4</v>
      </c>
      <c r="J75" s="100">
        <v>13</v>
      </c>
      <c r="K75" s="100">
        <v>25</v>
      </c>
      <c r="L75" s="100">
        <v>30</v>
      </c>
      <c r="M75" s="100">
        <v>40</v>
      </c>
      <c r="N75" s="100">
        <v>76</v>
      </c>
      <c r="O75" s="100">
        <v>78</v>
      </c>
      <c r="P75" s="100">
        <v>108</v>
      </c>
      <c r="Q75" s="100">
        <v>111</v>
      </c>
      <c r="R75" s="100">
        <v>133</v>
      </c>
      <c r="S75" s="100">
        <v>107</v>
      </c>
      <c r="T75" s="100">
        <v>67</v>
      </c>
      <c r="U75" s="100">
        <v>1</v>
      </c>
      <c r="V75" s="100">
        <v>794</v>
      </c>
      <c r="W75" s="128"/>
      <c r="X75" s="122">
        <v>1968</v>
      </c>
      <c r="Y75" s="100">
        <v>0</v>
      </c>
      <c r="Z75" s="100">
        <v>0</v>
      </c>
      <c r="AA75" s="100">
        <v>0</v>
      </c>
      <c r="AB75" s="100">
        <v>0</v>
      </c>
      <c r="AC75" s="100">
        <v>0</v>
      </c>
      <c r="AD75" s="100">
        <v>1</v>
      </c>
      <c r="AE75" s="100">
        <v>5</v>
      </c>
      <c r="AF75" s="100">
        <v>13</v>
      </c>
      <c r="AG75" s="100">
        <v>19</v>
      </c>
      <c r="AH75" s="100">
        <v>23</v>
      </c>
      <c r="AI75" s="100">
        <v>27</v>
      </c>
      <c r="AJ75" s="100">
        <v>44</v>
      </c>
      <c r="AK75" s="100">
        <v>54</v>
      </c>
      <c r="AL75" s="100">
        <v>91</v>
      </c>
      <c r="AM75" s="100">
        <v>147</v>
      </c>
      <c r="AN75" s="100">
        <v>208</v>
      </c>
      <c r="AO75" s="100">
        <v>242</v>
      </c>
      <c r="AP75" s="100">
        <v>198</v>
      </c>
      <c r="AQ75" s="100">
        <v>0</v>
      </c>
      <c r="AR75" s="100">
        <v>1072</v>
      </c>
      <c r="AS75" s="128"/>
      <c r="AT75" s="122">
        <v>1968</v>
      </c>
      <c r="AU75" s="100">
        <v>0</v>
      </c>
      <c r="AV75" s="100">
        <v>0</v>
      </c>
      <c r="AW75" s="100">
        <v>0</v>
      </c>
      <c r="AX75" s="100">
        <v>0</v>
      </c>
      <c r="AY75" s="100">
        <v>0</v>
      </c>
      <c r="AZ75" s="100">
        <v>2</v>
      </c>
      <c r="BA75" s="100">
        <v>9</v>
      </c>
      <c r="BB75" s="100">
        <v>26</v>
      </c>
      <c r="BC75" s="100">
        <v>44</v>
      </c>
      <c r="BD75" s="100">
        <v>53</v>
      </c>
      <c r="BE75" s="100">
        <v>67</v>
      </c>
      <c r="BF75" s="100">
        <v>120</v>
      </c>
      <c r="BG75" s="100">
        <v>132</v>
      </c>
      <c r="BH75" s="100">
        <v>199</v>
      </c>
      <c r="BI75" s="100">
        <v>258</v>
      </c>
      <c r="BJ75" s="100">
        <v>341</v>
      </c>
      <c r="BK75" s="100">
        <v>349</v>
      </c>
      <c r="BL75" s="100">
        <v>265</v>
      </c>
      <c r="BM75" s="100">
        <v>1</v>
      </c>
      <c r="BN75" s="100">
        <v>1866</v>
      </c>
      <c r="BP75" s="122">
        <v>1968</v>
      </c>
    </row>
    <row r="76" spans="2:68">
      <c r="B76" s="122">
        <v>1969</v>
      </c>
      <c r="C76" s="100">
        <v>0</v>
      </c>
      <c r="D76" s="100">
        <v>0</v>
      </c>
      <c r="E76" s="100">
        <v>0</v>
      </c>
      <c r="F76" s="100">
        <v>0</v>
      </c>
      <c r="G76" s="100">
        <v>2</v>
      </c>
      <c r="H76" s="100">
        <v>4</v>
      </c>
      <c r="I76" s="100">
        <v>1</v>
      </c>
      <c r="J76" s="100">
        <v>4</v>
      </c>
      <c r="K76" s="100">
        <v>22</v>
      </c>
      <c r="L76" s="100">
        <v>33</v>
      </c>
      <c r="M76" s="100">
        <v>37</v>
      </c>
      <c r="N76" s="100">
        <v>72</v>
      </c>
      <c r="O76" s="100">
        <v>87</v>
      </c>
      <c r="P76" s="100">
        <v>99</v>
      </c>
      <c r="Q76" s="100">
        <v>108</v>
      </c>
      <c r="R76" s="100">
        <v>118</v>
      </c>
      <c r="S76" s="100">
        <v>84</v>
      </c>
      <c r="T76" s="100">
        <v>78</v>
      </c>
      <c r="U76" s="100">
        <v>0</v>
      </c>
      <c r="V76" s="100">
        <v>749</v>
      </c>
      <c r="W76" s="128"/>
      <c r="X76" s="122">
        <v>1969</v>
      </c>
      <c r="Y76" s="100">
        <v>0</v>
      </c>
      <c r="Z76" s="100">
        <v>0</v>
      </c>
      <c r="AA76" s="100">
        <v>0</v>
      </c>
      <c r="AB76" s="100">
        <v>1</v>
      </c>
      <c r="AC76" s="100">
        <v>0</v>
      </c>
      <c r="AD76" s="100">
        <v>5</v>
      </c>
      <c r="AE76" s="100">
        <v>2</v>
      </c>
      <c r="AF76" s="100">
        <v>12</v>
      </c>
      <c r="AG76" s="100">
        <v>18</v>
      </c>
      <c r="AH76" s="100">
        <v>23</v>
      </c>
      <c r="AI76" s="100">
        <v>24</v>
      </c>
      <c r="AJ76" s="100">
        <v>43</v>
      </c>
      <c r="AK76" s="100">
        <v>66</v>
      </c>
      <c r="AL76" s="100">
        <v>104</v>
      </c>
      <c r="AM76" s="100">
        <v>125</v>
      </c>
      <c r="AN76" s="100">
        <v>182</v>
      </c>
      <c r="AO76" s="100">
        <v>172</v>
      </c>
      <c r="AP76" s="100">
        <v>168</v>
      </c>
      <c r="AQ76" s="100">
        <v>0</v>
      </c>
      <c r="AR76" s="100">
        <v>945</v>
      </c>
      <c r="AS76" s="128"/>
      <c r="AT76" s="122">
        <v>1969</v>
      </c>
      <c r="AU76" s="100">
        <v>0</v>
      </c>
      <c r="AV76" s="100">
        <v>0</v>
      </c>
      <c r="AW76" s="100">
        <v>0</v>
      </c>
      <c r="AX76" s="100">
        <v>1</v>
      </c>
      <c r="AY76" s="100">
        <v>2</v>
      </c>
      <c r="AZ76" s="100">
        <v>9</v>
      </c>
      <c r="BA76" s="100">
        <v>3</v>
      </c>
      <c r="BB76" s="100">
        <v>16</v>
      </c>
      <c r="BC76" s="100">
        <v>40</v>
      </c>
      <c r="BD76" s="100">
        <v>56</v>
      </c>
      <c r="BE76" s="100">
        <v>61</v>
      </c>
      <c r="BF76" s="100">
        <v>115</v>
      </c>
      <c r="BG76" s="100">
        <v>153</v>
      </c>
      <c r="BH76" s="100">
        <v>203</v>
      </c>
      <c r="BI76" s="100">
        <v>233</v>
      </c>
      <c r="BJ76" s="100">
        <v>300</v>
      </c>
      <c r="BK76" s="100">
        <v>256</v>
      </c>
      <c r="BL76" s="100">
        <v>246</v>
      </c>
      <c r="BM76" s="100">
        <v>0</v>
      </c>
      <c r="BN76" s="100">
        <v>1694</v>
      </c>
      <c r="BP76" s="122">
        <v>1969</v>
      </c>
    </row>
    <row r="77" spans="2:68">
      <c r="B77" s="122">
        <v>1970</v>
      </c>
      <c r="C77" s="100">
        <v>0</v>
      </c>
      <c r="D77" s="100">
        <v>0</v>
      </c>
      <c r="E77" s="100">
        <v>0</v>
      </c>
      <c r="F77" s="100">
        <v>0</v>
      </c>
      <c r="G77" s="100">
        <v>0</v>
      </c>
      <c r="H77" s="100">
        <v>3</v>
      </c>
      <c r="I77" s="100">
        <v>5</v>
      </c>
      <c r="J77" s="100">
        <v>9</v>
      </c>
      <c r="K77" s="100">
        <v>16</v>
      </c>
      <c r="L77" s="100">
        <v>24</v>
      </c>
      <c r="M77" s="100">
        <v>52</v>
      </c>
      <c r="N77" s="100">
        <v>62</v>
      </c>
      <c r="O77" s="100">
        <v>85</v>
      </c>
      <c r="P77" s="100">
        <v>100</v>
      </c>
      <c r="Q77" s="100">
        <v>106</v>
      </c>
      <c r="R77" s="100">
        <v>143</v>
      </c>
      <c r="S77" s="100">
        <v>106</v>
      </c>
      <c r="T77" s="100">
        <v>67</v>
      </c>
      <c r="U77" s="100">
        <v>1</v>
      </c>
      <c r="V77" s="100">
        <v>779</v>
      </c>
      <c r="W77" s="128"/>
      <c r="X77" s="122">
        <v>1970</v>
      </c>
      <c r="Y77" s="100">
        <v>0</v>
      </c>
      <c r="Z77" s="100">
        <v>0</v>
      </c>
      <c r="AA77" s="100">
        <v>0</v>
      </c>
      <c r="AB77" s="100">
        <v>0</v>
      </c>
      <c r="AC77" s="100">
        <v>0</v>
      </c>
      <c r="AD77" s="100">
        <v>2</v>
      </c>
      <c r="AE77" s="100">
        <v>1</v>
      </c>
      <c r="AF77" s="100">
        <v>13</v>
      </c>
      <c r="AG77" s="100">
        <v>21</v>
      </c>
      <c r="AH77" s="100">
        <v>22</v>
      </c>
      <c r="AI77" s="100">
        <v>29</v>
      </c>
      <c r="AJ77" s="100">
        <v>43</v>
      </c>
      <c r="AK77" s="100">
        <v>51</v>
      </c>
      <c r="AL77" s="100">
        <v>78</v>
      </c>
      <c r="AM77" s="100">
        <v>136</v>
      </c>
      <c r="AN77" s="100">
        <v>176</v>
      </c>
      <c r="AO77" s="100">
        <v>186</v>
      </c>
      <c r="AP77" s="100">
        <v>206</v>
      </c>
      <c r="AQ77" s="100">
        <v>0</v>
      </c>
      <c r="AR77" s="100">
        <v>964</v>
      </c>
      <c r="AS77" s="128"/>
      <c r="AT77" s="122">
        <v>1970</v>
      </c>
      <c r="AU77" s="100">
        <v>0</v>
      </c>
      <c r="AV77" s="100">
        <v>0</v>
      </c>
      <c r="AW77" s="100">
        <v>0</v>
      </c>
      <c r="AX77" s="100">
        <v>0</v>
      </c>
      <c r="AY77" s="100">
        <v>0</v>
      </c>
      <c r="AZ77" s="100">
        <v>5</v>
      </c>
      <c r="BA77" s="100">
        <v>6</v>
      </c>
      <c r="BB77" s="100">
        <v>22</v>
      </c>
      <c r="BC77" s="100">
        <v>37</v>
      </c>
      <c r="BD77" s="100">
        <v>46</v>
      </c>
      <c r="BE77" s="100">
        <v>81</v>
      </c>
      <c r="BF77" s="100">
        <v>105</v>
      </c>
      <c r="BG77" s="100">
        <v>136</v>
      </c>
      <c r="BH77" s="100">
        <v>178</v>
      </c>
      <c r="BI77" s="100">
        <v>242</v>
      </c>
      <c r="BJ77" s="100">
        <v>319</v>
      </c>
      <c r="BK77" s="100">
        <v>292</v>
      </c>
      <c r="BL77" s="100">
        <v>273</v>
      </c>
      <c r="BM77" s="100">
        <v>1</v>
      </c>
      <c r="BN77" s="100">
        <v>1743</v>
      </c>
      <c r="BP77" s="122">
        <v>1970</v>
      </c>
    </row>
    <row r="78" spans="2:68">
      <c r="B78" s="122">
        <v>1971</v>
      </c>
      <c r="C78" s="100">
        <v>0</v>
      </c>
      <c r="D78" s="100">
        <v>0</v>
      </c>
      <c r="E78" s="100">
        <v>0</v>
      </c>
      <c r="F78" s="100">
        <v>0</v>
      </c>
      <c r="G78" s="100">
        <v>0</v>
      </c>
      <c r="H78" s="100">
        <v>3</v>
      </c>
      <c r="I78" s="100">
        <v>4</v>
      </c>
      <c r="J78" s="100">
        <v>11</v>
      </c>
      <c r="K78" s="100">
        <v>16</v>
      </c>
      <c r="L78" s="100">
        <v>16</v>
      </c>
      <c r="M78" s="100">
        <v>29</v>
      </c>
      <c r="N78" s="100">
        <v>73</v>
      </c>
      <c r="O78" s="100">
        <v>67</v>
      </c>
      <c r="P78" s="100">
        <v>93</v>
      </c>
      <c r="Q78" s="100">
        <v>79</v>
      </c>
      <c r="R78" s="100">
        <v>102</v>
      </c>
      <c r="S78" s="100">
        <v>98</v>
      </c>
      <c r="T78" s="100">
        <v>68</v>
      </c>
      <c r="U78" s="100">
        <v>0</v>
      </c>
      <c r="V78" s="100">
        <v>659</v>
      </c>
      <c r="W78" s="128"/>
      <c r="X78" s="122">
        <v>1971</v>
      </c>
      <c r="Y78" s="100">
        <v>0</v>
      </c>
      <c r="Z78" s="100">
        <v>0</v>
      </c>
      <c r="AA78" s="100">
        <v>0</v>
      </c>
      <c r="AB78" s="100">
        <v>0</v>
      </c>
      <c r="AC78" s="100">
        <v>0</v>
      </c>
      <c r="AD78" s="100">
        <v>0</v>
      </c>
      <c r="AE78" s="100">
        <v>1</v>
      </c>
      <c r="AF78" s="100">
        <v>7</v>
      </c>
      <c r="AG78" s="100">
        <v>17</v>
      </c>
      <c r="AH78" s="100">
        <v>16</v>
      </c>
      <c r="AI78" s="100">
        <v>35</v>
      </c>
      <c r="AJ78" s="100">
        <v>36</v>
      </c>
      <c r="AK78" s="100">
        <v>73</v>
      </c>
      <c r="AL78" s="100">
        <v>58</v>
      </c>
      <c r="AM78" s="100">
        <v>112</v>
      </c>
      <c r="AN78" s="100">
        <v>203</v>
      </c>
      <c r="AO78" s="100">
        <v>204</v>
      </c>
      <c r="AP78" s="100">
        <v>208</v>
      </c>
      <c r="AQ78" s="100">
        <v>0</v>
      </c>
      <c r="AR78" s="100">
        <v>970</v>
      </c>
      <c r="AS78" s="128"/>
      <c r="AT78" s="122">
        <v>1971</v>
      </c>
      <c r="AU78" s="100">
        <v>0</v>
      </c>
      <c r="AV78" s="100">
        <v>0</v>
      </c>
      <c r="AW78" s="100">
        <v>0</v>
      </c>
      <c r="AX78" s="100">
        <v>0</v>
      </c>
      <c r="AY78" s="100">
        <v>0</v>
      </c>
      <c r="AZ78" s="100">
        <v>3</v>
      </c>
      <c r="BA78" s="100">
        <v>5</v>
      </c>
      <c r="BB78" s="100">
        <v>18</v>
      </c>
      <c r="BC78" s="100">
        <v>33</v>
      </c>
      <c r="BD78" s="100">
        <v>32</v>
      </c>
      <c r="BE78" s="100">
        <v>64</v>
      </c>
      <c r="BF78" s="100">
        <v>109</v>
      </c>
      <c r="BG78" s="100">
        <v>140</v>
      </c>
      <c r="BH78" s="100">
        <v>151</v>
      </c>
      <c r="BI78" s="100">
        <v>191</v>
      </c>
      <c r="BJ78" s="100">
        <v>305</v>
      </c>
      <c r="BK78" s="100">
        <v>302</v>
      </c>
      <c r="BL78" s="100">
        <v>276</v>
      </c>
      <c r="BM78" s="100">
        <v>0</v>
      </c>
      <c r="BN78" s="100">
        <v>1629</v>
      </c>
      <c r="BP78" s="122">
        <v>1971</v>
      </c>
    </row>
    <row r="79" spans="2:68">
      <c r="B79" s="122">
        <v>1972</v>
      </c>
      <c r="C79" s="100">
        <v>1</v>
      </c>
      <c r="D79" s="100">
        <v>0</v>
      </c>
      <c r="E79" s="100">
        <v>0</v>
      </c>
      <c r="F79" s="100">
        <v>0</v>
      </c>
      <c r="G79" s="100">
        <v>1</v>
      </c>
      <c r="H79" s="100">
        <v>0</v>
      </c>
      <c r="I79" s="100">
        <v>5</v>
      </c>
      <c r="J79" s="100">
        <v>4</v>
      </c>
      <c r="K79" s="100">
        <v>10</v>
      </c>
      <c r="L79" s="100">
        <v>22</v>
      </c>
      <c r="M79" s="100">
        <v>42</v>
      </c>
      <c r="N79" s="100">
        <v>56</v>
      </c>
      <c r="O79" s="100">
        <v>66</v>
      </c>
      <c r="P79" s="100">
        <v>94</v>
      </c>
      <c r="Q79" s="100">
        <v>105</v>
      </c>
      <c r="R79" s="100">
        <v>110</v>
      </c>
      <c r="S79" s="100">
        <v>90</v>
      </c>
      <c r="T79" s="100">
        <v>66</v>
      </c>
      <c r="U79" s="100">
        <v>0</v>
      </c>
      <c r="V79" s="100">
        <v>672</v>
      </c>
      <c r="W79" s="128"/>
      <c r="X79" s="122">
        <v>1972</v>
      </c>
      <c r="Y79" s="100">
        <v>0</v>
      </c>
      <c r="Z79" s="100">
        <v>0</v>
      </c>
      <c r="AA79" s="100">
        <v>0</v>
      </c>
      <c r="AB79" s="100">
        <v>0</v>
      </c>
      <c r="AC79" s="100">
        <v>0</v>
      </c>
      <c r="AD79" s="100">
        <v>0</v>
      </c>
      <c r="AE79" s="100">
        <v>3</v>
      </c>
      <c r="AF79" s="100">
        <v>13</v>
      </c>
      <c r="AG79" s="100">
        <v>16</v>
      </c>
      <c r="AH79" s="100">
        <v>15</v>
      </c>
      <c r="AI79" s="100">
        <v>24</v>
      </c>
      <c r="AJ79" s="100">
        <v>14</v>
      </c>
      <c r="AK79" s="100">
        <v>46</v>
      </c>
      <c r="AL79" s="100">
        <v>74</v>
      </c>
      <c r="AM79" s="100">
        <v>112</v>
      </c>
      <c r="AN79" s="100">
        <v>164</v>
      </c>
      <c r="AO79" s="100">
        <v>180</v>
      </c>
      <c r="AP79" s="100">
        <v>164</v>
      </c>
      <c r="AQ79" s="100">
        <v>0</v>
      </c>
      <c r="AR79" s="100">
        <v>825</v>
      </c>
      <c r="AS79" s="128"/>
      <c r="AT79" s="122">
        <v>1972</v>
      </c>
      <c r="AU79" s="100">
        <v>1</v>
      </c>
      <c r="AV79" s="100">
        <v>0</v>
      </c>
      <c r="AW79" s="100">
        <v>0</v>
      </c>
      <c r="AX79" s="100">
        <v>0</v>
      </c>
      <c r="AY79" s="100">
        <v>1</v>
      </c>
      <c r="AZ79" s="100">
        <v>0</v>
      </c>
      <c r="BA79" s="100">
        <v>8</v>
      </c>
      <c r="BB79" s="100">
        <v>17</v>
      </c>
      <c r="BC79" s="100">
        <v>26</v>
      </c>
      <c r="BD79" s="100">
        <v>37</v>
      </c>
      <c r="BE79" s="100">
        <v>66</v>
      </c>
      <c r="BF79" s="100">
        <v>70</v>
      </c>
      <c r="BG79" s="100">
        <v>112</v>
      </c>
      <c r="BH79" s="100">
        <v>168</v>
      </c>
      <c r="BI79" s="100">
        <v>217</v>
      </c>
      <c r="BJ79" s="100">
        <v>274</v>
      </c>
      <c r="BK79" s="100">
        <v>270</v>
      </c>
      <c r="BL79" s="100">
        <v>230</v>
      </c>
      <c r="BM79" s="100">
        <v>0</v>
      </c>
      <c r="BN79" s="100">
        <v>1497</v>
      </c>
      <c r="BP79" s="122">
        <v>1972</v>
      </c>
    </row>
    <row r="80" spans="2:68">
      <c r="B80" s="122">
        <v>1973</v>
      </c>
      <c r="C80" s="100">
        <v>0</v>
      </c>
      <c r="D80" s="100">
        <v>0</v>
      </c>
      <c r="E80" s="100">
        <v>0</v>
      </c>
      <c r="F80" s="100">
        <v>0</v>
      </c>
      <c r="G80" s="100">
        <v>0</v>
      </c>
      <c r="H80" s="100">
        <v>1</v>
      </c>
      <c r="I80" s="100">
        <v>0</v>
      </c>
      <c r="J80" s="100">
        <v>3</v>
      </c>
      <c r="K80" s="100">
        <v>10</v>
      </c>
      <c r="L80" s="100">
        <v>30</v>
      </c>
      <c r="M80" s="100">
        <v>21</v>
      </c>
      <c r="N80" s="100">
        <v>42</v>
      </c>
      <c r="O80" s="100">
        <v>70</v>
      </c>
      <c r="P80" s="100">
        <v>88</v>
      </c>
      <c r="Q80" s="100">
        <v>101</v>
      </c>
      <c r="R80" s="100">
        <v>98</v>
      </c>
      <c r="S80" s="100">
        <v>86</v>
      </c>
      <c r="T80" s="100">
        <v>71</v>
      </c>
      <c r="U80" s="100">
        <v>0</v>
      </c>
      <c r="V80" s="100">
        <v>621</v>
      </c>
      <c r="W80" s="128"/>
      <c r="X80" s="122">
        <v>1973</v>
      </c>
      <c r="Y80" s="100">
        <v>0</v>
      </c>
      <c r="Z80" s="100">
        <v>0</v>
      </c>
      <c r="AA80" s="100">
        <v>0</v>
      </c>
      <c r="AB80" s="100">
        <v>0</v>
      </c>
      <c r="AC80" s="100">
        <v>0</v>
      </c>
      <c r="AD80" s="100">
        <v>0</v>
      </c>
      <c r="AE80" s="100">
        <v>2</v>
      </c>
      <c r="AF80" s="100">
        <v>4</v>
      </c>
      <c r="AG80" s="100">
        <v>12</v>
      </c>
      <c r="AH80" s="100">
        <v>34</v>
      </c>
      <c r="AI80" s="100">
        <v>17</v>
      </c>
      <c r="AJ80" s="100">
        <v>34</v>
      </c>
      <c r="AK80" s="100">
        <v>44</v>
      </c>
      <c r="AL80" s="100">
        <v>70</v>
      </c>
      <c r="AM80" s="100">
        <v>89</v>
      </c>
      <c r="AN80" s="100">
        <v>163</v>
      </c>
      <c r="AO80" s="100">
        <v>184</v>
      </c>
      <c r="AP80" s="100">
        <v>190</v>
      </c>
      <c r="AQ80" s="100">
        <v>0</v>
      </c>
      <c r="AR80" s="100">
        <v>843</v>
      </c>
      <c r="AS80" s="128"/>
      <c r="AT80" s="122">
        <v>1973</v>
      </c>
      <c r="AU80" s="100">
        <v>0</v>
      </c>
      <c r="AV80" s="100">
        <v>0</v>
      </c>
      <c r="AW80" s="100">
        <v>0</v>
      </c>
      <c r="AX80" s="100">
        <v>0</v>
      </c>
      <c r="AY80" s="100">
        <v>0</v>
      </c>
      <c r="AZ80" s="100">
        <v>1</v>
      </c>
      <c r="BA80" s="100">
        <v>2</v>
      </c>
      <c r="BB80" s="100">
        <v>7</v>
      </c>
      <c r="BC80" s="100">
        <v>22</v>
      </c>
      <c r="BD80" s="100">
        <v>64</v>
      </c>
      <c r="BE80" s="100">
        <v>38</v>
      </c>
      <c r="BF80" s="100">
        <v>76</v>
      </c>
      <c r="BG80" s="100">
        <v>114</v>
      </c>
      <c r="BH80" s="100">
        <v>158</v>
      </c>
      <c r="BI80" s="100">
        <v>190</v>
      </c>
      <c r="BJ80" s="100">
        <v>261</v>
      </c>
      <c r="BK80" s="100">
        <v>270</v>
      </c>
      <c r="BL80" s="100">
        <v>261</v>
      </c>
      <c r="BM80" s="100">
        <v>0</v>
      </c>
      <c r="BN80" s="100">
        <v>1464</v>
      </c>
      <c r="BP80" s="122">
        <v>1973</v>
      </c>
    </row>
    <row r="81" spans="2:68">
      <c r="B81" s="122">
        <v>1974</v>
      </c>
      <c r="C81" s="100">
        <v>0</v>
      </c>
      <c r="D81" s="100">
        <v>0</v>
      </c>
      <c r="E81" s="100">
        <v>0</v>
      </c>
      <c r="F81" s="100">
        <v>0</v>
      </c>
      <c r="G81" s="100">
        <v>0</v>
      </c>
      <c r="H81" s="100">
        <v>2</v>
      </c>
      <c r="I81" s="100">
        <v>4</v>
      </c>
      <c r="J81" s="100">
        <v>2</v>
      </c>
      <c r="K81" s="100">
        <v>14</v>
      </c>
      <c r="L81" s="100">
        <v>29</v>
      </c>
      <c r="M81" s="100">
        <v>42</v>
      </c>
      <c r="N81" s="100">
        <v>45</v>
      </c>
      <c r="O81" s="100">
        <v>62</v>
      </c>
      <c r="P81" s="100">
        <v>80</v>
      </c>
      <c r="Q81" s="100">
        <v>100</v>
      </c>
      <c r="R81" s="100">
        <v>109</v>
      </c>
      <c r="S81" s="100">
        <v>89</v>
      </c>
      <c r="T81" s="100">
        <v>83</v>
      </c>
      <c r="U81" s="100">
        <v>0</v>
      </c>
      <c r="V81" s="100">
        <v>661</v>
      </c>
      <c r="W81" s="128"/>
      <c r="X81" s="122">
        <v>1974</v>
      </c>
      <c r="Y81" s="100">
        <v>0</v>
      </c>
      <c r="Z81" s="100">
        <v>0</v>
      </c>
      <c r="AA81" s="100">
        <v>1</v>
      </c>
      <c r="AB81" s="100">
        <v>0</v>
      </c>
      <c r="AC81" s="100">
        <v>0</v>
      </c>
      <c r="AD81" s="100">
        <v>2</v>
      </c>
      <c r="AE81" s="100">
        <v>0</v>
      </c>
      <c r="AF81" s="100">
        <v>5</v>
      </c>
      <c r="AG81" s="100">
        <v>5</v>
      </c>
      <c r="AH81" s="100">
        <v>20</v>
      </c>
      <c r="AI81" s="100">
        <v>17</v>
      </c>
      <c r="AJ81" s="100">
        <v>31</v>
      </c>
      <c r="AK81" s="100">
        <v>61</v>
      </c>
      <c r="AL81" s="100">
        <v>73</v>
      </c>
      <c r="AM81" s="100">
        <v>111</v>
      </c>
      <c r="AN81" s="100">
        <v>162</v>
      </c>
      <c r="AO81" s="100">
        <v>210</v>
      </c>
      <c r="AP81" s="100">
        <v>237</v>
      </c>
      <c r="AQ81" s="100">
        <v>0</v>
      </c>
      <c r="AR81" s="100">
        <v>935</v>
      </c>
      <c r="AS81" s="128"/>
      <c r="AT81" s="122">
        <v>1974</v>
      </c>
      <c r="AU81" s="100">
        <v>0</v>
      </c>
      <c r="AV81" s="100">
        <v>0</v>
      </c>
      <c r="AW81" s="100">
        <v>1</v>
      </c>
      <c r="AX81" s="100">
        <v>0</v>
      </c>
      <c r="AY81" s="100">
        <v>0</v>
      </c>
      <c r="AZ81" s="100">
        <v>4</v>
      </c>
      <c r="BA81" s="100">
        <v>4</v>
      </c>
      <c r="BB81" s="100">
        <v>7</v>
      </c>
      <c r="BC81" s="100">
        <v>19</v>
      </c>
      <c r="BD81" s="100">
        <v>49</v>
      </c>
      <c r="BE81" s="100">
        <v>59</v>
      </c>
      <c r="BF81" s="100">
        <v>76</v>
      </c>
      <c r="BG81" s="100">
        <v>123</v>
      </c>
      <c r="BH81" s="100">
        <v>153</v>
      </c>
      <c r="BI81" s="100">
        <v>211</v>
      </c>
      <c r="BJ81" s="100">
        <v>271</v>
      </c>
      <c r="BK81" s="100">
        <v>299</v>
      </c>
      <c r="BL81" s="100">
        <v>320</v>
      </c>
      <c r="BM81" s="100">
        <v>0</v>
      </c>
      <c r="BN81" s="100">
        <v>1596</v>
      </c>
      <c r="BP81" s="122">
        <v>1974</v>
      </c>
    </row>
    <row r="82" spans="2:68">
      <c r="B82" s="122">
        <v>1975</v>
      </c>
      <c r="C82" s="100">
        <v>0</v>
      </c>
      <c r="D82" s="100">
        <v>0</v>
      </c>
      <c r="E82" s="100">
        <v>0</v>
      </c>
      <c r="F82" s="100">
        <v>0</v>
      </c>
      <c r="G82" s="100">
        <v>2</v>
      </c>
      <c r="H82" s="100">
        <v>1</v>
      </c>
      <c r="I82" s="100">
        <v>6</v>
      </c>
      <c r="J82" s="100">
        <v>6</v>
      </c>
      <c r="K82" s="100">
        <v>7</v>
      </c>
      <c r="L82" s="100">
        <v>18</v>
      </c>
      <c r="M82" s="100">
        <v>26</v>
      </c>
      <c r="N82" s="100">
        <v>33</v>
      </c>
      <c r="O82" s="100">
        <v>74</v>
      </c>
      <c r="P82" s="100">
        <v>77</v>
      </c>
      <c r="Q82" s="100">
        <v>95</v>
      </c>
      <c r="R82" s="100">
        <v>80</v>
      </c>
      <c r="S82" s="100">
        <v>87</v>
      </c>
      <c r="T82" s="100">
        <v>86</v>
      </c>
      <c r="U82" s="100">
        <v>0</v>
      </c>
      <c r="V82" s="100">
        <v>598</v>
      </c>
      <c r="W82" s="128"/>
      <c r="X82" s="122">
        <v>1975</v>
      </c>
      <c r="Y82" s="100">
        <v>0</v>
      </c>
      <c r="Z82" s="100">
        <v>0</v>
      </c>
      <c r="AA82" s="100">
        <v>0</v>
      </c>
      <c r="AB82" s="100">
        <v>0</v>
      </c>
      <c r="AC82" s="100">
        <v>0</v>
      </c>
      <c r="AD82" s="100">
        <v>1</v>
      </c>
      <c r="AE82" s="100">
        <v>1</v>
      </c>
      <c r="AF82" s="100">
        <v>7</v>
      </c>
      <c r="AG82" s="100">
        <v>8</v>
      </c>
      <c r="AH82" s="100">
        <v>13</v>
      </c>
      <c r="AI82" s="100">
        <v>16</v>
      </c>
      <c r="AJ82" s="100">
        <v>25</v>
      </c>
      <c r="AK82" s="100">
        <v>54</v>
      </c>
      <c r="AL82" s="100">
        <v>86</v>
      </c>
      <c r="AM82" s="100">
        <v>110</v>
      </c>
      <c r="AN82" s="100">
        <v>130</v>
      </c>
      <c r="AO82" s="100">
        <v>183</v>
      </c>
      <c r="AP82" s="100">
        <v>183</v>
      </c>
      <c r="AQ82" s="100">
        <v>0</v>
      </c>
      <c r="AR82" s="100">
        <v>817</v>
      </c>
      <c r="AS82" s="128"/>
      <c r="AT82" s="122">
        <v>1975</v>
      </c>
      <c r="AU82" s="100">
        <v>0</v>
      </c>
      <c r="AV82" s="100">
        <v>0</v>
      </c>
      <c r="AW82" s="100">
        <v>0</v>
      </c>
      <c r="AX82" s="100">
        <v>0</v>
      </c>
      <c r="AY82" s="100">
        <v>2</v>
      </c>
      <c r="AZ82" s="100">
        <v>2</v>
      </c>
      <c r="BA82" s="100">
        <v>7</v>
      </c>
      <c r="BB82" s="100">
        <v>13</v>
      </c>
      <c r="BC82" s="100">
        <v>15</v>
      </c>
      <c r="BD82" s="100">
        <v>31</v>
      </c>
      <c r="BE82" s="100">
        <v>42</v>
      </c>
      <c r="BF82" s="100">
        <v>58</v>
      </c>
      <c r="BG82" s="100">
        <v>128</v>
      </c>
      <c r="BH82" s="100">
        <v>163</v>
      </c>
      <c r="BI82" s="100">
        <v>205</v>
      </c>
      <c r="BJ82" s="100">
        <v>210</v>
      </c>
      <c r="BK82" s="100">
        <v>270</v>
      </c>
      <c r="BL82" s="100">
        <v>269</v>
      </c>
      <c r="BM82" s="100">
        <v>0</v>
      </c>
      <c r="BN82" s="100">
        <v>1415</v>
      </c>
      <c r="BP82" s="122">
        <v>1975</v>
      </c>
    </row>
    <row r="83" spans="2:68">
      <c r="B83" s="122">
        <v>1976</v>
      </c>
      <c r="C83" s="100">
        <v>0</v>
      </c>
      <c r="D83" s="100">
        <v>0</v>
      </c>
      <c r="E83" s="100">
        <v>0</v>
      </c>
      <c r="F83" s="100">
        <v>0</v>
      </c>
      <c r="G83" s="100">
        <v>0</v>
      </c>
      <c r="H83" s="100">
        <v>1</v>
      </c>
      <c r="I83" s="100">
        <v>1</v>
      </c>
      <c r="J83" s="100">
        <v>6</v>
      </c>
      <c r="K83" s="100">
        <v>10</v>
      </c>
      <c r="L83" s="100">
        <v>3</v>
      </c>
      <c r="M83" s="100">
        <v>32</v>
      </c>
      <c r="N83" s="100">
        <v>39</v>
      </c>
      <c r="O83" s="100">
        <v>79</v>
      </c>
      <c r="P83" s="100">
        <v>80</v>
      </c>
      <c r="Q83" s="100">
        <v>92</v>
      </c>
      <c r="R83" s="100">
        <v>103</v>
      </c>
      <c r="S83" s="100">
        <v>78</v>
      </c>
      <c r="T83" s="100">
        <v>72</v>
      </c>
      <c r="U83" s="100">
        <v>0</v>
      </c>
      <c r="V83" s="100">
        <v>596</v>
      </c>
      <c r="W83" s="128"/>
      <c r="X83" s="122">
        <v>1976</v>
      </c>
      <c r="Y83" s="100">
        <v>0</v>
      </c>
      <c r="Z83" s="100">
        <v>0</v>
      </c>
      <c r="AA83" s="100">
        <v>0</v>
      </c>
      <c r="AB83" s="100">
        <v>0</v>
      </c>
      <c r="AC83" s="100">
        <v>0</v>
      </c>
      <c r="AD83" s="100">
        <v>2</v>
      </c>
      <c r="AE83" s="100">
        <v>3</v>
      </c>
      <c r="AF83" s="100">
        <v>4</v>
      </c>
      <c r="AG83" s="100">
        <v>4</v>
      </c>
      <c r="AH83" s="100">
        <v>21</v>
      </c>
      <c r="AI83" s="100">
        <v>20</v>
      </c>
      <c r="AJ83" s="100">
        <v>24</v>
      </c>
      <c r="AK83" s="100">
        <v>49</v>
      </c>
      <c r="AL83" s="100">
        <v>83</v>
      </c>
      <c r="AM83" s="100">
        <v>102</v>
      </c>
      <c r="AN83" s="100">
        <v>153</v>
      </c>
      <c r="AO83" s="100">
        <v>170</v>
      </c>
      <c r="AP83" s="100">
        <v>243</v>
      </c>
      <c r="AQ83" s="100">
        <v>0</v>
      </c>
      <c r="AR83" s="100">
        <v>878</v>
      </c>
      <c r="AS83" s="128"/>
      <c r="AT83" s="122">
        <v>1976</v>
      </c>
      <c r="AU83" s="100">
        <v>0</v>
      </c>
      <c r="AV83" s="100">
        <v>0</v>
      </c>
      <c r="AW83" s="100">
        <v>0</v>
      </c>
      <c r="AX83" s="100">
        <v>0</v>
      </c>
      <c r="AY83" s="100">
        <v>0</v>
      </c>
      <c r="AZ83" s="100">
        <v>3</v>
      </c>
      <c r="BA83" s="100">
        <v>4</v>
      </c>
      <c r="BB83" s="100">
        <v>10</v>
      </c>
      <c r="BC83" s="100">
        <v>14</v>
      </c>
      <c r="BD83" s="100">
        <v>24</v>
      </c>
      <c r="BE83" s="100">
        <v>52</v>
      </c>
      <c r="BF83" s="100">
        <v>63</v>
      </c>
      <c r="BG83" s="100">
        <v>128</v>
      </c>
      <c r="BH83" s="100">
        <v>163</v>
      </c>
      <c r="BI83" s="100">
        <v>194</v>
      </c>
      <c r="BJ83" s="100">
        <v>256</v>
      </c>
      <c r="BK83" s="100">
        <v>248</v>
      </c>
      <c r="BL83" s="100">
        <v>315</v>
      </c>
      <c r="BM83" s="100">
        <v>0</v>
      </c>
      <c r="BN83" s="100">
        <v>1474</v>
      </c>
      <c r="BP83" s="122">
        <v>1976</v>
      </c>
    </row>
    <row r="84" spans="2:68">
      <c r="B84" s="122">
        <v>1977</v>
      </c>
      <c r="C84" s="100">
        <v>0</v>
      </c>
      <c r="D84" s="100">
        <v>0</v>
      </c>
      <c r="E84" s="100">
        <v>0</v>
      </c>
      <c r="F84" s="100">
        <v>0</v>
      </c>
      <c r="G84" s="100">
        <v>0</v>
      </c>
      <c r="H84" s="100">
        <v>0</v>
      </c>
      <c r="I84" s="100">
        <v>3</v>
      </c>
      <c r="J84" s="100">
        <v>1</v>
      </c>
      <c r="K84" s="100">
        <v>3</v>
      </c>
      <c r="L84" s="100">
        <v>11</v>
      </c>
      <c r="M84" s="100">
        <v>41</v>
      </c>
      <c r="N84" s="100">
        <v>39</v>
      </c>
      <c r="O84" s="100">
        <v>62</v>
      </c>
      <c r="P84" s="100">
        <v>73</v>
      </c>
      <c r="Q84" s="100">
        <v>94</v>
      </c>
      <c r="R84" s="100">
        <v>100</v>
      </c>
      <c r="S84" s="100">
        <v>73</v>
      </c>
      <c r="T84" s="100">
        <v>75</v>
      </c>
      <c r="U84" s="100">
        <v>0</v>
      </c>
      <c r="V84" s="100">
        <v>575</v>
      </c>
      <c r="W84" s="128"/>
      <c r="X84" s="122">
        <v>1977</v>
      </c>
      <c r="Y84" s="100">
        <v>0</v>
      </c>
      <c r="Z84" s="100">
        <v>0</v>
      </c>
      <c r="AA84" s="100">
        <v>0</v>
      </c>
      <c r="AB84" s="100">
        <v>0</v>
      </c>
      <c r="AC84" s="100">
        <v>0</v>
      </c>
      <c r="AD84" s="100">
        <v>0</v>
      </c>
      <c r="AE84" s="100">
        <v>2</v>
      </c>
      <c r="AF84" s="100">
        <v>4</v>
      </c>
      <c r="AG84" s="100">
        <v>4</v>
      </c>
      <c r="AH84" s="100">
        <v>8</v>
      </c>
      <c r="AI84" s="100">
        <v>21</v>
      </c>
      <c r="AJ84" s="100">
        <v>27</v>
      </c>
      <c r="AK84" s="100">
        <v>42</v>
      </c>
      <c r="AL84" s="100">
        <v>60</v>
      </c>
      <c r="AM84" s="100">
        <v>101</v>
      </c>
      <c r="AN84" s="100">
        <v>140</v>
      </c>
      <c r="AO84" s="100">
        <v>162</v>
      </c>
      <c r="AP84" s="100">
        <v>204</v>
      </c>
      <c r="AQ84" s="100">
        <v>0</v>
      </c>
      <c r="AR84" s="100">
        <v>775</v>
      </c>
      <c r="AS84" s="128"/>
      <c r="AT84" s="122">
        <v>1977</v>
      </c>
      <c r="AU84" s="100">
        <v>0</v>
      </c>
      <c r="AV84" s="100">
        <v>0</v>
      </c>
      <c r="AW84" s="100">
        <v>0</v>
      </c>
      <c r="AX84" s="100">
        <v>0</v>
      </c>
      <c r="AY84" s="100">
        <v>0</v>
      </c>
      <c r="AZ84" s="100">
        <v>0</v>
      </c>
      <c r="BA84" s="100">
        <v>5</v>
      </c>
      <c r="BB84" s="100">
        <v>5</v>
      </c>
      <c r="BC84" s="100">
        <v>7</v>
      </c>
      <c r="BD84" s="100">
        <v>19</v>
      </c>
      <c r="BE84" s="100">
        <v>62</v>
      </c>
      <c r="BF84" s="100">
        <v>66</v>
      </c>
      <c r="BG84" s="100">
        <v>104</v>
      </c>
      <c r="BH84" s="100">
        <v>133</v>
      </c>
      <c r="BI84" s="100">
        <v>195</v>
      </c>
      <c r="BJ84" s="100">
        <v>240</v>
      </c>
      <c r="BK84" s="100">
        <v>235</v>
      </c>
      <c r="BL84" s="100">
        <v>279</v>
      </c>
      <c r="BM84" s="100">
        <v>0</v>
      </c>
      <c r="BN84" s="100">
        <v>1350</v>
      </c>
      <c r="BP84" s="122">
        <v>1977</v>
      </c>
    </row>
    <row r="85" spans="2:68">
      <c r="B85" s="122">
        <v>1978</v>
      </c>
      <c r="C85" s="100">
        <v>0</v>
      </c>
      <c r="D85" s="100">
        <v>0</v>
      </c>
      <c r="E85" s="100">
        <v>0</v>
      </c>
      <c r="F85" s="100">
        <v>0</v>
      </c>
      <c r="G85" s="100">
        <v>0</v>
      </c>
      <c r="H85" s="100">
        <v>1</v>
      </c>
      <c r="I85" s="100">
        <v>2</v>
      </c>
      <c r="J85" s="100">
        <v>5</v>
      </c>
      <c r="K85" s="100">
        <v>6</v>
      </c>
      <c r="L85" s="100">
        <v>11</v>
      </c>
      <c r="M85" s="100">
        <v>21</v>
      </c>
      <c r="N85" s="100">
        <v>33</v>
      </c>
      <c r="O85" s="100">
        <v>59</v>
      </c>
      <c r="P85" s="100">
        <v>81</v>
      </c>
      <c r="Q85" s="100">
        <v>101</v>
      </c>
      <c r="R85" s="100">
        <v>90</v>
      </c>
      <c r="S85" s="100">
        <v>75</v>
      </c>
      <c r="T85" s="100">
        <v>74</v>
      </c>
      <c r="U85" s="100">
        <v>0</v>
      </c>
      <c r="V85" s="100">
        <v>559</v>
      </c>
      <c r="W85" s="128"/>
      <c r="X85" s="122">
        <v>1978</v>
      </c>
      <c r="Y85" s="100">
        <v>0</v>
      </c>
      <c r="Z85" s="100">
        <v>0</v>
      </c>
      <c r="AA85" s="100">
        <v>0</v>
      </c>
      <c r="AB85" s="100">
        <v>0</v>
      </c>
      <c r="AC85" s="100">
        <v>0</v>
      </c>
      <c r="AD85" s="100">
        <v>1</v>
      </c>
      <c r="AE85" s="100">
        <v>2</v>
      </c>
      <c r="AF85" s="100">
        <v>2</v>
      </c>
      <c r="AG85" s="100">
        <v>5</v>
      </c>
      <c r="AH85" s="100">
        <v>13</v>
      </c>
      <c r="AI85" s="100">
        <v>23</v>
      </c>
      <c r="AJ85" s="100">
        <v>28</v>
      </c>
      <c r="AK85" s="100">
        <v>31</v>
      </c>
      <c r="AL85" s="100">
        <v>55</v>
      </c>
      <c r="AM85" s="100">
        <v>88</v>
      </c>
      <c r="AN85" s="100">
        <v>128</v>
      </c>
      <c r="AO85" s="100">
        <v>156</v>
      </c>
      <c r="AP85" s="100">
        <v>201</v>
      </c>
      <c r="AQ85" s="100">
        <v>0</v>
      </c>
      <c r="AR85" s="100">
        <v>733</v>
      </c>
      <c r="AS85" s="128"/>
      <c r="AT85" s="122">
        <v>1978</v>
      </c>
      <c r="AU85" s="100">
        <v>0</v>
      </c>
      <c r="AV85" s="100">
        <v>0</v>
      </c>
      <c r="AW85" s="100">
        <v>0</v>
      </c>
      <c r="AX85" s="100">
        <v>0</v>
      </c>
      <c r="AY85" s="100">
        <v>0</v>
      </c>
      <c r="AZ85" s="100">
        <v>2</v>
      </c>
      <c r="BA85" s="100">
        <v>4</v>
      </c>
      <c r="BB85" s="100">
        <v>7</v>
      </c>
      <c r="BC85" s="100">
        <v>11</v>
      </c>
      <c r="BD85" s="100">
        <v>24</v>
      </c>
      <c r="BE85" s="100">
        <v>44</v>
      </c>
      <c r="BF85" s="100">
        <v>61</v>
      </c>
      <c r="BG85" s="100">
        <v>90</v>
      </c>
      <c r="BH85" s="100">
        <v>136</v>
      </c>
      <c r="BI85" s="100">
        <v>189</v>
      </c>
      <c r="BJ85" s="100">
        <v>218</v>
      </c>
      <c r="BK85" s="100">
        <v>231</v>
      </c>
      <c r="BL85" s="100">
        <v>275</v>
      </c>
      <c r="BM85" s="100">
        <v>0</v>
      </c>
      <c r="BN85" s="100">
        <v>1292</v>
      </c>
      <c r="BP85" s="122">
        <v>1978</v>
      </c>
    </row>
    <row r="86" spans="2:68">
      <c r="B86" s="123">
        <v>1979</v>
      </c>
      <c r="C86" s="100">
        <v>0</v>
      </c>
      <c r="D86" s="100">
        <v>0</v>
      </c>
      <c r="E86" s="100">
        <v>0</v>
      </c>
      <c r="F86" s="100">
        <v>0</v>
      </c>
      <c r="G86" s="100">
        <v>0</v>
      </c>
      <c r="H86" s="100">
        <v>1</v>
      </c>
      <c r="I86" s="100">
        <v>1</v>
      </c>
      <c r="J86" s="100">
        <v>7</v>
      </c>
      <c r="K86" s="100">
        <v>15</v>
      </c>
      <c r="L86" s="100">
        <v>34</v>
      </c>
      <c r="M86" s="100">
        <v>34</v>
      </c>
      <c r="N86" s="100">
        <v>44</v>
      </c>
      <c r="O86" s="100">
        <v>58</v>
      </c>
      <c r="P86" s="100">
        <v>87</v>
      </c>
      <c r="Q86" s="100">
        <v>102</v>
      </c>
      <c r="R86" s="100">
        <v>94</v>
      </c>
      <c r="S86" s="100">
        <v>68</v>
      </c>
      <c r="T86" s="100">
        <v>64</v>
      </c>
      <c r="U86" s="100">
        <v>0</v>
      </c>
      <c r="V86" s="100">
        <v>609</v>
      </c>
      <c r="W86" s="128"/>
      <c r="X86" s="123">
        <v>1979</v>
      </c>
      <c r="Y86" s="100">
        <v>0</v>
      </c>
      <c r="Z86" s="100">
        <v>0</v>
      </c>
      <c r="AA86" s="100">
        <v>0</v>
      </c>
      <c r="AB86" s="100">
        <v>0</v>
      </c>
      <c r="AC86" s="100">
        <v>0</v>
      </c>
      <c r="AD86" s="100">
        <v>0</v>
      </c>
      <c r="AE86" s="100">
        <v>1</v>
      </c>
      <c r="AF86" s="100">
        <v>2</v>
      </c>
      <c r="AG86" s="100">
        <v>4</v>
      </c>
      <c r="AH86" s="100">
        <v>6</v>
      </c>
      <c r="AI86" s="100">
        <v>18</v>
      </c>
      <c r="AJ86" s="100">
        <v>27</v>
      </c>
      <c r="AK86" s="100">
        <v>35</v>
      </c>
      <c r="AL86" s="100">
        <v>61</v>
      </c>
      <c r="AM86" s="100">
        <v>121</v>
      </c>
      <c r="AN86" s="100">
        <v>128</v>
      </c>
      <c r="AO86" s="100">
        <v>174</v>
      </c>
      <c r="AP86" s="100">
        <v>223</v>
      </c>
      <c r="AQ86" s="100">
        <v>0</v>
      </c>
      <c r="AR86" s="100">
        <v>800</v>
      </c>
      <c r="AS86" s="128"/>
      <c r="AT86" s="123">
        <v>1979</v>
      </c>
      <c r="AU86" s="100">
        <v>0</v>
      </c>
      <c r="AV86" s="100">
        <v>0</v>
      </c>
      <c r="AW86" s="100">
        <v>0</v>
      </c>
      <c r="AX86" s="100">
        <v>0</v>
      </c>
      <c r="AY86" s="100">
        <v>0</v>
      </c>
      <c r="AZ86" s="100">
        <v>1</v>
      </c>
      <c r="BA86" s="100">
        <v>2</v>
      </c>
      <c r="BB86" s="100">
        <v>9</v>
      </c>
      <c r="BC86" s="100">
        <v>19</v>
      </c>
      <c r="BD86" s="100">
        <v>40</v>
      </c>
      <c r="BE86" s="100">
        <v>52</v>
      </c>
      <c r="BF86" s="100">
        <v>71</v>
      </c>
      <c r="BG86" s="100">
        <v>93</v>
      </c>
      <c r="BH86" s="100">
        <v>148</v>
      </c>
      <c r="BI86" s="100">
        <v>223</v>
      </c>
      <c r="BJ86" s="100">
        <v>222</v>
      </c>
      <c r="BK86" s="100">
        <v>242</v>
      </c>
      <c r="BL86" s="100">
        <v>287</v>
      </c>
      <c r="BM86" s="100">
        <v>0</v>
      </c>
      <c r="BN86" s="100">
        <v>1409</v>
      </c>
      <c r="BP86" s="123">
        <v>1979</v>
      </c>
    </row>
    <row r="87" spans="2:68">
      <c r="B87" s="123">
        <v>1980</v>
      </c>
      <c r="C87" s="100">
        <v>0</v>
      </c>
      <c r="D87" s="100">
        <v>0</v>
      </c>
      <c r="E87" s="100">
        <v>0</v>
      </c>
      <c r="F87" s="100">
        <v>0</v>
      </c>
      <c r="G87" s="100">
        <v>0</v>
      </c>
      <c r="H87" s="100">
        <v>4</v>
      </c>
      <c r="I87" s="100">
        <v>1</v>
      </c>
      <c r="J87" s="100">
        <v>4</v>
      </c>
      <c r="K87" s="100">
        <v>8</v>
      </c>
      <c r="L87" s="100">
        <v>14</v>
      </c>
      <c r="M87" s="100">
        <v>40</v>
      </c>
      <c r="N87" s="100">
        <v>49</v>
      </c>
      <c r="O87" s="100">
        <v>47</v>
      </c>
      <c r="P87" s="100">
        <v>88</v>
      </c>
      <c r="Q87" s="100">
        <v>102</v>
      </c>
      <c r="R87" s="100">
        <v>99</v>
      </c>
      <c r="S87" s="100">
        <v>65</v>
      </c>
      <c r="T87" s="100">
        <v>59</v>
      </c>
      <c r="U87" s="100">
        <v>0</v>
      </c>
      <c r="V87" s="100">
        <v>580</v>
      </c>
      <c r="W87" s="128"/>
      <c r="X87" s="123">
        <v>1980</v>
      </c>
      <c r="Y87" s="100">
        <v>0</v>
      </c>
      <c r="Z87" s="100">
        <v>0</v>
      </c>
      <c r="AA87" s="100">
        <v>0</v>
      </c>
      <c r="AB87" s="100">
        <v>0</v>
      </c>
      <c r="AC87" s="100">
        <v>0</v>
      </c>
      <c r="AD87" s="100">
        <v>0</v>
      </c>
      <c r="AE87" s="100">
        <v>2</v>
      </c>
      <c r="AF87" s="100">
        <v>1</v>
      </c>
      <c r="AG87" s="100">
        <v>4</v>
      </c>
      <c r="AH87" s="100">
        <v>7</v>
      </c>
      <c r="AI87" s="100">
        <v>14</v>
      </c>
      <c r="AJ87" s="100">
        <v>23</v>
      </c>
      <c r="AK87" s="100">
        <v>41</v>
      </c>
      <c r="AL87" s="100">
        <v>51</v>
      </c>
      <c r="AM87" s="100">
        <v>93</v>
      </c>
      <c r="AN87" s="100">
        <v>115</v>
      </c>
      <c r="AO87" s="100">
        <v>173</v>
      </c>
      <c r="AP87" s="100">
        <v>222</v>
      </c>
      <c r="AQ87" s="100">
        <v>0</v>
      </c>
      <c r="AR87" s="100">
        <v>746</v>
      </c>
      <c r="AS87" s="128"/>
      <c r="AT87" s="123">
        <v>1980</v>
      </c>
      <c r="AU87" s="100">
        <v>0</v>
      </c>
      <c r="AV87" s="100">
        <v>0</v>
      </c>
      <c r="AW87" s="100">
        <v>0</v>
      </c>
      <c r="AX87" s="100">
        <v>0</v>
      </c>
      <c r="AY87" s="100">
        <v>0</v>
      </c>
      <c r="AZ87" s="100">
        <v>4</v>
      </c>
      <c r="BA87" s="100">
        <v>3</v>
      </c>
      <c r="BB87" s="100">
        <v>5</v>
      </c>
      <c r="BC87" s="100">
        <v>12</v>
      </c>
      <c r="BD87" s="100">
        <v>21</v>
      </c>
      <c r="BE87" s="100">
        <v>54</v>
      </c>
      <c r="BF87" s="100">
        <v>72</v>
      </c>
      <c r="BG87" s="100">
        <v>88</v>
      </c>
      <c r="BH87" s="100">
        <v>139</v>
      </c>
      <c r="BI87" s="100">
        <v>195</v>
      </c>
      <c r="BJ87" s="100">
        <v>214</v>
      </c>
      <c r="BK87" s="100">
        <v>238</v>
      </c>
      <c r="BL87" s="100">
        <v>281</v>
      </c>
      <c r="BM87" s="100">
        <v>0</v>
      </c>
      <c r="BN87" s="100">
        <v>1326</v>
      </c>
      <c r="BP87" s="123">
        <v>1980</v>
      </c>
    </row>
    <row r="88" spans="2:68">
      <c r="B88" s="123">
        <v>1981</v>
      </c>
      <c r="C88" s="100">
        <v>0</v>
      </c>
      <c r="D88" s="100">
        <v>0</v>
      </c>
      <c r="E88" s="100">
        <v>0</v>
      </c>
      <c r="F88" s="100">
        <v>1</v>
      </c>
      <c r="G88" s="100">
        <v>0</v>
      </c>
      <c r="H88" s="100">
        <v>0</v>
      </c>
      <c r="I88" s="100">
        <v>2</v>
      </c>
      <c r="J88" s="100">
        <v>2</v>
      </c>
      <c r="K88" s="100">
        <v>6</v>
      </c>
      <c r="L88" s="100">
        <v>13</v>
      </c>
      <c r="M88" s="100">
        <v>28</v>
      </c>
      <c r="N88" s="100">
        <v>32</v>
      </c>
      <c r="O88" s="100">
        <v>56</v>
      </c>
      <c r="P88" s="100">
        <v>87</v>
      </c>
      <c r="Q88" s="100">
        <v>66</v>
      </c>
      <c r="R88" s="100">
        <v>90</v>
      </c>
      <c r="S88" s="100">
        <v>68</v>
      </c>
      <c r="T88" s="100">
        <v>52</v>
      </c>
      <c r="U88" s="100">
        <v>0</v>
      </c>
      <c r="V88" s="100">
        <v>503</v>
      </c>
      <c r="W88" s="128"/>
      <c r="X88" s="123">
        <v>1981</v>
      </c>
      <c r="Y88" s="100">
        <v>0</v>
      </c>
      <c r="Z88" s="100">
        <v>0</v>
      </c>
      <c r="AA88" s="100">
        <v>0</v>
      </c>
      <c r="AB88" s="100">
        <v>0</v>
      </c>
      <c r="AC88" s="100">
        <v>0</v>
      </c>
      <c r="AD88" s="100">
        <v>0</v>
      </c>
      <c r="AE88" s="100">
        <v>0</v>
      </c>
      <c r="AF88" s="100">
        <v>3</v>
      </c>
      <c r="AG88" s="100">
        <v>3</v>
      </c>
      <c r="AH88" s="100">
        <v>8</v>
      </c>
      <c r="AI88" s="100">
        <v>15</v>
      </c>
      <c r="AJ88" s="100">
        <v>21</v>
      </c>
      <c r="AK88" s="100">
        <v>37</v>
      </c>
      <c r="AL88" s="100">
        <v>62</v>
      </c>
      <c r="AM88" s="100">
        <v>82</v>
      </c>
      <c r="AN88" s="100">
        <v>121</v>
      </c>
      <c r="AO88" s="100">
        <v>143</v>
      </c>
      <c r="AP88" s="100">
        <v>228</v>
      </c>
      <c r="AQ88" s="100">
        <v>0</v>
      </c>
      <c r="AR88" s="100">
        <v>723</v>
      </c>
      <c r="AS88" s="128"/>
      <c r="AT88" s="123">
        <v>1981</v>
      </c>
      <c r="AU88" s="100">
        <v>0</v>
      </c>
      <c r="AV88" s="100">
        <v>0</v>
      </c>
      <c r="AW88" s="100">
        <v>0</v>
      </c>
      <c r="AX88" s="100">
        <v>1</v>
      </c>
      <c r="AY88" s="100">
        <v>0</v>
      </c>
      <c r="AZ88" s="100">
        <v>0</v>
      </c>
      <c r="BA88" s="100">
        <v>2</v>
      </c>
      <c r="BB88" s="100">
        <v>5</v>
      </c>
      <c r="BC88" s="100">
        <v>9</v>
      </c>
      <c r="BD88" s="100">
        <v>21</v>
      </c>
      <c r="BE88" s="100">
        <v>43</v>
      </c>
      <c r="BF88" s="100">
        <v>53</v>
      </c>
      <c r="BG88" s="100">
        <v>93</v>
      </c>
      <c r="BH88" s="100">
        <v>149</v>
      </c>
      <c r="BI88" s="100">
        <v>148</v>
      </c>
      <c r="BJ88" s="100">
        <v>211</v>
      </c>
      <c r="BK88" s="100">
        <v>211</v>
      </c>
      <c r="BL88" s="100">
        <v>280</v>
      </c>
      <c r="BM88" s="100">
        <v>0</v>
      </c>
      <c r="BN88" s="100">
        <v>1226</v>
      </c>
      <c r="BP88" s="123">
        <v>1981</v>
      </c>
    </row>
    <row r="89" spans="2:68">
      <c r="B89" s="123">
        <v>1982</v>
      </c>
      <c r="C89" s="100">
        <v>0</v>
      </c>
      <c r="D89" s="100">
        <v>0</v>
      </c>
      <c r="E89" s="100">
        <v>0</v>
      </c>
      <c r="F89" s="100">
        <v>0</v>
      </c>
      <c r="G89" s="100">
        <v>0</v>
      </c>
      <c r="H89" s="100">
        <v>5</v>
      </c>
      <c r="I89" s="100">
        <v>1</v>
      </c>
      <c r="J89" s="100">
        <v>4</v>
      </c>
      <c r="K89" s="100">
        <v>4</v>
      </c>
      <c r="L89" s="100">
        <v>16</v>
      </c>
      <c r="M89" s="100">
        <v>24</v>
      </c>
      <c r="N89" s="100">
        <v>40</v>
      </c>
      <c r="O89" s="100">
        <v>59</v>
      </c>
      <c r="P89" s="100">
        <v>73</v>
      </c>
      <c r="Q89" s="100">
        <v>95</v>
      </c>
      <c r="R89" s="100">
        <v>82</v>
      </c>
      <c r="S89" s="100">
        <v>71</v>
      </c>
      <c r="T89" s="100">
        <v>63</v>
      </c>
      <c r="U89" s="100">
        <v>0</v>
      </c>
      <c r="V89" s="100">
        <v>537</v>
      </c>
      <c r="W89" s="128"/>
      <c r="X89" s="123">
        <v>1982</v>
      </c>
      <c r="Y89" s="100">
        <v>0</v>
      </c>
      <c r="Z89" s="100">
        <v>0</v>
      </c>
      <c r="AA89" s="100">
        <v>0</v>
      </c>
      <c r="AB89" s="100">
        <v>0</v>
      </c>
      <c r="AC89" s="100">
        <v>1</v>
      </c>
      <c r="AD89" s="100">
        <v>0</v>
      </c>
      <c r="AE89" s="100">
        <v>1</v>
      </c>
      <c r="AF89" s="100">
        <v>0</v>
      </c>
      <c r="AG89" s="100">
        <v>0</v>
      </c>
      <c r="AH89" s="100">
        <v>12</v>
      </c>
      <c r="AI89" s="100">
        <v>12</v>
      </c>
      <c r="AJ89" s="100">
        <v>16</v>
      </c>
      <c r="AK89" s="100">
        <v>34</v>
      </c>
      <c r="AL89" s="100">
        <v>58</v>
      </c>
      <c r="AM89" s="100">
        <v>88</v>
      </c>
      <c r="AN89" s="100">
        <v>119</v>
      </c>
      <c r="AO89" s="100">
        <v>168</v>
      </c>
      <c r="AP89" s="100">
        <v>229</v>
      </c>
      <c r="AQ89" s="100">
        <v>0</v>
      </c>
      <c r="AR89" s="100">
        <v>738</v>
      </c>
      <c r="AS89" s="128"/>
      <c r="AT89" s="123">
        <v>1982</v>
      </c>
      <c r="AU89" s="100">
        <v>0</v>
      </c>
      <c r="AV89" s="100">
        <v>0</v>
      </c>
      <c r="AW89" s="100">
        <v>0</v>
      </c>
      <c r="AX89" s="100">
        <v>0</v>
      </c>
      <c r="AY89" s="100">
        <v>1</v>
      </c>
      <c r="AZ89" s="100">
        <v>5</v>
      </c>
      <c r="BA89" s="100">
        <v>2</v>
      </c>
      <c r="BB89" s="100">
        <v>4</v>
      </c>
      <c r="BC89" s="100">
        <v>4</v>
      </c>
      <c r="BD89" s="100">
        <v>28</v>
      </c>
      <c r="BE89" s="100">
        <v>36</v>
      </c>
      <c r="BF89" s="100">
        <v>56</v>
      </c>
      <c r="BG89" s="100">
        <v>93</v>
      </c>
      <c r="BH89" s="100">
        <v>131</v>
      </c>
      <c r="BI89" s="100">
        <v>183</v>
      </c>
      <c r="BJ89" s="100">
        <v>201</v>
      </c>
      <c r="BK89" s="100">
        <v>239</v>
      </c>
      <c r="BL89" s="100">
        <v>292</v>
      </c>
      <c r="BM89" s="100">
        <v>0</v>
      </c>
      <c r="BN89" s="100">
        <v>1275</v>
      </c>
      <c r="BP89" s="123">
        <v>1982</v>
      </c>
    </row>
    <row r="90" spans="2:68">
      <c r="B90" s="123">
        <v>1983</v>
      </c>
      <c r="C90" s="100">
        <v>0</v>
      </c>
      <c r="D90" s="100">
        <v>0</v>
      </c>
      <c r="E90" s="100">
        <v>1</v>
      </c>
      <c r="F90" s="100">
        <v>0</v>
      </c>
      <c r="G90" s="100">
        <v>0</v>
      </c>
      <c r="H90" s="100">
        <v>0</v>
      </c>
      <c r="I90" s="100">
        <v>3</v>
      </c>
      <c r="J90" s="100">
        <v>4</v>
      </c>
      <c r="K90" s="100">
        <v>11</v>
      </c>
      <c r="L90" s="100">
        <v>6</v>
      </c>
      <c r="M90" s="100">
        <v>15</v>
      </c>
      <c r="N90" s="100">
        <v>26</v>
      </c>
      <c r="O90" s="100">
        <v>47</v>
      </c>
      <c r="P90" s="100">
        <v>64</v>
      </c>
      <c r="Q90" s="100">
        <v>83</v>
      </c>
      <c r="R90" s="100">
        <v>83</v>
      </c>
      <c r="S90" s="100">
        <v>71</v>
      </c>
      <c r="T90" s="100">
        <v>56</v>
      </c>
      <c r="U90" s="100">
        <v>0</v>
      </c>
      <c r="V90" s="100">
        <v>470</v>
      </c>
      <c r="W90" s="128"/>
      <c r="X90" s="123">
        <v>1983</v>
      </c>
      <c r="Y90" s="100">
        <v>0</v>
      </c>
      <c r="Z90" s="100">
        <v>1</v>
      </c>
      <c r="AA90" s="100">
        <v>0</v>
      </c>
      <c r="AB90" s="100">
        <v>0</v>
      </c>
      <c r="AC90" s="100">
        <v>0</v>
      </c>
      <c r="AD90" s="100">
        <v>0</v>
      </c>
      <c r="AE90" s="100">
        <v>0</v>
      </c>
      <c r="AF90" s="100">
        <v>4</v>
      </c>
      <c r="AG90" s="100">
        <v>2</v>
      </c>
      <c r="AH90" s="100">
        <v>3</v>
      </c>
      <c r="AI90" s="100">
        <v>9</v>
      </c>
      <c r="AJ90" s="100">
        <v>21</v>
      </c>
      <c r="AK90" s="100">
        <v>17</v>
      </c>
      <c r="AL90" s="100">
        <v>50</v>
      </c>
      <c r="AM90" s="100">
        <v>67</v>
      </c>
      <c r="AN90" s="100">
        <v>89</v>
      </c>
      <c r="AO90" s="100">
        <v>139</v>
      </c>
      <c r="AP90" s="100">
        <v>239</v>
      </c>
      <c r="AQ90" s="100">
        <v>0</v>
      </c>
      <c r="AR90" s="100">
        <v>641</v>
      </c>
      <c r="AS90" s="128"/>
      <c r="AT90" s="123">
        <v>1983</v>
      </c>
      <c r="AU90" s="100">
        <v>0</v>
      </c>
      <c r="AV90" s="100">
        <v>1</v>
      </c>
      <c r="AW90" s="100">
        <v>1</v>
      </c>
      <c r="AX90" s="100">
        <v>0</v>
      </c>
      <c r="AY90" s="100">
        <v>0</v>
      </c>
      <c r="AZ90" s="100">
        <v>0</v>
      </c>
      <c r="BA90" s="100">
        <v>3</v>
      </c>
      <c r="BB90" s="100">
        <v>8</v>
      </c>
      <c r="BC90" s="100">
        <v>13</v>
      </c>
      <c r="BD90" s="100">
        <v>9</v>
      </c>
      <c r="BE90" s="100">
        <v>24</v>
      </c>
      <c r="BF90" s="100">
        <v>47</v>
      </c>
      <c r="BG90" s="100">
        <v>64</v>
      </c>
      <c r="BH90" s="100">
        <v>114</v>
      </c>
      <c r="BI90" s="100">
        <v>150</v>
      </c>
      <c r="BJ90" s="100">
        <v>172</v>
      </c>
      <c r="BK90" s="100">
        <v>210</v>
      </c>
      <c r="BL90" s="100">
        <v>295</v>
      </c>
      <c r="BM90" s="100">
        <v>0</v>
      </c>
      <c r="BN90" s="100">
        <v>1111</v>
      </c>
      <c r="BP90" s="123">
        <v>1983</v>
      </c>
    </row>
    <row r="91" spans="2:68">
      <c r="B91" s="123">
        <v>1984</v>
      </c>
      <c r="C91" s="100">
        <v>0</v>
      </c>
      <c r="D91" s="100">
        <v>0</v>
      </c>
      <c r="E91" s="100">
        <v>0</v>
      </c>
      <c r="F91" s="100">
        <v>0</v>
      </c>
      <c r="G91" s="100">
        <v>0</v>
      </c>
      <c r="H91" s="100">
        <v>0</v>
      </c>
      <c r="I91" s="100">
        <v>3</v>
      </c>
      <c r="J91" s="100">
        <v>2</v>
      </c>
      <c r="K91" s="100">
        <v>3</v>
      </c>
      <c r="L91" s="100">
        <v>9</v>
      </c>
      <c r="M91" s="100">
        <v>20</v>
      </c>
      <c r="N91" s="100">
        <v>23</v>
      </c>
      <c r="O91" s="100">
        <v>41</v>
      </c>
      <c r="P91" s="100">
        <v>60</v>
      </c>
      <c r="Q91" s="100">
        <v>85</v>
      </c>
      <c r="R91" s="100">
        <v>75</v>
      </c>
      <c r="S91" s="100">
        <v>79</v>
      </c>
      <c r="T91" s="100">
        <v>64</v>
      </c>
      <c r="U91" s="100">
        <v>0</v>
      </c>
      <c r="V91" s="100">
        <v>464</v>
      </c>
      <c r="W91" s="128"/>
      <c r="X91" s="123">
        <v>1984</v>
      </c>
      <c r="Y91" s="100">
        <v>0</v>
      </c>
      <c r="Z91" s="100">
        <v>0</v>
      </c>
      <c r="AA91" s="100">
        <v>0</v>
      </c>
      <c r="AB91" s="100">
        <v>0</v>
      </c>
      <c r="AC91" s="100">
        <v>0</v>
      </c>
      <c r="AD91" s="100">
        <v>1</v>
      </c>
      <c r="AE91" s="100">
        <v>1</v>
      </c>
      <c r="AF91" s="100">
        <v>2</v>
      </c>
      <c r="AG91" s="100">
        <v>2</v>
      </c>
      <c r="AH91" s="100">
        <v>2</v>
      </c>
      <c r="AI91" s="100">
        <v>9</v>
      </c>
      <c r="AJ91" s="100">
        <v>14</v>
      </c>
      <c r="AK91" s="100">
        <v>24</v>
      </c>
      <c r="AL91" s="100">
        <v>46</v>
      </c>
      <c r="AM91" s="100">
        <v>89</v>
      </c>
      <c r="AN91" s="100">
        <v>90</v>
      </c>
      <c r="AO91" s="100">
        <v>126</v>
      </c>
      <c r="AP91" s="100">
        <v>215</v>
      </c>
      <c r="AQ91" s="100">
        <v>0</v>
      </c>
      <c r="AR91" s="100">
        <v>621</v>
      </c>
      <c r="AS91" s="128"/>
      <c r="AT91" s="123">
        <v>1984</v>
      </c>
      <c r="AU91" s="100">
        <v>0</v>
      </c>
      <c r="AV91" s="100">
        <v>0</v>
      </c>
      <c r="AW91" s="100">
        <v>0</v>
      </c>
      <c r="AX91" s="100">
        <v>0</v>
      </c>
      <c r="AY91" s="100">
        <v>0</v>
      </c>
      <c r="AZ91" s="100">
        <v>1</v>
      </c>
      <c r="BA91" s="100">
        <v>4</v>
      </c>
      <c r="BB91" s="100">
        <v>4</v>
      </c>
      <c r="BC91" s="100">
        <v>5</v>
      </c>
      <c r="BD91" s="100">
        <v>11</v>
      </c>
      <c r="BE91" s="100">
        <v>29</v>
      </c>
      <c r="BF91" s="100">
        <v>37</v>
      </c>
      <c r="BG91" s="100">
        <v>65</v>
      </c>
      <c r="BH91" s="100">
        <v>106</v>
      </c>
      <c r="BI91" s="100">
        <v>174</v>
      </c>
      <c r="BJ91" s="100">
        <v>165</v>
      </c>
      <c r="BK91" s="100">
        <v>205</v>
      </c>
      <c r="BL91" s="100">
        <v>279</v>
      </c>
      <c r="BM91" s="100">
        <v>0</v>
      </c>
      <c r="BN91" s="100">
        <v>1085</v>
      </c>
      <c r="BP91" s="123">
        <v>1984</v>
      </c>
    </row>
    <row r="92" spans="2:68">
      <c r="B92" s="123">
        <v>1985</v>
      </c>
      <c r="C92" s="100">
        <v>0</v>
      </c>
      <c r="D92" s="100">
        <v>0</v>
      </c>
      <c r="E92" s="100">
        <v>0</v>
      </c>
      <c r="F92" s="100">
        <v>0</v>
      </c>
      <c r="G92" s="100">
        <v>0</v>
      </c>
      <c r="H92" s="100">
        <v>2</v>
      </c>
      <c r="I92" s="100">
        <v>4</v>
      </c>
      <c r="J92" s="100">
        <v>6</v>
      </c>
      <c r="K92" s="100">
        <v>5</v>
      </c>
      <c r="L92" s="100">
        <v>10</v>
      </c>
      <c r="M92" s="100">
        <v>13</v>
      </c>
      <c r="N92" s="100">
        <v>24</v>
      </c>
      <c r="O92" s="100">
        <v>43</v>
      </c>
      <c r="P92" s="100">
        <v>53</v>
      </c>
      <c r="Q92" s="100">
        <v>77</v>
      </c>
      <c r="R92" s="100">
        <v>89</v>
      </c>
      <c r="S92" s="100">
        <v>67</v>
      </c>
      <c r="T92" s="100">
        <v>68</v>
      </c>
      <c r="U92" s="100">
        <v>0</v>
      </c>
      <c r="V92" s="100">
        <v>461</v>
      </c>
      <c r="W92" s="128"/>
      <c r="X92" s="123">
        <v>1985</v>
      </c>
      <c r="Y92" s="100">
        <v>0</v>
      </c>
      <c r="Z92" s="100">
        <v>0</v>
      </c>
      <c r="AA92" s="100">
        <v>0</v>
      </c>
      <c r="AB92" s="100">
        <v>0</v>
      </c>
      <c r="AC92" s="100">
        <v>0</v>
      </c>
      <c r="AD92" s="100">
        <v>0</v>
      </c>
      <c r="AE92" s="100">
        <v>0</v>
      </c>
      <c r="AF92" s="100">
        <v>0</v>
      </c>
      <c r="AG92" s="100">
        <v>3</v>
      </c>
      <c r="AH92" s="100">
        <v>4</v>
      </c>
      <c r="AI92" s="100">
        <v>6</v>
      </c>
      <c r="AJ92" s="100">
        <v>13</v>
      </c>
      <c r="AK92" s="100">
        <v>33</v>
      </c>
      <c r="AL92" s="100">
        <v>44</v>
      </c>
      <c r="AM92" s="100">
        <v>91</v>
      </c>
      <c r="AN92" s="100">
        <v>119</v>
      </c>
      <c r="AO92" s="100">
        <v>151</v>
      </c>
      <c r="AP92" s="100">
        <v>258</v>
      </c>
      <c r="AQ92" s="100">
        <v>0</v>
      </c>
      <c r="AR92" s="100">
        <v>722</v>
      </c>
      <c r="AS92" s="128"/>
      <c r="AT92" s="123">
        <v>1985</v>
      </c>
      <c r="AU92" s="100">
        <v>0</v>
      </c>
      <c r="AV92" s="100">
        <v>0</v>
      </c>
      <c r="AW92" s="100">
        <v>0</v>
      </c>
      <c r="AX92" s="100">
        <v>0</v>
      </c>
      <c r="AY92" s="100">
        <v>0</v>
      </c>
      <c r="AZ92" s="100">
        <v>2</v>
      </c>
      <c r="BA92" s="100">
        <v>4</v>
      </c>
      <c r="BB92" s="100">
        <v>6</v>
      </c>
      <c r="BC92" s="100">
        <v>8</v>
      </c>
      <c r="BD92" s="100">
        <v>14</v>
      </c>
      <c r="BE92" s="100">
        <v>19</v>
      </c>
      <c r="BF92" s="100">
        <v>37</v>
      </c>
      <c r="BG92" s="100">
        <v>76</v>
      </c>
      <c r="BH92" s="100">
        <v>97</v>
      </c>
      <c r="BI92" s="100">
        <v>168</v>
      </c>
      <c r="BJ92" s="100">
        <v>208</v>
      </c>
      <c r="BK92" s="100">
        <v>218</v>
      </c>
      <c r="BL92" s="100">
        <v>326</v>
      </c>
      <c r="BM92" s="100">
        <v>0</v>
      </c>
      <c r="BN92" s="100">
        <v>1183</v>
      </c>
      <c r="BP92" s="123">
        <v>1985</v>
      </c>
    </row>
    <row r="93" spans="2:68">
      <c r="B93" s="123">
        <v>1986</v>
      </c>
      <c r="C93" s="100">
        <v>0</v>
      </c>
      <c r="D93" s="100">
        <v>0</v>
      </c>
      <c r="E93" s="100">
        <v>0</v>
      </c>
      <c r="F93" s="100">
        <v>1</v>
      </c>
      <c r="G93" s="100">
        <v>0</v>
      </c>
      <c r="H93" s="100">
        <v>1</v>
      </c>
      <c r="I93" s="100">
        <v>0</v>
      </c>
      <c r="J93" s="100">
        <v>0</v>
      </c>
      <c r="K93" s="100">
        <v>4</v>
      </c>
      <c r="L93" s="100">
        <v>6</v>
      </c>
      <c r="M93" s="100">
        <v>5</v>
      </c>
      <c r="N93" s="100">
        <v>20</v>
      </c>
      <c r="O93" s="100">
        <v>35</v>
      </c>
      <c r="P93" s="100">
        <v>44</v>
      </c>
      <c r="Q93" s="100">
        <v>73</v>
      </c>
      <c r="R93" s="100">
        <v>74</v>
      </c>
      <c r="S93" s="100">
        <v>86</v>
      </c>
      <c r="T93" s="100">
        <v>60</v>
      </c>
      <c r="U93" s="100">
        <v>0</v>
      </c>
      <c r="V93" s="100">
        <v>409</v>
      </c>
      <c r="W93" s="128"/>
      <c r="X93" s="123">
        <v>1986</v>
      </c>
      <c r="Y93" s="100">
        <v>0</v>
      </c>
      <c r="Z93" s="100">
        <v>0</v>
      </c>
      <c r="AA93" s="100">
        <v>0</v>
      </c>
      <c r="AB93" s="100">
        <v>0</v>
      </c>
      <c r="AC93" s="100">
        <v>0</v>
      </c>
      <c r="AD93" s="100">
        <v>0</v>
      </c>
      <c r="AE93" s="100">
        <v>1</v>
      </c>
      <c r="AF93" s="100">
        <v>3</v>
      </c>
      <c r="AG93" s="100">
        <v>0</v>
      </c>
      <c r="AH93" s="100">
        <v>1</v>
      </c>
      <c r="AI93" s="100">
        <v>7</v>
      </c>
      <c r="AJ93" s="100">
        <v>17</v>
      </c>
      <c r="AK93" s="100">
        <v>25</v>
      </c>
      <c r="AL93" s="100">
        <v>40</v>
      </c>
      <c r="AM93" s="100">
        <v>85</v>
      </c>
      <c r="AN93" s="100">
        <v>108</v>
      </c>
      <c r="AO93" s="100">
        <v>134</v>
      </c>
      <c r="AP93" s="100">
        <v>255</v>
      </c>
      <c r="AQ93" s="100">
        <v>0</v>
      </c>
      <c r="AR93" s="100">
        <v>676</v>
      </c>
      <c r="AS93" s="128"/>
      <c r="AT93" s="123">
        <v>1986</v>
      </c>
      <c r="AU93" s="100">
        <v>0</v>
      </c>
      <c r="AV93" s="100">
        <v>0</v>
      </c>
      <c r="AW93" s="100">
        <v>0</v>
      </c>
      <c r="AX93" s="100">
        <v>1</v>
      </c>
      <c r="AY93" s="100">
        <v>0</v>
      </c>
      <c r="AZ93" s="100">
        <v>1</v>
      </c>
      <c r="BA93" s="100">
        <v>1</v>
      </c>
      <c r="BB93" s="100">
        <v>3</v>
      </c>
      <c r="BC93" s="100">
        <v>4</v>
      </c>
      <c r="BD93" s="100">
        <v>7</v>
      </c>
      <c r="BE93" s="100">
        <v>12</v>
      </c>
      <c r="BF93" s="100">
        <v>37</v>
      </c>
      <c r="BG93" s="100">
        <v>60</v>
      </c>
      <c r="BH93" s="100">
        <v>84</v>
      </c>
      <c r="BI93" s="100">
        <v>158</v>
      </c>
      <c r="BJ93" s="100">
        <v>182</v>
      </c>
      <c r="BK93" s="100">
        <v>220</v>
      </c>
      <c r="BL93" s="100">
        <v>315</v>
      </c>
      <c r="BM93" s="100">
        <v>0</v>
      </c>
      <c r="BN93" s="100">
        <v>1085</v>
      </c>
      <c r="BP93" s="123">
        <v>1986</v>
      </c>
    </row>
    <row r="94" spans="2:68">
      <c r="B94" s="123">
        <v>1987</v>
      </c>
      <c r="C94" s="100">
        <v>0</v>
      </c>
      <c r="D94" s="100">
        <v>0</v>
      </c>
      <c r="E94" s="100">
        <v>0</v>
      </c>
      <c r="F94" s="100">
        <v>0</v>
      </c>
      <c r="G94" s="100">
        <v>0</v>
      </c>
      <c r="H94" s="100">
        <v>0</v>
      </c>
      <c r="I94" s="100">
        <v>2</v>
      </c>
      <c r="J94" s="100">
        <v>1</v>
      </c>
      <c r="K94" s="100">
        <v>4</v>
      </c>
      <c r="L94" s="100">
        <v>5</v>
      </c>
      <c r="M94" s="100">
        <v>13</v>
      </c>
      <c r="N94" s="100">
        <v>17</v>
      </c>
      <c r="O94" s="100">
        <v>37</v>
      </c>
      <c r="P94" s="100">
        <v>55</v>
      </c>
      <c r="Q94" s="100">
        <v>74</v>
      </c>
      <c r="R94" s="100">
        <v>84</v>
      </c>
      <c r="S94" s="100">
        <v>66</v>
      </c>
      <c r="T94" s="100">
        <v>54</v>
      </c>
      <c r="U94" s="100">
        <v>1</v>
      </c>
      <c r="V94" s="100">
        <v>413</v>
      </c>
      <c r="W94" s="128"/>
      <c r="X94" s="123">
        <v>1987</v>
      </c>
      <c r="Y94" s="100">
        <v>0</v>
      </c>
      <c r="Z94" s="100">
        <v>0</v>
      </c>
      <c r="AA94" s="100">
        <v>0</v>
      </c>
      <c r="AB94" s="100">
        <v>0</v>
      </c>
      <c r="AC94" s="100">
        <v>1</v>
      </c>
      <c r="AD94" s="100">
        <v>0</v>
      </c>
      <c r="AE94" s="100">
        <v>1</v>
      </c>
      <c r="AF94" s="100">
        <v>2</v>
      </c>
      <c r="AG94" s="100">
        <v>2</v>
      </c>
      <c r="AH94" s="100">
        <v>0</v>
      </c>
      <c r="AI94" s="100">
        <v>9</v>
      </c>
      <c r="AJ94" s="100">
        <v>5</v>
      </c>
      <c r="AK94" s="100">
        <v>16</v>
      </c>
      <c r="AL94" s="100">
        <v>36</v>
      </c>
      <c r="AM94" s="100">
        <v>73</v>
      </c>
      <c r="AN94" s="100">
        <v>118</v>
      </c>
      <c r="AO94" s="100">
        <v>145</v>
      </c>
      <c r="AP94" s="100">
        <v>237</v>
      </c>
      <c r="AQ94" s="100">
        <v>0</v>
      </c>
      <c r="AR94" s="100">
        <v>645</v>
      </c>
      <c r="AS94" s="128"/>
      <c r="AT94" s="123">
        <v>1987</v>
      </c>
      <c r="AU94" s="100">
        <v>0</v>
      </c>
      <c r="AV94" s="100">
        <v>0</v>
      </c>
      <c r="AW94" s="100">
        <v>0</v>
      </c>
      <c r="AX94" s="100">
        <v>0</v>
      </c>
      <c r="AY94" s="100">
        <v>1</v>
      </c>
      <c r="AZ94" s="100">
        <v>0</v>
      </c>
      <c r="BA94" s="100">
        <v>3</v>
      </c>
      <c r="BB94" s="100">
        <v>3</v>
      </c>
      <c r="BC94" s="100">
        <v>6</v>
      </c>
      <c r="BD94" s="100">
        <v>5</v>
      </c>
      <c r="BE94" s="100">
        <v>22</v>
      </c>
      <c r="BF94" s="100">
        <v>22</v>
      </c>
      <c r="BG94" s="100">
        <v>53</v>
      </c>
      <c r="BH94" s="100">
        <v>91</v>
      </c>
      <c r="BI94" s="100">
        <v>147</v>
      </c>
      <c r="BJ94" s="100">
        <v>202</v>
      </c>
      <c r="BK94" s="100">
        <v>211</v>
      </c>
      <c r="BL94" s="100">
        <v>291</v>
      </c>
      <c r="BM94" s="100">
        <v>1</v>
      </c>
      <c r="BN94" s="100">
        <v>1058</v>
      </c>
      <c r="BP94" s="123">
        <v>1987</v>
      </c>
    </row>
    <row r="95" spans="2:68">
      <c r="B95" s="123">
        <v>1988</v>
      </c>
      <c r="C95" s="100">
        <v>0</v>
      </c>
      <c r="D95" s="100">
        <v>0</v>
      </c>
      <c r="E95" s="100">
        <v>0</v>
      </c>
      <c r="F95" s="100">
        <v>0</v>
      </c>
      <c r="G95" s="100">
        <v>2</v>
      </c>
      <c r="H95" s="100">
        <v>1</v>
      </c>
      <c r="I95" s="100">
        <v>5</v>
      </c>
      <c r="J95" s="100">
        <v>3</v>
      </c>
      <c r="K95" s="100">
        <v>2</v>
      </c>
      <c r="L95" s="100">
        <v>9</v>
      </c>
      <c r="M95" s="100">
        <v>15</v>
      </c>
      <c r="N95" s="100">
        <v>18</v>
      </c>
      <c r="O95" s="100">
        <v>35</v>
      </c>
      <c r="P95" s="100">
        <v>48</v>
      </c>
      <c r="Q95" s="100">
        <v>75</v>
      </c>
      <c r="R95" s="100">
        <v>92</v>
      </c>
      <c r="S95" s="100">
        <v>73</v>
      </c>
      <c r="T95" s="100">
        <v>73</v>
      </c>
      <c r="U95" s="100">
        <v>0</v>
      </c>
      <c r="V95" s="100">
        <v>451</v>
      </c>
      <c r="W95" s="128"/>
      <c r="X95" s="123">
        <v>1988</v>
      </c>
      <c r="Y95" s="100">
        <v>0</v>
      </c>
      <c r="Z95" s="100">
        <v>0</v>
      </c>
      <c r="AA95" s="100">
        <v>0</v>
      </c>
      <c r="AB95" s="100">
        <v>0</v>
      </c>
      <c r="AC95" s="100">
        <v>0</v>
      </c>
      <c r="AD95" s="100">
        <v>0</v>
      </c>
      <c r="AE95" s="100">
        <v>1</v>
      </c>
      <c r="AF95" s="100">
        <v>2</v>
      </c>
      <c r="AG95" s="100">
        <v>4</v>
      </c>
      <c r="AH95" s="100">
        <v>4</v>
      </c>
      <c r="AI95" s="100">
        <v>5</v>
      </c>
      <c r="AJ95" s="100">
        <v>9</v>
      </c>
      <c r="AK95" s="100">
        <v>28</v>
      </c>
      <c r="AL95" s="100">
        <v>43</v>
      </c>
      <c r="AM95" s="100">
        <v>70</v>
      </c>
      <c r="AN95" s="100">
        <v>102</v>
      </c>
      <c r="AO95" s="100">
        <v>157</v>
      </c>
      <c r="AP95" s="100">
        <v>247</v>
      </c>
      <c r="AQ95" s="100">
        <v>0</v>
      </c>
      <c r="AR95" s="100">
        <v>672</v>
      </c>
      <c r="AS95" s="128"/>
      <c r="AT95" s="123">
        <v>1988</v>
      </c>
      <c r="AU95" s="100">
        <v>0</v>
      </c>
      <c r="AV95" s="100">
        <v>0</v>
      </c>
      <c r="AW95" s="100">
        <v>0</v>
      </c>
      <c r="AX95" s="100">
        <v>0</v>
      </c>
      <c r="AY95" s="100">
        <v>2</v>
      </c>
      <c r="AZ95" s="100">
        <v>1</v>
      </c>
      <c r="BA95" s="100">
        <v>6</v>
      </c>
      <c r="BB95" s="100">
        <v>5</v>
      </c>
      <c r="BC95" s="100">
        <v>6</v>
      </c>
      <c r="BD95" s="100">
        <v>13</v>
      </c>
      <c r="BE95" s="100">
        <v>20</v>
      </c>
      <c r="BF95" s="100">
        <v>27</v>
      </c>
      <c r="BG95" s="100">
        <v>63</v>
      </c>
      <c r="BH95" s="100">
        <v>91</v>
      </c>
      <c r="BI95" s="100">
        <v>145</v>
      </c>
      <c r="BJ95" s="100">
        <v>194</v>
      </c>
      <c r="BK95" s="100">
        <v>230</v>
      </c>
      <c r="BL95" s="100">
        <v>320</v>
      </c>
      <c r="BM95" s="100">
        <v>0</v>
      </c>
      <c r="BN95" s="100">
        <v>1123</v>
      </c>
      <c r="BP95" s="123">
        <v>1988</v>
      </c>
    </row>
    <row r="96" spans="2:68">
      <c r="B96" s="123">
        <v>1989</v>
      </c>
      <c r="C96" s="100">
        <v>0</v>
      </c>
      <c r="D96" s="100">
        <v>0</v>
      </c>
      <c r="E96" s="100">
        <v>0</v>
      </c>
      <c r="F96" s="100">
        <v>0</v>
      </c>
      <c r="G96" s="100">
        <v>0</v>
      </c>
      <c r="H96" s="100">
        <v>0</v>
      </c>
      <c r="I96" s="100">
        <v>2</v>
      </c>
      <c r="J96" s="100">
        <v>1</v>
      </c>
      <c r="K96" s="100">
        <v>9</v>
      </c>
      <c r="L96" s="100">
        <v>2</v>
      </c>
      <c r="M96" s="100">
        <v>9</v>
      </c>
      <c r="N96" s="100">
        <v>19</v>
      </c>
      <c r="O96" s="100">
        <v>41</v>
      </c>
      <c r="P96" s="100">
        <v>46</v>
      </c>
      <c r="Q96" s="100">
        <v>81</v>
      </c>
      <c r="R96" s="100">
        <v>85</v>
      </c>
      <c r="S96" s="100">
        <v>67</v>
      </c>
      <c r="T96" s="100">
        <v>90</v>
      </c>
      <c r="U96" s="100">
        <v>0</v>
      </c>
      <c r="V96" s="100">
        <v>452</v>
      </c>
      <c r="W96" s="128"/>
      <c r="X96" s="123">
        <v>1989</v>
      </c>
      <c r="Y96" s="100">
        <v>0</v>
      </c>
      <c r="Z96" s="100">
        <v>0</v>
      </c>
      <c r="AA96" s="100">
        <v>0</v>
      </c>
      <c r="AB96" s="100">
        <v>0</v>
      </c>
      <c r="AC96" s="100">
        <v>0</v>
      </c>
      <c r="AD96" s="100">
        <v>0</v>
      </c>
      <c r="AE96" s="100">
        <v>0</v>
      </c>
      <c r="AF96" s="100">
        <v>2</v>
      </c>
      <c r="AG96" s="100">
        <v>3</v>
      </c>
      <c r="AH96" s="100">
        <v>9</v>
      </c>
      <c r="AI96" s="100">
        <v>5</v>
      </c>
      <c r="AJ96" s="100">
        <v>13</v>
      </c>
      <c r="AK96" s="100">
        <v>16</v>
      </c>
      <c r="AL96" s="100">
        <v>45</v>
      </c>
      <c r="AM96" s="100">
        <v>65</v>
      </c>
      <c r="AN96" s="100">
        <v>115</v>
      </c>
      <c r="AO96" s="100">
        <v>152</v>
      </c>
      <c r="AP96" s="100">
        <v>273</v>
      </c>
      <c r="AQ96" s="100">
        <v>0</v>
      </c>
      <c r="AR96" s="100">
        <v>698</v>
      </c>
      <c r="AS96" s="128"/>
      <c r="AT96" s="123">
        <v>1989</v>
      </c>
      <c r="AU96" s="100">
        <v>0</v>
      </c>
      <c r="AV96" s="100">
        <v>0</v>
      </c>
      <c r="AW96" s="100">
        <v>0</v>
      </c>
      <c r="AX96" s="100">
        <v>0</v>
      </c>
      <c r="AY96" s="100">
        <v>0</v>
      </c>
      <c r="AZ96" s="100">
        <v>0</v>
      </c>
      <c r="BA96" s="100">
        <v>2</v>
      </c>
      <c r="BB96" s="100">
        <v>3</v>
      </c>
      <c r="BC96" s="100">
        <v>12</v>
      </c>
      <c r="BD96" s="100">
        <v>11</v>
      </c>
      <c r="BE96" s="100">
        <v>14</v>
      </c>
      <c r="BF96" s="100">
        <v>32</v>
      </c>
      <c r="BG96" s="100">
        <v>57</v>
      </c>
      <c r="BH96" s="100">
        <v>91</v>
      </c>
      <c r="BI96" s="100">
        <v>146</v>
      </c>
      <c r="BJ96" s="100">
        <v>200</v>
      </c>
      <c r="BK96" s="100">
        <v>219</v>
      </c>
      <c r="BL96" s="100">
        <v>363</v>
      </c>
      <c r="BM96" s="100">
        <v>0</v>
      </c>
      <c r="BN96" s="100">
        <v>1150</v>
      </c>
      <c r="BP96" s="123">
        <v>1989</v>
      </c>
    </row>
    <row r="97" spans="2:68">
      <c r="B97" s="123">
        <v>1990</v>
      </c>
      <c r="C97" s="100">
        <v>0</v>
      </c>
      <c r="D97" s="100">
        <v>0</v>
      </c>
      <c r="E97" s="100">
        <v>0</v>
      </c>
      <c r="F97" s="100">
        <v>0</v>
      </c>
      <c r="G97" s="100">
        <v>2</v>
      </c>
      <c r="H97" s="100">
        <v>2</v>
      </c>
      <c r="I97" s="100">
        <v>1</v>
      </c>
      <c r="J97" s="100">
        <v>3</v>
      </c>
      <c r="K97" s="100">
        <v>1</v>
      </c>
      <c r="L97" s="100">
        <v>5</v>
      </c>
      <c r="M97" s="100">
        <v>14</v>
      </c>
      <c r="N97" s="100">
        <v>15</v>
      </c>
      <c r="O97" s="100">
        <v>27</v>
      </c>
      <c r="P97" s="100">
        <v>45</v>
      </c>
      <c r="Q97" s="100">
        <v>67</v>
      </c>
      <c r="R97" s="100">
        <v>78</v>
      </c>
      <c r="S97" s="100">
        <v>74</v>
      </c>
      <c r="T97" s="100">
        <v>71</v>
      </c>
      <c r="U97" s="100">
        <v>0</v>
      </c>
      <c r="V97" s="100">
        <v>405</v>
      </c>
      <c r="W97" s="128"/>
      <c r="X97" s="123">
        <v>1990</v>
      </c>
      <c r="Y97" s="100">
        <v>0</v>
      </c>
      <c r="Z97" s="100">
        <v>0</v>
      </c>
      <c r="AA97" s="100">
        <v>0</v>
      </c>
      <c r="AB97" s="100">
        <v>0</v>
      </c>
      <c r="AC97" s="100">
        <v>0</v>
      </c>
      <c r="AD97" s="100">
        <v>1</v>
      </c>
      <c r="AE97" s="100">
        <v>0</v>
      </c>
      <c r="AF97" s="100">
        <v>0</v>
      </c>
      <c r="AG97" s="100">
        <v>1</v>
      </c>
      <c r="AH97" s="100">
        <v>1</v>
      </c>
      <c r="AI97" s="100">
        <v>8</v>
      </c>
      <c r="AJ97" s="100">
        <v>9</v>
      </c>
      <c r="AK97" s="100">
        <v>19</v>
      </c>
      <c r="AL97" s="100">
        <v>35</v>
      </c>
      <c r="AM97" s="100">
        <v>61</v>
      </c>
      <c r="AN97" s="100">
        <v>96</v>
      </c>
      <c r="AO97" s="100">
        <v>139</v>
      </c>
      <c r="AP97" s="100">
        <v>274</v>
      </c>
      <c r="AQ97" s="100">
        <v>0</v>
      </c>
      <c r="AR97" s="100">
        <v>644</v>
      </c>
      <c r="AS97" s="128"/>
      <c r="AT97" s="123">
        <v>1990</v>
      </c>
      <c r="AU97" s="100">
        <v>0</v>
      </c>
      <c r="AV97" s="100">
        <v>0</v>
      </c>
      <c r="AW97" s="100">
        <v>0</v>
      </c>
      <c r="AX97" s="100">
        <v>0</v>
      </c>
      <c r="AY97" s="100">
        <v>2</v>
      </c>
      <c r="AZ97" s="100">
        <v>3</v>
      </c>
      <c r="BA97" s="100">
        <v>1</v>
      </c>
      <c r="BB97" s="100">
        <v>3</v>
      </c>
      <c r="BC97" s="100">
        <v>2</v>
      </c>
      <c r="BD97" s="100">
        <v>6</v>
      </c>
      <c r="BE97" s="100">
        <v>22</v>
      </c>
      <c r="BF97" s="100">
        <v>24</v>
      </c>
      <c r="BG97" s="100">
        <v>46</v>
      </c>
      <c r="BH97" s="100">
        <v>80</v>
      </c>
      <c r="BI97" s="100">
        <v>128</v>
      </c>
      <c r="BJ97" s="100">
        <v>174</v>
      </c>
      <c r="BK97" s="100">
        <v>213</v>
      </c>
      <c r="BL97" s="100">
        <v>345</v>
      </c>
      <c r="BM97" s="100">
        <v>0</v>
      </c>
      <c r="BN97" s="100">
        <v>1049</v>
      </c>
      <c r="BP97" s="123">
        <v>1990</v>
      </c>
    </row>
    <row r="98" spans="2:68">
      <c r="B98" s="123">
        <v>1991</v>
      </c>
      <c r="C98" s="100">
        <v>0</v>
      </c>
      <c r="D98" s="100">
        <v>0</v>
      </c>
      <c r="E98" s="100">
        <v>0</v>
      </c>
      <c r="F98" s="100">
        <v>0</v>
      </c>
      <c r="G98" s="100">
        <v>0</v>
      </c>
      <c r="H98" s="100">
        <v>3</v>
      </c>
      <c r="I98" s="100">
        <v>1</v>
      </c>
      <c r="J98" s="100">
        <v>2</v>
      </c>
      <c r="K98" s="100">
        <v>6</v>
      </c>
      <c r="L98" s="100">
        <v>6</v>
      </c>
      <c r="M98" s="100">
        <v>10</v>
      </c>
      <c r="N98" s="100">
        <v>17</v>
      </c>
      <c r="O98" s="100">
        <v>34</v>
      </c>
      <c r="P98" s="100">
        <v>46</v>
      </c>
      <c r="Q98" s="100">
        <v>67</v>
      </c>
      <c r="R98" s="100">
        <v>78</v>
      </c>
      <c r="S98" s="100">
        <v>73</v>
      </c>
      <c r="T98" s="100">
        <v>65</v>
      </c>
      <c r="U98" s="100">
        <v>0</v>
      </c>
      <c r="V98" s="100">
        <v>408</v>
      </c>
      <c r="W98" s="128"/>
      <c r="X98" s="123">
        <v>1991</v>
      </c>
      <c r="Y98" s="100">
        <v>0</v>
      </c>
      <c r="Z98" s="100">
        <v>0</v>
      </c>
      <c r="AA98" s="100">
        <v>0</v>
      </c>
      <c r="AB98" s="100">
        <v>0</v>
      </c>
      <c r="AC98" s="100">
        <v>0</v>
      </c>
      <c r="AD98" s="100">
        <v>0</v>
      </c>
      <c r="AE98" s="100">
        <v>0</v>
      </c>
      <c r="AF98" s="100">
        <v>2</v>
      </c>
      <c r="AG98" s="100">
        <v>2</v>
      </c>
      <c r="AH98" s="100">
        <v>1</v>
      </c>
      <c r="AI98" s="100">
        <v>5</v>
      </c>
      <c r="AJ98" s="100">
        <v>5</v>
      </c>
      <c r="AK98" s="100">
        <v>19</v>
      </c>
      <c r="AL98" s="100">
        <v>48</v>
      </c>
      <c r="AM98" s="100">
        <v>64</v>
      </c>
      <c r="AN98" s="100">
        <v>107</v>
      </c>
      <c r="AO98" s="100">
        <v>115</v>
      </c>
      <c r="AP98" s="100">
        <v>253</v>
      </c>
      <c r="AQ98" s="100">
        <v>0</v>
      </c>
      <c r="AR98" s="100">
        <v>621</v>
      </c>
      <c r="AS98" s="128"/>
      <c r="AT98" s="123">
        <v>1991</v>
      </c>
      <c r="AU98" s="100">
        <v>0</v>
      </c>
      <c r="AV98" s="100">
        <v>0</v>
      </c>
      <c r="AW98" s="100">
        <v>0</v>
      </c>
      <c r="AX98" s="100">
        <v>0</v>
      </c>
      <c r="AY98" s="100">
        <v>0</v>
      </c>
      <c r="AZ98" s="100">
        <v>3</v>
      </c>
      <c r="BA98" s="100">
        <v>1</v>
      </c>
      <c r="BB98" s="100">
        <v>4</v>
      </c>
      <c r="BC98" s="100">
        <v>8</v>
      </c>
      <c r="BD98" s="100">
        <v>7</v>
      </c>
      <c r="BE98" s="100">
        <v>15</v>
      </c>
      <c r="BF98" s="100">
        <v>22</v>
      </c>
      <c r="BG98" s="100">
        <v>53</v>
      </c>
      <c r="BH98" s="100">
        <v>94</v>
      </c>
      <c r="BI98" s="100">
        <v>131</v>
      </c>
      <c r="BJ98" s="100">
        <v>185</v>
      </c>
      <c r="BK98" s="100">
        <v>188</v>
      </c>
      <c r="BL98" s="100">
        <v>318</v>
      </c>
      <c r="BM98" s="100">
        <v>0</v>
      </c>
      <c r="BN98" s="100">
        <v>1029</v>
      </c>
      <c r="BP98" s="123">
        <v>1991</v>
      </c>
    </row>
    <row r="99" spans="2:68">
      <c r="B99" s="123">
        <v>1992</v>
      </c>
      <c r="C99" s="100">
        <v>0</v>
      </c>
      <c r="D99" s="100">
        <v>0</v>
      </c>
      <c r="E99" s="100">
        <v>0</v>
      </c>
      <c r="F99" s="100">
        <v>0</v>
      </c>
      <c r="G99" s="100">
        <v>0</v>
      </c>
      <c r="H99" s="100">
        <v>0</v>
      </c>
      <c r="I99" s="100">
        <v>0</v>
      </c>
      <c r="J99" s="100">
        <v>0</v>
      </c>
      <c r="K99" s="100">
        <v>7</v>
      </c>
      <c r="L99" s="100">
        <v>0</v>
      </c>
      <c r="M99" s="100">
        <v>8</v>
      </c>
      <c r="N99" s="100">
        <v>11</v>
      </c>
      <c r="O99" s="100">
        <v>38</v>
      </c>
      <c r="P99" s="100">
        <v>56</v>
      </c>
      <c r="Q99" s="100">
        <v>53</v>
      </c>
      <c r="R99" s="100">
        <v>76</v>
      </c>
      <c r="S99" s="100">
        <v>75</v>
      </c>
      <c r="T99" s="100">
        <v>66</v>
      </c>
      <c r="U99" s="100">
        <v>0</v>
      </c>
      <c r="V99" s="100">
        <v>390</v>
      </c>
      <c r="W99" s="128"/>
      <c r="X99" s="123">
        <v>1992</v>
      </c>
      <c r="Y99" s="100">
        <v>0</v>
      </c>
      <c r="Z99" s="100">
        <v>0</v>
      </c>
      <c r="AA99" s="100">
        <v>0</v>
      </c>
      <c r="AB99" s="100">
        <v>0</v>
      </c>
      <c r="AC99" s="100">
        <v>1</v>
      </c>
      <c r="AD99" s="100">
        <v>1</v>
      </c>
      <c r="AE99" s="100">
        <v>0</v>
      </c>
      <c r="AF99" s="100">
        <v>1</v>
      </c>
      <c r="AG99" s="100">
        <v>1</v>
      </c>
      <c r="AH99" s="100">
        <v>1</v>
      </c>
      <c r="AI99" s="100">
        <v>5</v>
      </c>
      <c r="AJ99" s="100">
        <v>11</v>
      </c>
      <c r="AK99" s="100">
        <v>24</v>
      </c>
      <c r="AL99" s="100">
        <v>40</v>
      </c>
      <c r="AM99" s="100">
        <v>74</v>
      </c>
      <c r="AN99" s="100">
        <v>98</v>
      </c>
      <c r="AO99" s="100">
        <v>135</v>
      </c>
      <c r="AP99" s="100">
        <v>292</v>
      </c>
      <c r="AQ99" s="100">
        <v>0</v>
      </c>
      <c r="AR99" s="100">
        <v>684</v>
      </c>
      <c r="AS99" s="128"/>
      <c r="AT99" s="123">
        <v>1992</v>
      </c>
      <c r="AU99" s="100">
        <v>0</v>
      </c>
      <c r="AV99" s="100">
        <v>0</v>
      </c>
      <c r="AW99" s="100">
        <v>0</v>
      </c>
      <c r="AX99" s="100">
        <v>0</v>
      </c>
      <c r="AY99" s="100">
        <v>1</v>
      </c>
      <c r="AZ99" s="100">
        <v>1</v>
      </c>
      <c r="BA99" s="100">
        <v>0</v>
      </c>
      <c r="BB99" s="100">
        <v>1</v>
      </c>
      <c r="BC99" s="100">
        <v>8</v>
      </c>
      <c r="BD99" s="100">
        <v>1</v>
      </c>
      <c r="BE99" s="100">
        <v>13</v>
      </c>
      <c r="BF99" s="100">
        <v>22</v>
      </c>
      <c r="BG99" s="100">
        <v>62</v>
      </c>
      <c r="BH99" s="100">
        <v>96</v>
      </c>
      <c r="BI99" s="100">
        <v>127</v>
      </c>
      <c r="BJ99" s="100">
        <v>174</v>
      </c>
      <c r="BK99" s="100">
        <v>210</v>
      </c>
      <c r="BL99" s="100">
        <v>358</v>
      </c>
      <c r="BM99" s="100">
        <v>0</v>
      </c>
      <c r="BN99" s="100">
        <v>1074</v>
      </c>
      <c r="BP99" s="123">
        <v>1992</v>
      </c>
    </row>
    <row r="100" spans="2:68">
      <c r="B100" s="123">
        <v>1993</v>
      </c>
      <c r="C100" s="100">
        <v>0</v>
      </c>
      <c r="D100" s="100">
        <v>0</v>
      </c>
      <c r="E100" s="100">
        <v>0</v>
      </c>
      <c r="F100" s="100">
        <v>0</v>
      </c>
      <c r="G100" s="100">
        <v>0</v>
      </c>
      <c r="H100" s="100">
        <v>1</v>
      </c>
      <c r="I100" s="100">
        <v>0</v>
      </c>
      <c r="J100" s="100">
        <v>2</v>
      </c>
      <c r="K100" s="100">
        <v>3</v>
      </c>
      <c r="L100" s="100">
        <v>5</v>
      </c>
      <c r="M100" s="100">
        <v>12</v>
      </c>
      <c r="N100" s="100">
        <v>15</v>
      </c>
      <c r="O100" s="100">
        <v>27</v>
      </c>
      <c r="P100" s="100">
        <v>49</v>
      </c>
      <c r="Q100" s="100">
        <v>75</v>
      </c>
      <c r="R100" s="100">
        <v>79</v>
      </c>
      <c r="S100" s="100">
        <v>79</v>
      </c>
      <c r="T100" s="100">
        <v>80</v>
      </c>
      <c r="U100" s="100">
        <v>0</v>
      </c>
      <c r="V100" s="100">
        <v>427</v>
      </c>
      <c r="W100" s="128"/>
      <c r="X100" s="123">
        <v>1993</v>
      </c>
      <c r="Y100" s="100">
        <v>0</v>
      </c>
      <c r="Z100" s="100">
        <v>0</v>
      </c>
      <c r="AA100" s="100">
        <v>0</v>
      </c>
      <c r="AB100" s="100">
        <v>0</v>
      </c>
      <c r="AC100" s="100">
        <v>0</v>
      </c>
      <c r="AD100" s="100">
        <v>0</v>
      </c>
      <c r="AE100" s="100">
        <v>0</v>
      </c>
      <c r="AF100" s="100">
        <v>1</v>
      </c>
      <c r="AG100" s="100">
        <v>5</v>
      </c>
      <c r="AH100" s="100">
        <v>5</v>
      </c>
      <c r="AI100" s="100">
        <v>8</v>
      </c>
      <c r="AJ100" s="100">
        <v>14</v>
      </c>
      <c r="AK100" s="100">
        <v>22</v>
      </c>
      <c r="AL100" s="100">
        <v>32</v>
      </c>
      <c r="AM100" s="100">
        <v>65</v>
      </c>
      <c r="AN100" s="100">
        <v>104</v>
      </c>
      <c r="AO100" s="100">
        <v>163</v>
      </c>
      <c r="AP100" s="100">
        <v>291</v>
      </c>
      <c r="AQ100" s="100">
        <v>0</v>
      </c>
      <c r="AR100" s="100">
        <v>710</v>
      </c>
      <c r="AS100" s="128"/>
      <c r="AT100" s="123">
        <v>1993</v>
      </c>
      <c r="AU100" s="100">
        <v>0</v>
      </c>
      <c r="AV100" s="100">
        <v>0</v>
      </c>
      <c r="AW100" s="100">
        <v>0</v>
      </c>
      <c r="AX100" s="100">
        <v>0</v>
      </c>
      <c r="AY100" s="100">
        <v>0</v>
      </c>
      <c r="AZ100" s="100">
        <v>1</v>
      </c>
      <c r="BA100" s="100">
        <v>0</v>
      </c>
      <c r="BB100" s="100">
        <v>3</v>
      </c>
      <c r="BC100" s="100">
        <v>8</v>
      </c>
      <c r="BD100" s="100">
        <v>10</v>
      </c>
      <c r="BE100" s="100">
        <v>20</v>
      </c>
      <c r="BF100" s="100">
        <v>29</v>
      </c>
      <c r="BG100" s="100">
        <v>49</v>
      </c>
      <c r="BH100" s="100">
        <v>81</v>
      </c>
      <c r="BI100" s="100">
        <v>140</v>
      </c>
      <c r="BJ100" s="100">
        <v>183</v>
      </c>
      <c r="BK100" s="100">
        <v>242</v>
      </c>
      <c r="BL100" s="100">
        <v>371</v>
      </c>
      <c r="BM100" s="100">
        <v>0</v>
      </c>
      <c r="BN100" s="100">
        <v>1137</v>
      </c>
      <c r="BP100" s="123">
        <v>1993</v>
      </c>
    </row>
    <row r="101" spans="2:68">
      <c r="B101" s="123">
        <v>1994</v>
      </c>
      <c r="C101" s="100">
        <v>0</v>
      </c>
      <c r="D101" s="100">
        <v>0</v>
      </c>
      <c r="E101" s="100">
        <v>0</v>
      </c>
      <c r="F101" s="100">
        <v>0</v>
      </c>
      <c r="G101" s="100">
        <v>1</v>
      </c>
      <c r="H101" s="100">
        <v>3</v>
      </c>
      <c r="I101" s="100">
        <v>0</v>
      </c>
      <c r="J101" s="100">
        <v>0</v>
      </c>
      <c r="K101" s="100">
        <v>2</v>
      </c>
      <c r="L101" s="100">
        <v>7</v>
      </c>
      <c r="M101" s="100">
        <v>7</v>
      </c>
      <c r="N101" s="100">
        <v>11</v>
      </c>
      <c r="O101" s="100">
        <v>30</v>
      </c>
      <c r="P101" s="100">
        <v>42</v>
      </c>
      <c r="Q101" s="100">
        <v>96</v>
      </c>
      <c r="R101" s="100">
        <v>65</v>
      </c>
      <c r="S101" s="100">
        <v>79</v>
      </c>
      <c r="T101" s="100">
        <v>84</v>
      </c>
      <c r="U101" s="100">
        <v>0</v>
      </c>
      <c r="V101" s="100">
        <v>427</v>
      </c>
      <c r="W101" s="128"/>
      <c r="X101" s="123">
        <v>1994</v>
      </c>
      <c r="Y101" s="100">
        <v>0</v>
      </c>
      <c r="Z101" s="100">
        <v>0</v>
      </c>
      <c r="AA101" s="100">
        <v>0</v>
      </c>
      <c r="AB101" s="100">
        <v>0</v>
      </c>
      <c r="AC101" s="100">
        <v>0</v>
      </c>
      <c r="AD101" s="100">
        <v>0</v>
      </c>
      <c r="AE101" s="100">
        <v>0</v>
      </c>
      <c r="AF101" s="100">
        <v>2</v>
      </c>
      <c r="AG101" s="100">
        <v>2</v>
      </c>
      <c r="AH101" s="100">
        <v>3</v>
      </c>
      <c r="AI101" s="100">
        <v>3</v>
      </c>
      <c r="AJ101" s="100">
        <v>9</v>
      </c>
      <c r="AK101" s="100">
        <v>9</v>
      </c>
      <c r="AL101" s="100">
        <v>40</v>
      </c>
      <c r="AM101" s="100">
        <v>62</v>
      </c>
      <c r="AN101" s="100">
        <v>98</v>
      </c>
      <c r="AO101" s="100">
        <v>153</v>
      </c>
      <c r="AP101" s="100">
        <v>310</v>
      </c>
      <c r="AQ101" s="100">
        <v>0</v>
      </c>
      <c r="AR101" s="100">
        <v>691</v>
      </c>
      <c r="AS101" s="128"/>
      <c r="AT101" s="123">
        <v>1994</v>
      </c>
      <c r="AU101" s="100">
        <v>0</v>
      </c>
      <c r="AV101" s="100">
        <v>0</v>
      </c>
      <c r="AW101" s="100">
        <v>0</v>
      </c>
      <c r="AX101" s="100">
        <v>0</v>
      </c>
      <c r="AY101" s="100">
        <v>1</v>
      </c>
      <c r="AZ101" s="100">
        <v>3</v>
      </c>
      <c r="BA101" s="100">
        <v>0</v>
      </c>
      <c r="BB101" s="100">
        <v>2</v>
      </c>
      <c r="BC101" s="100">
        <v>4</v>
      </c>
      <c r="BD101" s="100">
        <v>10</v>
      </c>
      <c r="BE101" s="100">
        <v>10</v>
      </c>
      <c r="BF101" s="100">
        <v>20</v>
      </c>
      <c r="BG101" s="100">
        <v>39</v>
      </c>
      <c r="BH101" s="100">
        <v>82</v>
      </c>
      <c r="BI101" s="100">
        <v>158</v>
      </c>
      <c r="BJ101" s="100">
        <v>163</v>
      </c>
      <c r="BK101" s="100">
        <v>232</v>
      </c>
      <c r="BL101" s="100">
        <v>394</v>
      </c>
      <c r="BM101" s="100">
        <v>0</v>
      </c>
      <c r="BN101" s="100">
        <v>1118</v>
      </c>
      <c r="BP101" s="123">
        <v>1994</v>
      </c>
    </row>
    <row r="102" spans="2:68">
      <c r="B102" s="123">
        <v>1995</v>
      </c>
      <c r="C102" s="100">
        <v>0</v>
      </c>
      <c r="D102" s="100">
        <v>0</v>
      </c>
      <c r="E102" s="100">
        <v>0</v>
      </c>
      <c r="F102" s="100">
        <v>0</v>
      </c>
      <c r="G102" s="100">
        <v>1</v>
      </c>
      <c r="H102" s="100">
        <v>2</v>
      </c>
      <c r="I102" s="100">
        <v>2</v>
      </c>
      <c r="J102" s="100">
        <v>4</v>
      </c>
      <c r="K102" s="100">
        <v>4</v>
      </c>
      <c r="L102" s="100">
        <v>9</v>
      </c>
      <c r="M102" s="100">
        <v>10</v>
      </c>
      <c r="N102" s="100">
        <v>15</v>
      </c>
      <c r="O102" s="100">
        <v>22</v>
      </c>
      <c r="P102" s="100">
        <v>48</v>
      </c>
      <c r="Q102" s="100">
        <v>71</v>
      </c>
      <c r="R102" s="100">
        <v>59</v>
      </c>
      <c r="S102" s="100">
        <v>82</v>
      </c>
      <c r="T102" s="100">
        <v>91</v>
      </c>
      <c r="U102" s="100">
        <v>0</v>
      </c>
      <c r="V102" s="100">
        <v>420</v>
      </c>
      <c r="W102" s="128"/>
      <c r="X102" s="123">
        <v>1995</v>
      </c>
      <c r="Y102" s="100">
        <v>0</v>
      </c>
      <c r="Z102" s="100">
        <v>0</v>
      </c>
      <c r="AA102" s="100">
        <v>0</v>
      </c>
      <c r="AB102" s="100">
        <v>0</v>
      </c>
      <c r="AC102" s="100">
        <v>0</v>
      </c>
      <c r="AD102" s="100">
        <v>0</v>
      </c>
      <c r="AE102" s="100">
        <v>0</v>
      </c>
      <c r="AF102" s="100">
        <v>5</v>
      </c>
      <c r="AG102" s="100">
        <v>2</v>
      </c>
      <c r="AH102" s="100">
        <v>6</v>
      </c>
      <c r="AI102" s="100">
        <v>3</v>
      </c>
      <c r="AJ102" s="100">
        <v>12</v>
      </c>
      <c r="AK102" s="100">
        <v>13</v>
      </c>
      <c r="AL102" s="100">
        <v>26</v>
      </c>
      <c r="AM102" s="100">
        <v>57</v>
      </c>
      <c r="AN102" s="100">
        <v>101</v>
      </c>
      <c r="AO102" s="100">
        <v>142</v>
      </c>
      <c r="AP102" s="100">
        <v>314</v>
      </c>
      <c r="AQ102" s="100">
        <v>0</v>
      </c>
      <c r="AR102" s="100">
        <v>681</v>
      </c>
      <c r="AS102" s="128"/>
      <c r="AT102" s="123">
        <v>1995</v>
      </c>
      <c r="AU102" s="100">
        <v>0</v>
      </c>
      <c r="AV102" s="100">
        <v>0</v>
      </c>
      <c r="AW102" s="100">
        <v>0</v>
      </c>
      <c r="AX102" s="100">
        <v>0</v>
      </c>
      <c r="AY102" s="100">
        <v>1</v>
      </c>
      <c r="AZ102" s="100">
        <v>2</v>
      </c>
      <c r="BA102" s="100">
        <v>2</v>
      </c>
      <c r="BB102" s="100">
        <v>9</v>
      </c>
      <c r="BC102" s="100">
        <v>6</v>
      </c>
      <c r="BD102" s="100">
        <v>15</v>
      </c>
      <c r="BE102" s="100">
        <v>13</v>
      </c>
      <c r="BF102" s="100">
        <v>27</v>
      </c>
      <c r="BG102" s="100">
        <v>35</v>
      </c>
      <c r="BH102" s="100">
        <v>74</v>
      </c>
      <c r="BI102" s="100">
        <v>128</v>
      </c>
      <c r="BJ102" s="100">
        <v>160</v>
      </c>
      <c r="BK102" s="100">
        <v>224</v>
      </c>
      <c r="BL102" s="100">
        <v>405</v>
      </c>
      <c r="BM102" s="100">
        <v>0</v>
      </c>
      <c r="BN102" s="100">
        <v>1101</v>
      </c>
      <c r="BP102" s="123">
        <v>1995</v>
      </c>
    </row>
    <row r="103" spans="2:68">
      <c r="B103" s="123">
        <v>1996</v>
      </c>
      <c r="C103" s="100">
        <v>0</v>
      </c>
      <c r="D103" s="100">
        <v>0</v>
      </c>
      <c r="E103" s="100">
        <v>0</v>
      </c>
      <c r="F103" s="100">
        <v>0</v>
      </c>
      <c r="G103" s="100">
        <v>0</v>
      </c>
      <c r="H103" s="100">
        <v>2</v>
      </c>
      <c r="I103" s="100">
        <v>2</v>
      </c>
      <c r="J103" s="100">
        <v>4</v>
      </c>
      <c r="K103" s="100">
        <v>2</v>
      </c>
      <c r="L103" s="100">
        <v>9</v>
      </c>
      <c r="M103" s="100">
        <v>6</v>
      </c>
      <c r="N103" s="100">
        <v>12</v>
      </c>
      <c r="O103" s="100">
        <v>25</v>
      </c>
      <c r="P103" s="100">
        <v>51</v>
      </c>
      <c r="Q103" s="100">
        <v>69</v>
      </c>
      <c r="R103" s="100">
        <v>76</v>
      </c>
      <c r="S103" s="100">
        <v>82</v>
      </c>
      <c r="T103" s="100">
        <v>100</v>
      </c>
      <c r="U103" s="100">
        <v>0</v>
      </c>
      <c r="V103" s="100">
        <v>440</v>
      </c>
      <c r="W103" s="128"/>
      <c r="X103" s="123">
        <v>1996</v>
      </c>
      <c r="Y103" s="100">
        <v>0</v>
      </c>
      <c r="Z103" s="100">
        <v>0</v>
      </c>
      <c r="AA103" s="100">
        <v>0</v>
      </c>
      <c r="AB103" s="100">
        <v>0</v>
      </c>
      <c r="AC103" s="100">
        <v>0</v>
      </c>
      <c r="AD103" s="100">
        <v>0</v>
      </c>
      <c r="AE103" s="100">
        <v>0</v>
      </c>
      <c r="AF103" s="100">
        <v>2</v>
      </c>
      <c r="AG103" s="100">
        <v>0</v>
      </c>
      <c r="AH103" s="100">
        <v>1</v>
      </c>
      <c r="AI103" s="100">
        <v>5</v>
      </c>
      <c r="AJ103" s="100">
        <v>10</v>
      </c>
      <c r="AK103" s="100">
        <v>25</v>
      </c>
      <c r="AL103" s="100">
        <v>31</v>
      </c>
      <c r="AM103" s="100">
        <v>61</v>
      </c>
      <c r="AN103" s="100">
        <v>94</v>
      </c>
      <c r="AO103" s="100">
        <v>121</v>
      </c>
      <c r="AP103" s="100">
        <v>310</v>
      </c>
      <c r="AQ103" s="100">
        <v>0</v>
      </c>
      <c r="AR103" s="100">
        <v>660</v>
      </c>
      <c r="AS103" s="128"/>
      <c r="AT103" s="123">
        <v>1996</v>
      </c>
      <c r="AU103" s="100">
        <v>0</v>
      </c>
      <c r="AV103" s="100">
        <v>0</v>
      </c>
      <c r="AW103" s="100">
        <v>0</v>
      </c>
      <c r="AX103" s="100">
        <v>0</v>
      </c>
      <c r="AY103" s="100">
        <v>0</v>
      </c>
      <c r="AZ103" s="100">
        <v>2</v>
      </c>
      <c r="BA103" s="100">
        <v>2</v>
      </c>
      <c r="BB103" s="100">
        <v>6</v>
      </c>
      <c r="BC103" s="100">
        <v>2</v>
      </c>
      <c r="BD103" s="100">
        <v>10</v>
      </c>
      <c r="BE103" s="100">
        <v>11</v>
      </c>
      <c r="BF103" s="100">
        <v>22</v>
      </c>
      <c r="BG103" s="100">
        <v>50</v>
      </c>
      <c r="BH103" s="100">
        <v>82</v>
      </c>
      <c r="BI103" s="100">
        <v>130</v>
      </c>
      <c r="BJ103" s="100">
        <v>170</v>
      </c>
      <c r="BK103" s="100">
        <v>203</v>
      </c>
      <c r="BL103" s="100">
        <v>410</v>
      </c>
      <c r="BM103" s="100">
        <v>0</v>
      </c>
      <c r="BN103" s="100">
        <v>1100</v>
      </c>
      <c r="BP103" s="123">
        <v>1996</v>
      </c>
    </row>
    <row r="104" spans="2:68">
      <c r="B104" s="124">
        <v>1997</v>
      </c>
      <c r="C104" s="100">
        <v>0</v>
      </c>
      <c r="D104" s="100">
        <v>0</v>
      </c>
      <c r="E104" s="100">
        <v>0</v>
      </c>
      <c r="F104" s="100">
        <v>0</v>
      </c>
      <c r="G104" s="100">
        <v>0</v>
      </c>
      <c r="H104" s="100">
        <v>2</v>
      </c>
      <c r="I104" s="100">
        <v>1</v>
      </c>
      <c r="J104" s="100">
        <v>3</v>
      </c>
      <c r="K104" s="100">
        <v>4</v>
      </c>
      <c r="L104" s="100">
        <v>10</v>
      </c>
      <c r="M104" s="100">
        <v>18</v>
      </c>
      <c r="N104" s="100">
        <v>17</v>
      </c>
      <c r="O104" s="100">
        <v>23</v>
      </c>
      <c r="P104" s="100">
        <v>42</v>
      </c>
      <c r="Q104" s="100">
        <v>68</v>
      </c>
      <c r="R104" s="100">
        <v>77</v>
      </c>
      <c r="S104" s="100">
        <v>90</v>
      </c>
      <c r="T104" s="100">
        <v>123</v>
      </c>
      <c r="U104" s="100">
        <v>0</v>
      </c>
      <c r="V104" s="100">
        <v>478</v>
      </c>
      <c r="W104" s="128"/>
      <c r="X104" s="124">
        <v>1997</v>
      </c>
      <c r="Y104" s="100">
        <v>0</v>
      </c>
      <c r="Z104" s="100">
        <v>0</v>
      </c>
      <c r="AA104" s="100">
        <v>0</v>
      </c>
      <c r="AB104" s="100">
        <v>0</v>
      </c>
      <c r="AC104" s="100">
        <v>0</v>
      </c>
      <c r="AD104" s="100">
        <v>0</v>
      </c>
      <c r="AE104" s="100">
        <v>0</v>
      </c>
      <c r="AF104" s="100">
        <v>1</v>
      </c>
      <c r="AG104" s="100">
        <v>7</v>
      </c>
      <c r="AH104" s="100">
        <v>3</v>
      </c>
      <c r="AI104" s="100">
        <v>1</v>
      </c>
      <c r="AJ104" s="100">
        <v>10</v>
      </c>
      <c r="AK104" s="100">
        <v>15</v>
      </c>
      <c r="AL104" s="100">
        <v>33</v>
      </c>
      <c r="AM104" s="100">
        <v>59</v>
      </c>
      <c r="AN104" s="100">
        <v>111</v>
      </c>
      <c r="AO104" s="100">
        <v>152</v>
      </c>
      <c r="AP104" s="100">
        <v>353</v>
      </c>
      <c r="AQ104" s="100">
        <v>0</v>
      </c>
      <c r="AR104" s="100">
        <v>745</v>
      </c>
      <c r="AS104" s="128"/>
      <c r="AT104" s="124">
        <v>1997</v>
      </c>
      <c r="AU104" s="100">
        <v>0</v>
      </c>
      <c r="AV104" s="100">
        <v>0</v>
      </c>
      <c r="AW104" s="100">
        <v>0</v>
      </c>
      <c r="AX104" s="100">
        <v>0</v>
      </c>
      <c r="AY104" s="100">
        <v>0</v>
      </c>
      <c r="AZ104" s="100">
        <v>2</v>
      </c>
      <c r="BA104" s="100">
        <v>1</v>
      </c>
      <c r="BB104" s="100">
        <v>4</v>
      </c>
      <c r="BC104" s="100">
        <v>11</v>
      </c>
      <c r="BD104" s="100">
        <v>13</v>
      </c>
      <c r="BE104" s="100">
        <v>19</v>
      </c>
      <c r="BF104" s="100">
        <v>27</v>
      </c>
      <c r="BG104" s="100">
        <v>38</v>
      </c>
      <c r="BH104" s="100">
        <v>75</v>
      </c>
      <c r="BI104" s="100">
        <v>127</v>
      </c>
      <c r="BJ104" s="100">
        <v>188</v>
      </c>
      <c r="BK104" s="100">
        <v>242</v>
      </c>
      <c r="BL104" s="100">
        <v>476</v>
      </c>
      <c r="BM104" s="100">
        <v>0</v>
      </c>
      <c r="BN104" s="100">
        <v>1223</v>
      </c>
      <c r="BP104" s="124">
        <v>1997</v>
      </c>
    </row>
    <row r="105" spans="2:68">
      <c r="B105" s="124">
        <v>1998</v>
      </c>
      <c r="C105" s="100">
        <v>0</v>
      </c>
      <c r="D105" s="100">
        <v>0</v>
      </c>
      <c r="E105" s="100">
        <v>0</v>
      </c>
      <c r="F105" s="100">
        <v>0</v>
      </c>
      <c r="G105" s="100">
        <v>1</v>
      </c>
      <c r="H105" s="100">
        <v>2</v>
      </c>
      <c r="I105" s="100">
        <v>0</v>
      </c>
      <c r="J105" s="100">
        <v>3</v>
      </c>
      <c r="K105" s="100">
        <v>4</v>
      </c>
      <c r="L105" s="100">
        <v>10</v>
      </c>
      <c r="M105" s="100">
        <v>15</v>
      </c>
      <c r="N105" s="100">
        <v>12</v>
      </c>
      <c r="O105" s="100">
        <v>21</v>
      </c>
      <c r="P105" s="100">
        <v>37</v>
      </c>
      <c r="Q105" s="100">
        <v>69</v>
      </c>
      <c r="R105" s="100">
        <v>58</v>
      </c>
      <c r="S105" s="100">
        <v>90</v>
      </c>
      <c r="T105" s="100">
        <v>110</v>
      </c>
      <c r="U105" s="100">
        <v>0</v>
      </c>
      <c r="V105" s="100">
        <v>432</v>
      </c>
      <c r="W105" s="128"/>
      <c r="X105" s="124">
        <v>1998</v>
      </c>
      <c r="Y105" s="100">
        <v>0</v>
      </c>
      <c r="Z105" s="100">
        <v>0</v>
      </c>
      <c r="AA105" s="100">
        <v>0</v>
      </c>
      <c r="AB105" s="100">
        <v>0</v>
      </c>
      <c r="AC105" s="100">
        <v>0</v>
      </c>
      <c r="AD105" s="100">
        <v>0</v>
      </c>
      <c r="AE105" s="100">
        <v>0</v>
      </c>
      <c r="AF105" s="100">
        <v>1</v>
      </c>
      <c r="AG105" s="100">
        <v>0</v>
      </c>
      <c r="AH105" s="100">
        <v>2</v>
      </c>
      <c r="AI105" s="100">
        <v>8</v>
      </c>
      <c r="AJ105" s="100">
        <v>10</v>
      </c>
      <c r="AK105" s="100">
        <v>17</v>
      </c>
      <c r="AL105" s="100">
        <v>37</v>
      </c>
      <c r="AM105" s="100">
        <v>70</v>
      </c>
      <c r="AN105" s="100">
        <v>97</v>
      </c>
      <c r="AO105" s="100">
        <v>150</v>
      </c>
      <c r="AP105" s="100">
        <v>385</v>
      </c>
      <c r="AQ105" s="100">
        <v>0</v>
      </c>
      <c r="AR105" s="100">
        <v>777</v>
      </c>
      <c r="AS105" s="128"/>
      <c r="AT105" s="124">
        <v>1998</v>
      </c>
      <c r="AU105" s="100">
        <v>0</v>
      </c>
      <c r="AV105" s="100">
        <v>0</v>
      </c>
      <c r="AW105" s="100">
        <v>0</v>
      </c>
      <c r="AX105" s="100">
        <v>0</v>
      </c>
      <c r="AY105" s="100">
        <v>1</v>
      </c>
      <c r="AZ105" s="100">
        <v>2</v>
      </c>
      <c r="BA105" s="100">
        <v>0</v>
      </c>
      <c r="BB105" s="100">
        <v>4</v>
      </c>
      <c r="BC105" s="100">
        <v>4</v>
      </c>
      <c r="BD105" s="100">
        <v>12</v>
      </c>
      <c r="BE105" s="100">
        <v>23</v>
      </c>
      <c r="BF105" s="100">
        <v>22</v>
      </c>
      <c r="BG105" s="100">
        <v>38</v>
      </c>
      <c r="BH105" s="100">
        <v>74</v>
      </c>
      <c r="BI105" s="100">
        <v>139</v>
      </c>
      <c r="BJ105" s="100">
        <v>155</v>
      </c>
      <c r="BK105" s="100">
        <v>240</v>
      </c>
      <c r="BL105" s="100">
        <v>495</v>
      </c>
      <c r="BM105" s="100">
        <v>0</v>
      </c>
      <c r="BN105" s="100">
        <v>1209</v>
      </c>
      <c r="BP105" s="124">
        <v>1998</v>
      </c>
    </row>
    <row r="106" spans="2:68">
      <c r="B106" s="124">
        <v>1999</v>
      </c>
      <c r="C106" s="100">
        <v>0</v>
      </c>
      <c r="D106" s="100">
        <v>0</v>
      </c>
      <c r="E106" s="100">
        <v>0</v>
      </c>
      <c r="F106" s="100">
        <v>0</v>
      </c>
      <c r="G106" s="100">
        <v>1</v>
      </c>
      <c r="H106" s="100">
        <v>0</v>
      </c>
      <c r="I106" s="100">
        <v>1</v>
      </c>
      <c r="J106" s="100">
        <v>2</v>
      </c>
      <c r="K106" s="100">
        <v>7</v>
      </c>
      <c r="L106" s="100">
        <v>9</v>
      </c>
      <c r="M106" s="100">
        <v>13</v>
      </c>
      <c r="N106" s="100">
        <v>13</v>
      </c>
      <c r="O106" s="100">
        <v>19</v>
      </c>
      <c r="P106" s="100">
        <v>35</v>
      </c>
      <c r="Q106" s="100">
        <v>65</v>
      </c>
      <c r="R106" s="100">
        <v>73</v>
      </c>
      <c r="S106" s="100">
        <v>75</v>
      </c>
      <c r="T106" s="100">
        <v>119</v>
      </c>
      <c r="U106" s="100">
        <v>0</v>
      </c>
      <c r="V106" s="100">
        <v>432</v>
      </c>
      <c r="W106" s="128"/>
      <c r="X106" s="124">
        <v>1999</v>
      </c>
      <c r="Y106" s="100">
        <v>0</v>
      </c>
      <c r="Z106" s="100">
        <v>0</v>
      </c>
      <c r="AA106" s="100">
        <v>0</v>
      </c>
      <c r="AB106" s="100">
        <v>0</v>
      </c>
      <c r="AC106" s="100">
        <v>0</v>
      </c>
      <c r="AD106" s="100">
        <v>1</v>
      </c>
      <c r="AE106" s="100">
        <v>1</v>
      </c>
      <c r="AF106" s="100">
        <v>2</v>
      </c>
      <c r="AG106" s="100">
        <v>1</v>
      </c>
      <c r="AH106" s="100">
        <v>8</v>
      </c>
      <c r="AI106" s="100">
        <v>6</v>
      </c>
      <c r="AJ106" s="100">
        <v>14</v>
      </c>
      <c r="AK106" s="100">
        <v>15</v>
      </c>
      <c r="AL106" s="100">
        <v>28</v>
      </c>
      <c r="AM106" s="100">
        <v>50</v>
      </c>
      <c r="AN106" s="100">
        <v>98</v>
      </c>
      <c r="AO106" s="100">
        <v>148</v>
      </c>
      <c r="AP106" s="100">
        <v>373</v>
      </c>
      <c r="AQ106" s="100">
        <v>0</v>
      </c>
      <c r="AR106" s="100">
        <v>745</v>
      </c>
      <c r="AS106" s="128"/>
      <c r="AT106" s="124">
        <v>1999</v>
      </c>
      <c r="AU106" s="100">
        <v>0</v>
      </c>
      <c r="AV106" s="100">
        <v>0</v>
      </c>
      <c r="AW106" s="100">
        <v>0</v>
      </c>
      <c r="AX106" s="100">
        <v>0</v>
      </c>
      <c r="AY106" s="100">
        <v>1</v>
      </c>
      <c r="AZ106" s="100">
        <v>1</v>
      </c>
      <c r="BA106" s="100">
        <v>2</v>
      </c>
      <c r="BB106" s="100">
        <v>4</v>
      </c>
      <c r="BC106" s="100">
        <v>8</v>
      </c>
      <c r="BD106" s="100">
        <v>17</v>
      </c>
      <c r="BE106" s="100">
        <v>19</v>
      </c>
      <c r="BF106" s="100">
        <v>27</v>
      </c>
      <c r="BG106" s="100">
        <v>34</v>
      </c>
      <c r="BH106" s="100">
        <v>63</v>
      </c>
      <c r="BI106" s="100">
        <v>115</v>
      </c>
      <c r="BJ106" s="100">
        <v>171</v>
      </c>
      <c r="BK106" s="100">
        <v>223</v>
      </c>
      <c r="BL106" s="100">
        <v>492</v>
      </c>
      <c r="BM106" s="100">
        <v>0</v>
      </c>
      <c r="BN106" s="100">
        <v>1177</v>
      </c>
      <c r="BP106" s="124">
        <v>1999</v>
      </c>
    </row>
    <row r="107" spans="2:68" s="92" customFormat="1">
      <c r="B107" s="125">
        <v>2000</v>
      </c>
      <c r="C107" s="100">
        <v>0</v>
      </c>
      <c r="D107" s="100">
        <v>0</v>
      </c>
      <c r="E107" s="100">
        <v>0</v>
      </c>
      <c r="F107" s="100">
        <v>0</v>
      </c>
      <c r="G107" s="100">
        <v>0</v>
      </c>
      <c r="H107" s="100">
        <v>1</v>
      </c>
      <c r="I107" s="100">
        <v>2</v>
      </c>
      <c r="J107" s="100">
        <v>2</v>
      </c>
      <c r="K107" s="100">
        <v>3</v>
      </c>
      <c r="L107" s="100">
        <v>10</v>
      </c>
      <c r="M107" s="100">
        <v>7</v>
      </c>
      <c r="N107" s="100">
        <v>13</v>
      </c>
      <c r="O107" s="100">
        <v>16</v>
      </c>
      <c r="P107" s="100">
        <v>30</v>
      </c>
      <c r="Q107" s="100">
        <v>73</v>
      </c>
      <c r="R107" s="100">
        <v>67</v>
      </c>
      <c r="S107" s="100">
        <v>80</v>
      </c>
      <c r="T107" s="100">
        <v>145</v>
      </c>
      <c r="U107" s="100">
        <v>0</v>
      </c>
      <c r="V107" s="100">
        <v>449</v>
      </c>
      <c r="W107" s="126"/>
      <c r="X107" s="125">
        <v>2000</v>
      </c>
      <c r="Y107" s="100">
        <v>0</v>
      </c>
      <c r="Z107" s="100">
        <v>1</v>
      </c>
      <c r="AA107" s="100">
        <v>0</v>
      </c>
      <c r="AB107" s="100">
        <v>0</v>
      </c>
      <c r="AC107" s="100">
        <v>1</v>
      </c>
      <c r="AD107" s="100">
        <v>0</v>
      </c>
      <c r="AE107" s="100">
        <v>1</v>
      </c>
      <c r="AF107" s="100">
        <v>2</v>
      </c>
      <c r="AG107" s="100">
        <v>1</v>
      </c>
      <c r="AH107" s="100">
        <v>5</v>
      </c>
      <c r="AI107" s="100">
        <v>7</v>
      </c>
      <c r="AJ107" s="100">
        <v>9</v>
      </c>
      <c r="AK107" s="100">
        <v>10</v>
      </c>
      <c r="AL107" s="100">
        <v>29</v>
      </c>
      <c r="AM107" s="100">
        <v>59</v>
      </c>
      <c r="AN107" s="100">
        <v>90</v>
      </c>
      <c r="AO107" s="100">
        <v>158</v>
      </c>
      <c r="AP107" s="100">
        <v>380</v>
      </c>
      <c r="AQ107" s="100">
        <v>0</v>
      </c>
      <c r="AR107" s="100">
        <v>753</v>
      </c>
      <c r="AS107" s="126"/>
      <c r="AT107" s="125">
        <v>2000</v>
      </c>
      <c r="AU107" s="100">
        <v>0</v>
      </c>
      <c r="AV107" s="100">
        <v>1</v>
      </c>
      <c r="AW107" s="100">
        <v>0</v>
      </c>
      <c r="AX107" s="100">
        <v>0</v>
      </c>
      <c r="AY107" s="100">
        <v>1</v>
      </c>
      <c r="AZ107" s="100">
        <v>1</v>
      </c>
      <c r="BA107" s="100">
        <v>3</v>
      </c>
      <c r="BB107" s="100">
        <v>4</v>
      </c>
      <c r="BC107" s="100">
        <v>4</v>
      </c>
      <c r="BD107" s="100">
        <v>15</v>
      </c>
      <c r="BE107" s="100">
        <v>14</v>
      </c>
      <c r="BF107" s="100">
        <v>22</v>
      </c>
      <c r="BG107" s="100">
        <v>26</v>
      </c>
      <c r="BH107" s="100">
        <v>59</v>
      </c>
      <c r="BI107" s="100">
        <v>132</v>
      </c>
      <c r="BJ107" s="100">
        <v>157</v>
      </c>
      <c r="BK107" s="100">
        <v>238</v>
      </c>
      <c r="BL107" s="100">
        <v>525</v>
      </c>
      <c r="BM107" s="100">
        <v>0</v>
      </c>
      <c r="BN107" s="100">
        <v>1202</v>
      </c>
      <c r="BP107" s="125">
        <v>2000</v>
      </c>
    </row>
    <row r="108" spans="2:68">
      <c r="B108" s="124">
        <v>2001</v>
      </c>
      <c r="C108" s="100">
        <v>0</v>
      </c>
      <c r="D108" s="100">
        <v>0</v>
      </c>
      <c r="E108" s="100">
        <v>0</v>
      </c>
      <c r="F108" s="100">
        <v>0</v>
      </c>
      <c r="G108" s="100">
        <v>0</v>
      </c>
      <c r="H108" s="100">
        <v>1</v>
      </c>
      <c r="I108" s="100">
        <v>2</v>
      </c>
      <c r="J108" s="100">
        <v>1</v>
      </c>
      <c r="K108" s="100">
        <v>7</v>
      </c>
      <c r="L108" s="100">
        <v>8</v>
      </c>
      <c r="M108" s="100">
        <v>12</v>
      </c>
      <c r="N108" s="100">
        <v>14</v>
      </c>
      <c r="O108" s="100">
        <v>15</v>
      </c>
      <c r="P108" s="100">
        <v>27</v>
      </c>
      <c r="Q108" s="100">
        <v>66</v>
      </c>
      <c r="R108" s="100">
        <v>86</v>
      </c>
      <c r="S108" s="100">
        <v>80</v>
      </c>
      <c r="T108" s="100">
        <v>124</v>
      </c>
      <c r="U108" s="100">
        <v>0</v>
      </c>
      <c r="V108" s="100">
        <v>443</v>
      </c>
      <c r="W108" s="128"/>
      <c r="X108" s="124">
        <v>2001</v>
      </c>
      <c r="Y108" s="100">
        <v>0</v>
      </c>
      <c r="Z108" s="100">
        <v>0</v>
      </c>
      <c r="AA108" s="100">
        <v>0</v>
      </c>
      <c r="AB108" s="100">
        <v>0</v>
      </c>
      <c r="AC108" s="100">
        <v>0</v>
      </c>
      <c r="AD108" s="100">
        <v>0</v>
      </c>
      <c r="AE108" s="100">
        <v>2</v>
      </c>
      <c r="AF108" s="100">
        <v>3</v>
      </c>
      <c r="AG108" s="100">
        <v>4</v>
      </c>
      <c r="AH108" s="100">
        <v>2</v>
      </c>
      <c r="AI108" s="100">
        <v>2</v>
      </c>
      <c r="AJ108" s="100">
        <v>8</v>
      </c>
      <c r="AK108" s="100">
        <v>10</v>
      </c>
      <c r="AL108" s="100">
        <v>27</v>
      </c>
      <c r="AM108" s="100">
        <v>49</v>
      </c>
      <c r="AN108" s="100">
        <v>93</v>
      </c>
      <c r="AO108" s="100">
        <v>154</v>
      </c>
      <c r="AP108" s="100">
        <v>425</v>
      </c>
      <c r="AQ108" s="100">
        <v>1</v>
      </c>
      <c r="AR108" s="100">
        <v>780</v>
      </c>
      <c r="AS108" s="128"/>
      <c r="AT108" s="124">
        <v>2001</v>
      </c>
      <c r="AU108" s="100">
        <v>0</v>
      </c>
      <c r="AV108" s="100">
        <v>0</v>
      </c>
      <c r="AW108" s="100">
        <v>0</v>
      </c>
      <c r="AX108" s="100">
        <v>0</v>
      </c>
      <c r="AY108" s="100">
        <v>0</v>
      </c>
      <c r="AZ108" s="100">
        <v>1</v>
      </c>
      <c r="BA108" s="100">
        <v>4</v>
      </c>
      <c r="BB108" s="100">
        <v>4</v>
      </c>
      <c r="BC108" s="100">
        <v>11</v>
      </c>
      <c r="BD108" s="100">
        <v>10</v>
      </c>
      <c r="BE108" s="100">
        <v>14</v>
      </c>
      <c r="BF108" s="100">
        <v>22</v>
      </c>
      <c r="BG108" s="100">
        <v>25</v>
      </c>
      <c r="BH108" s="100">
        <v>54</v>
      </c>
      <c r="BI108" s="100">
        <v>115</v>
      </c>
      <c r="BJ108" s="100">
        <v>179</v>
      </c>
      <c r="BK108" s="100">
        <v>234</v>
      </c>
      <c r="BL108" s="100">
        <v>549</v>
      </c>
      <c r="BM108" s="100">
        <v>1</v>
      </c>
      <c r="BN108" s="100">
        <v>1223</v>
      </c>
      <c r="BP108" s="124">
        <v>2001</v>
      </c>
    </row>
    <row r="109" spans="2:68">
      <c r="B109" s="125">
        <v>2002</v>
      </c>
      <c r="C109" s="100">
        <v>0</v>
      </c>
      <c r="D109" s="100">
        <v>0</v>
      </c>
      <c r="E109" s="100">
        <v>0</v>
      </c>
      <c r="F109" s="100">
        <v>0</v>
      </c>
      <c r="G109" s="100">
        <v>0</v>
      </c>
      <c r="H109" s="100">
        <v>0</v>
      </c>
      <c r="I109" s="100">
        <v>0</v>
      </c>
      <c r="J109" s="100">
        <v>4</v>
      </c>
      <c r="K109" s="100">
        <v>4</v>
      </c>
      <c r="L109" s="100">
        <v>8</v>
      </c>
      <c r="M109" s="100">
        <v>14</v>
      </c>
      <c r="N109" s="100">
        <v>8</v>
      </c>
      <c r="O109" s="100">
        <v>23</v>
      </c>
      <c r="P109" s="100">
        <v>34</v>
      </c>
      <c r="Q109" s="100">
        <v>51</v>
      </c>
      <c r="R109" s="100">
        <v>70</v>
      </c>
      <c r="S109" s="100">
        <v>86</v>
      </c>
      <c r="T109" s="100">
        <v>154</v>
      </c>
      <c r="U109" s="100">
        <v>1</v>
      </c>
      <c r="V109" s="100">
        <v>457</v>
      </c>
      <c r="W109" s="128"/>
      <c r="X109" s="125">
        <v>2002</v>
      </c>
      <c r="Y109" s="100">
        <v>0</v>
      </c>
      <c r="Z109" s="100">
        <v>0</v>
      </c>
      <c r="AA109" s="100">
        <v>0</v>
      </c>
      <c r="AB109" s="100">
        <v>0</v>
      </c>
      <c r="AC109" s="100">
        <v>0</v>
      </c>
      <c r="AD109" s="100">
        <v>0</v>
      </c>
      <c r="AE109" s="100">
        <v>0</v>
      </c>
      <c r="AF109" s="100">
        <v>1</v>
      </c>
      <c r="AG109" s="100">
        <v>4</v>
      </c>
      <c r="AH109" s="100">
        <v>6</v>
      </c>
      <c r="AI109" s="100">
        <v>9</v>
      </c>
      <c r="AJ109" s="100">
        <v>9</v>
      </c>
      <c r="AK109" s="100">
        <v>14</v>
      </c>
      <c r="AL109" s="100">
        <v>25</v>
      </c>
      <c r="AM109" s="100">
        <v>52</v>
      </c>
      <c r="AN109" s="100">
        <v>87</v>
      </c>
      <c r="AO109" s="100">
        <v>158</v>
      </c>
      <c r="AP109" s="100">
        <v>531</v>
      </c>
      <c r="AQ109" s="100">
        <v>0</v>
      </c>
      <c r="AR109" s="100">
        <v>896</v>
      </c>
      <c r="AS109" s="128"/>
      <c r="AT109" s="125">
        <v>2002</v>
      </c>
      <c r="AU109" s="100">
        <v>0</v>
      </c>
      <c r="AV109" s="100">
        <v>0</v>
      </c>
      <c r="AW109" s="100">
        <v>0</v>
      </c>
      <c r="AX109" s="100">
        <v>0</v>
      </c>
      <c r="AY109" s="100">
        <v>0</v>
      </c>
      <c r="AZ109" s="100">
        <v>0</v>
      </c>
      <c r="BA109" s="100">
        <v>0</v>
      </c>
      <c r="BB109" s="100">
        <v>5</v>
      </c>
      <c r="BC109" s="100">
        <v>8</v>
      </c>
      <c r="BD109" s="100">
        <v>14</v>
      </c>
      <c r="BE109" s="100">
        <v>23</v>
      </c>
      <c r="BF109" s="100">
        <v>17</v>
      </c>
      <c r="BG109" s="100">
        <v>37</v>
      </c>
      <c r="BH109" s="100">
        <v>59</v>
      </c>
      <c r="BI109" s="100">
        <v>103</v>
      </c>
      <c r="BJ109" s="100">
        <v>157</v>
      </c>
      <c r="BK109" s="100">
        <v>244</v>
      </c>
      <c r="BL109" s="100">
        <v>685</v>
      </c>
      <c r="BM109" s="100">
        <v>1</v>
      </c>
      <c r="BN109" s="100">
        <v>1353</v>
      </c>
      <c r="BP109" s="125">
        <v>2002</v>
      </c>
    </row>
    <row r="110" spans="2:68">
      <c r="B110" s="124">
        <v>2003</v>
      </c>
      <c r="C110" s="100">
        <v>0</v>
      </c>
      <c r="D110" s="100">
        <v>0</v>
      </c>
      <c r="E110" s="100">
        <v>0</v>
      </c>
      <c r="F110" s="100">
        <v>0</v>
      </c>
      <c r="G110" s="100">
        <v>0</v>
      </c>
      <c r="H110" s="100">
        <v>0</v>
      </c>
      <c r="I110" s="100">
        <v>0</v>
      </c>
      <c r="J110" s="100">
        <v>2</v>
      </c>
      <c r="K110" s="100">
        <v>6</v>
      </c>
      <c r="L110" s="100">
        <v>13</v>
      </c>
      <c r="M110" s="100">
        <v>9</v>
      </c>
      <c r="N110" s="100">
        <v>13</v>
      </c>
      <c r="O110" s="100">
        <v>24</v>
      </c>
      <c r="P110" s="100">
        <v>32</v>
      </c>
      <c r="Q110" s="100">
        <v>56</v>
      </c>
      <c r="R110" s="100">
        <v>83</v>
      </c>
      <c r="S110" s="100">
        <v>101</v>
      </c>
      <c r="T110" s="100">
        <v>146</v>
      </c>
      <c r="U110" s="100">
        <v>0</v>
      </c>
      <c r="V110" s="100">
        <v>485</v>
      </c>
      <c r="W110" s="128"/>
      <c r="X110" s="124">
        <v>2003</v>
      </c>
      <c r="Y110" s="100">
        <v>0</v>
      </c>
      <c r="Z110" s="100">
        <v>0</v>
      </c>
      <c r="AA110" s="100">
        <v>0</v>
      </c>
      <c r="AB110" s="100">
        <v>0</v>
      </c>
      <c r="AC110" s="100">
        <v>0</v>
      </c>
      <c r="AD110" s="100">
        <v>0</v>
      </c>
      <c r="AE110" s="100">
        <v>0</v>
      </c>
      <c r="AF110" s="100">
        <v>3</v>
      </c>
      <c r="AG110" s="100">
        <v>1</v>
      </c>
      <c r="AH110" s="100">
        <v>7</v>
      </c>
      <c r="AI110" s="100">
        <v>8</v>
      </c>
      <c r="AJ110" s="100">
        <v>5</v>
      </c>
      <c r="AK110" s="100">
        <v>15</v>
      </c>
      <c r="AL110" s="100">
        <v>21</v>
      </c>
      <c r="AM110" s="100">
        <v>53</v>
      </c>
      <c r="AN110" s="100">
        <v>83</v>
      </c>
      <c r="AO110" s="100">
        <v>151</v>
      </c>
      <c r="AP110" s="100">
        <v>532</v>
      </c>
      <c r="AQ110" s="100">
        <v>0</v>
      </c>
      <c r="AR110" s="100">
        <v>879</v>
      </c>
      <c r="AS110" s="128"/>
      <c r="AT110" s="124">
        <v>2003</v>
      </c>
      <c r="AU110" s="100">
        <v>0</v>
      </c>
      <c r="AV110" s="100">
        <v>0</v>
      </c>
      <c r="AW110" s="100">
        <v>0</v>
      </c>
      <c r="AX110" s="100">
        <v>0</v>
      </c>
      <c r="AY110" s="100">
        <v>0</v>
      </c>
      <c r="AZ110" s="100">
        <v>0</v>
      </c>
      <c r="BA110" s="100">
        <v>0</v>
      </c>
      <c r="BB110" s="100">
        <v>5</v>
      </c>
      <c r="BC110" s="100">
        <v>7</v>
      </c>
      <c r="BD110" s="100">
        <v>20</v>
      </c>
      <c r="BE110" s="100">
        <v>17</v>
      </c>
      <c r="BF110" s="100">
        <v>18</v>
      </c>
      <c r="BG110" s="100">
        <v>39</v>
      </c>
      <c r="BH110" s="100">
        <v>53</v>
      </c>
      <c r="BI110" s="100">
        <v>109</v>
      </c>
      <c r="BJ110" s="100">
        <v>166</v>
      </c>
      <c r="BK110" s="100">
        <v>252</v>
      </c>
      <c r="BL110" s="100">
        <v>678</v>
      </c>
      <c r="BM110" s="100">
        <v>0</v>
      </c>
      <c r="BN110" s="100">
        <v>1364</v>
      </c>
      <c r="BP110" s="124">
        <v>2003</v>
      </c>
    </row>
    <row r="111" spans="2:68">
      <c r="B111" s="125">
        <v>2004</v>
      </c>
      <c r="C111" s="100">
        <v>1</v>
      </c>
      <c r="D111" s="100">
        <v>0</v>
      </c>
      <c r="E111" s="100">
        <v>0</v>
      </c>
      <c r="F111" s="100">
        <v>0</v>
      </c>
      <c r="G111" s="100">
        <v>0</v>
      </c>
      <c r="H111" s="100">
        <v>0</v>
      </c>
      <c r="I111" s="100">
        <v>0</v>
      </c>
      <c r="J111" s="100">
        <v>1</v>
      </c>
      <c r="K111" s="100">
        <v>2</v>
      </c>
      <c r="L111" s="100">
        <v>5</v>
      </c>
      <c r="M111" s="100">
        <v>4</v>
      </c>
      <c r="N111" s="100">
        <v>13</v>
      </c>
      <c r="O111" s="100">
        <v>20</v>
      </c>
      <c r="P111" s="100">
        <v>30</v>
      </c>
      <c r="Q111" s="100">
        <v>49</v>
      </c>
      <c r="R111" s="100">
        <v>84</v>
      </c>
      <c r="S111" s="100">
        <v>100</v>
      </c>
      <c r="T111" s="100">
        <v>194</v>
      </c>
      <c r="U111" s="100">
        <v>0</v>
      </c>
      <c r="V111" s="100">
        <v>503</v>
      </c>
      <c r="W111" s="128"/>
      <c r="X111" s="125">
        <v>2004</v>
      </c>
      <c r="Y111" s="100">
        <v>0</v>
      </c>
      <c r="Z111" s="100">
        <v>0</v>
      </c>
      <c r="AA111" s="100">
        <v>0</v>
      </c>
      <c r="AB111" s="100">
        <v>0</v>
      </c>
      <c r="AC111" s="100">
        <v>0</v>
      </c>
      <c r="AD111" s="100">
        <v>0</v>
      </c>
      <c r="AE111" s="100">
        <v>1</v>
      </c>
      <c r="AF111" s="100">
        <v>1</v>
      </c>
      <c r="AG111" s="100">
        <v>2</v>
      </c>
      <c r="AH111" s="100">
        <v>3</v>
      </c>
      <c r="AI111" s="100">
        <v>3</v>
      </c>
      <c r="AJ111" s="100">
        <v>15</v>
      </c>
      <c r="AK111" s="100">
        <v>8</v>
      </c>
      <c r="AL111" s="100">
        <v>20</v>
      </c>
      <c r="AM111" s="100">
        <v>31</v>
      </c>
      <c r="AN111" s="100">
        <v>81</v>
      </c>
      <c r="AO111" s="100">
        <v>164</v>
      </c>
      <c r="AP111" s="100">
        <v>508</v>
      </c>
      <c r="AQ111" s="100">
        <v>0</v>
      </c>
      <c r="AR111" s="100">
        <v>837</v>
      </c>
      <c r="AS111" s="128"/>
      <c r="AT111" s="125">
        <v>2004</v>
      </c>
      <c r="AU111" s="100">
        <v>1</v>
      </c>
      <c r="AV111" s="100">
        <v>0</v>
      </c>
      <c r="AW111" s="100">
        <v>0</v>
      </c>
      <c r="AX111" s="100">
        <v>0</v>
      </c>
      <c r="AY111" s="100">
        <v>0</v>
      </c>
      <c r="AZ111" s="100">
        <v>0</v>
      </c>
      <c r="BA111" s="100">
        <v>1</v>
      </c>
      <c r="BB111" s="100">
        <v>2</v>
      </c>
      <c r="BC111" s="100">
        <v>4</v>
      </c>
      <c r="BD111" s="100">
        <v>8</v>
      </c>
      <c r="BE111" s="100">
        <v>7</v>
      </c>
      <c r="BF111" s="100">
        <v>28</v>
      </c>
      <c r="BG111" s="100">
        <v>28</v>
      </c>
      <c r="BH111" s="100">
        <v>50</v>
      </c>
      <c r="BI111" s="100">
        <v>80</v>
      </c>
      <c r="BJ111" s="100">
        <v>165</v>
      </c>
      <c r="BK111" s="100">
        <v>264</v>
      </c>
      <c r="BL111" s="100">
        <v>702</v>
      </c>
      <c r="BM111" s="100">
        <v>0</v>
      </c>
      <c r="BN111" s="100">
        <v>1340</v>
      </c>
      <c r="BP111" s="125">
        <v>2004</v>
      </c>
    </row>
    <row r="112" spans="2:68">
      <c r="B112" s="124">
        <v>2005</v>
      </c>
      <c r="C112" s="100">
        <v>1</v>
      </c>
      <c r="D112" s="100">
        <v>0</v>
      </c>
      <c r="E112" s="100">
        <v>0</v>
      </c>
      <c r="F112" s="100">
        <v>0</v>
      </c>
      <c r="G112" s="100">
        <v>0</v>
      </c>
      <c r="H112" s="100">
        <v>0</v>
      </c>
      <c r="I112" s="100">
        <v>0</v>
      </c>
      <c r="J112" s="100">
        <v>1</v>
      </c>
      <c r="K112" s="100">
        <v>3</v>
      </c>
      <c r="L112" s="100">
        <v>7</v>
      </c>
      <c r="M112" s="100">
        <v>9</v>
      </c>
      <c r="N112" s="100">
        <v>13</v>
      </c>
      <c r="O112" s="100">
        <v>15</v>
      </c>
      <c r="P112" s="100">
        <v>35</v>
      </c>
      <c r="Q112" s="100">
        <v>36</v>
      </c>
      <c r="R112" s="100">
        <v>74</v>
      </c>
      <c r="S112" s="100">
        <v>110</v>
      </c>
      <c r="T112" s="100">
        <v>204</v>
      </c>
      <c r="U112" s="100">
        <v>0</v>
      </c>
      <c r="V112" s="100">
        <v>508</v>
      </c>
      <c r="W112" s="128"/>
      <c r="X112" s="124">
        <v>2005</v>
      </c>
      <c r="Y112" s="100">
        <v>0</v>
      </c>
      <c r="Z112" s="100">
        <v>1</v>
      </c>
      <c r="AA112" s="100">
        <v>0</v>
      </c>
      <c r="AB112" s="100">
        <v>0</v>
      </c>
      <c r="AC112" s="100">
        <v>0</v>
      </c>
      <c r="AD112" s="100">
        <v>0</v>
      </c>
      <c r="AE112" s="100">
        <v>0</v>
      </c>
      <c r="AF112" s="100">
        <v>1</v>
      </c>
      <c r="AG112" s="100">
        <v>1</v>
      </c>
      <c r="AH112" s="100">
        <v>1</v>
      </c>
      <c r="AI112" s="100">
        <v>8</v>
      </c>
      <c r="AJ112" s="100">
        <v>4</v>
      </c>
      <c r="AK112" s="100">
        <v>9</v>
      </c>
      <c r="AL112" s="100">
        <v>26</v>
      </c>
      <c r="AM112" s="100">
        <v>40</v>
      </c>
      <c r="AN112" s="100">
        <v>82</v>
      </c>
      <c r="AO112" s="100">
        <v>165</v>
      </c>
      <c r="AP112" s="100">
        <v>598</v>
      </c>
      <c r="AQ112" s="100">
        <v>1</v>
      </c>
      <c r="AR112" s="100">
        <v>937</v>
      </c>
      <c r="AS112" s="128"/>
      <c r="AT112" s="124">
        <v>2005</v>
      </c>
      <c r="AU112" s="100">
        <v>1</v>
      </c>
      <c r="AV112" s="100">
        <v>1</v>
      </c>
      <c r="AW112" s="100">
        <v>0</v>
      </c>
      <c r="AX112" s="100">
        <v>0</v>
      </c>
      <c r="AY112" s="100">
        <v>0</v>
      </c>
      <c r="AZ112" s="100">
        <v>0</v>
      </c>
      <c r="BA112" s="100">
        <v>0</v>
      </c>
      <c r="BB112" s="100">
        <v>2</v>
      </c>
      <c r="BC112" s="100">
        <v>4</v>
      </c>
      <c r="BD112" s="100">
        <v>8</v>
      </c>
      <c r="BE112" s="100">
        <v>17</v>
      </c>
      <c r="BF112" s="100">
        <v>17</v>
      </c>
      <c r="BG112" s="100">
        <v>24</v>
      </c>
      <c r="BH112" s="100">
        <v>61</v>
      </c>
      <c r="BI112" s="100">
        <v>76</v>
      </c>
      <c r="BJ112" s="100">
        <v>156</v>
      </c>
      <c r="BK112" s="100">
        <v>275</v>
      </c>
      <c r="BL112" s="100">
        <v>802</v>
      </c>
      <c r="BM112" s="100">
        <v>1</v>
      </c>
      <c r="BN112" s="100">
        <v>1445</v>
      </c>
      <c r="BP112" s="124">
        <v>2005</v>
      </c>
    </row>
    <row r="113" spans="2:68">
      <c r="B113" s="124">
        <v>2006</v>
      </c>
      <c r="C113" s="100">
        <v>0</v>
      </c>
      <c r="D113" s="100">
        <v>0</v>
      </c>
      <c r="E113" s="100">
        <v>0</v>
      </c>
      <c r="F113" s="100">
        <v>0</v>
      </c>
      <c r="G113" s="100">
        <v>0</v>
      </c>
      <c r="H113" s="100">
        <v>0</v>
      </c>
      <c r="I113" s="100">
        <v>0</v>
      </c>
      <c r="J113" s="100">
        <v>3</v>
      </c>
      <c r="K113" s="100">
        <v>2</v>
      </c>
      <c r="L113" s="100">
        <v>6</v>
      </c>
      <c r="M113" s="100">
        <v>11</v>
      </c>
      <c r="N113" s="100">
        <v>17</v>
      </c>
      <c r="O113" s="100">
        <v>16</v>
      </c>
      <c r="P113" s="100">
        <v>29</v>
      </c>
      <c r="Q113" s="100">
        <v>34</v>
      </c>
      <c r="R113" s="100">
        <v>70</v>
      </c>
      <c r="S113" s="100">
        <v>126</v>
      </c>
      <c r="T113" s="100">
        <v>205</v>
      </c>
      <c r="U113" s="100">
        <v>0</v>
      </c>
      <c r="V113" s="100">
        <v>519</v>
      </c>
      <c r="X113" s="124">
        <v>2006</v>
      </c>
      <c r="Y113" s="100">
        <v>0</v>
      </c>
      <c r="Z113" s="100">
        <v>0</v>
      </c>
      <c r="AA113" s="100">
        <v>0</v>
      </c>
      <c r="AB113" s="100">
        <v>0</v>
      </c>
      <c r="AC113" s="100">
        <v>0</v>
      </c>
      <c r="AD113" s="100">
        <v>0</v>
      </c>
      <c r="AE113" s="100">
        <v>2</v>
      </c>
      <c r="AF113" s="100">
        <v>1</v>
      </c>
      <c r="AG113" s="100">
        <v>5</v>
      </c>
      <c r="AH113" s="100">
        <v>1</v>
      </c>
      <c r="AI113" s="100">
        <v>6</v>
      </c>
      <c r="AJ113" s="100">
        <v>2</v>
      </c>
      <c r="AK113" s="100">
        <v>5</v>
      </c>
      <c r="AL113" s="100">
        <v>16</v>
      </c>
      <c r="AM113" s="100">
        <v>39</v>
      </c>
      <c r="AN113" s="100">
        <v>87</v>
      </c>
      <c r="AO113" s="100">
        <v>159</v>
      </c>
      <c r="AP113" s="100">
        <v>658</v>
      </c>
      <c r="AQ113" s="100">
        <v>0</v>
      </c>
      <c r="AR113" s="100">
        <v>981</v>
      </c>
      <c r="AT113" s="124">
        <v>2006</v>
      </c>
      <c r="AU113" s="100">
        <v>0</v>
      </c>
      <c r="AV113" s="100">
        <v>0</v>
      </c>
      <c r="AW113" s="100">
        <v>0</v>
      </c>
      <c r="AX113" s="100">
        <v>0</v>
      </c>
      <c r="AY113" s="100">
        <v>0</v>
      </c>
      <c r="AZ113" s="100">
        <v>0</v>
      </c>
      <c r="BA113" s="100">
        <v>2</v>
      </c>
      <c r="BB113" s="100">
        <v>4</v>
      </c>
      <c r="BC113" s="100">
        <v>7</v>
      </c>
      <c r="BD113" s="100">
        <v>7</v>
      </c>
      <c r="BE113" s="100">
        <v>17</v>
      </c>
      <c r="BF113" s="100">
        <v>19</v>
      </c>
      <c r="BG113" s="100">
        <v>21</v>
      </c>
      <c r="BH113" s="100">
        <v>45</v>
      </c>
      <c r="BI113" s="100">
        <v>73</v>
      </c>
      <c r="BJ113" s="100">
        <v>157</v>
      </c>
      <c r="BK113" s="100">
        <v>285</v>
      </c>
      <c r="BL113" s="100">
        <v>863</v>
      </c>
      <c r="BM113" s="100">
        <v>0</v>
      </c>
      <c r="BN113" s="100">
        <v>1500</v>
      </c>
      <c r="BP113" s="124">
        <v>2006</v>
      </c>
    </row>
    <row r="114" spans="2:68">
      <c r="B114" s="124">
        <v>2007</v>
      </c>
      <c r="C114" s="100">
        <v>0</v>
      </c>
      <c r="D114" s="100">
        <v>0</v>
      </c>
      <c r="E114" s="100">
        <v>0</v>
      </c>
      <c r="F114" s="100">
        <v>0</v>
      </c>
      <c r="G114" s="100">
        <v>1</v>
      </c>
      <c r="H114" s="100">
        <v>0</v>
      </c>
      <c r="I114" s="100">
        <v>0</v>
      </c>
      <c r="J114" s="100">
        <v>3</v>
      </c>
      <c r="K114" s="100">
        <v>5</v>
      </c>
      <c r="L114" s="100">
        <v>6</v>
      </c>
      <c r="M114" s="100">
        <v>8</v>
      </c>
      <c r="N114" s="100">
        <v>16</v>
      </c>
      <c r="O114" s="100">
        <v>21</v>
      </c>
      <c r="P114" s="100">
        <v>28</v>
      </c>
      <c r="Q114" s="100">
        <v>35</v>
      </c>
      <c r="R114" s="100">
        <v>75</v>
      </c>
      <c r="S114" s="100">
        <v>107</v>
      </c>
      <c r="T114" s="100">
        <v>251</v>
      </c>
      <c r="U114" s="100">
        <v>0</v>
      </c>
      <c r="V114" s="100">
        <v>556</v>
      </c>
      <c r="X114" s="124">
        <v>2007</v>
      </c>
      <c r="Y114" s="100">
        <v>0</v>
      </c>
      <c r="Z114" s="100">
        <v>0</v>
      </c>
      <c r="AA114" s="100">
        <v>0</v>
      </c>
      <c r="AB114" s="100">
        <v>0</v>
      </c>
      <c r="AC114" s="100">
        <v>0</v>
      </c>
      <c r="AD114" s="100">
        <v>0</v>
      </c>
      <c r="AE114" s="100">
        <v>1</v>
      </c>
      <c r="AF114" s="100">
        <v>1</v>
      </c>
      <c r="AG114" s="100">
        <v>0</v>
      </c>
      <c r="AH114" s="100">
        <v>2</v>
      </c>
      <c r="AI114" s="100">
        <v>3</v>
      </c>
      <c r="AJ114" s="100">
        <v>10</v>
      </c>
      <c r="AK114" s="100">
        <v>8</v>
      </c>
      <c r="AL114" s="100">
        <v>15</v>
      </c>
      <c r="AM114" s="100">
        <v>44</v>
      </c>
      <c r="AN114" s="100">
        <v>85</v>
      </c>
      <c r="AO114" s="100">
        <v>187</v>
      </c>
      <c r="AP114" s="100">
        <v>728</v>
      </c>
      <c r="AQ114" s="100">
        <v>0</v>
      </c>
      <c r="AR114" s="100">
        <v>1084</v>
      </c>
      <c r="AT114" s="124">
        <v>2007</v>
      </c>
      <c r="AU114" s="100">
        <v>0</v>
      </c>
      <c r="AV114" s="100">
        <v>0</v>
      </c>
      <c r="AW114" s="100">
        <v>0</v>
      </c>
      <c r="AX114" s="100">
        <v>0</v>
      </c>
      <c r="AY114" s="100">
        <v>1</v>
      </c>
      <c r="AZ114" s="100">
        <v>0</v>
      </c>
      <c r="BA114" s="100">
        <v>1</v>
      </c>
      <c r="BB114" s="100">
        <v>4</v>
      </c>
      <c r="BC114" s="100">
        <v>5</v>
      </c>
      <c r="BD114" s="100">
        <v>8</v>
      </c>
      <c r="BE114" s="100">
        <v>11</v>
      </c>
      <c r="BF114" s="100">
        <v>26</v>
      </c>
      <c r="BG114" s="100">
        <v>29</v>
      </c>
      <c r="BH114" s="100">
        <v>43</v>
      </c>
      <c r="BI114" s="100">
        <v>79</v>
      </c>
      <c r="BJ114" s="100">
        <v>160</v>
      </c>
      <c r="BK114" s="100">
        <v>294</v>
      </c>
      <c r="BL114" s="100">
        <v>979</v>
      </c>
      <c r="BM114" s="100">
        <v>0</v>
      </c>
      <c r="BN114" s="100">
        <v>1640</v>
      </c>
      <c r="BP114" s="124">
        <v>2007</v>
      </c>
    </row>
    <row r="115" spans="2:68">
      <c r="B115" s="124">
        <v>2008</v>
      </c>
      <c r="C115" s="100">
        <v>0</v>
      </c>
      <c r="D115" s="100">
        <v>0</v>
      </c>
      <c r="E115" s="100">
        <v>0</v>
      </c>
      <c r="F115" s="100">
        <v>0</v>
      </c>
      <c r="G115" s="100">
        <v>0</v>
      </c>
      <c r="H115" s="100">
        <v>0</v>
      </c>
      <c r="I115" s="100">
        <v>1</v>
      </c>
      <c r="J115" s="100">
        <v>2</v>
      </c>
      <c r="K115" s="100">
        <v>8</v>
      </c>
      <c r="L115" s="100">
        <v>8</v>
      </c>
      <c r="M115" s="100">
        <v>16</v>
      </c>
      <c r="N115" s="100">
        <v>25</v>
      </c>
      <c r="O115" s="100">
        <v>16</v>
      </c>
      <c r="P115" s="100">
        <v>37</v>
      </c>
      <c r="Q115" s="100">
        <v>48</v>
      </c>
      <c r="R115" s="100">
        <v>84</v>
      </c>
      <c r="S115" s="100">
        <v>121</v>
      </c>
      <c r="T115" s="100">
        <v>262</v>
      </c>
      <c r="U115" s="100">
        <v>0</v>
      </c>
      <c r="V115" s="100">
        <v>628</v>
      </c>
      <c r="X115" s="124">
        <v>2008</v>
      </c>
      <c r="Y115" s="100">
        <v>0</v>
      </c>
      <c r="Z115" s="100">
        <v>0</v>
      </c>
      <c r="AA115" s="100">
        <v>0</v>
      </c>
      <c r="AB115" s="100">
        <v>0</v>
      </c>
      <c r="AC115" s="100">
        <v>0</v>
      </c>
      <c r="AD115" s="100">
        <v>2</v>
      </c>
      <c r="AE115" s="100">
        <v>0</v>
      </c>
      <c r="AF115" s="100">
        <v>0</v>
      </c>
      <c r="AG115" s="100">
        <v>2</v>
      </c>
      <c r="AH115" s="100">
        <v>2</v>
      </c>
      <c r="AI115" s="100">
        <v>4</v>
      </c>
      <c r="AJ115" s="100">
        <v>6</v>
      </c>
      <c r="AK115" s="100">
        <v>13</v>
      </c>
      <c r="AL115" s="100">
        <v>15</v>
      </c>
      <c r="AM115" s="100">
        <v>44</v>
      </c>
      <c r="AN115" s="100">
        <v>80</v>
      </c>
      <c r="AO115" s="100">
        <v>210</v>
      </c>
      <c r="AP115" s="100">
        <v>827</v>
      </c>
      <c r="AQ115" s="100">
        <v>0</v>
      </c>
      <c r="AR115" s="100">
        <v>1205</v>
      </c>
      <c r="AT115" s="124">
        <v>2008</v>
      </c>
      <c r="AU115" s="100">
        <v>0</v>
      </c>
      <c r="AV115" s="100">
        <v>0</v>
      </c>
      <c r="AW115" s="100">
        <v>0</v>
      </c>
      <c r="AX115" s="100">
        <v>0</v>
      </c>
      <c r="AY115" s="100">
        <v>0</v>
      </c>
      <c r="AZ115" s="100">
        <v>2</v>
      </c>
      <c r="BA115" s="100">
        <v>1</v>
      </c>
      <c r="BB115" s="100">
        <v>2</v>
      </c>
      <c r="BC115" s="100">
        <v>10</v>
      </c>
      <c r="BD115" s="100">
        <v>10</v>
      </c>
      <c r="BE115" s="100">
        <v>20</v>
      </c>
      <c r="BF115" s="100">
        <v>31</v>
      </c>
      <c r="BG115" s="100">
        <v>29</v>
      </c>
      <c r="BH115" s="100">
        <v>52</v>
      </c>
      <c r="BI115" s="100">
        <v>92</v>
      </c>
      <c r="BJ115" s="100">
        <v>164</v>
      </c>
      <c r="BK115" s="100">
        <v>331</v>
      </c>
      <c r="BL115" s="100">
        <v>1089</v>
      </c>
      <c r="BM115" s="100">
        <v>0</v>
      </c>
      <c r="BN115" s="100">
        <v>1833</v>
      </c>
      <c r="BP115" s="124">
        <v>2008</v>
      </c>
    </row>
    <row r="116" spans="2:68">
      <c r="B116" s="124">
        <v>2009</v>
      </c>
      <c r="C116" s="100">
        <v>0</v>
      </c>
      <c r="D116" s="100">
        <v>0</v>
      </c>
      <c r="E116" s="100">
        <v>0</v>
      </c>
      <c r="F116" s="100">
        <v>0</v>
      </c>
      <c r="G116" s="100">
        <v>1</v>
      </c>
      <c r="H116" s="100">
        <v>1</v>
      </c>
      <c r="I116" s="100">
        <v>0</v>
      </c>
      <c r="J116" s="100">
        <v>3</v>
      </c>
      <c r="K116" s="100">
        <v>2</v>
      </c>
      <c r="L116" s="100">
        <v>9</v>
      </c>
      <c r="M116" s="100">
        <v>14</v>
      </c>
      <c r="N116" s="100">
        <v>15</v>
      </c>
      <c r="O116" s="100">
        <v>27</v>
      </c>
      <c r="P116" s="100">
        <v>31</v>
      </c>
      <c r="Q116" s="100">
        <v>48</v>
      </c>
      <c r="R116" s="100">
        <v>85</v>
      </c>
      <c r="S116" s="100">
        <v>114</v>
      </c>
      <c r="T116" s="100">
        <v>280</v>
      </c>
      <c r="U116" s="100">
        <v>0</v>
      </c>
      <c r="V116" s="100">
        <v>630</v>
      </c>
      <c r="X116" s="124">
        <v>2009</v>
      </c>
      <c r="Y116" s="100">
        <v>0</v>
      </c>
      <c r="Z116" s="100">
        <v>0</v>
      </c>
      <c r="AA116" s="100">
        <v>0</v>
      </c>
      <c r="AB116" s="100">
        <v>0</v>
      </c>
      <c r="AC116" s="100">
        <v>0</v>
      </c>
      <c r="AD116" s="100">
        <v>0</v>
      </c>
      <c r="AE116" s="100">
        <v>2</v>
      </c>
      <c r="AF116" s="100">
        <v>1</v>
      </c>
      <c r="AG116" s="100">
        <v>3</v>
      </c>
      <c r="AH116" s="100">
        <v>3</v>
      </c>
      <c r="AI116" s="100">
        <v>9</v>
      </c>
      <c r="AJ116" s="100">
        <v>4</v>
      </c>
      <c r="AK116" s="100">
        <v>13</v>
      </c>
      <c r="AL116" s="100">
        <v>20</v>
      </c>
      <c r="AM116" s="100">
        <v>39</v>
      </c>
      <c r="AN116" s="100">
        <v>86</v>
      </c>
      <c r="AO116" s="100">
        <v>184</v>
      </c>
      <c r="AP116" s="100">
        <v>851</v>
      </c>
      <c r="AQ116" s="100">
        <v>0</v>
      </c>
      <c r="AR116" s="100">
        <v>1215</v>
      </c>
      <c r="AT116" s="124">
        <v>2009</v>
      </c>
      <c r="AU116" s="100">
        <v>0</v>
      </c>
      <c r="AV116" s="100">
        <v>0</v>
      </c>
      <c r="AW116" s="100">
        <v>0</v>
      </c>
      <c r="AX116" s="100">
        <v>0</v>
      </c>
      <c r="AY116" s="100">
        <v>1</v>
      </c>
      <c r="AZ116" s="100">
        <v>1</v>
      </c>
      <c r="BA116" s="100">
        <v>2</v>
      </c>
      <c r="BB116" s="100">
        <v>4</v>
      </c>
      <c r="BC116" s="100">
        <v>5</v>
      </c>
      <c r="BD116" s="100">
        <v>12</v>
      </c>
      <c r="BE116" s="100">
        <v>23</v>
      </c>
      <c r="BF116" s="100">
        <v>19</v>
      </c>
      <c r="BG116" s="100">
        <v>40</v>
      </c>
      <c r="BH116" s="100">
        <v>51</v>
      </c>
      <c r="BI116" s="100">
        <v>87</v>
      </c>
      <c r="BJ116" s="100">
        <v>171</v>
      </c>
      <c r="BK116" s="100">
        <v>298</v>
      </c>
      <c r="BL116" s="100">
        <v>1131</v>
      </c>
      <c r="BM116" s="100">
        <v>0</v>
      </c>
      <c r="BN116" s="100">
        <v>1845</v>
      </c>
      <c r="BP116" s="124">
        <v>2009</v>
      </c>
    </row>
    <row r="117" spans="2:68">
      <c r="B117" s="124">
        <v>2010</v>
      </c>
      <c r="C117" s="100">
        <v>0</v>
      </c>
      <c r="D117" s="100">
        <v>0</v>
      </c>
      <c r="E117" s="100">
        <v>0</v>
      </c>
      <c r="F117" s="100">
        <v>0</v>
      </c>
      <c r="G117" s="100">
        <v>1</v>
      </c>
      <c r="H117" s="100">
        <v>1</v>
      </c>
      <c r="I117" s="100">
        <v>0</v>
      </c>
      <c r="J117" s="100">
        <v>4</v>
      </c>
      <c r="K117" s="100">
        <v>3</v>
      </c>
      <c r="L117" s="100">
        <v>7</v>
      </c>
      <c r="M117" s="100">
        <v>16</v>
      </c>
      <c r="N117" s="100">
        <v>12</v>
      </c>
      <c r="O117" s="100">
        <v>24</v>
      </c>
      <c r="P117" s="100">
        <v>36</v>
      </c>
      <c r="Q117" s="100">
        <v>44</v>
      </c>
      <c r="R117" s="100">
        <v>57</v>
      </c>
      <c r="S117" s="100">
        <v>99</v>
      </c>
      <c r="T117" s="100">
        <v>257</v>
      </c>
      <c r="U117" s="100">
        <v>0</v>
      </c>
      <c r="V117" s="100">
        <v>561</v>
      </c>
      <c r="X117" s="124">
        <v>2010</v>
      </c>
      <c r="Y117" s="100">
        <v>0</v>
      </c>
      <c r="Z117" s="100">
        <v>0</v>
      </c>
      <c r="AA117" s="100">
        <v>0</v>
      </c>
      <c r="AB117" s="100">
        <v>0</v>
      </c>
      <c r="AC117" s="100">
        <v>0</v>
      </c>
      <c r="AD117" s="100">
        <v>0</v>
      </c>
      <c r="AE117" s="100">
        <v>1</v>
      </c>
      <c r="AF117" s="100">
        <v>0</v>
      </c>
      <c r="AG117" s="100">
        <v>3</v>
      </c>
      <c r="AH117" s="100">
        <v>3</v>
      </c>
      <c r="AI117" s="100">
        <v>2</v>
      </c>
      <c r="AJ117" s="100">
        <v>10</v>
      </c>
      <c r="AK117" s="100">
        <v>19</v>
      </c>
      <c r="AL117" s="100">
        <v>25</v>
      </c>
      <c r="AM117" s="100">
        <v>39</v>
      </c>
      <c r="AN117" s="100">
        <v>59</v>
      </c>
      <c r="AO117" s="100">
        <v>163</v>
      </c>
      <c r="AP117" s="100">
        <v>847</v>
      </c>
      <c r="AQ117" s="100">
        <v>0</v>
      </c>
      <c r="AR117" s="100">
        <v>1171</v>
      </c>
      <c r="AT117" s="124">
        <v>2010</v>
      </c>
      <c r="AU117" s="100">
        <v>0</v>
      </c>
      <c r="AV117" s="100">
        <v>0</v>
      </c>
      <c r="AW117" s="100">
        <v>0</v>
      </c>
      <c r="AX117" s="100">
        <v>0</v>
      </c>
      <c r="AY117" s="100">
        <v>1</v>
      </c>
      <c r="AZ117" s="100">
        <v>1</v>
      </c>
      <c r="BA117" s="100">
        <v>1</v>
      </c>
      <c r="BB117" s="100">
        <v>4</v>
      </c>
      <c r="BC117" s="100">
        <v>6</v>
      </c>
      <c r="BD117" s="100">
        <v>10</v>
      </c>
      <c r="BE117" s="100">
        <v>18</v>
      </c>
      <c r="BF117" s="100">
        <v>22</v>
      </c>
      <c r="BG117" s="100">
        <v>43</v>
      </c>
      <c r="BH117" s="100">
        <v>61</v>
      </c>
      <c r="BI117" s="100">
        <v>83</v>
      </c>
      <c r="BJ117" s="100">
        <v>116</v>
      </c>
      <c r="BK117" s="100">
        <v>262</v>
      </c>
      <c r="BL117" s="100">
        <v>1104</v>
      </c>
      <c r="BM117" s="100">
        <v>0</v>
      </c>
      <c r="BN117" s="100">
        <v>1732</v>
      </c>
      <c r="BP117" s="124">
        <v>2010</v>
      </c>
    </row>
    <row r="118" spans="2:68">
      <c r="B118" s="124">
        <v>2011</v>
      </c>
      <c r="C118" s="100">
        <v>0</v>
      </c>
      <c r="D118" s="100">
        <v>0</v>
      </c>
      <c r="E118" s="100">
        <v>0</v>
      </c>
      <c r="F118" s="100">
        <v>0</v>
      </c>
      <c r="G118" s="100">
        <v>0</v>
      </c>
      <c r="H118" s="100">
        <v>0</v>
      </c>
      <c r="I118" s="100">
        <v>1</v>
      </c>
      <c r="J118" s="100">
        <v>3</v>
      </c>
      <c r="K118" s="100">
        <v>5</v>
      </c>
      <c r="L118" s="100">
        <v>4</v>
      </c>
      <c r="M118" s="100">
        <v>7</v>
      </c>
      <c r="N118" s="100">
        <v>15</v>
      </c>
      <c r="O118" s="100">
        <v>20</v>
      </c>
      <c r="P118" s="100">
        <v>20</v>
      </c>
      <c r="Q118" s="100">
        <v>45</v>
      </c>
      <c r="R118" s="100">
        <v>68</v>
      </c>
      <c r="S118" s="100">
        <v>103</v>
      </c>
      <c r="T118" s="100">
        <v>311</v>
      </c>
      <c r="U118" s="100">
        <v>0</v>
      </c>
      <c r="V118" s="100">
        <v>602</v>
      </c>
      <c r="X118" s="124">
        <v>2011</v>
      </c>
      <c r="Y118" s="100">
        <v>0</v>
      </c>
      <c r="Z118" s="100">
        <v>0</v>
      </c>
      <c r="AA118" s="100">
        <v>0</v>
      </c>
      <c r="AB118" s="100">
        <v>0</v>
      </c>
      <c r="AC118" s="100">
        <v>0</v>
      </c>
      <c r="AD118" s="100">
        <v>0</v>
      </c>
      <c r="AE118" s="100">
        <v>1</v>
      </c>
      <c r="AF118" s="100">
        <v>0</v>
      </c>
      <c r="AG118" s="100">
        <v>7</v>
      </c>
      <c r="AH118" s="100">
        <v>2</v>
      </c>
      <c r="AI118" s="100">
        <v>6</v>
      </c>
      <c r="AJ118" s="100">
        <v>6</v>
      </c>
      <c r="AK118" s="100">
        <v>17</v>
      </c>
      <c r="AL118" s="100">
        <v>19</v>
      </c>
      <c r="AM118" s="100">
        <v>38</v>
      </c>
      <c r="AN118" s="100">
        <v>58</v>
      </c>
      <c r="AO118" s="100">
        <v>174</v>
      </c>
      <c r="AP118" s="100">
        <v>875</v>
      </c>
      <c r="AQ118" s="100">
        <v>0</v>
      </c>
      <c r="AR118" s="100">
        <v>1203</v>
      </c>
      <c r="AT118" s="124">
        <v>2011</v>
      </c>
      <c r="AU118" s="100">
        <v>0</v>
      </c>
      <c r="AV118" s="100">
        <v>0</v>
      </c>
      <c r="AW118" s="100">
        <v>0</v>
      </c>
      <c r="AX118" s="100">
        <v>0</v>
      </c>
      <c r="AY118" s="100">
        <v>0</v>
      </c>
      <c r="AZ118" s="100">
        <v>0</v>
      </c>
      <c r="BA118" s="100">
        <v>2</v>
      </c>
      <c r="BB118" s="100">
        <v>3</v>
      </c>
      <c r="BC118" s="100">
        <v>12</v>
      </c>
      <c r="BD118" s="100">
        <v>6</v>
      </c>
      <c r="BE118" s="100">
        <v>13</v>
      </c>
      <c r="BF118" s="100">
        <v>21</v>
      </c>
      <c r="BG118" s="100">
        <v>37</v>
      </c>
      <c r="BH118" s="100">
        <v>39</v>
      </c>
      <c r="BI118" s="100">
        <v>83</v>
      </c>
      <c r="BJ118" s="100">
        <v>126</v>
      </c>
      <c r="BK118" s="100">
        <v>277</v>
      </c>
      <c r="BL118" s="100">
        <v>1186</v>
      </c>
      <c r="BM118" s="100">
        <v>0</v>
      </c>
      <c r="BN118" s="100">
        <v>1805</v>
      </c>
      <c r="BP118" s="124">
        <v>2011</v>
      </c>
    </row>
    <row r="119" spans="2:68">
      <c r="B119" s="124">
        <v>2012</v>
      </c>
      <c r="C119" s="100">
        <v>0</v>
      </c>
      <c r="D119" s="100">
        <v>0</v>
      </c>
      <c r="E119" s="100">
        <v>0</v>
      </c>
      <c r="F119" s="100">
        <v>0</v>
      </c>
      <c r="G119" s="100">
        <v>0</v>
      </c>
      <c r="H119" s="100">
        <v>0</v>
      </c>
      <c r="I119" s="100">
        <v>3</v>
      </c>
      <c r="J119" s="100">
        <v>2</v>
      </c>
      <c r="K119" s="100">
        <v>6</v>
      </c>
      <c r="L119" s="100">
        <v>11</v>
      </c>
      <c r="M119" s="100">
        <v>14</v>
      </c>
      <c r="N119" s="100">
        <v>25</v>
      </c>
      <c r="O119" s="100">
        <v>24</v>
      </c>
      <c r="P119" s="100">
        <v>31</v>
      </c>
      <c r="Q119" s="100">
        <v>49</v>
      </c>
      <c r="R119" s="100">
        <v>70</v>
      </c>
      <c r="S119" s="100">
        <v>114</v>
      </c>
      <c r="T119" s="100">
        <v>315</v>
      </c>
      <c r="U119" s="100">
        <v>0</v>
      </c>
      <c r="V119" s="100">
        <v>664</v>
      </c>
      <c r="X119" s="124">
        <v>2012</v>
      </c>
      <c r="Y119" s="100">
        <v>0</v>
      </c>
      <c r="Z119" s="100">
        <v>0</v>
      </c>
      <c r="AA119" s="100">
        <v>0</v>
      </c>
      <c r="AB119" s="100">
        <v>0</v>
      </c>
      <c r="AC119" s="100">
        <v>1</v>
      </c>
      <c r="AD119" s="100">
        <v>0</v>
      </c>
      <c r="AE119" s="100">
        <v>0</v>
      </c>
      <c r="AF119" s="100">
        <v>2</v>
      </c>
      <c r="AG119" s="100">
        <v>3</v>
      </c>
      <c r="AH119" s="100">
        <v>3</v>
      </c>
      <c r="AI119" s="100">
        <v>2</v>
      </c>
      <c r="AJ119" s="100">
        <v>10</v>
      </c>
      <c r="AK119" s="100">
        <v>11</v>
      </c>
      <c r="AL119" s="100">
        <v>18</v>
      </c>
      <c r="AM119" s="100">
        <v>32</v>
      </c>
      <c r="AN119" s="100">
        <v>68</v>
      </c>
      <c r="AO119" s="100">
        <v>154</v>
      </c>
      <c r="AP119" s="100">
        <v>893</v>
      </c>
      <c r="AQ119" s="100">
        <v>0</v>
      </c>
      <c r="AR119" s="100">
        <v>1197</v>
      </c>
      <c r="AT119" s="124">
        <v>2012</v>
      </c>
      <c r="AU119" s="100">
        <v>0</v>
      </c>
      <c r="AV119" s="100">
        <v>0</v>
      </c>
      <c r="AW119" s="100">
        <v>0</v>
      </c>
      <c r="AX119" s="100">
        <v>0</v>
      </c>
      <c r="AY119" s="100">
        <v>1</v>
      </c>
      <c r="AZ119" s="100">
        <v>0</v>
      </c>
      <c r="BA119" s="100">
        <v>3</v>
      </c>
      <c r="BB119" s="100">
        <v>4</v>
      </c>
      <c r="BC119" s="100">
        <v>9</v>
      </c>
      <c r="BD119" s="100">
        <v>14</v>
      </c>
      <c r="BE119" s="100">
        <v>16</v>
      </c>
      <c r="BF119" s="100">
        <v>35</v>
      </c>
      <c r="BG119" s="100">
        <v>35</v>
      </c>
      <c r="BH119" s="100">
        <v>49</v>
      </c>
      <c r="BI119" s="100">
        <v>81</v>
      </c>
      <c r="BJ119" s="100">
        <v>138</v>
      </c>
      <c r="BK119" s="100">
        <v>268</v>
      </c>
      <c r="BL119" s="100">
        <v>1208</v>
      </c>
      <c r="BM119" s="100">
        <v>0</v>
      </c>
      <c r="BN119" s="100">
        <v>1861</v>
      </c>
      <c r="BP119" s="124">
        <v>2012</v>
      </c>
    </row>
    <row r="120" spans="2:68">
      <c r="B120" s="124">
        <v>2013</v>
      </c>
      <c r="C120" s="100">
        <v>0</v>
      </c>
      <c r="D120" s="100">
        <v>0</v>
      </c>
      <c r="E120" s="100">
        <v>0</v>
      </c>
      <c r="F120" s="100">
        <v>0</v>
      </c>
      <c r="G120" s="100">
        <v>1</v>
      </c>
      <c r="H120" s="100">
        <v>3</v>
      </c>
      <c r="I120" s="100">
        <v>2</v>
      </c>
      <c r="J120" s="100">
        <v>0</v>
      </c>
      <c r="K120" s="100">
        <v>5</v>
      </c>
      <c r="L120" s="100">
        <v>7</v>
      </c>
      <c r="M120" s="100">
        <v>21</v>
      </c>
      <c r="N120" s="100">
        <v>20</v>
      </c>
      <c r="O120" s="100">
        <v>32</v>
      </c>
      <c r="P120" s="100">
        <v>53</v>
      </c>
      <c r="Q120" s="100">
        <v>58</v>
      </c>
      <c r="R120" s="100">
        <v>92</v>
      </c>
      <c r="S120" s="100">
        <v>135</v>
      </c>
      <c r="T120" s="100">
        <v>335</v>
      </c>
      <c r="U120" s="100">
        <v>0</v>
      </c>
      <c r="V120" s="100">
        <v>764</v>
      </c>
      <c r="X120" s="124">
        <v>2013</v>
      </c>
      <c r="Y120" s="100">
        <v>0</v>
      </c>
      <c r="Z120" s="100">
        <v>0</v>
      </c>
      <c r="AA120" s="100">
        <v>0</v>
      </c>
      <c r="AB120" s="100">
        <v>0</v>
      </c>
      <c r="AC120" s="100">
        <v>0</v>
      </c>
      <c r="AD120" s="100">
        <v>0</v>
      </c>
      <c r="AE120" s="100">
        <v>0</v>
      </c>
      <c r="AF120" s="100">
        <v>0</v>
      </c>
      <c r="AG120" s="100">
        <v>1</v>
      </c>
      <c r="AH120" s="100">
        <v>5</v>
      </c>
      <c r="AI120" s="100">
        <v>7</v>
      </c>
      <c r="AJ120" s="100">
        <v>15</v>
      </c>
      <c r="AK120" s="100">
        <v>15</v>
      </c>
      <c r="AL120" s="100">
        <v>18</v>
      </c>
      <c r="AM120" s="100">
        <v>39</v>
      </c>
      <c r="AN120" s="100">
        <v>88</v>
      </c>
      <c r="AO120" s="100">
        <v>174</v>
      </c>
      <c r="AP120" s="100">
        <v>1025</v>
      </c>
      <c r="AQ120" s="100">
        <v>0</v>
      </c>
      <c r="AR120" s="100">
        <v>1387</v>
      </c>
      <c r="AT120" s="124">
        <v>2013</v>
      </c>
      <c r="AU120" s="100">
        <v>0</v>
      </c>
      <c r="AV120" s="100">
        <v>0</v>
      </c>
      <c r="AW120" s="100">
        <v>0</v>
      </c>
      <c r="AX120" s="100">
        <v>0</v>
      </c>
      <c r="AY120" s="100">
        <v>1</v>
      </c>
      <c r="AZ120" s="100">
        <v>3</v>
      </c>
      <c r="BA120" s="100">
        <v>2</v>
      </c>
      <c r="BB120" s="100">
        <v>0</v>
      </c>
      <c r="BC120" s="100">
        <v>6</v>
      </c>
      <c r="BD120" s="100">
        <v>12</v>
      </c>
      <c r="BE120" s="100">
        <v>28</v>
      </c>
      <c r="BF120" s="100">
        <v>35</v>
      </c>
      <c r="BG120" s="100">
        <v>47</v>
      </c>
      <c r="BH120" s="100">
        <v>71</v>
      </c>
      <c r="BI120" s="100">
        <v>97</v>
      </c>
      <c r="BJ120" s="100">
        <v>180</v>
      </c>
      <c r="BK120" s="100">
        <v>309</v>
      </c>
      <c r="BL120" s="100">
        <v>1360</v>
      </c>
      <c r="BM120" s="100">
        <v>0</v>
      </c>
      <c r="BN120" s="100">
        <v>2151</v>
      </c>
      <c r="BP120" s="124">
        <v>2013</v>
      </c>
    </row>
    <row r="121" spans="2:68">
      <c r="B121" s="124">
        <v>2014</v>
      </c>
      <c r="C121" s="100">
        <v>0</v>
      </c>
      <c r="D121" s="100">
        <v>0</v>
      </c>
      <c r="E121" s="100">
        <v>0</v>
      </c>
      <c r="F121" s="100">
        <v>0</v>
      </c>
      <c r="G121" s="100">
        <v>0</v>
      </c>
      <c r="H121" s="100">
        <v>0</v>
      </c>
      <c r="I121" s="100">
        <v>1</v>
      </c>
      <c r="J121" s="100">
        <v>1</v>
      </c>
      <c r="K121" s="100">
        <v>6</v>
      </c>
      <c r="L121" s="100">
        <v>7</v>
      </c>
      <c r="M121" s="100">
        <v>14</v>
      </c>
      <c r="N121" s="100">
        <v>21</v>
      </c>
      <c r="O121" s="100">
        <v>39</v>
      </c>
      <c r="P121" s="100">
        <v>46</v>
      </c>
      <c r="Q121" s="100">
        <v>58</v>
      </c>
      <c r="R121" s="100">
        <v>79</v>
      </c>
      <c r="S121" s="100">
        <v>140</v>
      </c>
      <c r="T121" s="100">
        <v>384</v>
      </c>
      <c r="U121" s="100">
        <v>1</v>
      </c>
      <c r="V121" s="100">
        <v>797</v>
      </c>
      <c r="X121" s="124">
        <v>2014</v>
      </c>
      <c r="Y121" s="100">
        <v>0</v>
      </c>
      <c r="Z121" s="100">
        <v>0</v>
      </c>
      <c r="AA121" s="100">
        <v>0</v>
      </c>
      <c r="AB121" s="100">
        <v>0</v>
      </c>
      <c r="AC121" s="100">
        <v>0</v>
      </c>
      <c r="AD121" s="100">
        <v>1</v>
      </c>
      <c r="AE121" s="100">
        <v>1</v>
      </c>
      <c r="AF121" s="100">
        <v>0</v>
      </c>
      <c r="AG121" s="100">
        <v>1</v>
      </c>
      <c r="AH121" s="100">
        <v>4</v>
      </c>
      <c r="AI121" s="100">
        <v>6</v>
      </c>
      <c r="AJ121" s="100">
        <v>7</v>
      </c>
      <c r="AK121" s="100">
        <v>15</v>
      </c>
      <c r="AL121" s="100">
        <v>29</v>
      </c>
      <c r="AM121" s="100">
        <v>42</v>
      </c>
      <c r="AN121" s="100">
        <v>78</v>
      </c>
      <c r="AO121" s="100">
        <v>191</v>
      </c>
      <c r="AP121" s="100">
        <v>1052</v>
      </c>
      <c r="AQ121" s="100">
        <v>1</v>
      </c>
      <c r="AR121" s="100">
        <v>1428</v>
      </c>
      <c r="AT121" s="124">
        <v>2014</v>
      </c>
      <c r="AU121" s="100">
        <v>0</v>
      </c>
      <c r="AV121" s="100">
        <v>0</v>
      </c>
      <c r="AW121" s="100">
        <v>0</v>
      </c>
      <c r="AX121" s="100">
        <v>0</v>
      </c>
      <c r="AY121" s="100">
        <v>0</v>
      </c>
      <c r="AZ121" s="100">
        <v>1</v>
      </c>
      <c r="BA121" s="100">
        <v>2</v>
      </c>
      <c r="BB121" s="100">
        <v>1</v>
      </c>
      <c r="BC121" s="100">
        <v>7</v>
      </c>
      <c r="BD121" s="100">
        <v>11</v>
      </c>
      <c r="BE121" s="100">
        <v>20</v>
      </c>
      <c r="BF121" s="100">
        <v>28</v>
      </c>
      <c r="BG121" s="100">
        <v>54</v>
      </c>
      <c r="BH121" s="100">
        <v>75</v>
      </c>
      <c r="BI121" s="100">
        <v>100</v>
      </c>
      <c r="BJ121" s="100">
        <v>157</v>
      </c>
      <c r="BK121" s="100">
        <v>331</v>
      </c>
      <c r="BL121" s="100">
        <v>1436</v>
      </c>
      <c r="BM121" s="100">
        <v>2</v>
      </c>
      <c r="BN121" s="100">
        <v>2225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v>0</v>
      </c>
      <c r="D57" s="100">
        <v>0</v>
      </c>
      <c r="E57" s="100">
        <v>0</v>
      </c>
      <c r="F57" s="100">
        <v>0</v>
      </c>
      <c r="G57" s="100">
        <v>1.8242627</v>
      </c>
      <c r="H57" s="100">
        <v>1.4442519</v>
      </c>
      <c r="I57" s="100">
        <v>5.5212731000000002</v>
      </c>
      <c r="J57" s="100">
        <v>8.2018927000000001</v>
      </c>
      <c r="K57" s="100">
        <v>11.510289999999999</v>
      </c>
      <c r="L57" s="100">
        <v>33.891547000000003</v>
      </c>
      <c r="M57" s="100">
        <v>43.139054999999999</v>
      </c>
      <c r="N57" s="100">
        <v>77.817079000000007</v>
      </c>
      <c r="O57" s="100">
        <v>121.35089000000001</v>
      </c>
      <c r="P57" s="100">
        <v>204.40252000000001</v>
      </c>
      <c r="Q57" s="100">
        <v>309.97624999999999</v>
      </c>
      <c r="R57" s="100">
        <v>434.69785999999999</v>
      </c>
      <c r="S57" s="100">
        <v>694.54544999999996</v>
      </c>
      <c r="T57" s="100">
        <v>930.23256000000003</v>
      </c>
      <c r="U57" s="100">
        <v>40.917800999999997</v>
      </c>
      <c r="V57" s="100">
        <v>70.122425000000007</v>
      </c>
      <c r="W57" s="128"/>
      <c r="X57" s="120">
        <v>1950</v>
      </c>
      <c r="Y57" s="100">
        <v>0</v>
      </c>
      <c r="Z57" s="100">
        <v>0</v>
      </c>
      <c r="AA57" s="100">
        <v>0</v>
      </c>
      <c r="AB57" s="100">
        <v>0.37037039999999999</v>
      </c>
      <c r="AC57" s="100">
        <v>1.6020506000000001</v>
      </c>
      <c r="AD57" s="100">
        <v>1.2077294999999999</v>
      </c>
      <c r="AE57" s="100">
        <v>3.3036009000000002</v>
      </c>
      <c r="AF57" s="100">
        <v>7.5114304000000001</v>
      </c>
      <c r="AG57" s="100">
        <v>18.278751</v>
      </c>
      <c r="AH57" s="100">
        <v>31.45196</v>
      </c>
      <c r="AI57" s="100">
        <v>35.730438999999997</v>
      </c>
      <c r="AJ57" s="100">
        <v>41.507634000000003</v>
      </c>
      <c r="AK57" s="100">
        <v>82.417581999999996</v>
      </c>
      <c r="AL57" s="100">
        <v>134.57409000000001</v>
      </c>
      <c r="AM57" s="100">
        <v>271.64179000000001</v>
      </c>
      <c r="AN57" s="100">
        <v>476.48903000000001</v>
      </c>
      <c r="AO57" s="100">
        <v>718.49865999999997</v>
      </c>
      <c r="AP57" s="100">
        <v>973.82199000000003</v>
      </c>
      <c r="AQ57" s="100">
        <v>41.890625999999997</v>
      </c>
      <c r="AR57" s="100">
        <v>64.614062000000004</v>
      </c>
      <c r="AS57" s="128"/>
      <c r="AT57" s="120">
        <v>1950</v>
      </c>
      <c r="AU57" s="100">
        <v>0</v>
      </c>
      <c r="AV57" s="100">
        <v>0</v>
      </c>
      <c r="AW57" s="100">
        <v>0</v>
      </c>
      <c r="AX57" s="100">
        <v>0.1812579</v>
      </c>
      <c r="AY57" s="100">
        <v>1.7160686000000001</v>
      </c>
      <c r="AZ57" s="100">
        <v>1.3286093999999999</v>
      </c>
      <c r="BA57" s="100">
        <v>4.4218801000000001</v>
      </c>
      <c r="BB57" s="100">
        <v>7.8626443999999998</v>
      </c>
      <c r="BC57" s="100">
        <v>14.746040000000001</v>
      </c>
      <c r="BD57" s="100">
        <v>32.718989000000001</v>
      </c>
      <c r="BE57" s="100">
        <v>39.407744999999998</v>
      </c>
      <c r="BF57" s="100">
        <v>59.141103999999999</v>
      </c>
      <c r="BG57" s="100">
        <v>101.48584</v>
      </c>
      <c r="BH57" s="100">
        <v>167.85312999999999</v>
      </c>
      <c r="BI57" s="100">
        <v>289.11748999999998</v>
      </c>
      <c r="BJ57" s="100">
        <v>457.86273</v>
      </c>
      <c r="BK57" s="100">
        <v>708.33333000000005</v>
      </c>
      <c r="BL57" s="100">
        <v>956.25</v>
      </c>
      <c r="BM57" s="100">
        <v>41.400222999999997</v>
      </c>
      <c r="BN57" s="100">
        <v>67.351839999999996</v>
      </c>
      <c r="BO57" s="128"/>
      <c r="BP57" s="120">
        <v>1950</v>
      </c>
    </row>
    <row r="58" spans="1:68">
      <c r="A58" s="128"/>
      <c r="B58" s="120">
        <v>1951</v>
      </c>
      <c r="C58" s="100">
        <v>0.20916129999999999</v>
      </c>
      <c r="D58" s="100">
        <v>0</v>
      </c>
      <c r="E58" s="100">
        <v>0</v>
      </c>
      <c r="F58" s="100">
        <v>0</v>
      </c>
      <c r="G58" s="100">
        <v>0.30248029999999998</v>
      </c>
      <c r="H58" s="100">
        <v>1.1166946</v>
      </c>
      <c r="I58" s="100">
        <v>2.4676125999999998</v>
      </c>
      <c r="J58" s="100">
        <v>8.8875267999999998</v>
      </c>
      <c r="K58" s="100">
        <v>10.087424</v>
      </c>
      <c r="L58" s="100">
        <v>23.947469999999999</v>
      </c>
      <c r="M58" s="100">
        <v>42.838019000000003</v>
      </c>
      <c r="N58" s="100">
        <v>85.063291000000007</v>
      </c>
      <c r="O58" s="100">
        <v>141.33483000000001</v>
      </c>
      <c r="P58" s="100">
        <v>213.6294</v>
      </c>
      <c r="Q58" s="100">
        <v>366.43835999999999</v>
      </c>
      <c r="R58" s="100">
        <v>520.46784000000002</v>
      </c>
      <c r="S58" s="100">
        <v>862.19081000000006</v>
      </c>
      <c r="T58" s="100">
        <v>1312.9771000000001</v>
      </c>
      <c r="U58" s="100">
        <v>45.489809000000001</v>
      </c>
      <c r="V58" s="100">
        <v>82.785758000000001</v>
      </c>
      <c r="W58" s="128"/>
      <c r="X58" s="120">
        <v>1951</v>
      </c>
      <c r="Y58" s="100">
        <v>0.219106</v>
      </c>
      <c r="Z58" s="100">
        <v>0</v>
      </c>
      <c r="AA58" s="100">
        <v>0</v>
      </c>
      <c r="AB58" s="100">
        <v>0</v>
      </c>
      <c r="AC58" s="100">
        <v>0.64205460000000003</v>
      </c>
      <c r="AD58" s="100">
        <v>0.88994359999999995</v>
      </c>
      <c r="AE58" s="100">
        <v>3.1826862</v>
      </c>
      <c r="AF58" s="100">
        <v>7.6263107999999997</v>
      </c>
      <c r="AG58" s="100">
        <v>8.4249083999999996</v>
      </c>
      <c r="AH58" s="100">
        <v>22.505307999999999</v>
      </c>
      <c r="AI58" s="100">
        <v>35.762180999999998</v>
      </c>
      <c r="AJ58" s="100">
        <v>43.950851</v>
      </c>
      <c r="AK58" s="100">
        <v>98.553830000000005</v>
      </c>
      <c r="AL58" s="100">
        <v>169.32686000000001</v>
      </c>
      <c r="AM58" s="100">
        <v>291.15127999999999</v>
      </c>
      <c r="AN58" s="100">
        <v>567.93893000000003</v>
      </c>
      <c r="AO58" s="100">
        <v>672.72726999999998</v>
      </c>
      <c r="AP58" s="100">
        <v>1071.4286</v>
      </c>
      <c r="AQ58" s="100">
        <v>44.721688999999998</v>
      </c>
      <c r="AR58" s="100">
        <v>68.815644000000006</v>
      </c>
      <c r="AS58" s="128"/>
      <c r="AT58" s="120">
        <v>1951</v>
      </c>
      <c r="AU58" s="100">
        <v>0.21401819999999999</v>
      </c>
      <c r="AV58" s="100">
        <v>0</v>
      </c>
      <c r="AW58" s="100">
        <v>0</v>
      </c>
      <c r="AX58" s="100">
        <v>0</v>
      </c>
      <c r="AY58" s="100">
        <v>0.46721689999999999</v>
      </c>
      <c r="AZ58" s="100">
        <v>1.0067596999999999</v>
      </c>
      <c r="BA58" s="100">
        <v>2.8195489</v>
      </c>
      <c r="BB58" s="100">
        <v>8.2683306999999999</v>
      </c>
      <c r="BC58" s="100">
        <v>9.2917251000000007</v>
      </c>
      <c r="BD58" s="100">
        <v>23.260518000000001</v>
      </c>
      <c r="BE58" s="100">
        <v>39.303260000000002</v>
      </c>
      <c r="BF58" s="100">
        <v>63.798582000000003</v>
      </c>
      <c r="BG58" s="100">
        <v>119.45205</v>
      </c>
      <c r="BH58" s="100">
        <v>190.38952</v>
      </c>
      <c r="BI58" s="100">
        <v>325.37623000000002</v>
      </c>
      <c r="BJ58" s="100">
        <v>547.08903999999995</v>
      </c>
      <c r="BK58" s="100">
        <v>752.99401</v>
      </c>
      <c r="BL58" s="100">
        <v>1168.1957</v>
      </c>
      <c r="BM58" s="100">
        <v>45.109656999999999</v>
      </c>
      <c r="BN58" s="100">
        <v>75.101293999999996</v>
      </c>
      <c r="BO58" s="128"/>
      <c r="BP58" s="120">
        <v>1951</v>
      </c>
    </row>
    <row r="59" spans="1:68">
      <c r="A59" s="128"/>
      <c r="B59" s="120">
        <v>1952</v>
      </c>
      <c r="C59" s="100">
        <v>0</v>
      </c>
      <c r="D59" s="100">
        <v>0</v>
      </c>
      <c r="E59" s="100">
        <v>0</v>
      </c>
      <c r="F59" s="100">
        <v>0</v>
      </c>
      <c r="G59" s="100">
        <v>0</v>
      </c>
      <c r="H59" s="100">
        <v>0.54659740000000001</v>
      </c>
      <c r="I59" s="100">
        <v>2.3515579</v>
      </c>
      <c r="J59" s="100">
        <v>5.7419159999999998</v>
      </c>
      <c r="K59" s="100">
        <v>14.271813</v>
      </c>
      <c r="L59" s="100">
        <v>18.317757</v>
      </c>
      <c r="M59" s="100">
        <v>46.915725000000002</v>
      </c>
      <c r="N59" s="100">
        <v>75.471698000000004</v>
      </c>
      <c r="O59" s="100">
        <v>108.83978</v>
      </c>
      <c r="P59" s="100">
        <v>199.10515000000001</v>
      </c>
      <c r="Q59" s="100">
        <v>295.02762000000001</v>
      </c>
      <c r="R59" s="100">
        <v>495.18304000000001</v>
      </c>
      <c r="S59" s="100">
        <v>718.30985999999996</v>
      </c>
      <c r="T59" s="100">
        <v>1206.1069</v>
      </c>
      <c r="U59" s="100">
        <v>39.541691</v>
      </c>
      <c r="V59" s="100">
        <v>73.341879000000006</v>
      </c>
      <c r="W59" s="128"/>
      <c r="X59" s="120">
        <v>1952</v>
      </c>
      <c r="Y59" s="100">
        <v>0</v>
      </c>
      <c r="Z59" s="100">
        <v>0</v>
      </c>
      <c r="AA59" s="100">
        <v>0.32216489999999998</v>
      </c>
      <c r="AB59" s="100">
        <v>0.36536350000000001</v>
      </c>
      <c r="AC59" s="100">
        <v>0.32916390000000001</v>
      </c>
      <c r="AD59" s="100">
        <v>1.1841326000000001</v>
      </c>
      <c r="AE59" s="100">
        <v>3.7037037000000002</v>
      </c>
      <c r="AF59" s="100">
        <v>6.2558648999999997</v>
      </c>
      <c r="AG59" s="100">
        <v>9.1646105000000002</v>
      </c>
      <c r="AH59" s="100">
        <v>22.802652999999999</v>
      </c>
      <c r="AI59" s="100">
        <v>33.244681</v>
      </c>
      <c r="AJ59" s="100">
        <v>57.765152</v>
      </c>
      <c r="AK59" s="100">
        <v>99.792100000000005</v>
      </c>
      <c r="AL59" s="100">
        <v>150.60240999999999</v>
      </c>
      <c r="AM59" s="100">
        <v>245.17905999999999</v>
      </c>
      <c r="AN59" s="100">
        <v>504.46429000000001</v>
      </c>
      <c r="AO59" s="100">
        <v>836.31713999999999</v>
      </c>
      <c r="AP59" s="100">
        <v>1120</v>
      </c>
      <c r="AQ59" s="100">
        <v>44.349069999999998</v>
      </c>
      <c r="AR59" s="100">
        <v>69.038910999999999</v>
      </c>
      <c r="AS59" s="128"/>
      <c r="AT59" s="120">
        <v>1952</v>
      </c>
      <c r="AU59" s="100">
        <v>0</v>
      </c>
      <c r="AV59" s="100">
        <v>0</v>
      </c>
      <c r="AW59" s="100">
        <v>0.1580028</v>
      </c>
      <c r="AX59" s="100">
        <v>0.17841209999999999</v>
      </c>
      <c r="AY59" s="100">
        <v>0.15775359999999999</v>
      </c>
      <c r="AZ59" s="100">
        <v>0.85263610000000001</v>
      </c>
      <c r="BA59" s="100">
        <v>3.0111412</v>
      </c>
      <c r="BB59" s="100">
        <v>5.9944666</v>
      </c>
      <c r="BC59" s="100">
        <v>11.824324000000001</v>
      </c>
      <c r="BD59" s="100">
        <v>20.444269999999999</v>
      </c>
      <c r="BE59" s="100">
        <v>40.149188000000002</v>
      </c>
      <c r="BF59" s="100">
        <v>66.290204000000003</v>
      </c>
      <c r="BG59" s="100">
        <v>104.17783</v>
      </c>
      <c r="BH59" s="100">
        <v>173.54497000000001</v>
      </c>
      <c r="BI59" s="100">
        <v>267.80340999999999</v>
      </c>
      <c r="BJ59" s="100">
        <v>500.41982000000002</v>
      </c>
      <c r="BK59" s="100">
        <v>786.66666999999995</v>
      </c>
      <c r="BL59" s="100">
        <v>1154.0785000000001</v>
      </c>
      <c r="BM59" s="100">
        <v>41.915128000000003</v>
      </c>
      <c r="BN59" s="100">
        <v>71.099306999999996</v>
      </c>
      <c r="BO59" s="128"/>
      <c r="BP59" s="120">
        <v>1952</v>
      </c>
    </row>
    <row r="60" spans="1:68">
      <c r="A60" s="128"/>
      <c r="B60" s="120">
        <v>1953</v>
      </c>
      <c r="C60" s="100">
        <v>0</v>
      </c>
      <c r="D60" s="100">
        <v>0</v>
      </c>
      <c r="E60" s="100">
        <v>0.29958059999999997</v>
      </c>
      <c r="F60" s="100">
        <v>0</v>
      </c>
      <c r="G60" s="100">
        <v>0.62441460000000004</v>
      </c>
      <c r="H60" s="100">
        <v>0.81654870000000002</v>
      </c>
      <c r="I60" s="100">
        <v>2.2605255999999998</v>
      </c>
      <c r="J60" s="100">
        <v>5.4811205999999997</v>
      </c>
      <c r="K60" s="100">
        <v>10.742495999999999</v>
      </c>
      <c r="L60" s="100">
        <v>21.739129999999999</v>
      </c>
      <c r="M60" s="100">
        <v>41.364606000000002</v>
      </c>
      <c r="N60" s="100">
        <v>76.806467999999995</v>
      </c>
      <c r="O60" s="100">
        <v>132.30430000000001</v>
      </c>
      <c r="P60" s="100">
        <v>195.54276999999999</v>
      </c>
      <c r="Q60" s="100">
        <v>335.85313000000002</v>
      </c>
      <c r="R60" s="100">
        <v>485.01873000000001</v>
      </c>
      <c r="S60" s="100">
        <v>755.31915000000004</v>
      </c>
      <c r="T60" s="100">
        <v>1259.2592999999999</v>
      </c>
      <c r="U60" s="100">
        <v>41.231569</v>
      </c>
      <c r="V60" s="100">
        <v>76.359517999999994</v>
      </c>
      <c r="W60" s="128"/>
      <c r="X60" s="120">
        <v>1953</v>
      </c>
      <c r="Y60" s="100">
        <v>0</v>
      </c>
      <c r="Z60" s="100">
        <v>0</v>
      </c>
      <c r="AA60" s="100">
        <v>0</v>
      </c>
      <c r="AB60" s="100">
        <v>0.35676059999999998</v>
      </c>
      <c r="AC60" s="100">
        <v>0.67865629999999999</v>
      </c>
      <c r="AD60" s="100">
        <v>1.1880012</v>
      </c>
      <c r="AE60" s="100">
        <v>2.6889751999999998</v>
      </c>
      <c r="AF60" s="100">
        <v>7.1919950000000004</v>
      </c>
      <c r="AG60" s="100">
        <v>8.2107424000000009</v>
      </c>
      <c r="AH60" s="100">
        <v>19.269369999999999</v>
      </c>
      <c r="AI60" s="100">
        <v>35.745807999999997</v>
      </c>
      <c r="AJ60" s="100">
        <v>49.528301999999996</v>
      </c>
      <c r="AK60" s="100">
        <v>78.893443000000005</v>
      </c>
      <c r="AL60" s="100">
        <v>132.77742000000001</v>
      </c>
      <c r="AM60" s="100">
        <v>249.32975999999999</v>
      </c>
      <c r="AN60" s="100">
        <v>446.50499000000002</v>
      </c>
      <c r="AO60" s="100">
        <v>766.49746000000005</v>
      </c>
      <c r="AP60" s="100">
        <v>1126.7606000000001</v>
      </c>
      <c r="AQ60" s="100">
        <v>41.169848999999999</v>
      </c>
      <c r="AR60" s="100">
        <v>64.434161000000003</v>
      </c>
      <c r="AS60" s="128"/>
      <c r="AT60" s="120">
        <v>1953</v>
      </c>
      <c r="AU60" s="100">
        <v>0</v>
      </c>
      <c r="AV60" s="100">
        <v>0</v>
      </c>
      <c r="AW60" s="100">
        <v>0.15281169999999999</v>
      </c>
      <c r="AX60" s="100">
        <v>0.17439830000000001</v>
      </c>
      <c r="AY60" s="100">
        <v>0.6504065</v>
      </c>
      <c r="AZ60" s="100">
        <v>0.99417699999999998</v>
      </c>
      <c r="BA60" s="100">
        <v>2.4687771999999999</v>
      </c>
      <c r="BB60" s="100">
        <v>6.3252082999999999</v>
      </c>
      <c r="BC60" s="100">
        <v>9.5269382</v>
      </c>
      <c r="BD60" s="100">
        <v>20.567511</v>
      </c>
      <c r="BE60" s="100">
        <v>38.603340000000003</v>
      </c>
      <c r="BF60" s="100">
        <v>62.698219000000002</v>
      </c>
      <c r="BG60" s="100">
        <v>104.62029</v>
      </c>
      <c r="BH60" s="100">
        <v>162.37288000000001</v>
      </c>
      <c r="BI60" s="100">
        <v>288.50855999999999</v>
      </c>
      <c r="BJ60" s="100">
        <v>463.15789000000001</v>
      </c>
      <c r="BK60" s="100">
        <v>761.83432000000005</v>
      </c>
      <c r="BL60" s="100">
        <v>1178.1609000000001</v>
      </c>
      <c r="BM60" s="100">
        <v>41.201093999999998</v>
      </c>
      <c r="BN60" s="100">
        <v>69.886566999999999</v>
      </c>
      <c r="BO60" s="128"/>
      <c r="BP60" s="120">
        <v>1953</v>
      </c>
    </row>
    <row r="61" spans="1:68">
      <c r="A61" s="128"/>
      <c r="B61" s="120">
        <v>1954</v>
      </c>
      <c r="C61" s="100">
        <v>0</v>
      </c>
      <c r="D61" s="100">
        <v>0</v>
      </c>
      <c r="E61" s="100">
        <v>0</v>
      </c>
      <c r="F61" s="100">
        <v>0</v>
      </c>
      <c r="G61" s="100">
        <v>0.96308190000000005</v>
      </c>
      <c r="H61" s="100">
        <v>1.3646288</v>
      </c>
      <c r="I61" s="100">
        <v>1.0937927000000001</v>
      </c>
      <c r="J61" s="100">
        <v>4.9474334999999998</v>
      </c>
      <c r="K61" s="100">
        <v>8.9340726999999998</v>
      </c>
      <c r="L61" s="100">
        <v>16.180091000000001</v>
      </c>
      <c r="M61" s="100">
        <v>32.916666999999997</v>
      </c>
      <c r="N61" s="100">
        <v>62.031016000000001</v>
      </c>
      <c r="O61" s="100">
        <v>113.52254000000001</v>
      </c>
      <c r="P61" s="100">
        <v>194.28969000000001</v>
      </c>
      <c r="Q61" s="100">
        <v>297.38220000000001</v>
      </c>
      <c r="R61" s="100">
        <v>542.12454000000002</v>
      </c>
      <c r="S61" s="100">
        <v>734.98233000000005</v>
      </c>
      <c r="T61" s="100">
        <v>1171.4286</v>
      </c>
      <c r="U61" s="100">
        <v>38.296562000000002</v>
      </c>
      <c r="V61" s="100">
        <v>72.288809999999998</v>
      </c>
      <c r="W61" s="128"/>
      <c r="X61" s="120">
        <v>1954</v>
      </c>
      <c r="Y61" s="100">
        <v>0</v>
      </c>
      <c r="Z61" s="100">
        <v>0</v>
      </c>
      <c r="AA61" s="100">
        <v>0</v>
      </c>
      <c r="AB61" s="100">
        <v>0</v>
      </c>
      <c r="AC61" s="100">
        <v>0</v>
      </c>
      <c r="AD61" s="100">
        <v>0.89472110000000005</v>
      </c>
      <c r="AE61" s="100">
        <v>3.1911806999999999</v>
      </c>
      <c r="AF61" s="100">
        <v>6.3251106999999998</v>
      </c>
      <c r="AG61" s="100">
        <v>11.176857</v>
      </c>
      <c r="AH61" s="100">
        <v>17.891870999999998</v>
      </c>
      <c r="AI61" s="100">
        <v>24.593764</v>
      </c>
      <c r="AJ61" s="100">
        <v>48.113208</v>
      </c>
      <c r="AK61" s="100">
        <v>85.106382999999994</v>
      </c>
      <c r="AL61" s="100">
        <v>143.74225999999999</v>
      </c>
      <c r="AM61" s="100">
        <v>216.02787000000001</v>
      </c>
      <c r="AN61" s="100">
        <v>458.39017999999999</v>
      </c>
      <c r="AO61" s="100">
        <v>800</v>
      </c>
      <c r="AP61" s="100">
        <v>1125</v>
      </c>
      <c r="AQ61" s="100">
        <v>41.167462</v>
      </c>
      <c r="AR61" s="100">
        <v>64.039630000000002</v>
      </c>
      <c r="AS61" s="128"/>
      <c r="AT61" s="120">
        <v>1954</v>
      </c>
      <c r="AU61" s="100">
        <v>0</v>
      </c>
      <c r="AV61" s="100">
        <v>0</v>
      </c>
      <c r="AW61" s="100">
        <v>0</v>
      </c>
      <c r="AX61" s="100">
        <v>0</v>
      </c>
      <c r="AY61" s="100">
        <v>0.50083469999999997</v>
      </c>
      <c r="AZ61" s="100">
        <v>1.1400884</v>
      </c>
      <c r="BA61" s="100">
        <v>2.1114864999999998</v>
      </c>
      <c r="BB61" s="100">
        <v>5.6285178</v>
      </c>
      <c r="BC61" s="100">
        <v>10.019083999999999</v>
      </c>
      <c r="BD61" s="100">
        <v>16.992981</v>
      </c>
      <c r="BE61" s="100">
        <v>28.864657000000001</v>
      </c>
      <c r="BF61" s="100">
        <v>54.867685999999999</v>
      </c>
      <c r="BG61" s="100">
        <v>98.647574000000006</v>
      </c>
      <c r="BH61" s="100">
        <v>167.54097999999999</v>
      </c>
      <c r="BI61" s="100">
        <v>252.97193999999999</v>
      </c>
      <c r="BJ61" s="100">
        <v>494.13603999999998</v>
      </c>
      <c r="BK61" s="100">
        <v>773.06002999999998</v>
      </c>
      <c r="BL61" s="100">
        <v>1142.8570999999999</v>
      </c>
      <c r="BM61" s="100">
        <v>39.715128</v>
      </c>
      <c r="BN61" s="100">
        <v>67.809130999999994</v>
      </c>
      <c r="BO61" s="128"/>
      <c r="BP61" s="120">
        <v>1954</v>
      </c>
    </row>
    <row r="62" spans="1:68">
      <c r="A62" s="128"/>
      <c r="B62" s="120">
        <v>1955</v>
      </c>
      <c r="C62" s="100">
        <v>0</v>
      </c>
      <c r="D62" s="100">
        <v>0</v>
      </c>
      <c r="E62" s="100">
        <v>0</v>
      </c>
      <c r="F62" s="100">
        <v>0</v>
      </c>
      <c r="G62" s="100">
        <v>0.32383420000000002</v>
      </c>
      <c r="H62" s="100">
        <v>0.81588249999999995</v>
      </c>
      <c r="I62" s="100">
        <v>2.6567481000000002</v>
      </c>
      <c r="J62" s="100">
        <v>4.2944785000000003</v>
      </c>
      <c r="K62" s="100">
        <v>4.5126353999999997</v>
      </c>
      <c r="L62" s="100">
        <v>11.978097</v>
      </c>
      <c r="M62" s="100">
        <v>26.487368</v>
      </c>
      <c r="N62" s="100">
        <v>48.198636999999998</v>
      </c>
      <c r="O62" s="100">
        <v>80.427447000000001</v>
      </c>
      <c r="P62" s="100">
        <v>169.93906999999999</v>
      </c>
      <c r="Q62" s="100">
        <v>286.73469</v>
      </c>
      <c r="R62" s="100">
        <v>442.68078000000003</v>
      </c>
      <c r="S62" s="100">
        <v>686.61972000000003</v>
      </c>
      <c r="T62" s="100">
        <v>860.13986</v>
      </c>
      <c r="U62" s="100">
        <v>31.913751000000001</v>
      </c>
      <c r="V62" s="100">
        <v>60.150269000000002</v>
      </c>
      <c r="W62" s="128"/>
      <c r="X62" s="120">
        <v>1955</v>
      </c>
      <c r="Y62" s="100">
        <v>0</v>
      </c>
      <c r="Z62" s="100">
        <v>0</v>
      </c>
      <c r="AA62" s="100">
        <v>0</v>
      </c>
      <c r="AB62" s="100">
        <v>0</v>
      </c>
      <c r="AC62" s="100">
        <v>0.35198869999999999</v>
      </c>
      <c r="AD62" s="100">
        <v>0</v>
      </c>
      <c r="AE62" s="100">
        <v>1.6944366</v>
      </c>
      <c r="AF62" s="100">
        <v>3.4744157000000002</v>
      </c>
      <c r="AG62" s="100">
        <v>6.6539923999999999</v>
      </c>
      <c r="AH62" s="100">
        <v>9.4232943999999996</v>
      </c>
      <c r="AI62" s="100">
        <v>20.951550000000001</v>
      </c>
      <c r="AJ62" s="100">
        <v>36.727103999999997</v>
      </c>
      <c r="AK62" s="100">
        <v>73.366833999999997</v>
      </c>
      <c r="AL62" s="100">
        <v>142.77108000000001</v>
      </c>
      <c r="AM62" s="100">
        <v>237.37374</v>
      </c>
      <c r="AN62" s="100">
        <v>428.01555999999999</v>
      </c>
      <c r="AO62" s="100">
        <v>855.74572000000001</v>
      </c>
      <c r="AP62" s="100">
        <v>1115.8797999999999</v>
      </c>
      <c r="AQ62" s="100">
        <v>39.529868</v>
      </c>
      <c r="AR62" s="100">
        <v>62.074429000000002</v>
      </c>
      <c r="AS62" s="128"/>
      <c r="AT62" s="120">
        <v>1955</v>
      </c>
      <c r="AU62" s="100">
        <v>0</v>
      </c>
      <c r="AV62" s="100">
        <v>0</v>
      </c>
      <c r="AW62" s="100">
        <v>0</v>
      </c>
      <c r="AX62" s="100">
        <v>0</v>
      </c>
      <c r="AY62" s="100">
        <v>0.33732499999999999</v>
      </c>
      <c r="AZ62" s="100">
        <v>0.42838779999999999</v>
      </c>
      <c r="BA62" s="100">
        <v>2.1902805999999999</v>
      </c>
      <c r="BB62" s="100">
        <v>3.8904451</v>
      </c>
      <c r="BC62" s="100">
        <v>5.5555555999999999</v>
      </c>
      <c r="BD62" s="100">
        <v>10.762332000000001</v>
      </c>
      <c r="BE62" s="100">
        <v>23.814541999999999</v>
      </c>
      <c r="BF62" s="100">
        <v>42.330559000000001</v>
      </c>
      <c r="BG62" s="100">
        <v>76.698514000000003</v>
      </c>
      <c r="BH62" s="100">
        <v>155.56263999999999</v>
      </c>
      <c r="BI62" s="100">
        <v>259.68635</v>
      </c>
      <c r="BJ62" s="100">
        <v>434.23018999999999</v>
      </c>
      <c r="BK62" s="100">
        <v>786.43579</v>
      </c>
      <c r="BL62" s="100">
        <v>1018.617</v>
      </c>
      <c r="BM62" s="100">
        <v>35.675075999999997</v>
      </c>
      <c r="BN62" s="100">
        <v>61.650508000000002</v>
      </c>
      <c r="BO62" s="128"/>
      <c r="BP62" s="120">
        <v>1955</v>
      </c>
    </row>
    <row r="63" spans="1:68">
      <c r="A63" s="128"/>
      <c r="B63" s="120">
        <v>1956</v>
      </c>
      <c r="C63" s="100">
        <v>0</v>
      </c>
      <c r="D63" s="100">
        <v>0</v>
      </c>
      <c r="E63" s="100">
        <v>0</v>
      </c>
      <c r="F63" s="100">
        <v>0</v>
      </c>
      <c r="G63" s="100">
        <v>0.64143680000000003</v>
      </c>
      <c r="H63" s="100">
        <v>0.27085589999999998</v>
      </c>
      <c r="I63" s="100">
        <v>2.3480303</v>
      </c>
      <c r="J63" s="100">
        <v>5.016229</v>
      </c>
      <c r="K63" s="100">
        <v>7.7288942</v>
      </c>
      <c r="L63" s="100">
        <v>12.666667</v>
      </c>
      <c r="M63" s="100">
        <v>30.146767000000001</v>
      </c>
      <c r="N63" s="100">
        <v>46.941679000000001</v>
      </c>
      <c r="O63" s="100">
        <v>98.758465000000001</v>
      </c>
      <c r="P63" s="100">
        <v>154.92021</v>
      </c>
      <c r="Q63" s="100">
        <v>289.10890999999998</v>
      </c>
      <c r="R63" s="100">
        <v>476.27118999999999</v>
      </c>
      <c r="S63" s="100">
        <v>695.80420000000004</v>
      </c>
      <c r="T63" s="100">
        <v>1088.4354000000001</v>
      </c>
      <c r="U63" s="100">
        <v>33.689279999999997</v>
      </c>
      <c r="V63" s="100">
        <v>65.137510000000006</v>
      </c>
      <c r="W63" s="128"/>
      <c r="X63" s="120">
        <v>1956</v>
      </c>
      <c r="Y63" s="100">
        <v>0</v>
      </c>
      <c r="Z63" s="100">
        <v>0</v>
      </c>
      <c r="AA63" s="100">
        <v>0</v>
      </c>
      <c r="AB63" s="100">
        <v>0.32195750000000001</v>
      </c>
      <c r="AC63" s="100">
        <v>1.0574551000000001</v>
      </c>
      <c r="AD63" s="100">
        <v>0.3022975</v>
      </c>
      <c r="AE63" s="100">
        <v>0.84198709999999999</v>
      </c>
      <c r="AF63" s="100">
        <v>5.5079558999999998</v>
      </c>
      <c r="AG63" s="100">
        <v>8.9950372000000005</v>
      </c>
      <c r="AH63" s="100">
        <v>10.913059000000001</v>
      </c>
      <c r="AI63" s="100">
        <v>21.11159</v>
      </c>
      <c r="AJ63" s="100">
        <v>32.613689000000001</v>
      </c>
      <c r="AK63" s="100">
        <v>70.254110999999995</v>
      </c>
      <c r="AL63" s="100">
        <v>118.61421</v>
      </c>
      <c r="AM63" s="100">
        <v>265.25630999999998</v>
      </c>
      <c r="AN63" s="100">
        <v>391.08911000000001</v>
      </c>
      <c r="AO63" s="100">
        <v>774.88152000000002</v>
      </c>
      <c r="AP63" s="100">
        <v>1104.1667</v>
      </c>
      <c r="AQ63" s="100">
        <v>38.326701999999997</v>
      </c>
      <c r="AR63" s="100">
        <v>59.750711000000003</v>
      </c>
      <c r="AS63" s="128"/>
      <c r="AT63" s="120">
        <v>1956</v>
      </c>
      <c r="AU63" s="100">
        <v>0</v>
      </c>
      <c r="AV63" s="100">
        <v>0</v>
      </c>
      <c r="AW63" s="100">
        <v>0</v>
      </c>
      <c r="AX63" s="100">
        <v>0.1571092</v>
      </c>
      <c r="AY63" s="100">
        <v>0.8396306</v>
      </c>
      <c r="AZ63" s="100">
        <v>0.28571429999999998</v>
      </c>
      <c r="BA63" s="100">
        <v>1.6224985999999999</v>
      </c>
      <c r="BB63" s="100">
        <v>5.2576235999999996</v>
      </c>
      <c r="BC63" s="100">
        <v>8.3485124000000006</v>
      </c>
      <c r="BD63" s="100">
        <v>11.828144</v>
      </c>
      <c r="BE63" s="100">
        <v>25.815778999999999</v>
      </c>
      <c r="BF63" s="100">
        <v>39.664022000000003</v>
      </c>
      <c r="BG63" s="100">
        <v>83.620005000000006</v>
      </c>
      <c r="BH63" s="100">
        <v>135.64079000000001</v>
      </c>
      <c r="BI63" s="100">
        <v>276.01607999999999</v>
      </c>
      <c r="BJ63" s="100">
        <v>427.03863000000001</v>
      </c>
      <c r="BK63" s="100">
        <v>742.93785000000003</v>
      </c>
      <c r="BL63" s="100">
        <v>1098.1912</v>
      </c>
      <c r="BM63" s="100">
        <v>35.976871000000003</v>
      </c>
      <c r="BN63" s="100">
        <v>62.314884999999997</v>
      </c>
      <c r="BO63" s="128"/>
      <c r="BP63" s="120">
        <v>1956</v>
      </c>
    </row>
    <row r="64" spans="1:68">
      <c r="A64" s="128"/>
      <c r="B64" s="120">
        <v>1957</v>
      </c>
      <c r="C64" s="100">
        <v>0</v>
      </c>
      <c r="D64" s="100">
        <v>0</v>
      </c>
      <c r="E64" s="100">
        <v>0</v>
      </c>
      <c r="F64" s="100">
        <v>0</v>
      </c>
      <c r="G64" s="100">
        <v>0</v>
      </c>
      <c r="H64" s="100">
        <v>1.3755158000000001</v>
      </c>
      <c r="I64" s="100">
        <v>1.8115942</v>
      </c>
      <c r="J64" s="100">
        <v>2.2714367000000002</v>
      </c>
      <c r="K64" s="100">
        <v>8.9020772000000008</v>
      </c>
      <c r="L64" s="100">
        <v>12.625444999999999</v>
      </c>
      <c r="M64" s="100">
        <v>30.396305999999999</v>
      </c>
      <c r="N64" s="100">
        <v>48.059150000000002</v>
      </c>
      <c r="O64" s="100">
        <v>89.002268000000001</v>
      </c>
      <c r="P64" s="100">
        <v>154.80078</v>
      </c>
      <c r="Q64" s="100">
        <v>280.23032999999998</v>
      </c>
      <c r="R64" s="100">
        <v>369.45812999999998</v>
      </c>
      <c r="S64" s="100">
        <v>611.68385000000001</v>
      </c>
      <c r="T64" s="100">
        <v>903.44827999999995</v>
      </c>
      <c r="U64" s="100">
        <v>30.559367999999999</v>
      </c>
      <c r="V64" s="100">
        <v>57.559975000000001</v>
      </c>
      <c r="W64" s="128"/>
      <c r="X64" s="120">
        <v>1957</v>
      </c>
      <c r="Y64" s="100">
        <v>0</v>
      </c>
      <c r="Z64" s="100">
        <v>0</v>
      </c>
      <c r="AA64" s="100">
        <v>0</v>
      </c>
      <c r="AB64" s="100">
        <v>0.30883260000000001</v>
      </c>
      <c r="AC64" s="100">
        <v>0.34164670000000003</v>
      </c>
      <c r="AD64" s="100">
        <v>0.61349690000000001</v>
      </c>
      <c r="AE64" s="100">
        <v>1.6802016</v>
      </c>
      <c r="AF64" s="100">
        <v>2.9647198000000001</v>
      </c>
      <c r="AG64" s="100">
        <v>6.4377681999999998</v>
      </c>
      <c r="AH64" s="100">
        <v>11.216264000000001</v>
      </c>
      <c r="AI64" s="100">
        <v>13.456685999999999</v>
      </c>
      <c r="AJ64" s="100">
        <v>30.951297</v>
      </c>
      <c r="AK64" s="100">
        <v>60.169069999999998</v>
      </c>
      <c r="AL64" s="100">
        <v>111.49033</v>
      </c>
      <c r="AM64" s="100">
        <v>230.82942</v>
      </c>
      <c r="AN64" s="100">
        <v>399.04421000000002</v>
      </c>
      <c r="AO64" s="100">
        <v>635.10392999999999</v>
      </c>
      <c r="AP64" s="100">
        <v>1127.0491999999999</v>
      </c>
      <c r="AQ64" s="100">
        <v>35.078501000000003</v>
      </c>
      <c r="AR64" s="100">
        <v>55.158709000000002</v>
      </c>
      <c r="AS64" s="128"/>
      <c r="AT64" s="120">
        <v>1957</v>
      </c>
      <c r="AU64" s="100">
        <v>0</v>
      </c>
      <c r="AV64" s="100">
        <v>0</v>
      </c>
      <c r="AW64" s="100">
        <v>0</v>
      </c>
      <c r="AX64" s="100">
        <v>0.15057970000000001</v>
      </c>
      <c r="AY64" s="100">
        <v>0.16374649999999999</v>
      </c>
      <c r="AZ64" s="100">
        <v>1.0152284</v>
      </c>
      <c r="BA64" s="100">
        <v>1.7484869000000001</v>
      </c>
      <c r="BB64" s="100">
        <v>2.6105874</v>
      </c>
      <c r="BC64" s="100">
        <v>7.6899879000000002</v>
      </c>
      <c r="BD64" s="100">
        <v>11.948839</v>
      </c>
      <c r="BE64" s="100">
        <v>22.302592000000001</v>
      </c>
      <c r="BF64" s="100">
        <v>39.440494999999999</v>
      </c>
      <c r="BG64" s="100">
        <v>73.642384000000007</v>
      </c>
      <c r="BH64" s="100">
        <v>131.65096</v>
      </c>
      <c r="BI64" s="100">
        <v>253.01723999999999</v>
      </c>
      <c r="BJ64" s="100">
        <v>386.58368000000002</v>
      </c>
      <c r="BK64" s="100">
        <v>625.69060999999999</v>
      </c>
      <c r="BL64" s="100">
        <v>1043.7018</v>
      </c>
      <c r="BM64" s="100">
        <v>32.789776000000003</v>
      </c>
      <c r="BN64" s="100">
        <v>56.700122999999998</v>
      </c>
      <c r="BO64" s="128"/>
      <c r="BP64" s="120">
        <v>1957</v>
      </c>
    </row>
    <row r="65" spans="1:68">
      <c r="A65" s="128"/>
      <c r="B65" s="121">
        <v>1958</v>
      </c>
      <c r="C65" s="100">
        <v>0.18681110000000001</v>
      </c>
      <c r="D65" s="100">
        <v>0.1962323</v>
      </c>
      <c r="E65" s="100">
        <v>0</v>
      </c>
      <c r="F65" s="100">
        <v>0.28530670000000002</v>
      </c>
      <c r="G65" s="100">
        <v>0</v>
      </c>
      <c r="H65" s="100">
        <v>0.28352709999999998</v>
      </c>
      <c r="I65" s="100">
        <v>2.5753284000000001</v>
      </c>
      <c r="J65" s="100">
        <v>5.7251908</v>
      </c>
      <c r="K65" s="100">
        <v>5.6937369000000002</v>
      </c>
      <c r="L65" s="100">
        <v>19.880088000000001</v>
      </c>
      <c r="M65" s="100">
        <v>20.507083999999999</v>
      </c>
      <c r="N65" s="100">
        <v>44.444443999999997</v>
      </c>
      <c r="O65" s="100">
        <v>79.080202</v>
      </c>
      <c r="P65" s="100">
        <v>136.89699999999999</v>
      </c>
      <c r="Q65" s="100">
        <v>198.52261999999999</v>
      </c>
      <c r="R65" s="100">
        <v>350.48232000000002</v>
      </c>
      <c r="S65" s="100">
        <v>584.15841999999998</v>
      </c>
      <c r="T65" s="100">
        <v>958.04196000000002</v>
      </c>
      <c r="U65" s="100">
        <v>27.488647</v>
      </c>
      <c r="V65" s="100">
        <v>53.296486999999999</v>
      </c>
      <c r="W65" s="128"/>
      <c r="X65" s="121">
        <v>1958</v>
      </c>
      <c r="Y65" s="100">
        <v>0</v>
      </c>
      <c r="Z65" s="100">
        <v>0.20491799999999999</v>
      </c>
      <c r="AA65" s="100">
        <v>0</v>
      </c>
      <c r="AB65" s="100">
        <v>0</v>
      </c>
      <c r="AC65" s="100">
        <v>0</v>
      </c>
      <c r="AD65" s="100">
        <v>0.62480469999999999</v>
      </c>
      <c r="AE65" s="100">
        <v>0.83939560000000002</v>
      </c>
      <c r="AF65" s="100">
        <v>5.7142856999999996</v>
      </c>
      <c r="AG65" s="100">
        <v>10.119595</v>
      </c>
      <c r="AH65" s="100">
        <v>13.586957</v>
      </c>
      <c r="AI65" s="100">
        <v>16.659894000000001</v>
      </c>
      <c r="AJ65" s="100">
        <v>25.791855000000002</v>
      </c>
      <c r="AK65" s="100">
        <v>58.242843000000001</v>
      </c>
      <c r="AL65" s="100">
        <v>99.664053999999993</v>
      </c>
      <c r="AM65" s="100">
        <v>197.61372</v>
      </c>
      <c r="AN65" s="100">
        <v>365.85365999999999</v>
      </c>
      <c r="AO65" s="100">
        <v>607.45614</v>
      </c>
      <c r="AP65" s="100">
        <v>1143.4263000000001</v>
      </c>
      <c r="AQ65" s="100">
        <v>33.642977999999999</v>
      </c>
      <c r="AR65" s="100">
        <v>52.946333000000003</v>
      </c>
      <c r="AS65" s="128"/>
      <c r="AT65" s="121">
        <v>1958</v>
      </c>
      <c r="AU65" s="100">
        <v>9.5657199999999998E-2</v>
      </c>
      <c r="AV65" s="100">
        <v>0.2004812</v>
      </c>
      <c r="AW65" s="100">
        <v>0</v>
      </c>
      <c r="AX65" s="100">
        <v>0.14600669999999999</v>
      </c>
      <c r="AY65" s="100">
        <v>0</v>
      </c>
      <c r="AZ65" s="100">
        <v>0.44589770000000001</v>
      </c>
      <c r="BA65" s="100">
        <v>1.7433284</v>
      </c>
      <c r="BB65" s="100">
        <v>5.7198661</v>
      </c>
      <c r="BC65" s="100">
        <v>7.8811761000000002</v>
      </c>
      <c r="BD65" s="100">
        <v>16.849336999999998</v>
      </c>
      <c r="BE65" s="100">
        <v>18.666148</v>
      </c>
      <c r="BF65" s="100">
        <v>35.107588</v>
      </c>
      <c r="BG65" s="100">
        <v>67.996849999999995</v>
      </c>
      <c r="BH65" s="100">
        <v>116.86747</v>
      </c>
      <c r="BI65" s="100">
        <v>198.0198</v>
      </c>
      <c r="BJ65" s="100">
        <v>359.40661</v>
      </c>
      <c r="BK65" s="100">
        <v>598.15547000000004</v>
      </c>
      <c r="BL65" s="100">
        <v>1076.1421</v>
      </c>
      <c r="BM65" s="100">
        <v>30.531171000000001</v>
      </c>
      <c r="BN65" s="100">
        <v>53.475850000000001</v>
      </c>
      <c r="BO65" s="128"/>
      <c r="BP65" s="121">
        <v>1958</v>
      </c>
    </row>
    <row r="66" spans="1:68">
      <c r="A66" s="128"/>
      <c r="B66" s="121">
        <v>1959</v>
      </c>
      <c r="C66" s="100">
        <v>0</v>
      </c>
      <c r="D66" s="100">
        <v>0</v>
      </c>
      <c r="E66" s="100">
        <v>0</v>
      </c>
      <c r="F66" s="100">
        <v>0</v>
      </c>
      <c r="G66" s="100">
        <v>0.90415909999999999</v>
      </c>
      <c r="H66" s="100">
        <v>1.4471780000000001</v>
      </c>
      <c r="I66" s="100">
        <v>2.5641026</v>
      </c>
      <c r="J66" s="100">
        <v>3.1545741</v>
      </c>
      <c r="K66" s="100">
        <v>8.4899939</v>
      </c>
      <c r="L66" s="100">
        <v>14.127764000000001</v>
      </c>
      <c r="M66" s="100">
        <v>19.501625000000001</v>
      </c>
      <c r="N66" s="100">
        <v>37.593985000000004</v>
      </c>
      <c r="O66" s="100">
        <v>81.395348999999996</v>
      </c>
      <c r="P66" s="100">
        <v>138.52243000000001</v>
      </c>
      <c r="Q66" s="100">
        <v>197.68476999999999</v>
      </c>
      <c r="R66" s="100">
        <v>363.91913</v>
      </c>
      <c r="S66" s="100">
        <v>490.19607999999999</v>
      </c>
      <c r="T66" s="100">
        <v>809.52381000000003</v>
      </c>
      <c r="U66" s="100">
        <v>26.08165</v>
      </c>
      <c r="V66" s="100">
        <v>49.444794000000002</v>
      </c>
      <c r="W66" s="128"/>
      <c r="X66" s="121">
        <v>1959</v>
      </c>
      <c r="Y66" s="100">
        <v>0</v>
      </c>
      <c r="Z66" s="100">
        <v>0</v>
      </c>
      <c r="AA66" s="100">
        <v>0</v>
      </c>
      <c r="AB66" s="100">
        <v>0</v>
      </c>
      <c r="AC66" s="100">
        <v>0.317662</v>
      </c>
      <c r="AD66" s="100">
        <v>0.31685679999999999</v>
      </c>
      <c r="AE66" s="100">
        <v>2.7979854999999998</v>
      </c>
      <c r="AF66" s="100">
        <v>2.7662517000000002</v>
      </c>
      <c r="AG66" s="100">
        <v>6.1938681000000004</v>
      </c>
      <c r="AH66" s="100">
        <v>13.03781</v>
      </c>
      <c r="AI66" s="100">
        <v>20.392157000000001</v>
      </c>
      <c r="AJ66" s="100">
        <v>28.289178</v>
      </c>
      <c r="AK66" s="100">
        <v>57.550418000000001</v>
      </c>
      <c r="AL66" s="100">
        <v>95.264317000000005</v>
      </c>
      <c r="AM66" s="100">
        <v>198.85140000000001</v>
      </c>
      <c r="AN66" s="100">
        <v>361.17381</v>
      </c>
      <c r="AO66" s="100">
        <v>577.40585999999996</v>
      </c>
      <c r="AP66" s="100">
        <v>968.87159999999994</v>
      </c>
      <c r="AQ66" s="100">
        <v>32.333908999999998</v>
      </c>
      <c r="AR66" s="100">
        <v>49.730445000000003</v>
      </c>
      <c r="AS66" s="128"/>
      <c r="AT66" s="121">
        <v>1959</v>
      </c>
      <c r="AU66" s="100">
        <v>0</v>
      </c>
      <c r="AV66" s="100">
        <v>0</v>
      </c>
      <c r="AW66" s="100">
        <v>0</v>
      </c>
      <c r="AX66" s="100">
        <v>0</v>
      </c>
      <c r="AY66" s="100">
        <v>0.61862050000000002</v>
      </c>
      <c r="AZ66" s="100">
        <v>0.90757829999999995</v>
      </c>
      <c r="BA66" s="100">
        <v>2.6759433000000001</v>
      </c>
      <c r="BB66" s="100">
        <v>2.9653592</v>
      </c>
      <c r="BC66" s="100">
        <v>7.3540676999999999</v>
      </c>
      <c r="BD66" s="100">
        <v>13.598988</v>
      </c>
      <c r="BE66" s="100">
        <v>19.928557999999999</v>
      </c>
      <c r="BF66" s="100">
        <v>32.976827</v>
      </c>
      <c r="BG66" s="100">
        <v>68.767908000000006</v>
      </c>
      <c r="BH66" s="100">
        <v>114.94598000000001</v>
      </c>
      <c r="BI66" s="100">
        <v>198.33068</v>
      </c>
      <c r="BJ66" s="100">
        <v>362.32832000000002</v>
      </c>
      <c r="BK66" s="100">
        <v>543.36734999999999</v>
      </c>
      <c r="BL66" s="100">
        <v>910.89108999999996</v>
      </c>
      <c r="BM66" s="100">
        <v>29.175450000000001</v>
      </c>
      <c r="BN66" s="100">
        <v>49.949581000000002</v>
      </c>
      <c r="BO66" s="128"/>
      <c r="BP66" s="121">
        <v>1959</v>
      </c>
    </row>
    <row r="67" spans="1:68">
      <c r="A67" s="128"/>
      <c r="B67" s="121">
        <v>1960</v>
      </c>
      <c r="C67" s="100">
        <v>0</v>
      </c>
      <c r="D67" s="100">
        <v>0</v>
      </c>
      <c r="E67" s="100">
        <v>0</v>
      </c>
      <c r="F67" s="100">
        <v>0</v>
      </c>
      <c r="G67" s="100">
        <v>0.57903879999999996</v>
      </c>
      <c r="H67" s="100">
        <v>0.58565149999999999</v>
      </c>
      <c r="I67" s="100">
        <v>2.0560266999999999</v>
      </c>
      <c r="J67" s="100">
        <v>5.1334701999999997</v>
      </c>
      <c r="K67" s="100">
        <v>7.2245635000000004</v>
      </c>
      <c r="L67" s="100">
        <v>15.037594</v>
      </c>
      <c r="M67" s="100">
        <v>24.236038000000001</v>
      </c>
      <c r="N67" s="100">
        <v>36.316471999999997</v>
      </c>
      <c r="O67" s="100">
        <v>77.130528999999996</v>
      </c>
      <c r="P67" s="100">
        <v>111.70569</v>
      </c>
      <c r="Q67" s="100">
        <v>185.76389</v>
      </c>
      <c r="R67" s="100">
        <v>335.84336999999999</v>
      </c>
      <c r="S67" s="100">
        <v>545.45455000000004</v>
      </c>
      <c r="T67" s="100">
        <v>692.81046000000003</v>
      </c>
      <c r="U67" s="100">
        <v>24.786702999999999</v>
      </c>
      <c r="V67" s="100">
        <v>46.770722999999997</v>
      </c>
      <c r="W67" s="128"/>
      <c r="X67" s="121">
        <v>1960</v>
      </c>
      <c r="Y67" s="100">
        <v>0</v>
      </c>
      <c r="Z67" s="100">
        <v>0</v>
      </c>
      <c r="AA67" s="100">
        <v>0</v>
      </c>
      <c r="AB67" s="100">
        <v>0</v>
      </c>
      <c r="AC67" s="100">
        <v>0.61652280000000004</v>
      </c>
      <c r="AD67" s="100">
        <v>0.95907929999999997</v>
      </c>
      <c r="AE67" s="100">
        <v>2.5402201999999998</v>
      </c>
      <c r="AF67" s="100">
        <v>3.7817395999999999</v>
      </c>
      <c r="AG67" s="100">
        <v>10.200927</v>
      </c>
      <c r="AH67" s="100">
        <v>13.228346</v>
      </c>
      <c r="AI67" s="100">
        <v>20.159756999999999</v>
      </c>
      <c r="AJ67" s="100">
        <v>32.603841000000003</v>
      </c>
      <c r="AK67" s="100">
        <v>50.412021000000003</v>
      </c>
      <c r="AL67" s="100">
        <v>109.53677999999999</v>
      </c>
      <c r="AM67" s="100">
        <v>185.36584999999999</v>
      </c>
      <c r="AN67" s="100">
        <v>322.82609000000002</v>
      </c>
      <c r="AO67" s="100">
        <v>577.60314000000005</v>
      </c>
      <c r="AP67" s="100">
        <v>921.34830999999997</v>
      </c>
      <c r="AQ67" s="100">
        <v>32.207290999999998</v>
      </c>
      <c r="AR67" s="100">
        <v>48.467146999999997</v>
      </c>
      <c r="AS67" s="128"/>
      <c r="AT67" s="121">
        <v>1960</v>
      </c>
      <c r="AU67" s="100">
        <v>0</v>
      </c>
      <c r="AV67" s="100">
        <v>0</v>
      </c>
      <c r="AW67" s="100">
        <v>0</v>
      </c>
      <c r="AX67" s="100">
        <v>0</v>
      </c>
      <c r="AY67" s="100">
        <v>0.59719319999999998</v>
      </c>
      <c r="AZ67" s="100">
        <v>0.76417550000000001</v>
      </c>
      <c r="BA67" s="100">
        <v>2.2867904000000001</v>
      </c>
      <c r="BB67" s="100">
        <v>4.4748618000000002</v>
      </c>
      <c r="BC67" s="100">
        <v>8.6929998000000008</v>
      </c>
      <c r="BD67" s="100">
        <v>14.153846</v>
      </c>
      <c r="BE67" s="100">
        <v>22.279036000000001</v>
      </c>
      <c r="BF67" s="100">
        <v>34.490333999999997</v>
      </c>
      <c r="BG67" s="100">
        <v>63.058463000000003</v>
      </c>
      <c r="BH67" s="100">
        <v>110.51051</v>
      </c>
      <c r="BI67" s="100">
        <v>185.54310000000001</v>
      </c>
      <c r="BJ67" s="100">
        <v>328.28282999999999</v>
      </c>
      <c r="BK67" s="100">
        <v>565.21739000000002</v>
      </c>
      <c r="BL67" s="100">
        <v>838.09523999999999</v>
      </c>
      <c r="BM67" s="100">
        <v>28.457421</v>
      </c>
      <c r="BN67" s="100">
        <v>48.049267</v>
      </c>
      <c r="BO67" s="128"/>
      <c r="BP67" s="121">
        <v>1960</v>
      </c>
    </row>
    <row r="68" spans="1:68">
      <c r="A68" s="128"/>
      <c r="B68" s="121">
        <v>1961</v>
      </c>
      <c r="C68" s="100">
        <v>0</v>
      </c>
      <c r="D68" s="100">
        <v>0</v>
      </c>
      <c r="E68" s="100">
        <v>0</v>
      </c>
      <c r="F68" s="100">
        <v>0.48076920000000001</v>
      </c>
      <c r="G68" s="100">
        <v>0.27770060000000002</v>
      </c>
      <c r="H68" s="100">
        <v>0.8795075</v>
      </c>
      <c r="I68" s="100">
        <v>0.51692939999999998</v>
      </c>
      <c r="J68" s="100">
        <v>2.5374270000000001</v>
      </c>
      <c r="K68" s="100">
        <v>5.5264689000000002</v>
      </c>
      <c r="L68" s="100">
        <v>15.79261</v>
      </c>
      <c r="M68" s="100">
        <v>24.298425999999999</v>
      </c>
      <c r="N68" s="100">
        <v>35.323802000000001</v>
      </c>
      <c r="O68" s="100">
        <v>47.368420999999998</v>
      </c>
      <c r="P68" s="100">
        <v>97.789685000000006</v>
      </c>
      <c r="Q68" s="100">
        <v>148.71795</v>
      </c>
      <c r="R68" s="100">
        <v>237.68116000000001</v>
      </c>
      <c r="S68" s="100">
        <v>408.40841</v>
      </c>
      <c r="T68" s="100">
        <v>569.62025000000006</v>
      </c>
      <c r="U68" s="100">
        <v>19.690152999999999</v>
      </c>
      <c r="V68" s="100">
        <v>36.758685</v>
      </c>
      <c r="W68" s="128"/>
      <c r="X68" s="121">
        <v>1961</v>
      </c>
      <c r="Y68" s="100">
        <v>0</v>
      </c>
      <c r="Z68" s="100">
        <v>0</v>
      </c>
      <c r="AA68" s="100">
        <v>0</v>
      </c>
      <c r="AB68" s="100">
        <v>0</v>
      </c>
      <c r="AC68" s="100">
        <v>0.89552240000000005</v>
      </c>
      <c r="AD68" s="100">
        <v>0.64082019999999995</v>
      </c>
      <c r="AE68" s="100">
        <v>0.85154700000000005</v>
      </c>
      <c r="AF68" s="100">
        <v>2.4213075000000002</v>
      </c>
      <c r="AG68" s="100">
        <v>3.8875598</v>
      </c>
      <c r="AH68" s="100">
        <v>9.2707046000000002</v>
      </c>
      <c r="AI68" s="100">
        <v>15.803013999999999</v>
      </c>
      <c r="AJ68" s="100">
        <v>22.907489000000002</v>
      </c>
      <c r="AK68" s="100">
        <v>38.848920999999997</v>
      </c>
      <c r="AL68" s="100">
        <v>80.280171999999993</v>
      </c>
      <c r="AM68" s="100">
        <v>149.83051</v>
      </c>
      <c r="AN68" s="100">
        <v>262.27794999999998</v>
      </c>
      <c r="AO68" s="100">
        <v>463.5514</v>
      </c>
      <c r="AP68" s="100">
        <v>774.19354999999996</v>
      </c>
      <c r="AQ68" s="100">
        <v>25.423891999999999</v>
      </c>
      <c r="AR68" s="100">
        <v>38.420731000000004</v>
      </c>
      <c r="AS68" s="128"/>
      <c r="AT68" s="121">
        <v>1961</v>
      </c>
      <c r="AU68" s="100">
        <v>0</v>
      </c>
      <c r="AV68" s="100">
        <v>0</v>
      </c>
      <c r="AW68" s="100">
        <v>0</v>
      </c>
      <c r="AX68" s="100">
        <v>0.24682219999999999</v>
      </c>
      <c r="AY68" s="100">
        <v>0.57545679999999999</v>
      </c>
      <c r="AZ68" s="100">
        <v>0.76546230000000004</v>
      </c>
      <c r="BA68" s="100">
        <v>0.67640690000000003</v>
      </c>
      <c r="BB68" s="100">
        <v>2.4810656</v>
      </c>
      <c r="BC68" s="100">
        <v>4.7183722000000001</v>
      </c>
      <c r="BD68" s="100">
        <v>12.591018999999999</v>
      </c>
      <c r="BE68" s="100">
        <v>20.202020000000001</v>
      </c>
      <c r="BF68" s="100">
        <v>29.259896999999999</v>
      </c>
      <c r="BG68" s="100">
        <v>42.910916</v>
      </c>
      <c r="BH68" s="100">
        <v>88.085995999999994</v>
      </c>
      <c r="BI68" s="100">
        <v>149.33837</v>
      </c>
      <c r="BJ68" s="100">
        <v>251.97327999999999</v>
      </c>
      <c r="BK68" s="100">
        <v>442.39631000000003</v>
      </c>
      <c r="BL68" s="100">
        <v>700.22883000000002</v>
      </c>
      <c r="BM68" s="100">
        <v>22.525265999999998</v>
      </c>
      <c r="BN68" s="100">
        <v>38.121733999999996</v>
      </c>
      <c r="BO68" s="128"/>
      <c r="BP68" s="121">
        <v>1961</v>
      </c>
    </row>
    <row r="69" spans="1:68">
      <c r="A69" s="128"/>
      <c r="B69" s="121">
        <v>1962</v>
      </c>
      <c r="C69" s="100">
        <v>0</v>
      </c>
      <c r="D69" s="100">
        <v>0</v>
      </c>
      <c r="E69" s="100">
        <v>0</v>
      </c>
      <c r="F69" s="100">
        <v>0.2220249</v>
      </c>
      <c r="G69" s="100">
        <v>0.81344899999999998</v>
      </c>
      <c r="H69" s="100">
        <v>0.58309040000000001</v>
      </c>
      <c r="I69" s="100">
        <v>1.0582011</v>
      </c>
      <c r="J69" s="100">
        <v>3.0487804999999999</v>
      </c>
      <c r="K69" s="100">
        <v>5.9021922</v>
      </c>
      <c r="L69" s="100">
        <v>13.146101</v>
      </c>
      <c r="M69" s="100">
        <v>23.333333</v>
      </c>
      <c r="N69" s="100">
        <v>34.693877999999998</v>
      </c>
      <c r="O69" s="100">
        <v>48.279404</v>
      </c>
      <c r="P69" s="100">
        <v>106.11148</v>
      </c>
      <c r="Q69" s="100">
        <v>143.57683</v>
      </c>
      <c r="R69" s="100">
        <v>264.04494</v>
      </c>
      <c r="S69" s="100">
        <v>431.48687999999999</v>
      </c>
      <c r="T69" s="100">
        <v>558.28220999999996</v>
      </c>
      <c r="U69" s="100">
        <v>20.243739999999999</v>
      </c>
      <c r="V69" s="100">
        <v>37.686172999999997</v>
      </c>
      <c r="W69" s="128"/>
      <c r="X69" s="121">
        <v>1962</v>
      </c>
      <c r="Y69" s="100">
        <v>0</v>
      </c>
      <c r="Z69" s="100">
        <v>0</v>
      </c>
      <c r="AA69" s="100">
        <v>0.20214270000000001</v>
      </c>
      <c r="AB69" s="100">
        <v>0</v>
      </c>
      <c r="AC69" s="100">
        <v>0.57570520000000003</v>
      </c>
      <c r="AD69" s="100">
        <v>0</v>
      </c>
      <c r="AE69" s="100">
        <v>1.4467593000000001</v>
      </c>
      <c r="AF69" s="100">
        <v>1.8893386999999999</v>
      </c>
      <c r="AG69" s="100">
        <v>5.2264808</v>
      </c>
      <c r="AH69" s="100">
        <v>8.5784313999999995</v>
      </c>
      <c r="AI69" s="100">
        <v>10.283688</v>
      </c>
      <c r="AJ69" s="100">
        <v>23.655913999999999</v>
      </c>
      <c r="AK69" s="100">
        <v>37.089872</v>
      </c>
      <c r="AL69" s="100">
        <v>74.811625000000006</v>
      </c>
      <c r="AM69" s="100">
        <v>149.67320000000001</v>
      </c>
      <c r="AN69" s="100">
        <v>250.501</v>
      </c>
      <c r="AO69" s="100">
        <v>483.81295</v>
      </c>
      <c r="AP69" s="100">
        <v>844.59459000000004</v>
      </c>
      <c r="AQ69" s="100">
        <v>25.654084999999998</v>
      </c>
      <c r="AR69" s="100">
        <v>38.812995000000001</v>
      </c>
      <c r="AS69" s="128"/>
      <c r="AT69" s="121">
        <v>1962</v>
      </c>
      <c r="AU69" s="100">
        <v>0</v>
      </c>
      <c r="AV69" s="100">
        <v>0</v>
      </c>
      <c r="AW69" s="100">
        <v>9.8726400000000006E-2</v>
      </c>
      <c r="AX69" s="100">
        <v>0.1137398</v>
      </c>
      <c r="AY69" s="100">
        <v>0.698129</v>
      </c>
      <c r="AZ69" s="100">
        <v>0.30184119999999998</v>
      </c>
      <c r="BA69" s="100">
        <v>1.2437811000000001</v>
      </c>
      <c r="BB69" s="100">
        <v>2.4865854999999999</v>
      </c>
      <c r="BC69" s="100">
        <v>5.5698372000000003</v>
      </c>
      <c r="BD69" s="100">
        <v>10.890938999999999</v>
      </c>
      <c r="BE69" s="100">
        <v>17.010308999999999</v>
      </c>
      <c r="BF69" s="100">
        <v>29.319372000000001</v>
      </c>
      <c r="BG69" s="100">
        <v>42.469135999999999</v>
      </c>
      <c r="BH69" s="100">
        <v>88.736181999999999</v>
      </c>
      <c r="BI69" s="100">
        <v>147.00478000000001</v>
      </c>
      <c r="BJ69" s="100">
        <v>256.14035000000001</v>
      </c>
      <c r="BK69" s="100">
        <v>463.84872000000001</v>
      </c>
      <c r="BL69" s="100">
        <v>742.91939000000002</v>
      </c>
      <c r="BM69" s="100">
        <v>22.924161999999999</v>
      </c>
      <c r="BN69" s="100">
        <v>38.859268</v>
      </c>
      <c r="BO69" s="128"/>
      <c r="BP69" s="121">
        <v>1962</v>
      </c>
    </row>
    <row r="70" spans="1:68">
      <c r="A70" s="128"/>
      <c r="B70" s="121">
        <v>1963</v>
      </c>
      <c r="C70" s="100">
        <v>0</v>
      </c>
      <c r="D70" s="100">
        <v>0</v>
      </c>
      <c r="E70" s="100">
        <v>0</v>
      </c>
      <c r="F70" s="100">
        <v>0</v>
      </c>
      <c r="G70" s="100">
        <v>0.26462029999999997</v>
      </c>
      <c r="H70" s="100">
        <v>0.85787820000000004</v>
      </c>
      <c r="I70" s="100">
        <v>1.3535463000000001</v>
      </c>
      <c r="J70" s="100">
        <v>3.5335689000000001</v>
      </c>
      <c r="K70" s="100">
        <v>9.4466937000000009</v>
      </c>
      <c r="L70" s="100">
        <v>10.281222</v>
      </c>
      <c r="M70" s="100">
        <v>19.830949</v>
      </c>
      <c r="N70" s="100">
        <v>26.44041</v>
      </c>
      <c r="O70" s="100">
        <v>44.354838999999998</v>
      </c>
      <c r="P70" s="100">
        <v>92.531395000000003</v>
      </c>
      <c r="Q70" s="100">
        <v>121.74643</v>
      </c>
      <c r="R70" s="100">
        <v>226.28726</v>
      </c>
      <c r="S70" s="100">
        <v>380.40346</v>
      </c>
      <c r="T70" s="100">
        <v>500</v>
      </c>
      <c r="U70" s="100">
        <v>17.745777</v>
      </c>
      <c r="V70" s="100">
        <v>33.083035000000002</v>
      </c>
      <c r="W70" s="128"/>
      <c r="X70" s="121">
        <v>1963</v>
      </c>
      <c r="Y70" s="100">
        <v>0</v>
      </c>
      <c r="Z70" s="100">
        <v>0</v>
      </c>
      <c r="AA70" s="100">
        <v>0</v>
      </c>
      <c r="AB70" s="100">
        <v>0</v>
      </c>
      <c r="AC70" s="100">
        <v>0</v>
      </c>
      <c r="AD70" s="100">
        <v>1.2198841</v>
      </c>
      <c r="AE70" s="100">
        <v>1.1806375</v>
      </c>
      <c r="AF70" s="100">
        <v>4.3266631000000002</v>
      </c>
      <c r="AG70" s="100">
        <v>4.4855621000000001</v>
      </c>
      <c r="AH70" s="100">
        <v>6.7526089999999996</v>
      </c>
      <c r="AI70" s="100">
        <v>13.755158</v>
      </c>
      <c r="AJ70" s="100">
        <v>19.110925999999999</v>
      </c>
      <c r="AK70" s="100">
        <v>33.553874999999998</v>
      </c>
      <c r="AL70" s="100">
        <v>73.975519000000006</v>
      </c>
      <c r="AM70" s="100">
        <v>134.23249999999999</v>
      </c>
      <c r="AN70" s="100">
        <v>233.61823000000001</v>
      </c>
      <c r="AO70" s="100">
        <v>381.11887999999999</v>
      </c>
      <c r="AP70" s="100">
        <v>740.38462000000004</v>
      </c>
      <c r="AQ70" s="100">
        <v>23.340115000000001</v>
      </c>
      <c r="AR70" s="100">
        <v>34.519896000000003</v>
      </c>
      <c r="AS70" s="128"/>
      <c r="AT70" s="121">
        <v>1963</v>
      </c>
      <c r="AU70" s="100">
        <v>0</v>
      </c>
      <c r="AV70" s="100">
        <v>0</v>
      </c>
      <c r="AW70" s="100">
        <v>0</v>
      </c>
      <c r="AX70" s="100">
        <v>0</v>
      </c>
      <c r="AY70" s="100">
        <v>0.13599890000000001</v>
      </c>
      <c r="AZ70" s="100">
        <v>1.0330579</v>
      </c>
      <c r="BA70" s="100">
        <v>1.2708273999999999</v>
      </c>
      <c r="BB70" s="100">
        <v>3.9164490999999999</v>
      </c>
      <c r="BC70" s="100">
        <v>7.0132013000000004</v>
      </c>
      <c r="BD70" s="100">
        <v>8.5300837999999999</v>
      </c>
      <c r="BE70" s="100">
        <v>16.878342</v>
      </c>
      <c r="BF70" s="100">
        <v>22.869864</v>
      </c>
      <c r="BG70" s="100">
        <v>38.780487999999998</v>
      </c>
      <c r="BH70" s="100">
        <v>82.252358000000001</v>
      </c>
      <c r="BI70" s="100">
        <v>128.82096000000001</v>
      </c>
      <c r="BJ70" s="100">
        <v>230.59743</v>
      </c>
      <c r="BK70" s="100">
        <v>380.84875</v>
      </c>
      <c r="BL70" s="100">
        <v>656.25</v>
      </c>
      <c r="BM70" s="100">
        <v>20.519120999999998</v>
      </c>
      <c r="BN70" s="100">
        <v>34.311802999999998</v>
      </c>
      <c r="BO70" s="128"/>
      <c r="BP70" s="121">
        <v>1963</v>
      </c>
    </row>
    <row r="71" spans="1:68">
      <c r="A71" s="128"/>
      <c r="B71" s="121">
        <v>1964</v>
      </c>
      <c r="C71" s="100">
        <v>0</v>
      </c>
      <c r="D71" s="100">
        <v>0</v>
      </c>
      <c r="E71" s="100">
        <v>0</v>
      </c>
      <c r="F71" s="100">
        <v>0.2002804</v>
      </c>
      <c r="G71" s="100">
        <v>0</v>
      </c>
      <c r="H71" s="100">
        <v>0.27800950000000002</v>
      </c>
      <c r="I71" s="100">
        <v>0.55172410000000005</v>
      </c>
      <c r="J71" s="100">
        <v>3.7660054999999999</v>
      </c>
      <c r="K71" s="100">
        <v>5.9927045000000003</v>
      </c>
      <c r="L71" s="100">
        <v>11.332312</v>
      </c>
      <c r="M71" s="100">
        <v>19.657578000000001</v>
      </c>
      <c r="N71" s="100">
        <v>33.282325999999998</v>
      </c>
      <c r="O71" s="100">
        <v>47.665847999999997</v>
      </c>
      <c r="P71" s="100">
        <v>68.582626000000005</v>
      </c>
      <c r="Q71" s="100">
        <v>147.48508000000001</v>
      </c>
      <c r="R71" s="100">
        <v>213.63041000000001</v>
      </c>
      <c r="S71" s="100">
        <v>419.44443999999999</v>
      </c>
      <c r="T71" s="100">
        <v>605.88234999999997</v>
      </c>
      <c r="U71" s="100">
        <v>18.197388</v>
      </c>
      <c r="V71" s="100">
        <v>35.065171999999997</v>
      </c>
      <c r="W71" s="128"/>
      <c r="X71" s="121">
        <v>1964</v>
      </c>
      <c r="Y71" s="100">
        <v>0</v>
      </c>
      <c r="Z71" s="100">
        <v>0</v>
      </c>
      <c r="AA71" s="100">
        <v>0</v>
      </c>
      <c r="AB71" s="100">
        <v>0</v>
      </c>
      <c r="AC71" s="100">
        <v>0.53149080000000004</v>
      </c>
      <c r="AD71" s="100">
        <v>0.58806230000000004</v>
      </c>
      <c r="AE71" s="100">
        <v>1.7958695</v>
      </c>
      <c r="AF71" s="100">
        <v>2.7070926000000002</v>
      </c>
      <c r="AG71" s="100">
        <v>7.3389508000000001</v>
      </c>
      <c r="AH71" s="100">
        <v>13.3292</v>
      </c>
      <c r="AI71" s="100">
        <v>11.900826</v>
      </c>
      <c r="AJ71" s="100">
        <v>16.840416999999999</v>
      </c>
      <c r="AK71" s="100">
        <v>29.577465</v>
      </c>
      <c r="AL71" s="100">
        <v>58.324496000000003</v>
      </c>
      <c r="AM71" s="100">
        <v>125.07896</v>
      </c>
      <c r="AN71" s="100">
        <v>237.01003</v>
      </c>
      <c r="AO71" s="100">
        <v>446.33731</v>
      </c>
      <c r="AP71" s="100">
        <v>658.61027000000001</v>
      </c>
      <c r="AQ71" s="100">
        <v>23.203538999999999</v>
      </c>
      <c r="AR71" s="100">
        <v>33.929851999999997</v>
      </c>
      <c r="AS71" s="128"/>
      <c r="AT71" s="121">
        <v>1964</v>
      </c>
      <c r="AU71" s="100">
        <v>0</v>
      </c>
      <c r="AV71" s="100">
        <v>0</v>
      </c>
      <c r="AW71" s="100">
        <v>0</v>
      </c>
      <c r="AX71" s="100">
        <v>0.1027327</v>
      </c>
      <c r="AY71" s="100">
        <v>0.25846469999999999</v>
      </c>
      <c r="AZ71" s="100">
        <v>0.42869390000000002</v>
      </c>
      <c r="BA71" s="100">
        <v>1.1484353</v>
      </c>
      <c r="BB71" s="100">
        <v>3.2564804000000001</v>
      </c>
      <c r="BC71" s="100">
        <v>6.6515896999999997</v>
      </c>
      <c r="BD71" s="100">
        <v>12.324757</v>
      </c>
      <c r="BE71" s="100">
        <v>15.860172</v>
      </c>
      <c r="BF71" s="100">
        <v>25.254503</v>
      </c>
      <c r="BG71" s="100">
        <v>38.415365999999999</v>
      </c>
      <c r="BH71" s="100">
        <v>62.920690999999998</v>
      </c>
      <c r="BI71" s="100">
        <v>134.61537999999999</v>
      </c>
      <c r="BJ71" s="100">
        <v>227.41935000000001</v>
      </c>
      <c r="BK71" s="100">
        <v>436.11403999999999</v>
      </c>
      <c r="BL71" s="100">
        <v>640.71856000000002</v>
      </c>
      <c r="BM71" s="100">
        <v>20.680478000000001</v>
      </c>
      <c r="BN71" s="100">
        <v>34.654896000000001</v>
      </c>
      <c r="BO71" s="128"/>
      <c r="BP71" s="121">
        <v>1964</v>
      </c>
    </row>
    <row r="72" spans="1:68">
      <c r="A72" s="128"/>
      <c r="B72" s="121">
        <v>1965</v>
      </c>
      <c r="C72" s="100">
        <v>0</v>
      </c>
      <c r="D72" s="100">
        <v>0</v>
      </c>
      <c r="E72" s="100">
        <v>0</v>
      </c>
      <c r="F72" s="100">
        <v>0</v>
      </c>
      <c r="G72" s="100">
        <v>0.71428570000000002</v>
      </c>
      <c r="H72" s="100">
        <v>1.076716</v>
      </c>
      <c r="I72" s="100">
        <v>1.6787913000000001</v>
      </c>
      <c r="J72" s="100">
        <v>3.0135610000000002</v>
      </c>
      <c r="K72" s="100">
        <v>6.6140930999999998</v>
      </c>
      <c r="L72" s="100">
        <v>10.638298000000001</v>
      </c>
      <c r="M72" s="100">
        <v>21.461897</v>
      </c>
      <c r="N72" s="100">
        <v>25.669643000000001</v>
      </c>
      <c r="O72" s="100">
        <v>46.411482999999997</v>
      </c>
      <c r="P72" s="100">
        <v>78.730159</v>
      </c>
      <c r="Q72" s="100">
        <v>122.18371</v>
      </c>
      <c r="R72" s="100">
        <v>202.04604</v>
      </c>
      <c r="S72" s="100">
        <v>300</v>
      </c>
      <c r="T72" s="100">
        <v>448.27586000000002</v>
      </c>
      <c r="U72" s="100">
        <v>16.326888</v>
      </c>
      <c r="V72" s="100">
        <v>29.886132</v>
      </c>
      <c r="W72" s="128"/>
      <c r="X72" s="121">
        <v>1965</v>
      </c>
      <c r="Y72" s="100">
        <v>0</v>
      </c>
      <c r="Z72" s="100">
        <v>0</v>
      </c>
      <c r="AA72" s="100">
        <v>0</v>
      </c>
      <c r="AB72" s="100">
        <v>0</v>
      </c>
      <c r="AC72" s="100">
        <v>0.50276520000000002</v>
      </c>
      <c r="AD72" s="100">
        <v>0.2855511</v>
      </c>
      <c r="AE72" s="100">
        <v>0.602047</v>
      </c>
      <c r="AF72" s="100">
        <v>3.540305</v>
      </c>
      <c r="AG72" s="100">
        <v>3.4528552000000001</v>
      </c>
      <c r="AH72" s="100">
        <v>10.815822000000001</v>
      </c>
      <c r="AI72" s="100">
        <v>12.136698000000001</v>
      </c>
      <c r="AJ72" s="100">
        <v>18.273717000000001</v>
      </c>
      <c r="AK72" s="100">
        <v>32.048304999999999</v>
      </c>
      <c r="AL72" s="100">
        <v>49.034950000000002</v>
      </c>
      <c r="AM72" s="100">
        <v>105</v>
      </c>
      <c r="AN72" s="100">
        <v>217.69911999999999</v>
      </c>
      <c r="AO72" s="100">
        <v>397.70866999999998</v>
      </c>
      <c r="AP72" s="100">
        <v>631.42857000000004</v>
      </c>
      <c r="AQ72" s="100">
        <v>21.185838</v>
      </c>
      <c r="AR72" s="100">
        <v>30.901150999999999</v>
      </c>
      <c r="AS72" s="128"/>
      <c r="AT72" s="121">
        <v>1965</v>
      </c>
      <c r="AU72" s="100">
        <v>0</v>
      </c>
      <c r="AV72" s="100">
        <v>0</v>
      </c>
      <c r="AW72" s="100">
        <v>0</v>
      </c>
      <c r="AX72" s="100">
        <v>0</v>
      </c>
      <c r="AY72" s="100">
        <v>0.61139639999999995</v>
      </c>
      <c r="AZ72" s="100">
        <v>0.6928086</v>
      </c>
      <c r="BA72" s="100">
        <v>1.1600927999999999</v>
      </c>
      <c r="BB72" s="100">
        <v>3.2662659999999999</v>
      </c>
      <c r="BC72" s="100">
        <v>5.0675676000000003</v>
      </c>
      <c r="BD72" s="100">
        <v>10.726324999999999</v>
      </c>
      <c r="BE72" s="100">
        <v>16.861014999999998</v>
      </c>
      <c r="BF72" s="100">
        <v>22.053232000000001</v>
      </c>
      <c r="BG72" s="100">
        <v>39.123261999999997</v>
      </c>
      <c r="BH72" s="100">
        <v>62.428407999999997</v>
      </c>
      <c r="BI72" s="100">
        <v>112.20044</v>
      </c>
      <c r="BJ72" s="100">
        <v>211.29706999999999</v>
      </c>
      <c r="BK72" s="100">
        <v>360.85626999999999</v>
      </c>
      <c r="BL72" s="100">
        <v>570.61068999999998</v>
      </c>
      <c r="BM72" s="100">
        <v>18.737490000000001</v>
      </c>
      <c r="BN72" s="100">
        <v>30.967269999999999</v>
      </c>
      <c r="BO72" s="128"/>
      <c r="BP72" s="121">
        <v>1965</v>
      </c>
    </row>
    <row r="73" spans="1:68">
      <c r="A73" s="128"/>
      <c r="B73" s="121">
        <v>1966</v>
      </c>
      <c r="C73" s="100">
        <v>0</v>
      </c>
      <c r="D73" s="100">
        <v>0</v>
      </c>
      <c r="E73" s="100">
        <v>0.1793603</v>
      </c>
      <c r="F73" s="100">
        <v>0</v>
      </c>
      <c r="G73" s="100">
        <v>0.22700290000000001</v>
      </c>
      <c r="H73" s="100">
        <v>0.52020880000000003</v>
      </c>
      <c r="I73" s="100">
        <v>0.84029609999999999</v>
      </c>
      <c r="J73" s="100">
        <v>2.0134498000000001</v>
      </c>
      <c r="K73" s="100">
        <v>5.2774162000000002</v>
      </c>
      <c r="L73" s="100">
        <v>11.391152</v>
      </c>
      <c r="M73" s="100">
        <v>19.085203</v>
      </c>
      <c r="N73" s="100">
        <v>28.575251999999999</v>
      </c>
      <c r="O73" s="100">
        <v>40.333049000000003</v>
      </c>
      <c r="P73" s="100">
        <v>71.111001000000002</v>
      </c>
      <c r="Q73" s="100">
        <v>132.71803</v>
      </c>
      <c r="R73" s="100">
        <v>209.29733999999999</v>
      </c>
      <c r="S73" s="100">
        <v>283.44819000000001</v>
      </c>
      <c r="T73" s="100">
        <v>474.56869999999998</v>
      </c>
      <c r="U73" s="100">
        <v>15.937447000000001</v>
      </c>
      <c r="V73" s="100">
        <v>29.720935999999998</v>
      </c>
      <c r="W73" s="128"/>
      <c r="X73" s="121">
        <v>1966</v>
      </c>
      <c r="Y73" s="100">
        <v>0</v>
      </c>
      <c r="Z73" s="100">
        <v>0</v>
      </c>
      <c r="AA73" s="100">
        <v>0</v>
      </c>
      <c r="AB73" s="100">
        <v>0</v>
      </c>
      <c r="AC73" s="100">
        <v>0.238871</v>
      </c>
      <c r="AD73" s="100">
        <v>0.82800189999999996</v>
      </c>
      <c r="AE73" s="100">
        <v>2.4010685</v>
      </c>
      <c r="AF73" s="100">
        <v>1.9050107000000001</v>
      </c>
      <c r="AG73" s="100">
        <v>3.434574</v>
      </c>
      <c r="AH73" s="100">
        <v>8.0457474999999992</v>
      </c>
      <c r="AI73" s="100">
        <v>11.264996999999999</v>
      </c>
      <c r="AJ73" s="100">
        <v>22.454418</v>
      </c>
      <c r="AK73" s="100">
        <v>35.163510000000002</v>
      </c>
      <c r="AL73" s="100">
        <v>60.253993999999999</v>
      </c>
      <c r="AM73" s="100">
        <v>122.13778000000001</v>
      </c>
      <c r="AN73" s="100">
        <v>201.54028</v>
      </c>
      <c r="AO73" s="100">
        <v>348.21890999999999</v>
      </c>
      <c r="AP73" s="100">
        <v>557.64598000000001</v>
      </c>
      <c r="AQ73" s="100">
        <v>21.014569999999999</v>
      </c>
      <c r="AR73" s="100">
        <v>29.704716000000001</v>
      </c>
      <c r="AS73" s="128"/>
      <c r="AT73" s="121">
        <v>1966</v>
      </c>
      <c r="AU73" s="100">
        <v>0</v>
      </c>
      <c r="AV73" s="100">
        <v>0</v>
      </c>
      <c r="AW73" s="100">
        <v>9.1767699999999994E-2</v>
      </c>
      <c r="AX73" s="100">
        <v>0</v>
      </c>
      <c r="AY73" s="100">
        <v>0.23278579999999999</v>
      </c>
      <c r="AZ73" s="100">
        <v>0.66954210000000003</v>
      </c>
      <c r="BA73" s="100">
        <v>1.5937363</v>
      </c>
      <c r="BB73" s="100">
        <v>1.9613484000000001</v>
      </c>
      <c r="BC73" s="100">
        <v>4.3790392999999996</v>
      </c>
      <c r="BD73" s="100">
        <v>9.7352024999999998</v>
      </c>
      <c r="BE73" s="100">
        <v>15.207167</v>
      </c>
      <c r="BF73" s="100">
        <v>25.566932999999999</v>
      </c>
      <c r="BG73" s="100">
        <v>37.728816999999999</v>
      </c>
      <c r="BH73" s="100">
        <v>65.187399999999997</v>
      </c>
      <c r="BI73" s="100">
        <v>126.53482</v>
      </c>
      <c r="BJ73" s="100">
        <v>204.6806</v>
      </c>
      <c r="BK73" s="100">
        <v>323.84940999999998</v>
      </c>
      <c r="BL73" s="100">
        <v>530.51849000000004</v>
      </c>
      <c r="BM73" s="100">
        <v>18.457695000000001</v>
      </c>
      <c r="BN73" s="100">
        <v>29.984368</v>
      </c>
      <c r="BO73" s="128"/>
      <c r="BP73" s="121">
        <v>1966</v>
      </c>
    </row>
    <row r="74" spans="1:68">
      <c r="A74" s="128"/>
      <c r="B74" s="121">
        <v>1967</v>
      </c>
      <c r="C74" s="100">
        <v>0</v>
      </c>
      <c r="D74" s="100">
        <v>0</v>
      </c>
      <c r="E74" s="100">
        <v>0</v>
      </c>
      <c r="F74" s="100">
        <v>0</v>
      </c>
      <c r="G74" s="100">
        <v>0</v>
      </c>
      <c r="H74" s="100">
        <v>0.25063790000000002</v>
      </c>
      <c r="I74" s="100">
        <v>1.0983308000000001</v>
      </c>
      <c r="J74" s="100">
        <v>2.5463110000000002</v>
      </c>
      <c r="K74" s="100">
        <v>4.0045852999999996</v>
      </c>
      <c r="L74" s="100">
        <v>9.0111907999999996</v>
      </c>
      <c r="M74" s="100">
        <v>18.806785999999999</v>
      </c>
      <c r="N74" s="100">
        <v>30.452718999999998</v>
      </c>
      <c r="O74" s="100">
        <v>45.503489000000002</v>
      </c>
      <c r="P74" s="100">
        <v>67.708081000000007</v>
      </c>
      <c r="Q74" s="100">
        <v>122.79984</v>
      </c>
      <c r="R74" s="100">
        <v>181.66556</v>
      </c>
      <c r="S74" s="100">
        <v>281.25475</v>
      </c>
      <c r="T74" s="100">
        <v>458.49025999999998</v>
      </c>
      <c r="U74" s="100">
        <v>15.220594999999999</v>
      </c>
      <c r="V74" s="100">
        <v>28.326443000000001</v>
      </c>
      <c r="W74" s="128"/>
      <c r="X74" s="121">
        <v>1967</v>
      </c>
      <c r="Y74" s="100">
        <v>0</v>
      </c>
      <c r="Z74" s="100">
        <v>0</v>
      </c>
      <c r="AA74" s="100">
        <v>0</v>
      </c>
      <c r="AB74" s="100">
        <v>0</v>
      </c>
      <c r="AC74" s="100">
        <v>0</v>
      </c>
      <c r="AD74" s="100">
        <v>0.53479220000000005</v>
      </c>
      <c r="AE74" s="100">
        <v>0.876135</v>
      </c>
      <c r="AF74" s="100">
        <v>1.3776002000000001</v>
      </c>
      <c r="AG74" s="100">
        <v>3.4334855000000002</v>
      </c>
      <c r="AH74" s="100">
        <v>10.701807000000001</v>
      </c>
      <c r="AI74" s="100">
        <v>9.9612134999999995</v>
      </c>
      <c r="AJ74" s="100">
        <v>19.177398</v>
      </c>
      <c r="AK74" s="100">
        <v>32.502949999999998</v>
      </c>
      <c r="AL74" s="100">
        <v>43.4527</v>
      </c>
      <c r="AM74" s="100">
        <v>100.77903000000001</v>
      </c>
      <c r="AN74" s="100">
        <v>160.09205</v>
      </c>
      <c r="AO74" s="100">
        <v>341.33798000000002</v>
      </c>
      <c r="AP74" s="100">
        <v>524.04277000000002</v>
      </c>
      <c r="AQ74" s="100">
        <v>18.499061000000001</v>
      </c>
      <c r="AR74" s="100">
        <v>26.349202999999999</v>
      </c>
      <c r="AS74" s="128"/>
      <c r="AT74" s="121">
        <v>1967</v>
      </c>
      <c r="AU74" s="100">
        <v>0</v>
      </c>
      <c r="AV74" s="100">
        <v>0</v>
      </c>
      <c r="AW74" s="100">
        <v>0</v>
      </c>
      <c r="AX74" s="100">
        <v>0</v>
      </c>
      <c r="AY74" s="100">
        <v>0</v>
      </c>
      <c r="AZ74" s="100">
        <v>0.38811889999999999</v>
      </c>
      <c r="BA74" s="100">
        <v>0.99065669999999995</v>
      </c>
      <c r="BB74" s="100">
        <v>1.9849802999999999</v>
      </c>
      <c r="BC74" s="100">
        <v>3.7267112999999998</v>
      </c>
      <c r="BD74" s="100">
        <v>9.8451880000000003</v>
      </c>
      <c r="BE74" s="100">
        <v>14.405271000000001</v>
      </c>
      <c r="BF74" s="100">
        <v>24.875978</v>
      </c>
      <c r="BG74" s="100">
        <v>38.964877999999999</v>
      </c>
      <c r="BH74" s="100">
        <v>54.565950999999998</v>
      </c>
      <c r="BI74" s="100">
        <v>109.92149999999999</v>
      </c>
      <c r="BJ74" s="100">
        <v>168.71258</v>
      </c>
      <c r="BK74" s="100">
        <v>318.96120999999999</v>
      </c>
      <c r="BL74" s="100">
        <v>502.70893999999998</v>
      </c>
      <c r="BM74" s="100">
        <v>16.848773999999999</v>
      </c>
      <c r="BN74" s="100">
        <v>27.473882</v>
      </c>
      <c r="BO74" s="128"/>
      <c r="BP74" s="121">
        <v>1967</v>
      </c>
    </row>
    <row r="75" spans="1:68">
      <c r="A75" s="128"/>
      <c r="B75" s="122">
        <v>1968</v>
      </c>
      <c r="C75" s="100">
        <v>0</v>
      </c>
      <c r="D75" s="100">
        <v>0</v>
      </c>
      <c r="E75" s="100">
        <v>0</v>
      </c>
      <c r="F75" s="100">
        <v>0</v>
      </c>
      <c r="G75" s="100">
        <v>0</v>
      </c>
      <c r="H75" s="100">
        <v>0.2426749</v>
      </c>
      <c r="I75" s="100">
        <v>1.0724781000000001</v>
      </c>
      <c r="J75" s="100">
        <v>3.369246</v>
      </c>
      <c r="K75" s="100">
        <v>6.1885171000000003</v>
      </c>
      <c r="L75" s="100">
        <v>8.1113087999999998</v>
      </c>
      <c r="M75" s="100">
        <v>12.493323999999999</v>
      </c>
      <c r="N75" s="100">
        <v>26.351558000000001</v>
      </c>
      <c r="O75" s="100">
        <v>34.134023999999997</v>
      </c>
      <c r="P75" s="100">
        <v>63.950733999999997</v>
      </c>
      <c r="Q75" s="100">
        <v>95.883073999999993</v>
      </c>
      <c r="R75" s="100">
        <v>167.66043999999999</v>
      </c>
      <c r="S75" s="100">
        <v>261.01380999999998</v>
      </c>
      <c r="T75" s="100">
        <v>361.57582000000002</v>
      </c>
      <c r="U75" s="100">
        <v>13.138658</v>
      </c>
      <c r="V75" s="100">
        <v>24.312916000000001</v>
      </c>
      <c r="W75" s="128"/>
      <c r="X75" s="122">
        <v>1968</v>
      </c>
      <c r="Y75" s="100">
        <v>0</v>
      </c>
      <c r="Z75" s="100">
        <v>0</v>
      </c>
      <c r="AA75" s="100">
        <v>0</v>
      </c>
      <c r="AB75" s="100">
        <v>0</v>
      </c>
      <c r="AC75" s="100">
        <v>0</v>
      </c>
      <c r="AD75" s="100">
        <v>0.259718</v>
      </c>
      <c r="AE75" s="100">
        <v>1.4220584000000001</v>
      </c>
      <c r="AF75" s="100">
        <v>3.6311531000000001</v>
      </c>
      <c r="AG75" s="100">
        <v>5.0109053000000001</v>
      </c>
      <c r="AH75" s="100">
        <v>6.4167661999999996</v>
      </c>
      <c r="AI75" s="100">
        <v>8.4500165999999997</v>
      </c>
      <c r="AJ75" s="100">
        <v>15.481237999999999</v>
      </c>
      <c r="AK75" s="100">
        <v>23.222709999999999</v>
      </c>
      <c r="AL75" s="100">
        <v>46.139961</v>
      </c>
      <c r="AM75" s="100">
        <v>90.501638</v>
      </c>
      <c r="AN75" s="100">
        <v>171.58318</v>
      </c>
      <c r="AO75" s="100">
        <v>342.98997000000003</v>
      </c>
      <c r="AP75" s="100">
        <v>506.66597999999999</v>
      </c>
      <c r="AQ75" s="100">
        <v>17.970295</v>
      </c>
      <c r="AR75" s="100">
        <v>25.532371000000001</v>
      </c>
      <c r="AS75" s="128"/>
      <c r="AT75" s="122">
        <v>1968</v>
      </c>
      <c r="AU75" s="100">
        <v>0</v>
      </c>
      <c r="AV75" s="100">
        <v>0</v>
      </c>
      <c r="AW75" s="100">
        <v>0</v>
      </c>
      <c r="AX75" s="100">
        <v>0</v>
      </c>
      <c r="AY75" s="100">
        <v>0</v>
      </c>
      <c r="AZ75" s="100">
        <v>0.2509073</v>
      </c>
      <c r="BA75" s="100">
        <v>1.2421142999999999</v>
      </c>
      <c r="BB75" s="100">
        <v>3.4953002</v>
      </c>
      <c r="BC75" s="100">
        <v>5.6183576999999998</v>
      </c>
      <c r="BD75" s="100">
        <v>7.2773208</v>
      </c>
      <c r="BE75" s="100">
        <v>10.473708999999999</v>
      </c>
      <c r="BF75" s="100">
        <v>20.956195999999998</v>
      </c>
      <c r="BG75" s="100">
        <v>28.630797000000001</v>
      </c>
      <c r="BH75" s="100">
        <v>54.355842000000003</v>
      </c>
      <c r="BI75" s="100">
        <v>92.741037000000006</v>
      </c>
      <c r="BJ75" s="100">
        <v>170.03156000000001</v>
      </c>
      <c r="BK75" s="100">
        <v>312.86419000000001</v>
      </c>
      <c r="BL75" s="100">
        <v>459.99757</v>
      </c>
      <c r="BM75" s="100">
        <v>15.538819</v>
      </c>
      <c r="BN75" s="100">
        <v>25.434491999999999</v>
      </c>
      <c r="BO75" s="128"/>
      <c r="BP75" s="122">
        <v>1968</v>
      </c>
    </row>
    <row r="76" spans="1:68">
      <c r="A76" s="128"/>
      <c r="B76" s="122">
        <v>1969</v>
      </c>
      <c r="C76" s="100">
        <v>0</v>
      </c>
      <c r="D76" s="100">
        <v>0</v>
      </c>
      <c r="E76" s="100">
        <v>0</v>
      </c>
      <c r="F76" s="100">
        <v>0</v>
      </c>
      <c r="G76" s="100">
        <v>0.37721189999999999</v>
      </c>
      <c r="H76" s="100">
        <v>0.91970730000000001</v>
      </c>
      <c r="I76" s="100">
        <v>0.25907409999999997</v>
      </c>
      <c r="J76" s="100">
        <v>1.0485230000000001</v>
      </c>
      <c r="K76" s="100">
        <v>5.3835668999999999</v>
      </c>
      <c r="L76" s="100">
        <v>8.5934814999999993</v>
      </c>
      <c r="M76" s="100">
        <v>11.718206</v>
      </c>
      <c r="N76" s="100">
        <v>24.43403</v>
      </c>
      <c r="O76" s="100">
        <v>37.104326999999998</v>
      </c>
      <c r="P76" s="100">
        <v>56.776147000000002</v>
      </c>
      <c r="Q76" s="100">
        <v>92.860889</v>
      </c>
      <c r="R76" s="100">
        <v>152.23448999999999</v>
      </c>
      <c r="S76" s="100">
        <v>198.97668999999999</v>
      </c>
      <c r="T76" s="100">
        <v>412.72025000000002</v>
      </c>
      <c r="U76" s="100">
        <v>12.139008</v>
      </c>
      <c r="V76" s="100">
        <v>22.973813</v>
      </c>
      <c r="W76" s="128"/>
      <c r="X76" s="122">
        <v>1969</v>
      </c>
      <c r="Y76" s="100">
        <v>0</v>
      </c>
      <c r="Z76" s="100">
        <v>0</v>
      </c>
      <c r="AA76" s="100">
        <v>0</v>
      </c>
      <c r="AB76" s="100">
        <v>0.1877539</v>
      </c>
      <c r="AC76" s="100">
        <v>0</v>
      </c>
      <c r="AD76" s="100">
        <v>1.2333619</v>
      </c>
      <c r="AE76" s="100">
        <v>0.5471821</v>
      </c>
      <c r="AF76" s="100">
        <v>3.3799579999999998</v>
      </c>
      <c r="AG76" s="100">
        <v>4.7201352999999999</v>
      </c>
      <c r="AH76" s="100">
        <v>6.2197632</v>
      </c>
      <c r="AI76" s="100">
        <v>7.5960904999999999</v>
      </c>
      <c r="AJ76" s="100">
        <v>14.637102000000001</v>
      </c>
      <c r="AK76" s="100">
        <v>27.341532999999998</v>
      </c>
      <c r="AL76" s="100">
        <v>52.067166999999998</v>
      </c>
      <c r="AM76" s="100">
        <v>77.212445000000002</v>
      </c>
      <c r="AN76" s="100">
        <v>149.23536999999999</v>
      </c>
      <c r="AO76" s="100">
        <v>235.18473</v>
      </c>
      <c r="AP76" s="100">
        <v>413.05043000000001</v>
      </c>
      <c r="AQ76" s="100">
        <v>15.510052</v>
      </c>
      <c r="AR76" s="100">
        <v>21.629666</v>
      </c>
      <c r="AS76" s="128"/>
      <c r="AT76" s="122">
        <v>1969</v>
      </c>
      <c r="AU76" s="100">
        <v>0</v>
      </c>
      <c r="AV76" s="100">
        <v>0</v>
      </c>
      <c r="AW76" s="100">
        <v>0</v>
      </c>
      <c r="AX76" s="100">
        <v>9.2042499999999999E-2</v>
      </c>
      <c r="AY76" s="100">
        <v>0.19320699999999999</v>
      </c>
      <c r="AZ76" s="100">
        <v>1.0710244</v>
      </c>
      <c r="BA76" s="100">
        <v>0.3992021</v>
      </c>
      <c r="BB76" s="100">
        <v>2.1723694</v>
      </c>
      <c r="BC76" s="100">
        <v>5.0633168</v>
      </c>
      <c r="BD76" s="100">
        <v>7.4290164000000001</v>
      </c>
      <c r="BE76" s="100">
        <v>9.6564824999999992</v>
      </c>
      <c r="BF76" s="100">
        <v>19.543033000000001</v>
      </c>
      <c r="BG76" s="100">
        <v>32.151975999999998</v>
      </c>
      <c r="BH76" s="100">
        <v>54.261969999999998</v>
      </c>
      <c r="BI76" s="100">
        <v>83.754502000000002</v>
      </c>
      <c r="BJ76" s="100">
        <v>150.40082000000001</v>
      </c>
      <c r="BK76" s="100">
        <v>221.93324999999999</v>
      </c>
      <c r="BL76" s="100">
        <v>412.94567999999998</v>
      </c>
      <c r="BM76" s="100">
        <v>13.813896</v>
      </c>
      <c r="BN76" s="100">
        <v>22.324394000000002</v>
      </c>
      <c r="BO76" s="128"/>
      <c r="BP76" s="122">
        <v>1969</v>
      </c>
    </row>
    <row r="77" spans="1:68">
      <c r="A77" s="128"/>
      <c r="B77" s="122">
        <v>1970</v>
      </c>
      <c r="C77" s="100">
        <v>0</v>
      </c>
      <c r="D77" s="100">
        <v>0</v>
      </c>
      <c r="E77" s="100">
        <v>0</v>
      </c>
      <c r="F77" s="100">
        <v>0</v>
      </c>
      <c r="G77" s="100">
        <v>0</v>
      </c>
      <c r="H77" s="100">
        <v>0.65434029999999999</v>
      </c>
      <c r="I77" s="100">
        <v>1.2506535000000001</v>
      </c>
      <c r="J77" s="100">
        <v>2.3802031000000001</v>
      </c>
      <c r="K77" s="100">
        <v>3.9162892999999999</v>
      </c>
      <c r="L77" s="100">
        <v>6.1101352000000002</v>
      </c>
      <c r="M77" s="100">
        <v>16.342386000000001</v>
      </c>
      <c r="N77" s="100">
        <v>20.675006</v>
      </c>
      <c r="O77" s="100">
        <v>35.578549000000002</v>
      </c>
      <c r="P77" s="100">
        <v>56.087136999999998</v>
      </c>
      <c r="Q77" s="100">
        <v>88.932142999999996</v>
      </c>
      <c r="R77" s="100">
        <v>186.55985999999999</v>
      </c>
      <c r="S77" s="100">
        <v>248.79709</v>
      </c>
      <c r="T77" s="100">
        <v>335.83960000000002</v>
      </c>
      <c r="U77" s="100">
        <v>12.380846</v>
      </c>
      <c r="V77" s="100">
        <v>23.432348000000001</v>
      </c>
      <c r="W77" s="128"/>
      <c r="X77" s="122">
        <v>1970</v>
      </c>
      <c r="Y77" s="100">
        <v>0</v>
      </c>
      <c r="Z77" s="100">
        <v>0</v>
      </c>
      <c r="AA77" s="100">
        <v>0</v>
      </c>
      <c r="AB77" s="100">
        <v>0</v>
      </c>
      <c r="AC77" s="100">
        <v>0</v>
      </c>
      <c r="AD77" s="100">
        <v>0.46592129999999998</v>
      </c>
      <c r="AE77" s="100">
        <v>0.26480599999999999</v>
      </c>
      <c r="AF77" s="100">
        <v>3.6605900999999998</v>
      </c>
      <c r="AG77" s="100">
        <v>5.5414088000000001</v>
      </c>
      <c r="AH77" s="100">
        <v>5.8149831000000001</v>
      </c>
      <c r="AI77" s="100">
        <v>9.1352106000000006</v>
      </c>
      <c r="AJ77" s="100">
        <v>14.336296000000001</v>
      </c>
      <c r="AK77" s="100">
        <v>20.518432000000001</v>
      </c>
      <c r="AL77" s="100">
        <v>38.613287999999997</v>
      </c>
      <c r="AM77" s="100">
        <v>82.895995999999997</v>
      </c>
      <c r="AN77" s="100">
        <v>143.38202000000001</v>
      </c>
      <c r="AO77" s="100">
        <v>248.01983999999999</v>
      </c>
      <c r="AP77" s="100">
        <v>476.31159000000002</v>
      </c>
      <c r="AQ77" s="100">
        <v>15.509931999999999</v>
      </c>
      <c r="AR77" s="100">
        <v>22.033860000000001</v>
      </c>
      <c r="AS77" s="128"/>
      <c r="AT77" s="122">
        <v>1970</v>
      </c>
      <c r="AU77" s="100">
        <v>0</v>
      </c>
      <c r="AV77" s="100">
        <v>0</v>
      </c>
      <c r="AW77" s="100">
        <v>0</v>
      </c>
      <c r="AX77" s="100">
        <v>0</v>
      </c>
      <c r="AY77" s="100">
        <v>0</v>
      </c>
      <c r="AZ77" s="100">
        <v>0.56323179999999995</v>
      </c>
      <c r="BA77" s="100">
        <v>0.77177759999999995</v>
      </c>
      <c r="BB77" s="100">
        <v>3.0003286999999998</v>
      </c>
      <c r="BC77" s="100">
        <v>4.6983231999999999</v>
      </c>
      <c r="BD77" s="100">
        <v>5.9653258999999998</v>
      </c>
      <c r="BE77" s="100">
        <v>12.742982</v>
      </c>
      <c r="BF77" s="100">
        <v>17.505338999999999</v>
      </c>
      <c r="BG77" s="100">
        <v>27.899439000000001</v>
      </c>
      <c r="BH77" s="100">
        <v>46.805523000000001</v>
      </c>
      <c r="BI77" s="100">
        <v>85.435987999999995</v>
      </c>
      <c r="BJ77" s="100">
        <v>159.97994</v>
      </c>
      <c r="BK77" s="100">
        <v>248.30143000000001</v>
      </c>
      <c r="BL77" s="100">
        <v>431.96886000000001</v>
      </c>
      <c r="BM77" s="100">
        <v>13.935807</v>
      </c>
      <c r="BN77" s="100">
        <v>22.908224000000001</v>
      </c>
      <c r="BO77" s="128"/>
      <c r="BP77" s="122">
        <v>1970</v>
      </c>
    </row>
    <row r="78" spans="1:68">
      <c r="A78" s="128"/>
      <c r="B78" s="122">
        <v>1971</v>
      </c>
      <c r="C78" s="100">
        <v>0</v>
      </c>
      <c r="D78" s="100">
        <v>0</v>
      </c>
      <c r="E78" s="100">
        <v>0</v>
      </c>
      <c r="F78" s="100">
        <v>0</v>
      </c>
      <c r="G78" s="100">
        <v>0</v>
      </c>
      <c r="H78" s="100">
        <v>0.60297389999999995</v>
      </c>
      <c r="I78" s="100">
        <v>0.93935959999999996</v>
      </c>
      <c r="J78" s="100">
        <v>2.8298732000000002</v>
      </c>
      <c r="K78" s="100">
        <v>3.8463758000000001</v>
      </c>
      <c r="L78" s="100">
        <v>3.9256674999999999</v>
      </c>
      <c r="M78" s="100">
        <v>8.5477138999999998</v>
      </c>
      <c r="N78" s="100">
        <v>23.811931000000001</v>
      </c>
      <c r="O78" s="100">
        <v>26.889271999999998</v>
      </c>
      <c r="P78" s="100">
        <v>49.042614</v>
      </c>
      <c r="Q78" s="100">
        <v>62.182690999999998</v>
      </c>
      <c r="R78" s="100">
        <v>131.06327999999999</v>
      </c>
      <c r="S78" s="100">
        <v>223.64727999999999</v>
      </c>
      <c r="T78" s="100">
        <v>322.93299000000002</v>
      </c>
      <c r="U78" s="100">
        <v>10.033594000000001</v>
      </c>
      <c r="V78" s="100">
        <v>19.338379</v>
      </c>
      <c r="W78" s="128"/>
      <c r="X78" s="122">
        <v>1971</v>
      </c>
      <c r="Y78" s="100">
        <v>0</v>
      </c>
      <c r="Z78" s="100">
        <v>0</v>
      </c>
      <c r="AA78" s="100">
        <v>0</v>
      </c>
      <c r="AB78" s="100">
        <v>0</v>
      </c>
      <c r="AC78" s="100">
        <v>0</v>
      </c>
      <c r="AD78" s="100">
        <v>0</v>
      </c>
      <c r="AE78" s="100">
        <v>0.25116349999999998</v>
      </c>
      <c r="AF78" s="100">
        <v>1.9117848</v>
      </c>
      <c r="AG78" s="100">
        <v>4.3876628999999996</v>
      </c>
      <c r="AH78" s="100">
        <v>4.0997257999999999</v>
      </c>
      <c r="AI78" s="100">
        <v>10.347742999999999</v>
      </c>
      <c r="AJ78" s="100">
        <v>11.615639</v>
      </c>
      <c r="AK78" s="100">
        <v>27.336421000000001</v>
      </c>
      <c r="AL78" s="100">
        <v>27.698184999999999</v>
      </c>
      <c r="AM78" s="100">
        <v>65.138622999999995</v>
      </c>
      <c r="AN78" s="100">
        <v>161.48021</v>
      </c>
      <c r="AO78" s="100">
        <v>261.30396000000002</v>
      </c>
      <c r="AP78" s="100">
        <v>453.42576000000003</v>
      </c>
      <c r="AQ78" s="100">
        <v>14.924618000000001</v>
      </c>
      <c r="AR78" s="100">
        <v>21.314920000000001</v>
      </c>
      <c r="AS78" s="128"/>
      <c r="AT78" s="122">
        <v>1971</v>
      </c>
      <c r="AU78" s="100">
        <v>0</v>
      </c>
      <c r="AV78" s="100">
        <v>0</v>
      </c>
      <c r="AW78" s="100">
        <v>0</v>
      </c>
      <c r="AX78" s="100">
        <v>0</v>
      </c>
      <c r="AY78" s="100">
        <v>0</v>
      </c>
      <c r="AZ78" s="100">
        <v>0.31172260000000002</v>
      </c>
      <c r="BA78" s="100">
        <v>0.60681890000000005</v>
      </c>
      <c r="BB78" s="100">
        <v>2.3845480999999999</v>
      </c>
      <c r="BC78" s="100">
        <v>4.1074099999999998</v>
      </c>
      <c r="BD78" s="100">
        <v>4.0108091000000003</v>
      </c>
      <c r="BE78" s="100">
        <v>9.4463550000000005</v>
      </c>
      <c r="BF78" s="100">
        <v>17.680568999999998</v>
      </c>
      <c r="BG78" s="100">
        <v>27.120588000000001</v>
      </c>
      <c r="BH78" s="100">
        <v>37.841670999999998</v>
      </c>
      <c r="BI78" s="100">
        <v>63.88259</v>
      </c>
      <c r="BJ78" s="100">
        <v>149.84989999999999</v>
      </c>
      <c r="BK78" s="100">
        <v>247.76641000000001</v>
      </c>
      <c r="BL78" s="100">
        <v>412.37112999999999</v>
      </c>
      <c r="BM78" s="100">
        <v>12.466265999999999</v>
      </c>
      <c r="BN78" s="100">
        <v>20.831872000000001</v>
      </c>
      <c r="BO78" s="128"/>
      <c r="BP78" s="122">
        <v>1971</v>
      </c>
    </row>
    <row r="79" spans="1:68">
      <c r="A79" s="128"/>
      <c r="B79" s="122">
        <v>1972</v>
      </c>
      <c r="C79" s="100">
        <v>0.1526902</v>
      </c>
      <c r="D79" s="100">
        <v>0</v>
      </c>
      <c r="E79" s="100">
        <v>0</v>
      </c>
      <c r="F79" s="100">
        <v>0</v>
      </c>
      <c r="G79" s="100">
        <v>0.17397109999999999</v>
      </c>
      <c r="H79" s="100">
        <v>0</v>
      </c>
      <c r="I79" s="100">
        <v>1.1350119000000001</v>
      </c>
      <c r="J79" s="100">
        <v>1.0172759</v>
      </c>
      <c r="K79" s="100">
        <v>2.4216593</v>
      </c>
      <c r="L79" s="100">
        <v>5.3947088000000001</v>
      </c>
      <c r="M79" s="100">
        <v>11.911987</v>
      </c>
      <c r="N79" s="100">
        <v>18.134128</v>
      </c>
      <c r="O79" s="100">
        <v>25.712448999999999</v>
      </c>
      <c r="P79" s="100">
        <v>48.216996999999999</v>
      </c>
      <c r="Q79" s="100">
        <v>79.620852999999997</v>
      </c>
      <c r="R79" s="100">
        <v>141.65036000000001</v>
      </c>
      <c r="S79" s="100">
        <v>202.67988</v>
      </c>
      <c r="T79" s="100">
        <v>304.99076000000002</v>
      </c>
      <c r="U79" s="100">
        <v>10.052125999999999</v>
      </c>
      <c r="V79" s="100">
        <v>19.29271</v>
      </c>
      <c r="W79" s="128"/>
      <c r="X79" s="122">
        <v>1972</v>
      </c>
      <c r="Y79" s="100">
        <v>0</v>
      </c>
      <c r="Z79" s="100">
        <v>0</v>
      </c>
      <c r="AA79" s="100">
        <v>0</v>
      </c>
      <c r="AB79" s="100">
        <v>0</v>
      </c>
      <c r="AC79" s="100">
        <v>0</v>
      </c>
      <c r="AD79" s="100">
        <v>0</v>
      </c>
      <c r="AE79" s="100">
        <v>0.73024330000000004</v>
      </c>
      <c r="AF79" s="100">
        <v>3.4990068000000001</v>
      </c>
      <c r="AG79" s="100">
        <v>4.1734812000000003</v>
      </c>
      <c r="AH79" s="100">
        <v>3.8528419999999999</v>
      </c>
      <c r="AI79" s="100">
        <v>6.8673653999999997</v>
      </c>
      <c r="AJ79" s="100">
        <v>4.4455593999999996</v>
      </c>
      <c r="AK79" s="100">
        <v>16.776993999999998</v>
      </c>
      <c r="AL79" s="100">
        <v>34.099811000000003</v>
      </c>
      <c r="AM79" s="100">
        <v>64.133030000000005</v>
      </c>
      <c r="AN79" s="100">
        <v>128.49744000000001</v>
      </c>
      <c r="AO79" s="100">
        <v>223.99761000000001</v>
      </c>
      <c r="AP79" s="100">
        <v>340.64472999999998</v>
      </c>
      <c r="AQ79" s="100">
        <v>12.465039000000001</v>
      </c>
      <c r="AR79" s="100">
        <v>17.521084999999999</v>
      </c>
      <c r="AS79" s="128"/>
      <c r="AT79" s="122">
        <v>1972</v>
      </c>
      <c r="AU79" s="100">
        <v>7.7971100000000002E-2</v>
      </c>
      <c r="AV79" s="100">
        <v>0</v>
      </c>
      <c r="AW79" s="100">
        <v>0</v>
      </c>
      <c r="AX79" s="100">
        <v>0</v>
      </c>
      <c r="AY79" s="100">
        <v>8.8612899999999994E-2</v>
      </c>
      <c r="AZ79" s="100">
        <v>0</v>
      </c>
      <c r="BA79" s="100">
        <v>0.93968839999999998</v>
      </c>
      <c r="BB79" s="100">
        <v>2.2229747999999998</v>
      </c>
      <c r="BC79" s="100">
        <v>3.2650478000000001</v>
      </c>
      <c r="BD79" s="100">
        <v>4.6416519000000003</v>
      </c>
      <c r="BE79" s="100">
        <v>9.4008389999999995</v>
      </c>
      <c r="BF79" s="100">
        <v>11.222787</v>
      </c>
      <c r="BG79" s="100">
        <v>21.097443999999999</v>
      </c>
      <c r="BH79" s="100">
        <v>40.780459999999998</v>
      </c>
      <c r="BI79" s="100">
        <v>70.796576000000002</v>
      </c>
      <c r="BJ79" s="100">
        <v>133.47298000000001</v>
      </c>
      <c r="BK79" s="100">
        <v>216.41031000000001</v>
      </c>
      <c r="BL79" s="100">
        <v>329.58843999999999</v>
      </c>
      <c r="BM79" s="100">
        <v>11.252539000000001</v>
      </c>
      <c r="BN79" s="100">
        <v>18.447828000000001</v>
      </c>
      <c r="BO79" s="128"/>
      <c r="BP79" s="122">
        <v>1972</v>
      </c>
    </row>
    <row r="80" spans="1:68">
      <c r="A80" s="128"/>
      <c r="B80" s="122">
        <v>1973</v>
      </c>
      <c r="C80" s="100">
        <v>0</v>
      </c>
      <c r="D80" s="100">
        <v>0</v>
      </c>
      <c r="E80" s="100">
        <v>0</v>
      </c>
      <c r="F80" s="100">
        <v>0</v>
      </c>
      <c r="G80" s="100">
        <v>0</v>
      </c>
      <c r="H80" s="100">
        <v>0.1788071</v>
      </c>
      <c r="I80" s="100">
        <v>0</v>
      </c>
      <c r="J80" s="100">
        <v>0.74979189999999996</v>
      </c>
      <c r="K80" s="100">
        <v>2.4773508</v>
      </c>
      <c r="L80" s="100">
        <v>7.2748612000000001</v>
      </c>
      <c r="M80" s="100">
        <v>5.7282361000000002</v>
      </c>
      <c r="N80" s="100">
        <v>13.65494</v>
      </c>
      <c r="O80" s="100">
        <v>26.475839000000001</v>
      </c>
      <c r="P80" s="100">
        <v>43.876705999999999</v>
      </c>
      <c r="Q80" s="100">
        <v>73.737697999999995</v>
      </c>
      <c r="R80" s="100">
        <v>126.10016</v>
      </c>
      <c r="S80" s="100">
        <v>192.37222</v>
      </c>
      <c r="T80" s="100">
        <v>315.38735000000003</v>
      </c>
      <c r="U80" s="100">
        <v>9.1554462000000001</v>
      </c>
      <c r="V80" s="100">
        <v>17.903393000000001</v>
      </c>
      <c r="W80" s="128"/>
      <c r="X80" s="122">
        <v>1973</v>
      </c>
      <c r="Y80" s="100">
        <v>0</v>
      </c>
      <c r="Z80" s="100">
        <v>0</v>
      </c>
      <c r="AA80" s="100">
        <v>0</v>
      </c>
      <c r="AB80" s="100">
        <v>0</v>
      </c>
      <c r="AC80" s="100">
        <v>0</v>
      </c>
      <c r="AD80" s="100">
        <v>0</v>
      </c>
      <c r="AE80" s="100">
        <v>0.47477180000000002</v>
      </c>
      <c r="AF80" s="100">
        <v>1.055512</v>
      </c>
      <c r="AG80" s="100">
        <v>3.1934428000000001</v>
      </c>
      <c r="AH80" s="100">
        <v>8.7160937999999994</v>
      </c>
      <c r="AI80" s="100">
        <v>4.7009113999999999</v>
      </c>
      <c r="AJ80" s="100">
        <v>10.747657999999999</v>
      </c>
      <c r="AK80" s="100">
        <v>15.603833</v>
      </c>
      <c r="AL80" s="100">
        <v>31.037724000000001</v>
      </c>
      <c r="AM80" s="100">
        <v>49.830353000000002</v>
      </c>
      <c r="AN80" s="100">
        <v>126.93221</v>
      </c>
      <c r="AO80" s="100">
        <v>221.40665000000001</v>
      </c>
      <c r="AP80" s="100">
        <v>375.76884000000001</v>
      </c>
      <c r="AQ80" s="100">
        <v>12.541489</v>
      </c>
      <c r="AR80" s="100">
        <v>17.528262000000002</v>
      </c>
      <c r="AS80" s="128"/>
      <c r="AT80" s="122">
        <v>1973</v>
      </c>
      <c r="AU80" s="100">
        <v>0</v>
      </c>
      <c r="AV80" s="100">
        <v>0</v>
      </c>
      <c r="AW80" s="100">
        <v>0</v>
      </c>
      <c r="AX80" s="100">
        <v>0</v>
      </c>
      <c r="AY80" s="100">
        <v>0</v>
      </c>
      <c r="AZ80" s="100">
        <v>9.1937500000000005E-2</v>
      </c>
      <c r="BA80" s="100">
        <v>0.2290597</v>
      </c>
      <c r="BB80" s="100">
        <v>0.89850260000000004</v>
      </c>
      <c r="BC80" s="100">
        <v>2.8225863000000002</v>
      </c>
      <c r="BD80" s="100">
        <v>7.9754554999999998</v>
      </c>
      <c r="BE80" s="100">
        <v>5.2180815000000003</v>
      </c>
      <c r="BF80" s="100">
        <v>12.180873</v>
      </c>
      <c r="BG80" s="100">
        <v>20.864829</v>
      </c>
      <c r="BH80" s="100">
        <v>37.081020000000002</v>
      </c>
      <c r="BI80" s="100">
        <v>60.206985000000003</v>
      </c>
      <c r="BJ80" s="100">
        <v>126.61851</v>
      </c>
      <c r="BK80" s="100">
        <v>211.25108</v>
      </c>
      <c r="BL80" s="100">
        <v>357.16728999999998</v>
      </c>
      <c r="BM80" s="100">
        <v>10.8408</v>
      </c>
      <c r="BN80" s="100">
        <v>17.874593999999998</v>
      </c>
      <c r="BO80" s="128"/>
      <c r="BP80" s="122">
        <v>1973</v>
      </c>
    </row>
    <row r="81" spans="1:68">
      <c r="A81" s="128"/>
      <c r="B81" s="122">
        <v>1974</v>
      </c>
      <c r="C81" s="100">
        <v>0</v>
      </c>
      <c r="D81" s="100">
        <v>0</v>
      </c>
      <c r="E81" s="100">
        <v>0</v>
      </c>
      <c r="F81" s="100">
        <v>0</v>
      </c>
      <c r="G81" s="100">
        <v>0</v>
      </c>
      <c r="H81" s="100">
        <v>0.34657179999999999</v>
      </c>
      <c r="I81" s="100">
        <v>0.85053000000000001</v>
      </c>
      <c r="J81" s="100">
        <v>0.48584729999999998</v>
      </c>
      <c r="K81" s="100">
        <v>3.5327753</v>
      </c>
      <c r="L81" s="100">
        <v>6.9995558999999998</v>
      </c>
      <c r="M81" s="100">
        <v>10.995139</v>
      </c>
      <c r="N81" s="100">
        <v>14.776044000000001</v>
      </c>
      <c r="O81" s="100">
        <v>22.721526000000001</v>
      </c>
      <c r="P81" s="100">
        <v>38.822513000000001</v>
      </c>
      <c r="Q81" s="100">
        <v>69.874365999999995</v>
      </c>
      <c r="R81" s="100">
        <v>138.17232000000001</v>
      </c>
      <c r="S81" s="100">
        <v>199.20765</v>
      </c>
      <c r="T81" s="100">
        <v>356.17732000000001</v>
      </c>
      <c r="U81" s="100">
        <v>9.5940761999999999</v>
      </c>
      <c r="V81" s="100">
        <v>18.964607000000001</v>
      </c>
      <c r="W81" s="128"/>
      <c r="X81" s="122">
        <v>1974</v>
      </c>
      <c r="Y81" s="100">
        <v>0</v>
      </c>
      <c r="Z81" s="100">
        <v>0</v>
      </c>
      <c r="AA81" s="100">
        <v>0.1584025</v>
      </c>
      <c r="AB81" s="100">
        <v>0</v>
      </c>
      <c r="AC81" s="100">
        <v>0</v>
      </c>
      <c r="AD81" s="100">
        <v>0.36509809999999998</v>
      </c>
      <c r="AE81" s="100">
        <v>0</v>
      </c>
      <c r="AF81" s="100">
        <v>1.2818376</v>
      </c>
      <c r="AG81" s="100">
        <v>1.3512527000000001</v>
      </c>
      <c r="AH81" s="100">
        <v>5.1355792999999998</v>
      </c>
      <c r="AI81" s="100">
        <v>4.5419934</v>
      </c>
      <c r="AJ81" s="100">
        <v>9.8530622000000001</v>
      </c>
      <c r="AK81" s="100">
        <v>20.862832000000001</v>
      </c>
      <c r="AL81" s="100">
        <v>31.349443000000001</v>
      </c>
      <c r="AM81" s="100">
        <v>60.256988</v>
      </c>
      <c r="AN81" s="100">
        <v>125.18836</v>
      </c>
      <c r="AO81" s="100">
        <v>245.91028</v>
      </c>
      <c r="AP81" s="100">
        <v>445.16237999999998</v>
      </c>
      <c r="AQ81" s="100">
        <v>13.683789000000001</v>
      </c>
      <c r="AR81" s="100">
        <v>18.993759000000001</v>
      </c>
      <c r="AS81" s="128"/>
      <c r="AT81" s="122">
        <v>1974</v>
      </c>
      <c r="AU81" s="100">
        <v>0</v>
      </c>
      <c r="AV81" s="100">
        <v>0</v>
      </c>
      <c r="AW81" s="100">
        <v>7.7004699999999995E-2</v>
      </c>
      <c r="AX81" s="100">
        <v>0</v>
      </c>
      <c r="AY81" s="100">
        <v>0</v>
      </c>
      <c r="AZ81" s="100">
        <v>0.35559380000000002</v>
      </c>
      <c r="BA81" s="100">
        <v>0.43935190000000002</v>
      </c>
      <c r="BB81" s="100">
        <v>0.87312610000000002</v>
      </c>
      <c r="BC81" s="100">
        <v>2.4793949</v>
      </c>
      <c r="BD81" s="100">
        <v>6.0964077999999997</v>
      </c>
      <c r="BE81" s="100">
        <v>7.8014258999999999</v>
      </c>
      <c r="BF81" s="100">
        <v>12.274497</v>
      </c>
      <c r="BG81" s="100">
        <v>21.760090999999999</v>
      </c>
      <c r="BH81" s="100">
        <v>34.857891000000002</v>
      </c>
      <c r="BI81" s="100">
        <v>64.461926000000005</v>
      </c>
      <c r="BJ81" s="100">
        <v>130.10580999999999</v>
      </c>
      <c r="BK81" s="100">
        <v>229.86914999999999</v>
      </c>
      <c r="BL81" s="100">
        <v>418.07112000000001</v>
      </c>
      <c r="BM81" s="100">
        <v>11.630474</v>
      </c>
      <c r="BN81" s="100">
        <v>19.274913999999999</v>
      </c>
      <c r="BO81" s="128"/>
      <c r="BP81" s="122">
        <v>1974</v>
      </c>
    </row>
    <row r="82" spans="1:68">
      <c r="A82" s="128"/>
      <c r="B82" s="122">
        <v>1975</v>
      </c>
      <c r="C82" s="100">
        <v>0</v>
      </c>
      <c r="D82" s="100">
        <v>0</v>
      </c>
      <c r="E82" s="100">
        <v>0</v>
      </c>
      <c r="F82" s="100">
        <v>0</v>
      </c>
      <c r="G82" s="100">
        <v>0.33989150000000001</v>
      </c>
      <c r="H82" s="100">
        <v>0.16898089999999999</v>
      </c>
      <c r="I82" s="100">
        <v>1.2324276000000001</v>
      </c>
      <c r="J82" s="100">
        <v>1.4118046</v>
      </c>
      <c r="K82" s="100">
        <v>1.8013102999999999</v>
      </c>
      <c r="L82" s="100">
        <v>4.3291709000000003</v>
      </c>
      <c r="M82" s="100">
        <v>6.7113227999999996</v>
      </c>
      <c r="N82" s="100">
        <v>10.653168000000001</v>
      </c>
      <c r="O82" s="100">
        <v>26.520446</v>
      </c>
      <c r="P82" s="100">
        <v>36.394573999999999</v>
      </c>
      <c r="Q82" s="100">
        <v>65.343293000000003</v>
      </c>
      <c r="R82" s="100">
        <v>95.510983999999993</v>
      </c>
      <c r="S82" s="100">
        <v>197.48938999999999</v>
      </c>
      <c r="T82" s="100">
        <v>359.44161000000003</v>
      </c>
      <c r="U82" s="100">
        <v>8.5806351999999997</v>
      </c>
      <c r="V82" s="100">
        <v>17.055050999999999</v>
      </c>
      <c r="W82" s="128"/>
      <c r="X82" s="122">
        <v>1975</v>
      </c>
      <c r="Y82" s="100">
        <v>0</v>
      </c>
      <c r="Z82" s="100">
        <v>0</v>
      </c>
      <c r="AA82" s="100">
        <v>0</v>
      </c>
      <c r="AB82" s="100">
        <v>0</v>
      </c>
      <c r="AC82" s="100">
        <v>0</v>
      </c>
      <c r="AD82" s="100">
        <v>0.1761373</v>
      </c>
      <c r="AE82" s="100">
        <v>0.21877189999999999</v>
      </c>
      <c r="AF82" s="100">
        <v>1.7391736</v>
      </c>
      <c r="AG82" s="100">
        <v>2.1932950999999998</v>
      </c>
      <c r="AH82" s="100">
        <v>3.3479527</v>
      </c>
      <c r="AI82" s="100">
        <v>4.2236640999999997</v>
      </c>
      <c r="AJ82" s="100">
        <v>7.8135498999999999</v>
      </c>
      <c r="AK82" s="100">
        <v>18.006723000000001</v>
      </c>
      <c r="AL82" s="100">
        <v>35.865611999999999</v>
      </c>
      <c r="AM82" s="100">
        <v>59.548299</v>
      </c>
      <c r="AN82" s="100">
        <v>95.623390999999998</v>
      </c>
      <c r="AO82" s="100">
        <v>211.62186</v>
      </c>
      <c r="AP82" s="100">
        <v>327.13621999999998</v>
      </c>
      <c r="AQ82" s="100">
        <v>11.799855000000001</v>
      </c>
      <c r="AR82" s="100">
        <v>15.860552</v>
      </c>
      <c r="AS82" s="128"/>
      <c r="AT82" s="122">
        <v>1975</v>
      </c>
      <c r="AU82" s="100">
        <v>0</v>
      </c>
      <c r="AV82" s="100">
        <v>0</v>
      </c>
      <c r="AW82" s="100">
        <v>0</v>
      </c>
      <c r="AX82" s="100">
        <v>0</v>
      </c>
      <c r="AY82" s="100">
        <v>0.1716956</v>
      </c>
      <c r="AZ82" s="100">
        <v>0.1724849</v>
      </c>
      <c r="BA82" s="100">
        <v>0.7415718</v>
      </c>
      <c r="BB82" s="100">
        <v>1.5710386999999999</v>
      </c>
      <c r="BC82" s="100">
        <v>1.9910958000000001</v>
      </c>
      <c r="BD82" s="100">
        <v>3.8553329999999999</v>
      </c>
      <c r="BE82" s="100">
        <v>5.481433</v>
      </c>
      <c r="BF82" s="100">
        <v>9.2103842</v>
      </c>
      <c r="BG82" s="100">
        <v>22.110212000000001</v>
      </c>
      <c r="BH82" s="100">
        <v>36.113560999999997</v>
      </c>
      <c r="BI82" s="100">
        <v>62.100512000000002</v>
      </c>
      <c r="BJ82" s="100">
        <v>95.580538000000004</v>
      </c>
      <c r="BK82" s="100">
        <v>206.85217</v>
      </c>
      <c r="BL82" s="100">
        <v>336.81416000000002</v>
      </c>
      <c r="BM82" s="100">
        <v>10.184989</v>
      </c>
      <c r="BN82" s="100">
        <v>16.391729000000002</v>
      </c>
      <c r="BO82" s="128"/>
      <c r="BP82" s="122">
        <v>1975</v>
      </c>
    </row>
    <row r="83" spans="1:68">
      <c r="A83" s="128"/>
      <c r="B83" s="122">
        <v>1976</v>
      </c>
      <c r="C83" s="100">
        <v>0</v>
      </c>
      <c r="D83" s="100">
        <v>0</v>
      </c>
      <c r="E83" s="100">
        <v>0</v>
      </c>
      <c r="F83" s="100">
        <v>0</v>
      </c>
      <c r="G83" s="100">
        <v>0</v>
      </c>
      <c r="H83" s="100">
        <v>0.16679179999999999</v>
      </c>
      <c r="I83" s="100">
        <v>0.19888939999999999</v>
      </c>
      <c r="J83" s="100">
        <v>1.3837096</v>
      </c>
      <c r="K83" s="100">
        <v>2.5923929000000001</v>
      </c>
      <c r="L83" s="100">
        <v>0.7293733</v>
      </c>
      <c r="M83" s="100">
        <v>8.1321473999999991</v>
      </c>
      <c r="N83" s="100">
        <v>12.11722</v>
      </c>
      <c r="O83" s="100">
        <v>28.099779000000002</v>
      </c>
      <c r="P83" s="100">
        <v>36.662435000000002</v>
      </c>
      <c r="Q83" s="100">
        <v>61.505549000000002</v>
      </c>
      <c r="R83" s="100">
        <v>116.02758</v>
      </c>
      <c r="S83" s="100">
        <v>177.33318</v>
      </c>
      <c r="T83" s="100">
        <v>289.00574</v>
      </c>
      <c r="U83" s="100">
        <v>8.4754994000000003</v>
      </c>
      <c r="V83" s="100">
        <v>16.125433999999998</v>
      </c>
      <c r="W83" s="128"/>
      <c r="X83" s="122">
        <v>1976</v>
      </c>
      <c r="Y83" s="100">
        <v>0</v>
      </c>
      <c r="Z83" s="100">
        <v>0</v>
      </c>
      <c r="AA83" s="100">
        <v>0</v>
      </c>
      <c r="AB83" s="100">
        <v>0</v>
      </c>
      <c r="AC83" s="100">
        <v>0</v>
      </c>
      <c r="AD83" s="100">
        <v>0.34261950000000002</v>
      </c>
      <c r="AE83" s="100">
        <v>0.63479300000000005</v>
      </c>
      <c r="AF83" s="100">
        <v>0.97656969999999998</v>
      </c>
      <c r="AG83" s="100">
        <v>1.1001281999999999</v>
      </c>
      <c r="AH83" s="100">
        <v>5.4660028000000001</v>
      </c>
      <c r="AI83" s="100">
        <v>5.2226957000000001</v>
      </c>
      <c r="AJ83" s="100">
        <v>7.3101196000000002</v>
      </c>
      <c r="AK83" s="100">
        <v>16.089787999999999</v>
      </c>
      <c r="AL83" s="100">
        <v>33.477190999999998</v>
      </c>
      <c r="AM83" s="100">
        <v>54.006543999999998</v>
      </c>
      <c r="AN83" s="100">
        <v>108.10811</v>
      </c>
      <c r="AO83" s="100">
        <v>190.23533</v>
      </c>
      <c r="AP83" s="100">
        <v>407.13065</v>
      </c>
      <c r="AQ83" s="100">
        <v>12.540978000000001</v>
      </c>
      <c r="AR83" s="100">
        <v>16.667096999999998</v>
      </c>
      <c r="AS83" s="128"/>
      <c r="AT83" s="122">
        <v>1976</v>
      </c>
      <c r="AU83" s="100">
        <v>0</v>
      </c>
      <c r="AV83" s="100">
        <v>0</v>
      </c>
      <c r="AW83" s="100">
        <v>0</v>
      </c>
      <c r="AX83" s="100">
        <v>0</v>
      </c>
      <c r="AY83" s="100">
        <v>0</v>
      </c>
      <c r="AZ83" s="100">
        <v>0.2535308</v>
      </c>
      <c r="BA83" s="100">
        <v>0.4100936</v>
      </c>
      <c r="BB83" s="100">
        <v>1.1859386000000001</v>
      </c>
      <c r="BC83" s="100">
        <v>1.8683158</v>
      </c>
      <c r="BD83" s="100">
        <v>3.0169514999999998</v>
      </c>
      <c r="BE83" s="100">
        <v>6.6971990000000003</v>
      </c>
      <c r="BF83" s="100">
        <v>9.6898032999999995</v>
      </c>
      <c r="BG83" s="100">
        <v>21.854863000000002</v>
      </c>
      <c r="BH83" s="100">
        <v>34.968260000000001</v>
      </c>
      <c r="BI83" s="100">
        <v>57.320813000000001</v>
      </c>
      <c r="BJ83" s="100">
        <v>111.16081</v>
      </c>
      <c r="BK83" s="100">
        <v>185.97953999999999</v>
      </c>
      <c r="BL83" s="100">
        <v>372.34483</v>
      </c>
      <c r="BM83" s="100">
        <v>10.50375</v>
      </c>
      <c r="BN83" s="100">
        <v>16.708929000000001</v>
      </c>
      <c r="BO83" s="128"/>
      <c r="BP83" s="122">
        <v>1976</v>
      </c>
    </row>
    <row r="84" spans="1:68">
      <c r="A84" s="128"/>
      <c r="B84" s="122">
        <v>1977</v>
      </c>
      <c r="C84" s="100">
        <v>0</v>
      </c>
      <c r="D84" s="100">
        <v>0</v>
      </c>
      <c r="E84" s="100">
        <v>0</v>
      </c>
      <c r="F84" s="100">
        <v>0</v>
      </c>
      <c r="G84" s="100">
        <v>0</v>
      </c>
      <c r="H84" s="100">
        <v>0</v>
      </c>
      <c r="I84" s="100">
        <v>0.55615599999999998</v>
      </c>
      <c r="J84" s="100">
        <v>0.22641339999999999</v>
      </c>
      <c r="K84" s="100">
        <v>0.76702210000000004</v>
      </c>
      <c r="L84" s="100">
        <v>2.7323558000000001</v>
      </c>
      <c r="M84" s="100">
        <v>10.361673</v>
      </c>
      <c r="N84" s="100">
        <v>11.760697</v>
      </c>
      <c r="O84" s="100">
        <v>21.893428</v>
      </c>
      <c r="P84" s="100">
        <v>32.543520999999998</v>
      </c>
      <c r="Q84" s="100">
        <v>60.712139999999998</v>
      </c>
      <c r="R84" s="100">
        <v>108.92059999999999</v>
      </c>
      <c r="S84" s="100">
        <v>166.12052</v>
      </c>
      <c r="T84" s="100">
        <v>293.93322000000001</v>
      </c>
      <c r="U84" s="100">
        <v>8.0932317999999999</v>
      </c>
      <c r="V84" s="100">
        <v>15.436189000000001</v>
      </c>
      <c r="W84" s="128"/>
      <c r="X84" s="122">
        <v>1977</v>
      </c>
      <c r="Y84" s="100">
        <v>0</v>
      </c>
      <c r="Z84" s="100">
        <v>0</v>
      </c>
      <c r="AA84" s="100">
        <v>0</v>
      </c>
      <c r="AB84" s="100">
        <v>0</v>
      </c>
      <c r="AC84" s="100">
        <v>0</v>
      </c>
      <c r="AD84" s="100">
        <v>0</v>
      </c>
      <c r="AE84" s="100">
        <v>0.39148670000000002</v>
      </c>
      <c r="AF84" s="100">
        <v>0.95541779999999998</v>
      </c>
      <c r="AG84" s="100">
        <v>1.0804473999999999</v>
      </c>
      <c r="AH84" s="100">
        <v>2.1208288999999998</v>
      </c>
      <c r="AI84" s="100">
        <v>5.4989224999999999</v>
      </c>
      <c r="AJ84" s="100">
        <v>7.9394951999999996</v>
      </c>
      <c r="AK84" s="100">
        <v>13.717063</v>
      </c>
      <c r="AL84" s="100">
        <v>23.317088999999999</v>
      </c>
      <c r="AM84" s="100">
        <v>52.149487999999998</v>
      </c>
      <c r="AN84" s="100">
        <v>97.448926</v>
      </c>
      <c r="AO84" s="100">
        <v>179.72442000000001</v>
      </c>
      <c r="AP84" s="100">
        <v>327.08033</v>
      </c>
      <c r="AQ84" s="100">
        <v>10.934695</v>
      </c>
      <c r="AR84" s="100">
        <v>14.361575999999999</v>
      </c>
      <c r="AS84" s="128"/>
      <c r="AT84" s="122">
        <v>1977</v>
      </c>
      <c r="AU84" s="100">
        <v>0</v>
      </c>
      <c r="AV84" s="100">
        <v>0</v>
      </c>
      <c r="AW84" s="100">
        <v>0</v>
      </c>
      <c r="AX84" s="100">
        <v>0</v>
      </c>
      <c r="AY84" s="100">
        <v>0</v>
      </c>
      <c r="AZ84" s="100">
        <v>0</v>
      </c>
      <c r="BA84" s="100">
        <v>0.47605900000000001</v>
      </c>
      <c r="BB84" s="100">
        <v>0.58116900000000005</v>
      </c>
      <c r="BC84" s="100">
        <v>0.91943149999999996</v>
      </c>
      <c r="BD84" s="100">
        <v>2.4365408999999998</v>
      </c>
      <c r="BE84" s="100">
        <v>7.9734356000000002</v>
      </c>
      <c r="BF84" s="100">
        <v>9.8260345000000004</v>
      </c>
      <c r="BG84" s="100">
        <v>17.645721000000002</v>
      </c>
      <c r="BH84" s="100">
        <v>27.614158</v>
      </c>
      <c r="BI84" s="100">
        <v>55.953606999999998</v>
      </c>
      <c r="BJ84" s="100">
        <v>101.92165</v>
      </c>
      <c r="BK84" s="100">
        <v>175.26588000000001</v>
      </c>
      <c r="BL84" s="100">
        <v>317.45670999999999</v>
      </c>
      <c r="BM84" s="100">
        <v>9.5122444999999995</v>
      </c>
      <c r="BN84" s="100">
        <v>14.967752000000001</v>
      </c>
      <c r="BO84" s="128"/>
      <c r="BP84" s="122">
        <v>1977</v>
      </c>
    </row>
    <row r="85" spans="1:68">
      <c r="A85" s="128"/>
      <c r="B85" s="122">
        <v>1978</v>
      </c>
      <c r="C85" s="100">
        <v>0</v>
      </c>
      <c r="D85" s="100">
        <v>0</v>
      </c>
      <c r="E85" s="100">
        <v>0</v>
      </c>
      <c r="F85" s="100">
        <v>0</v>
      </c>
      <c r="G85" s="100">
        <v>0</v>
      </c>
      <c r="H85" s="100">
        <v>0.1676705</v>
      </c>
      <c r="I85" s="100">
        <v>0.35335749999999999</v>
      </c>
      <c r="J85" s="100">
        <v>1.1082641</v>
      </c>
      <c r="K85" s="100">
        <v>1.5124740999999999</v>
      </c>
      <c r="L85" s="100">
        <v>2.7921545999999999</v>
      </c>
      <c r="M85" s="100">
        <v>5.2766206000000002</v>
      </c>
      <c r="N85" s="100">
        <v>9.5859453000000006</v>
      </c>
      <c r="O85" s="100">
        <v>20.845846999999999</v>
      </c>
      <c r="P85" s="100">
        <v>35.143436999999999</v>
      </c>
      <c r="Q85" s="100">
        <v>63.063119</v>
      </c>
      <c r="R85" s="100">
        <v>94.252680999999995</v>
      </c>
      <c r="S85" s="100">
        <v>167.43314000000001</v>
      </c>
      <c r="T85" s="100">
        <v>282.78814</v>
      </c>
      <c r="U85" s="100">
        <v>7.7841135000000001</v>
      </c>
      <c r="V85" s="100">
        <v>14.710056</v>
      </c>
      <c r="W85" s="128"/>
      <c r="X85" s="122">
        <v>1978</v>
      </c>
      <c r="Y85" s="100">
        <v>0</v>
      </c>
      <c r="Z85" s="100">
        <v>0</v>
      </c>
      <c r="AA85" s="100">
        <v>0</v>
      </c>
      <c r="AB85" s="100">
        <v>0</v>
      </c>
      <c r="AC85" s="100">
        <v>0</v>
      </c>
      <c r="AD85" s="100">
        <v>0.17083329999999999</v>
      </c>
      <c r="AE85" s="100">
        <v>0.36902000000000001</v>
      </c>
      <c r="AF85" s="100">
        <v>0.46813850000000001</v>
      </c>
      <c r="AG85" s="100">
        <v>1.3231994</v>
      </c>
      <c r="AH85" s="100">
        <v>3.5087719000000002</v>
      </c>
      <c r="AI85" s="100">
        <v>6.0143141</v>
      </c>
      <c r="AJ85" s="100">
        <v>7.9532350000000003</v>
      </c>
      <c r="AK85" s="100">
        <v>10.111784</v>
      </c>
      <c r="AL85" s="100">
        <v>20.715942999999999</v>
      </c>
      <c r="AM85" s="100">
        <v>43.752361999999998</v>
      </c>
      <c r="AN85" s="100">
        <v>87.670631999999998</v>
      </c>
      <c r="AO85" s="100">
        <v>170.26849999999999</v>
      </c>
      <c r="AP85" s="100">
        <v>307.00146999999998</v>
      </c>
      <c r="AQ85" s="100">
        <v>10.211812</v>
      </c>
      <c r="AR85" s="100">
        <v>13.268757000000001</v>
      </c>
      <c r="AS85" s="128"/>
      <c r="AT85" s="122">
        <v>1978</v>
      </c>
      <c r="AU85" s="100">
        <v>0</v>
      </c>
      <c r="AV85" s="100">
        <v>0</v>
      </c>
      <c r="AW85" s="100">
        <v>0</v>
      </c>
      <c r="AX85" s="100">
        <v>0</v>
      </c>
      <c r="AY85" s="100">
        <v>0</v>
      </c>
      <c r="AZ85" s="100">
        <v>0.1692371</v>
      </c>
      <c r="BA85" s="100">
        <v>0.36101899999999998</v>
      </c>
      <c r="BB85" s="100">
        <v>0.79692160000000001</v>
      </c>
      <c r="BC85" s="100">
        <v>1.4201372999999999</v>
      </c>
      <c r="BD85" s="100">
        <v>3.1394668999999999</v>
      </c>
      <c r="BE85" s="100">
        <v>5.6381126000000004</v>
      </c>
      <c r="BF85" s="100">
        <v>8.7604407000000002</v>
      </c>
      <c r="BG85" s="100">
        <v>15.264507999999999</v>
      </c>
      <c r="BH85" s="100">
        <v>27.420461</v>
      </c>
      <c r="BI85" s="100">
        <v>52.312691999999998</v>
      </c>
      <c r="BJ85" s="100">
        <v>90.273263</v>
      </c>
      <c r="BK85" s="100">
        <v>169.33745999999999</v>
      </c>
      <c r="BL85" s="100">
        <v>300.08730000000003</v>
      </c>
      <c r="BM85" s="100">
        <v>8.9976813</v>
      </c>
      <c r="BN85" s="100">
        <v>13.986314</v>
      </c>
      <c r="BO85" s="128"/>
      <c r="BP85" s="122">
        <v>1978</v>
      </c>
    </row>
    <row r="86" spans="1:68">
      <c r="A86" s="128"/>
      <c r="B86" s="123">
        <v>1979</v>
      </c>
      <c r="C86" s="100">
        <v>0</v>
      </c>
      <c r="D86" s="100">
        <v>0</v>
      </c>
      <c r="E86" s="100">
        <v>0</v>
      </c>
      <c r="F86" s="100">
        <v>0</v>
      </c>
      <c r="G86" s="100">
        <v>0</v>
      </c>
      <c r="H86" s="100">
        <v>0.16615849999999999</v>
      </c>
      <c r="I86" s="100">
        <v>0.17157900000000001</v>
      </c>
      <c r="J86" s="100">
        <v>1.5010185</v>
      </c>
      <c r="K86" s="100">
        <v>3.7084377000000002</v>
      </c>
      <c r="L86" s="100">
        <v>8.8027028999999999</v>
      </c>
      <c r="M86" s="100">
        <v>8.5402673999999994</v>
      </c>
      <c r="N86" s="100">
        <v>12.292735</v>
      </c>
      <c r="O86" s="100">
        <v>20.789797</v>
      </c>
      <c r="P86" s="100">
        <v>36.444980999999999</v>
      </c>
      <c r="Q86" s="100">
        <v>61.814810000000001</v>
      </c>
      <c r="R86" s="100">
        <v>94.249762000000004</v>
      </c>
      <c r="S86" s="100">
        <v>148.58192</v>
      </c>
      <c r="T86" s="100">
        <v>241.07276999999999</v>
      </c>
      <c r="U86" s="100">
        <v>8.3956435000000003</v>
      </c>
      <c r="V86" s="100">
        <v>14.785527</v>
      </c>
      <c r="W86" s="128"/>
      <c r="X86" s="123">
        <v>1979</v>
      </c>
      <c r="Y86" s="100">
        <v>0</v>
      </c>
      <c r="Z86" s="100">
        <v>0</v>
      </c>
      <c r="AA86" s="100">
        <v>0</v>
      </c>
      <c r="AB86" s="100">
        <v>0</v>
      </c>
      <c r="AC86" s="100">
        <v>0</v>
      </c>
      <c r="AD86" s="100">
        <v>0</v>
      </c>
      <c r="AE86" s="100">
        <v>0.1780649</v>
      </c>
      <c r="AF86" s="100">
        <v>0.45061590000000001</v>
      </c>
      <c r="AG86" s="100">
        <v>1.0349448999999999</v>
      </c>
      <c r="AH86" s="100">
        <v>1.6442861</v>
      </c>
      <c r="AI86" s="100">
        <v>4.7242359</v>
      </c>
      <c r="AJ86" s="100">
        <v>7.4197023</v>
      </c>
      <c r="AK86" s="100">
        <v>11.511566999999999</v>
      </c>
      <c r="AL86" s="100">
        <v>22.163684</v>
      </c>
      <c r="AM86" s="100">
        <v>58.245043000000003</v>
      </c>
      <c r="AN86" s="100">
        <v>85.337885</v>
      </c>
      <c r="AO86" s="100">
        <v>187.42325</v>
      </c>
      <c r="AP86" s="100">
        <v>327.19056</v>
      </c>
      <c r="AQ86" s="100">
        <v>11.016299</v>
      </c>
      <c r="AR86" s="100">
        <v>14.065814</v>
      </c>
      <c r="AS86" s="128"/>
      <c r="AT86" s="123">
        <v>1979</v>
      </c>
      <c r="AU86" s="100">
        <v>0</v>
      </c>
      <c r="AV86" s="100">
        <v>0</v>
      </c>
      <c r="AW86" s="100">
        <v>0</v>
      </c>
      <c r="AX86" s="100">
        <v>0</v>
      </c>
      <c r="AY86" s="100">
        <v>0</v>
      </c>
      <c r="AZ86" s="100">
        <v>8.3801399999999998E-2</v>
      </c>
      <c r="BA86" s="100">
        <v>0.17476179999999999</v>
      </c>
      <c r="BB86" s="100">
        <v>0.98880780000000001</v>
      </c>
      <c r="BC86" s="100">
        <v>2.4020926</v>
      </c>
      <c r="BD86" s="100">
        <v>5.3252034999999998</v>
      </c>
      <c r="BE86" s="100">
        <v>6.6741279999999996</v>
      </c>
      <c r="BF86" s="100">
        <v>9.8360973999999999</v>
      </c>
      <c r="BG86" s="100">
        <v>15.951288999999999</v>
      </c>
      <c r="BH86" s="100">
        <v>28.797080000000001</v>
      </c>
      <c r="BI86" s="100">
        <v>59.825299000000001</v>
      </c>
      <c r="BJ86" s="100">
        <v>88.897075999999998</v>
      </c>
      <c r="BK86" s="100">
        <v>174.59814</v>
      </c>
      <c r="BL86" s="100">
        <v>303.04950000000002</v>
      </c>
      <c r="BM86" s="100">
        <v>9.7067119000000002</v>
      </c>
      <c r="BN86" s="100">
        <v>14.751514999999999</v>
      </c>
      <c r="BO86" s="128"/>
      <c r="BP86" s="123">
        <v>1979</v>
      </c>
    </row>
    <row r="87" spans="1:68">
      <c r="A87" s="128"/>
      <c r="B87" s="123">
        <v>1980</v>
      </c>
      <c r="C87" s="100">
        <v>0</v>
      </c>
      <c r="D87" s="100">
        <v>0</v>
      </c>
      <c r="E87" s="100">
        <v>0</v>
      </c>
      <c r="F87" s="100">
        <v>0</v>
      </c>
      <c r="G87" s="100">
        <v>0</v>
      </c>
      <c r="H87" s="100">
        <v>0.65514380000000005</v>
      </c>
      <c r="I87" s="100">
        <v>0.16671250000000001</v>
      </c>
      <c r="J87" s="100">
        <v>0.82418829999999998</v>
      </c>
      <c r="K87" s="100">
        <v>1.9292868000000001</v>
      </c>
      <c r="L87" s="100">
        <v>3.6831637000000002</v>
      </c>
      <c r="M87" s="100">
        <v>10.08812</v>
      </c>
      <c r="N87" s="100">
        <v>13.393027999999999</v>
      </c>
      <c r="O87" s="100">
        <v>16.649663</v>
      </c>
      <c r="P87" s="100">
        <v>35.804524000000001</v>
      </c>
      <c r="Q87" s="100">
        <v>59.961202</v>
      </c>
      <c r="R87" s="100">
        <v>96.708020000000005</v>
      </c>
      <c r="S87" s="100">
        <v>132.10040000000001</v>
      </c>
      <c r="T87" s="100">
        <v>216.22018</v>
      </c>
      <c r="U87" s="100">
        <v>7.9039963999999996</v>
      </c>
      <c r="V87" s="100">
        <v>13.622847</v>
      </c>
      <c r="W87" s="128"/>
      <c r="X87" s="123">
        <v>1980</v>
      </c>
      <c r="Y87" s="100">
        <v>0</v>
      </c>
      <c r="Z87" s="100">
        <v>0</v>
      </c>
      <c r="AA87" s="100">
        <v>0</v>
      </c>
      <c r="AB87" s="100">
        <v>0</v>
      </c>
      <c r="AC87" s="100">
        <v>0</v>
      </c>
      <c r="AD87" s="100">
        <v>0</v>
      </c>
      <c r="AE87" s="100">
        <v>0.34444160000000001</v>
      </c>
      <c r="AF87" s="100">
        <v>0.21495900000000001</v>
      </c>
      <c r="AG87" s="100">
        <v>1.0122097999999999</v>
      </c>
      <c r="AH87" s="100">
        <v>1.9368048</v>
      </c>
      <c r="AI87" s="100">
        <v>3.7034098000000002</v>
      </c>
      <c r="AJ87" s="100">
        <v>6.1997616999999998</v>
      </c>
      <c r="AK87" s="100">
        <v>13.293431</v>
      </c>
      <c r="AL87" s="100">
        <v>18.031777999999999</v>
      </c>
      <c r="AM87" s="100">
        <v>43.262856999999997</v>
      </c>
      <c r="AN87" s="100">
        <v>75.824009000000004</v>
      </c>
      <c r="AO87" s="100">
        <v>177.15244999999999</v>
      </c>
      <c r="AP87" s="100">
        <v>310.90694999999999</v>
      </c>
      <c r="AQ87" s="100">
        <v>10.139595</v>
      </c>
      <c r="AR87" s="100">
        <v>12.733115</v>
      </c>
      <c r="AS87" s="128"/>
      <c r="AT87" s="123">
        <v>1980</v>
      </c>
      <c r="AU87" s="100">
        <v>0</v>
      </c>
      <c r="AV87" s="100">
        <v>0</v>
      </c>
      <c r="AW87" s="100">
        <v>0</v>
      </c>
      <c r="AX87" s="100">
        <v>0</v>
      </c>
      <c r="AY87" s="100">
        <v>0</v>
      </c>
      <c r="AZ87" s="100">
        <v>0.33060339999999999</v>
      </c>
      <c r="BA87" s="100">
        <v>0.25413279999999999</v>
      </c>
      <c r="BB87" s="100">
        <v>0.52602179999999998</v>
      </c>
      <c r="BC87" s="100">
        <v>1.4817815000000001</v>
      </c>
      <c r="BD87" s="100">
        <v>2.8319901999999999</v>
      </c>
      <c r="BE87" s="100">
        <v>6.9719160999999996</v>
      </c>
      <c r="BF87" s="100">
        <v>9.7714034000000005</v>
      </c>
      <c r="BG87" s="100">
        <v>14.897302</v>
      </c>
      <c r="BH87" s="100">
        <v>26.295228999999999</v>
      </c>
      <c r="BI87" s="100">
        <v>50.639485999999998</v>
      </c>
      <c r="BJ87" s="100">
        <v>84.239697000000007</v>
      </c>
      <c r="BK87" s="100">
        <v>162.05799999999999</v>
      </c>
      <c r="BL87" s="100">
        <v>284.72708</v>
      </c>
      <c r="BM87" s="100">
        <v>9.0232588000000007</v>
      </c>
      <c r="BN87" s="100">
        <v>13.489032</v>
      </c>
      <c r="BO87" s="128"/>
      <c r="BP87" s="123">
        <v>1980</v>
      </c>
    </row>
    <row r="88" spans="1:68">
      <c r="A88" s="128"/>
      <c r="B88" s="123">
        <v>1981</v>
      </c>
      <c r="C88" s="100">
        <v>0</v>
      </c>
      <c r="D88" s="100">
        <v>0</v>
      </c>
      <c r="E88" s="100">
        <v>0</v>
      </c>
      <c r="F88" s="100">
        <v>0.15133650000000001</v>
      </c>
      <c r="G88" s="100">
        <v>0</v>
      </c>
      <c r="H88" s="100">
        <v>0</v>
      </c>
      <c r="I88" s="100">
        <v>0.3214127</v>
      </c>
      <c r="J88" s="100">
        <v>0.39668530000000002</v>
      </c>
      <c r="K88" s="100">
        <v>1.4045536000000001</v>
      </c>
      <c r="L88" s="100">
        <v>3.4452601</v>
      </c>
      <c r="M88" s="100">
        <v>7.0787690000000003</v>
      </c>
      <c r="N88" s="100">
        <v>8.6454474999999995</v>
      </c>
      <c r="O88" s="100">
        <v>19.188136</v>
      </c>
      <c r="P88" s="100">
        <v>34.779828000000002</v>
      </c>
      <c r="Q88" s="100">
        <v>37.493822000000002</v>
      </c>
      <c r="R88" s="100">
        <v>84.752944999999997</v>
      </c>
      <c r="S88" s="100">
        <v>130.62854999999999</v>
      </c>
      <c r="T88" s="100">
        <v>187.15808000000001</v>
      </c>
      <c r="U88" s="100">
        <v>6.7532487999999997</v>
      </c>
      <c r="V88" s="100">
        <v>11.650489</v>
      </c>
      <c r="W88" s="128"/>
      <c r="X88" s="123">
        <v>1981</v>
      </c>
      <c r="Y88" s="100">
        <v>0</v>
      </c>
      <c r="Z88" s="100">
        <v>0</v>
      </c>
      <c r="AA88" s="100">
        <v>0</v>
      </c>
      <c r="AB88" s="100">
        <v>0</v>
      </c>
      <c r="AC88" s="100">
        <v>0</v>
      </c>
      <c r="AD88" s="100">
        <v>0</v>
      </c>
      <c r="AE88" s="100">
        <v>0</v>
      </c>
      <c r="AF88" s="100">
        <v>0.61869189999999996</v>
      </c>
      <c r="AG88" s="100">
        <v>0.73778410000000005</v>
      </c>
      <c r="AH88" s="100">
        <v>2.2325539999999999</v>
      </c>
      <c r="AI88" s="100">
        <v>3.9571572000000002</v>
      </c>
      <c r="AJ88" s="100">
        <v>5.6686893999999999</v>
      </c>
      <c r="AK88" s="100">
        <v>11.515860999999999</v>
      </c>
      <c r="AL88" s="100">
        <v>21.672941000000002</v>
      </c>
      <c r="AM88" s="100">
        <v>36.374766999999999</v>
      </c>
      <c r="AN88" s="100">
        <v>78.357726</v>
      </c>
      <c r="AO88" s="100">
        <v>140.10405</v>
      </c>
      <c r="AP88" s="100">
        <v>304.79246000000001</v>
      </c>
      <c r="AQ88" s="100">
        <v>9.6722499000000006</v>
      </c>
      <c r="AR88" s="100">
        <v>11.90793</v>
      </c>
      <c r="AS88" s="128"/>
      <c r="AT88" s="123">
        <v>1981</v>
      </c>
      <c r="AU88" s="100">
        <v>0</v>
      </c>
      <c r="AV88" s="100">
        <v>0</v>
      </c>
      <c r="AW88" s="100">
        <v>0</v>
      </c>
      <c r="AX88" s="100">
        <v>7.7098299999999995E-2</v>
      </c>
      <c r="AY88" s="100">
        <v>0</v>
      </c>
      <c r="AZ88" s="100">
        <v>0</v>
      </c>
      <c r="BA88" s="100">
        <v>0.16300690000000001</v>
      </c>
      <c r="BB88" s="100">
        <v>0.50552439999999998</v>
      </c>
      <c r="BC88" s="100">
        <v>1.0793891</v>
      </c>
      <c r="BD88" s="100">
        <v>2.8545639999999999</v>
      </c>
      <c r="BE88" s="100">
        <v>5.5511878000000001</v>
      </c>
      <c r="BF88" s="100">
        <v>7.1564272999999998</v>
      </c>
      <c r="BG88" s="100">
        <v>15.16775</v>
      </c>
      <c r="BH88" s="100">
        <v>27.787310000000002</v>
      </c>
      <c r="BI88" s="100">
        <v>36.865440999999997</v>
      </c>
      <c r="BJ88" s="100">
        <v>80.963582000000002</v>
      </c>
      <c r="BK88" s="100">
        <v>136.90364</v>
      </c>
      <c r="BL88" s="100">
        <v>272.93374999999997</v>
      </c>
      <c r="BM88" s="100">
        <v>8.2153630999999994</v>
      </c>
      <c r="BN88" s="100">
        <v>12.136357</v>
      </c>
      <c r="BO88" s="128"/>
      <c r="BP88" s="123">
        <v>1981</v>
      </c>
    </row>
    <row r="89" spans="1:68">
      <c r="A89" s="128"/>
      <c r="B89" s="123">
        <v>1982</v>
      </c>
      <c r="C89" s="100">
        <v>0</v>
      </c>
      <c r="D89" s="100">
        <v>0</v>
      </c>
      <c r="E89" s="100">
        <v>0</v>
      </c>
      <c r="F89" s="100">
        <v>0</v>
      </c>
      <c r="G89" s="100">
        <v>0</v>
      </c>
      <c r="H89" s="100">
        <v>0.78965739999999995</v>
      </c>
      <c r="I89" s="100">
        <v>0.1607229</v>
      </c>
      <c r="J89" s="100">
        <v>0.73093540000000001</v>
      </c>
      <c r="K89" s="100">
        <v>0.90080760000000004</v>
      </c>
      <c r="L89" s="100">
        <v>4.1720229</v>
      </c>
      <c r="M89" s="100">
        <v>6.1181725</v>
      </c>
      <c r="N89" s="100">
        <v>10.691585</v>
      </c>
      <c r="O89" s="100">
        <v>19.378889999999998</v>
      </c>
      <c r="P89" s="100">
        <v>28.908601000000001</v>
      </c>
      <c r="Q89" s="100">
        <v>51.763782999999997</v>
      </c>
      <c r="R89" s="100">
        <v>74.004548999999997</v>
      </c>
      <c r="S89" s="100">
        <v>129.38024999999999</v>
      </c>
      <c r="T89" s="100">
        <v>221.36331999999999</v>
      </c>
      <c r="U89" s="100">
        <v>7.0835786000000001</v>
      </c>
      <c r="V89" s="100">
        <v>12.194642</v>
      </c>
      <c r="W89" s="128"/>
      <c r="X89" s="123">
        <v>1982</v>
      </c>
      <c r="Y89" s="100">
        <v>0</v>
      </c>
      <c r="Z89" s="100">
        <v>0</v>
      </c>
      <c r="AA89" s="100">
        <v>0</v>
      </c>
      <c r="AB89" s="100">
        <v>0</v>
      </c>
      <c r="AC89" s="100">
        <v>0.15210509999999999</v>
      </c>
      <c r="AD89" s="100">
        <v>0</v>
      </c>
      <c r="AE89" s="100">
        <v>0.16491169999999999</v>
      </c>
      <c r="AF89" s="100">
        <v>0</v>
      </c>
      <c r="AG89" s="100">
        <v>0</v>
      </c>
      <c r="AH89" s="100">
        <v>3.2893384000000001</v>
      </c>
      <c r="AI89" s="100">
        <v>3.2099894999999998</v>
      </c>
      <c r="AJ89" s="100">
        <v>4.2995033999999999</v>
      </c>
      <c r="AK89" s="100">
        <v>10.250318999999999</v>
      </c>
      <c r="AL89" s="100">
        <v>19.978162000000001</v>
      </c>
      <c r="AM89" s="100">
        <v>37.523131999999997</v>
      </c>
      <c r="AN89" s="100">
        <v>73.896061000000003</v>
      </c>
      <c r="AO89" s="100">
        <v>160.03962999999999</v>
      </c>
      <c r="AP89" s="100">
        <v>294.60575999999998</v>
      </c>
      <c r="AQ89" s="100">
        <v>9.7062696000000006</v>
      </c>
      <c r="AR89" s="100">
        <v>11.784547</v>
      </c>
      <c r="AS89" s="128"/>
      <c r="AT89" s="123">
        <v>1982</v>
      </c>
      <c r="AU89" s="100">
        <v>0</v>
      </c>
      <c r="AV89" s="100">
        <v>0</v>
      </c>
      <c r="AW89" s="100">
        <v>0</v>
      </c>
      <c r="AX89" s="100">
        <v>0</v>
      </c>
      <c r="AY89" s="100">
        <v>7.4996199999999999E-2</v>
      </c>
      <c r="AZ89" s="100">
        <v>0.39884019999999998</v>
      </c>
      <c r="BA89" s="100">
        <v>0.1627904</v>
      </c>
      <c r="BB89" s="100">
        <v>0.37270219999999998</v>
      </c>
      <c r="BC89" s="100">
        <v>0.46199889999999999</v>
      </c>
      <c r="BD89" s="100">
        <v>3.7417047999999999</v>
      </c>
      <c r="BE89" s="100">
        <v>4.6990825000000003</v>
      </c>
      <c r="BF89" s="100">
        <v>7.5040668999999998</v>
      </c>
      <c r="BG89" s="100">
        <v>14.619147999999999</v>
      </c>
      <c r="BH89" s="100">
        <v>24.132473999999998</v>
      </c>
      <c r="BI89" s="100">
        <v>43.774878000000001</v>
      </c>
      <c r="BJ89" s="100">
        <v>73.940280999999999</v>
      </c>
      <c r="BK89" s="100">
        <v>149.51424</v>
      </c>
      <c r="BL89" s="100">
        <v>274.97622000000001</v>
      </c>
      <c r="BM89" s="100">
        <v>8.3968602000000008</v>
      </c>
      <c r="BN89" s="100">
        <v>12.260604000000001</v>
      </c>
      <c r="BO89" s="128"/>
      <c r="BP89" s="123">
        <v>1982</v>
      </c>
    </row>
    <row r="90" spans="1:68">
      <c r="A90" s="128"/>
      <c r="B90" s="123">
        <v>1983</v>
      </c>
      <c r="C90" s="100">
        <v>0</v>
      </c>
      <c r="D90" s="100">
        <v>0</v>
      </c>
      <c r="E90" s="100">
        <v>0.14279639999999999</v>
      </c>
      <c r="F90" s="100">
        <v>0</v>
      </c>
      <c r="G90" s="100">
        <v>0</v>
      </c>
      <c r="H90" s="100">
        <v>0</v>
      </c>
      <c r="I90" s="100">
        <v>0.47999849999999999</v>
      </c>
      <c r="J90" s="100">
        <v>0.6872663</v>
      </c>
      <c r="K90" s="100">
        <v>2.4064388000000001</v>
      </c>
      <c r="L90" s="100">
        <v>1.5262941999999999</v>
      </c>
      <c r="M90" s="100">
        <v>3.8925651999999999</v>
      </c>
      <c r="N90" s="100">
        <v>6.8514809999999997</v>
      </c>
      <c r="O90" s="100">
        <v>14.712142999999999</v>
      </c>
      <c r="P90" s="100">
        <v>25.411951999999999</v>
      </c>
      <c r="Q90" s="100">
        <v>43.56841</v>
      </c>
      <c r="R90" s="100">
        <v>71.889481000000004</v>
      </c>
      <c r="S90" s="100">
        <v>122.90329</v>
      </c>
      <c r="T90" s="100">
        <v>192.97702000000001</v>
      </c>
      <c r="U90" s="100">
        <v>6.1147390000000001</v>
      </c>
      <c r="V90" s="100">
        <v>10.604457</v>
      </c>
      <c r="W90" s="128"/>
      <c r="X90" s="123">
        <v>1983</v>
      </c>
      <c r="Y90" s="100">
        <v>0</v>
      </c>
      <c r="Z90" s="100">
        <v>0.1695913</v>
      </c>
      <c r="AA90" s="100">
        <v>0</v>
      </c>
      <c r="AB90" s="100">
        <v>0</v>
      </c>
      <c r="AC90" s="100">
        <v>0</v>
      </c>
      <c r="AD90" s="100">
        <v>0</v>
      </c>
      <c r="AE90" s="100">
        <v>0</v>
      </c>
      <c r="AF90" s="100">
        <v>0.71544700000000006</v>
      </c>
      <c r="AG90" s="100">
        <v>0.4614547</v>
      </c>
      <c r="AH90" s="100">
        <v>0.80221629999999999</v>
      </c>
      <c r="AI90" s="100">
        <v>2.4505732999999998</v>
      </c>
      <c r="AJ90" s="100">
        <v>5.6122721999999996</v>
      </c>
      <c r="AK90" s="100">
        <v>4.9482472</v>
      </c>
      <c r="AL90" s="100">
        <v>17.166321</v>
      </c>
      <c r="AM90" s="100">
        <v>27.642316999999998</v>
      </c>
      <c r="AN90" s="100">
        <v>52.679554000000003</v>
      </c>
      <c r="AO90" s="100">
        <v>128.34481</v>
      </c>
      <c r="AP90" s="100">
        <v>297.76737000000003</v>
      </c>
      <c r="AQ90" s="100">
        <v>8.3169783000000006</v>
      </c>
      <c r="AR90" s="100">
        <v>9.9955864000000005</v>
      </c>
      <c r="AS90" s="128"/>
      <c r="AT90" s="123">
        <v>1983</v>
      </c>
      <c r="AU90" s="100">
        <v>0</v>
      </c>
      <c r="AV90" s="100">
        <v>8.2686800000000005E-2</v>
      </c>
      <c r="AW90" s="100">
        <v>7.29181E-2</v>
      </c>
      <c r="AX90" s="100">
        <v>0</v>
      </c>
      <c r="AY90" s="100">
        <v>0</v>
      </c>
      <c r="AZ90" s="100">
        <v>0</v>
      </c>
      <c r="BA90" s="100">
        <v>0.24213560000000001</v>
      </c>
      <c r="BB90" s="100">
        <v>0.70107359999999996</v>
      </c>
      <c r="BC90" s="100">
        <v>1.4598229</v>
      </c>
      <c r="BD90" s="100">
        <v>1.1732912</v>
      </c>
      <c r="BE90" s="100">
        <v>3.1888983999999998</v>
      </c>
      <c r="BF90" s="100">
        <v>6.2362337999999999</v>
      </c>
      <c r="BG90" s="100">
        <v>9.6528007999999996</v>
      </c>
      <c r="BH90" s="100">
        <v>20.989913999999999</v>
      </c>
      <c r="BI90" s="100">
        <v>34.651074999999999</v>
      </c>
      <c r="BJ90" s="100">
        <v>60.477986999999999</v>
      </c>
      <c r="BK90" s="100">
        <v>126.45193999999999</v>
      </c>
      <c r="BL90" s="100">
        <v>269.94134000000003</v>
      </c>
      <c r="BM90" s="100">
        <v>7.2173451000000002</v>
      </c>
      <c r="BN90" s="100">
        <v>10.556124000000001</v>
      </c>
      <c r="BO90" s="128"/>
      <c r="BP90" s="123">
        <v>1983</v>
      </c>
    </row>
    <row r="91" spans="1:68">
      <c r="A91" s="128"/>
      <c r="B91" s="123">
        <v>1984</v>
      </c>
      <c r="C91" s="100">
        <v>0</v>
      </c>
      <c r="D91" s="100">
        <v>0</v>
      </c>
      <c r="E91" s="100">
        <v>0</v>
      </c>
      <c r="F91" s="100">
        <v>0</v>
      </c>
      <c r="G91" s="100">
        <v>0</v>
      </c>
      <c r="H91" s="100">
        <v>0</v>
      </c>
      <c r="I91" s="100">
        <v>0.47858489999999998</v>
      </c>
      <c r="J91" s="100">
        <v>0.33180209999999999</v>
      </c>
      <c r="K91" s="100">
        <v>0.63021110000000002</v>
      </c>
      <c r="L91" s="100">
        <v>2.2213392000000001</v>
      </c>
      <c r="M91" s="100">
        <v>5.2642246000000004</v>
      </c>
      <c r="N91" s="100">
        <v>6.0127889000000003</v>
      </c>
      <c r="O91" s="100">
        <v>12.221586</v>
      </c>
      <c r="P91" s="100">
        <v>24.059570999999998</v>
      </c>
      <c r="Q91" s="100">
        <v>42.722369999999998</v>
      </c>
      <c r="R91" s="100">
        <v>62.220010000000002</v>
      </c>
      <c r="S91" s="100">
        <v>129.2645</v>
      </c>
      <c r="T91" s="100">
        <v>211.94157999999999</v>
      </c>
      <c r="U91" s="100">
        <v>5.9653812000000004</v>
      </c>
      <c r="V91" s="100">
        <v>10.456439</v>
      </c>
      <c r="W91" s="128"/>
      <c r="X91" s="123">
        <v>1984</v>
      </c>
      <c r="Y91" s="100">
        <v>0</v>
      </c>
      <c r="Z91" s="100">
        <v>0</v>
      </c>
      <c r="AA91" s="100">
        <v>0</v>
      </c>
      <c r="AB91" s="100">
        <v>0</v>
      </c>
      <c r="AC91" s="100">
        <v>0</v>
      </c>
      <c r="AD91" s="100">
        <v>0.1564671</v>
      </c>
      <c r="AE91" s="100">
        <v>0.1613135</v>
      </c>
      <c r="AF91" s="100">
        <v>0.34484359999999997</v>
      </c>
      <c r="AG91" s="100">
        <v>0.4423047</v>
      </c>
      <c r="AH91" s="100">
        <v>0.51826090000000002</v>
      </c>
      <c r="AI91" s="100">
        <v>2.4859543999999998</v>
      </c>
      <c r="AJ91" s="100">
        <v>3.7390766000000002</v>
      </c>
      <c r="AK91" s="100">
        <v>6.7319478999999998</v>
      </c>
      <c r="AL91" s="100">
        <v>15.926653999999999</v>
      </c>
      <c r="AM91" s="100">
        <v>35.26135</v>
      </c>
      <c r="AN91" s="100">
        <v>51.072522999999997</v>
      </c>
      <c r="AO91" s="100">
        <v>111.58046</v>
      </c>
      <c r="AP91" s="100">
        <v>258.33273000000003</v>
      </c>
      <c r="AQ91" s="100">
        <v>7.9603352000000003</v>
      </c>
      <c r="AR91" s="100">
        <v>9.2782196999999993</v>
      </c>
      <c r="AS91" s="128"/>
      <c r="AT91" s="123">
        <v>1984</v>
      </c>
      <c r="AU91" s="100">
        <v>0</v>
      </c>
      <c r="AV91" s="100">
        <v>0</v>
      </c>
      <c r="AW91" s="100">
        <v>0</v>
      </c>
      <c r="AX91" s="100">
        <v>0</v>
      </c>
      <c r="AY91" s="100">
        <v>0</v>
      </c>
      <c r="AZ91" s="100">
        <v>7.7471100000000001E-2</v>
      </c>
      <c r="BA91" s="100">
        <v>0.3208319</v>
      </c>
      <c r="BB91" s="100">
        <v>0.33819719999999998</v>
      </c>
      <c r="BC91" s="100">
        <v>0.53867240000000005</v>
      </c>
      <c r="BD91" s="100">
        <v>1.3905270000000001</v>
      </c>
      <c r="BE91" s="100">
        <v>3.9085823</v>
      </c>
      <c r="BF91" s="100">
        <v>4.8880891999999996</v>
      </c>
      <c r="BG91" s="100">
        <v>9.3933215000000008</v>
      </c>
      <c r="BH91" s="100">
        <v>19.695098000000002</v>
      </c>
      <c r="BI91" s="100">
        <v>38.550159999999998</v>
      </c>
      <c r="BJ91" s="100">
        <v>55.600484999999999</v>
      </c>
      <c r="BK91" s="100">
        <v>117.79037</v>
      </c>
      <c r="BL91" s="100">
        <v>245.98186000000001</v>
      </c>
      <c r="BM91" s="100">
        <v>6.9643287000000003</v>
      </c>
      <c r="BN91" s="100">
        <v>9.9187458999999993</v>
      </c>
      <c r="BO91" s="128"/>
      <c r="BP91" s="123">
        <v>1984</v>
      </c>
    </row>
    <row r="92" spans="1:68">
      <c r="A92" s="128"/>
      <c r="B92" s="123">
        <v>1985</v>
      </c>
      <c r="C92" s="100">
        <v>0</v>
      </c>
      <c r="D92" s="100">
        <v>0</v>
      </c>
      <c r="E92" s="100">
        <v>0</v>
      </c>
      <c r="F92" s="100">
        <v>0</v>
      </c>
      <c r="G92" s="100">
        <v>0</v>
      </c>
      <c r="H92" s="100">
        <v>0.29982360000000002</v>
      </c>
      <c r="I92" s="100">
        <v>0.63750200000000001</v>
      </c>
      <c r="J92" s="100">
        <v>0.96058399999999999</v>
      </c>
      <c r="K92" s="100">
        <v>1.0079954</v>
      </c>
      <c r="L92" s="100">
        <v>2.3800116999999998</v>
      </c>
      <c r="M92" s="100">
        <v>3.4666573999999999</v>
      </c>
      <c r="N92" s="100">
        <v>6.2323579000000002</v>
      </c>
      <c r="O92" s="100">
        <v>12.475122000000001</v>
      </c>
      <c r="P92" s="100">
        <v>20.873702000000002</v>
      </c>
      <c r="Q92" s="100">
        <v>37.535159</v>
      </c>
      <c r="R92" s="100">
        <v>70.450407999999996</v>
      </c>
      <c r="S92" s="100">
        <v>105.65324</v>
      </c>
      <c r="T92" s="100">
        <v>209.83121</v>
      </c>
      <c r="U92" s="100">
        <v>5.8482291999999996</v>
      </c>
      <c r="V92" s="100">
        <v>9.9874478999999994</v>
      </c>
      <c r="W92" s="128"/>
      <c r="X92" s="123">
        <v>1985</v>
      </c>
      <c r="Y92" s="100">
        <v>0</v>
      </c>
      <c r="Z92" s="100">
        <v>0</v>
      </c>
      <c r="AA92" s="100">
        <v>0</v>
      </c>
      <c r="AB92" s="100">
        <v>0</v>
      </c>
      <c r="AC92" s="100">
        <v>0</v>
      </c>
      <c r="AD92" s="100">
        <v>0</v>
      </c>
      <c r="AE92" s="100">
        <v>0</v>
      </c>
      <c r="AF92" s="100">
        <v>0</v>
      </c>
      <c r="AG92" s="100">
        <v>0.63494349999999999</v>
      </c>
      <c r="AH92" s="100">
        <v>1.0037843</v>
      </c>
      <c r="AI92" s="100">
        <v>1.6757811</v>
      </c>
      <c r="AJ92" s="100">
        <v>3.4765214000000002</v>
      </c>
      <c r="AK92" s="100">
        <v>9.0694472000000008</v>
      </c>
      <c r="AL92" s="100">
        <v>15.046284</v>
      </c>
      <c r="AM92" s="100">
        <v>35.108296000000003</v>
      </c>
      <c r="AN92" s="100">
        <v>64.680943999999997</v>
      </c>
      <c r="AO92" s="100">
        <v>130.84014999999999</v>
      </c>
      <c r="AP92" s="100">
        <v>290.50454999999999</v>
      </c>
      <c r="AQ92" s="100">
        <v>9.1327850999999995</v>
      </c>
      <c r="AR92" s="100">
        <v>10.402958999999999</v>
      </c>
      <c r="AS92" s="128"/>
      <c r="AT92" s="123">
        <v>1985</v>
      </c>
      <c r="AU92" s="100">
        <v>0</v>
      </c>
      <c r="AV92" s="100">
        <v>0</v>
      </c>
      <c r="AW92" s="100">
        <v>0</v>
      </c>
      <c r="AX92" s="100">
        <v>0</v>
      </c>
      <c r="AY92" s="100">
        <v>0</v>
      </c>
      <c r="AZ92" s="100">
        <v>0.15157180000000001</v>
      </c>
      <c r="BA92" s="100">
        <v>0.31932179999999999</v>
      </c>
      <c r="BB92" s="100">
        <v>0.48874420000000002</v>
      </c>
      <c r="BC92" s="100">
        <v>0.82600510000000005</v>
      </c>
      <c r="BD92" s="100">
        <v>1.7101158000000001</v>
      </c>
      <c r="BE92" s="100">
        <v>2.5919352999999998</v>
      </c>
      <c r="BF92" s="100">
        <v>4.8746812000000004</v>
      </c>
      <c r="BG92" s="100">
        <v>10.726207</v>
      </c>
      <c r="BH92" s="100">
        <v>17.754543999999999</v>
      </c>
      <c r="BI92" s="100">
        <v>36.180463000000003</v>
      </c>
      <c r="BJ92" s="100">
        <v>67.029743999999994</v>
      </c>
      <c r="BK92" s="100">
        <v>121.90826</v>
      </c>
      <c r="BL92" s="100">
        <v>268.93696</v>
      </c>
      <c r="BM92" s="100">
        <v>7.4928846</v>
      </c>
      <c r="BN92" s="100">
        <v>10.490605</v>
      </c>
      <c r="BO92" s="128"/>
      <c r="BP92" s="123">
        <v>1985</v>
      </c>
    </row>
    <row r="93" spans="1:68">
      <c r="A93" s="128"/>
      <c r="B93" s="123">
        <v>1986</v>
      </c>
      <c r="C93" s="100">
        <v>0</v>
      </c>
      <c r="D93" s="100">
        <v>0</v>
      </c>
      <c r="E93" s="100">
        <v>0</v>
      </c>
      <c r="F93" s="100">
        <v>0.14523249999999999</v>
      </c>
      <c r="G93" s="100">
        <v>0</v>
      </c>
      <c r="H93" s="100">
        <v>0.1466798</v>
      </c>
      <c r="I93" s="100">
        <v>0</v>
      </c>
      <c r="J93" s="100">
        <v>0</v>
      </c>
      <c r="K93" s="100">
        <v>0.76905769999999996</v>
      </c>
      <c r="L93" s="100">
        <v>1.3851023</v>
      </c>
      <c r="M93" s="100">
        <v>1.3262635</v>
      </c>
      <c r="N93" s="100">
        <v>5.1970460000000003</v>
      </c>
      <c r="O93" s="100">
        <v>9.9545221000000002</v>
      </c>
      <c r="P93" s="100">
        <v>16.538119999999999</v>
      </c>
      <c r="Q93" s="100">
        <v>34.870835</v>
      </c>
      <c r="R93" s="100">
        <v>55.747239</v>
      </c>
      <c r="S93" s="100">
        <v>129.63326000000001</v>
      </c>
      <c r="T93" s="100">
        <v>172.87578999999999</v>
      </c>
      <c r="U93" s="100">
        <v>5.1123805000000004</v>
      </c>
      <c r="V93" s="100">
        <v>8.7420872999999997</v>
      </c>
      <c r="W93" s="128"/>
      <c r="X93" s="123">
        <v>1986</v>
      </c>
      <c r="Y93" s="100">
        <v>0</v>
      </c>
      <c r="Z93" s="100">
        <v>0</v>
      </c>
      <c r="AA93" s="100">
        <v>0</v>
      </c>
      <c r="AB93" s="100">
        <v>0</v>
      </c>
      <c r="AC93" s="100">
        <v>0</v>
      </c>
      <c r="AD93" s="100">
        <v>0</v>
      </c>
      <c r="AE93" s="100">
        <v>0.1578502</v>
      </c>
      <c r="AF93" s="100">
        <v>0.48004150000000001</v>
      </c>
      <c r="AG93" s="100">
        <v>0</v>
      </c>
      <c r="AH93" s="100">
        <v>0.24444440000000001</v>
      </c>
      <c r="AI93" s="100">
        <v>1.9452442000000001</v>
      </c>
      <c r="AJ93" s="100">
        <v>4.5858938</v>
      </c>
      <c r="AK93" s="100">
        <v>6.7965441000000002</v>
      </c>
      <c r="AL93" s="100">
        <v>13.153611</v>
      </c>
      <c r="AM93" s="100">
        <v>32.214908000000001</v>
      </c>
      <c r="AN93" s="100">
        <v>56.338028000000001</v>
      </c>
      <c r="AO93" s="100">
        <v>112.90486</v>
      </c>
      <c r="AP93" s="100">
        <v>269.58737000000002</v>
      </c>
      <c r="AQ93" s="100">
        <v>8.4308587999999993</v>
      </c>
      <c r="AR93" s="100">
        <v>9.3541331999999997</v>
      </c>
      <c r="AS93" s="128"/>
      <c r="AT93" s="123">
        <v>1986</v>
      </c>
      <c r="AU93" s="100">
        <v>0</v>
      </c>
      <c r="AV93" s="100">
        <v>0</v>
      </c>
      <c r="AW93" s="100">
        <v>0</v>
      </c>
      <c r="AX93" s="100">
        <v>7.4226799999999996E-2</v>
      </c>
      <c r="AY93" s="100">
        <v>0</v>
      </c>
      <c r="AZ93" s="100">
        <v>7.4158299999999996E-2</v>
      </c>
      <c r="BA93" s="100">
        <v>7.8789399999999996E-2</v>
      </c>
      <c r="BB93" s="100">
        <v>0.2368374</v>
      </c>
      <c r="BC93" s="100">
        <v>0.39434819999999998</v>
      </c>
      <c r="BD93" s="100">
        <v>0.83108539999999997</v>
      </c>
      <c r="BE93" s="100">
        <v>1.6285518000000001</v>
      </c>
      <c r="BF93" s="100">
        <v>4.8971856000000002</v>
      </c>
      <c r="BG93" s="100">
        <v>8.3399009999999993</v>
      </c>
      <c r="BH93" s="100">
        <v>14.732939</v>
      </c>
      <c r="BI93" s="100">
        <v>33.389899</v>
      </c>
      <c r="BJ93" s="100">
        <v>56.096313000000002</v>
      </c>
      <c r="BK93" s="100">
        <v>118.90285</v>
      </c>
      <c r="BL93" s="100">
        <v>243.62702999999999</v>
      </c>
      <c r="BM93" s="100">
        <v>6.7734816999999996</v>
      </c>
      <c r="BN93" s="100">
        <v>9.3064090000000004</v>
      </c>
      <c r="BO93" s="128"/>
      <c r="BP93" s="123">
        <v>1986</v>
      </c>
    </row>
    <row r="94" spans="1:68">
      <c r="A94" s="128"/>
      <c r="B94" s="123">
        <v>1987</v>
      </c>
      <c r="C94" s="100">
        <v>0</v>
      </c>
      <c r="D94" s="100">
        <v>0</v>
      </c>
      <c r="E94" s="100">
        <v>0</v>
      </c>
      <c r="F94" s="100">
        <v>0</v>
      </c>
      <c r="G94" s="100">
        <v>0</v>
      </c>
      <c r="H94" s="100">
        <v>0</v>
      </c>
      <c r="I94" s="100">
        <v>0.308278</v>
      </c>
      <c r="J94" s="100">
        <v>0.15740770000000001</v>
      </c>
      <c r="K94" s="100">
        <v>0.71132859999999998</v>
      </c>
      <c r="L94" s="100">
        <v>1.1194071999999999</v>
      </c>
      <c r="M94" s="100">
        <v>3.3797749000000001</v>
      </c>
      <c r="N94" s="100">
        <v>4.4693206999999999</v>
      </c>
      <c r="O94" s="100">
        <v>10.410921999999999</v>
      </c>
      <c r="P94" s="100">
        <v>19.719975999999999</v>
      </c>
      <c r="Q94" s="100">
        <v>34.757939</v>
      </c>
      <c r="R94" s="100">
        <v>61.015472000000003</v>
      </c>
      <c r="S94" s="100">
        <v>93.793965999999998</v>
      </c>
      <c r="T94" s="100">
        <v>148.94908000000001</v>
      </c>
      <c r="U94" s="100">
        <v>5.0873001999999996</v>
      </c>
      <c r="V94" s="100">
        <v>8.1657130999999996</v>
      </c>
      <c r="W94" s="128"/>
      <c r="X94" s="123">
        <v>1987</v>
      </c>
      <c r="Y94" s="100">
        <v>0</v>
      </c>
      <c r="Z94" s="100">
        <v>0</v>
      </c>
      <c r="AA94" s="100">
        <v>0</v>
      </c>
      <c r="AB94" s="100">
        <v>0</v>
      </c>
      <c r="AC94" s="100">
        <v>0.1531978</v>
      </c>
      <c r="AD94" s="100">
        <v>0</v>
      </c>
      <c r="AE94" s="100">
        <v>0.15468960000000001</v>
      </c>
      <c r="AF94" s="100">
        <v>0.3203742</v>
      </c>
      <c r="AG94" s="100">
        <v>0.37322420000000001</v>
      </c>
      <c r="AH94" s="100">
        <v>0</v>
      </c>
      <c r="AI94" s="100">
        <v>2.4452335999999999</v>
      </c>
      <c r="AJ94" s="100">
        <v>1.3616187</v>
      </c>
      <c r="AK94" s="100">
        <v>4.3440957999999998</v>
      </c>
      <c r="AL94" s="100">
        <v>11.387359999999999</v>
      </c>
      <c r="AM94" s="100">
        <v>27.320053000000001</v>
      </c>
      <c r="AN94" s="100">
        <v>59.334646999999997</v>
      </c>
      <c r="AO94" s="100">
        <v>117.14237</v>
      </c>
      <c r="AP94" s="100">
        <v>243.84220999999999</v>
      </c>
      <c r="AQ94" s="100">
        <v>7.9183668999999997</v>
      </c>
      <c r="AR94" s="100">
        <v>8.7027482000000003</v>
      </c>
      <c r="AS94" s="128"/>
      <c r="AT94" s="123">
        <v>1987</v>
      </c>
      <c r="AU94" s="100">
        <v>0</v>
      </c>
      <c r="AV94" s="100">
        <v>0</v>
      </c>
      <c r="AW94" s="100">
        <v>0</v>
      </c>
      <c r="AX94" s="100">
        <v>0</v>
      </c>
      <c r="AY94" s="100">
        <v>7.5346399999999994E-2</v>
      </c>
      <c r="AZ94" s="100">
        <v>0</v>
      </c>
      <c r="BA94" s="100">
        <v>0.23162070000000001</v>
      </c>
      <c r="BB94" s="100">
        <v>0.2381778</v>
      </c>
      <c r="BC94" s="100">
        <v>0.54634910000000003</v>
      </c>
      <c r="BD94" s="100">
        <v>0.57577820000000002</v>
      </c>
      <c r="BE94" s="100">
        <v>2.9227957</v>
      </c>
      <c r="BF94" s="100">
        <v>2.9428249000000002</v>
      </c>
      <c r="BG94" s="100">
        <v>7.3233550999999997</v>
      </c>
      <c r="BH94" s="100">
        <v>15.292961</v>
      </c>
      <c r="BI94" s="100">
        <v>30.618366000000002</v>
      </c>
      <c r="BJ94" s="100">
        <v>60.022226000000003</v>
      </c>
      <c r="BK94" s="100">
        <v>108.67998</v>
      </c>
      <c r="BL94" s="100">
        <v>218.06246999999999</v>
      </c>
      <c r="BM94" s="100">
        <v>6.5052152000000003</v>
      </c>
      <c r="BN94" s="100">
        <v>8.7588986999999996</v>
      </c>
      <c r="BO94" s="128"/>
      <c r="BP94" s="123">
        <v>1987</v>
      </c>
    </row>
    <row r="95" spans="1:68">
      <c r="A95" s="128"/>
      <c r="B95" s="123">
        <v>1988</v>
      </c>
      <c r="C95" s="100">
        <v>0</v>
      </c>
      <c r="D95" s="100">
        <v>0</v>
      </c>
      <c r="E95" s="100">
        <v>0</v>
      </c>
      <c r="F95" s="100">
        <v>0</v>
      </c>
      <c r="G95" s="100">
        <v>0.2971181</v>
      </c>
      <c r="H95" s="100">
        <v>0.14114550000000001</v>
      </c>
      <c r="I95" s="100">
        <v>0.75333879999999998</v>
      </c>
      <c r="J95" s="100">
        <v>0.46803699999999998</v>
      </c>
      <c r="K95" s="100">
        <v>0.33548830000000002</v>
      </c>
      <c r="L95" s="100">
        <v>1.9523708</v>
      </c>
      <c r="M95" s="100">
        <v>3.8081311000000002</v>
      </c>
      <c r="N95" s="100">
        <v>4.7961502999999999</v>
      </c>
      <c r="O95" s="100">
        <v>9.6918006999999999</v>
      </c>
      <c r="P95" s="100">
        <v>16.422046999999999</v>
      </c>
      <c r="Q95" s="100">
        <v>35.265739000000004</v>
      </c>
      <c r="R95" s="100">
        <v>64.255233000000004</v>
      </c>
      <c r="S95" s="100">
        <v>98.934757000000005</v>
      </c>
      <c r="T95" s="100">
        <v>192.6884</v>
      </c>
      <c r="U95" s="100">
        <v>5.4673657999999996</v>
      </c>
      <c r="V95" s="100">
        <v>8.9706834999999998</v>
      </c>
      <c r="W95" s="128"/>
      <c r="X95" s="123">
        <v>1988</v>
      </c>
      <c r="Y95" s="100">
        <v>0</v>
      </c>
      <c r="Z95" s="100">
        <v>0</v>
      </c>
      <c r="AA95" s="100">
        <v>0</v>
      </c>
      <c r="AB95" s="100">
        <v>0</v>
      </c>
      <c r="AC95" s="100">
        <v>0</v>
      </c>
      <c r="AD95" s="100">
        <v>0</v>
      </c>
      <c r="AE95" s="100">
        <v>0.15133240000000001</v>
      </c>
      <c r="AF95" s="100">
        <v>0.31522070000000002</v>
      </c>
      <c r="AG95" s="100">
        <v>0.70173589999999997</v>
      </c>
      <c r="AH95" s="100">
        <v>0.91900999999999999</v>
      </c>
      <c r="AI95" s="100">
        <v>1.3249175</v>
      </c>
      <c r="AJ95" s="100">
        <v>2.4757310000000001</v>
      </c>
      <c r="AK95" s="100">
        <v>7.5662383999999996</v>
      </c>
      <c r="AL95" s="100">
        <v>13.057209</v>
      </c>
      <c r="AM95" s="100">
        <v>26.166366</v>
      </c>
      <c r="AN95" s="100">
        <v>49.547755000000002</v>
      </c>
      <c r="AO95" s="100">
        <v>121.65073</v>
      </c>
      <c r="AP95" s="100">
        <v>247.46276</v>
      </c>
      <c r="AQ95" s="100">
        <v>8.1127880000000001</v>
      </c>
      <c r="AR95" s="100">
        <v>8.7854899999999994</v>
      </c>
      <c r="AS95" s="128"/>
      <c r="AT95" s="123">
        <v>1988</v>
      </c>
      <c r="AU95" s="100">
        <v>0</v>
      </c>
      <c r="AV95" s="100">
        <v>0</v>
      </c>
      <c r="AW95" s="100">
        <v>0</v>
      </c>
      <c r="AX95" s="100">
        <v>0</v>
      </c>
      <c r="AY95" s="100">
        <v>0.15085019999999999</v>
      </c>
      <c r="AZ95" s="100">
        <v>7.1194300000000002E-2</v>
      </c>
      <c r="BA95" s="100">
        <v>0.45299810000000001</v>
      </c>
      <c r="BB95" s="100">
        <v>0.39201819999999998</v>
      </c>
      <c r="BC95" s="100">
        <v>0.51450870000000004</v>
      </c>
      <c r="BD95" s="100">
        <v>1.4505220999999999</v>
      </c>
      <c r="BE95" s="100">
        <v>2.5931055000000001</v>
      </c>
      <c r="BF95" s="100">
        <v>3.6544265999999999</v>
      </c>
      <c r="BG95" s="100">
        <v>8.6160326999999999</v>
      </c>
      <c r="BH95" s="100">
        <v>14.639404000000001</v>
      </c>
      <c r="BI95" s="100">
        <v>30.196380999999999</v>
      </c>
      <c r="BJ95" s="100">
        <v>55.580863000000001</v>
      </c>
      <c r="BK95" s="100">
        <v>113.38763</v>
      </c>
      <c r="BL95" s="100">
        <v>232.39263</v>
      </c>
      <c r="BM95" s="100">
        <v>6.7928191</v>
      </c>
      <c r="BN95" s="100">
        <v>9.0462395999999998</v>
      </c>
      <c r="BO95" s="128"/>
      <c r="BP95" s="123">
        <v>1988</v>
      </c>
    </row>
    <row r="96" spans="1:68">
      <c r="A96" s="128"/>
      <c r="B96" s="123">
        <v>1989</v>
      </c>
      <c r="C96" s="100">
        <v>0</v>
      </c>
      <c r="D96" s="100">
        <v>0</v>
      </c>
      <c r="E96" s="100">
        <v>0</v>
      </c>
      <c r="F96" s="100">
        <v>0</v>
      </c>
      <c r="G96" s="100">
        <v>0</v>
      </c>
      <c r="H96" s="100">
        <v>0</v>
      </c>
      <c r="I96" s="100">
        <v>0.29356719999999997</v>
      </c>
      <c r="J96" s="100">
        <v>0.15407470000000001</v>
      </c>
      <c r="K96" s="100">
        <v>1.4523063</v>
      </c>
      <c r="L96" s="100">
        <v>0.41468830000000001</v>
      </c>
      <c r="M96" s="100">
        <v>2.2171310000000002</v>
      </c>
      <c r="N96" s="100">
        <v>5.1190723</v>
      </c>
      <c r="O96" s="100">
        <v>11.241377</v>
      </c>
      <c r="P96" s="100">
        <v>14.985275</v>
      </c>
      <c r="Q96" s="100">
        <v>38.171356000000003</v>
      </c>
      <c r="R96" s="100">
        <v>56.743459000000001</v>
      </c>
      <c r="S96" s="100">
        <v>86.938468</v>
      </c>
      <c r="T96" s="100">
        <v>225.11256</v>
      </c>
      <c r="U96" s="100">
        <v>5.3889145000000003</v>
      </c>
      <c r="V96" s="100">
        <v>8.9180518000000006</v>
      </c>
      <c r="W96" s="128"/>
      <c r="X96" s="123">
        <v>1989</v>
      </c>
      <c r="Y96" s="100">
        <v>0</v>
      </c>
      <c r="Z96" s="100">
        <v>0</v>
      </c>
      <c r="AA96" s="100">
        <v>0</v>
      </c>
      <c r="AB96" s="100">
        <v>0</v>
      </c>
      <c r="AC96" s="100">
        <v>0</v>
      </c>
      <c r="AD96" s="100">
        <v>0</v>
      </c>
      <c r="AE96" s="100">
        <v>0</v>
      </c>
      <c r="AF96" s="100">
        <v>0.30973469999999997</v>
      </c>
      <c r="AG96" s="100">
        <v>0.50342500000000001</v>
      </c>
      <c r="AH96" s="100">
        <v>1.9740305</v>
      </c>
      <c r="AI96" s="100">
        <v>1.2847625</v>
      </c>
      <c r="AJ96" s="100">
        <v>3.6011877999999999</v>
      </c>
      <c r="AK96" s="100">
        <v>4.3173116</v>
      </c>
      <c r="AL96" s="100">
        <v>13.124355</v>
      </c>
      <c r="AM96" s="100">
        <v>24.453465000000001</v>
      </c>
      <c r="AN96" s="100">
        <v>53.542910999999997</v>
      </c>
      <c r="AO96" s="100">
        <v>113.59475</v>
      </c>
      <c r="AP96" s="100">
        <v>264.51438000000002</v>
      </c>
      <c r="AQ96" s="100">
        <v>8.2830701999999992</v>
      </c>
      <c r="AR96" s="100">
        <v>8.8995026999999993</v>
      </c>
      <c r="AS96" s="128"/>
      <c r="AT96" s="123">
        <v>1989</v>
      </c>
      <c r="AU96" s="100">
        <v>0</v>
      </c>
      <c r="AV96" s="100">
        <v>0</v>
      </c>
      <c r="AW96" s="100">
        <v>0</v>
      </c>
      <c r="AX96" s="100">
        <v>0</v>
      </c>
      <c r="AY96" s="100">
        <v>0</v>
      </c>
      <c r="AZ96" s="100">
        <v>0</v>
      </c>
      <c r="BA96" s="100">
        <v>0.14720459999999999</v>
      </c>
      <c r="BB96" s="100">
        <v>0.23170499999999999</v>
      </c>
      <c r="BC96" s="100">
        <v>0.98714900000000005</v>
      </c>
      <c r="BD96" s="100">
        <v>1.1724454</v>
      </c>
      <c r="BE96" s="100">
        <v>1.7607693</v>
      </c>
      <c r="BF96" s="100">
        <v>4.3706712000000003</v>
      </c>
      <c r="BG96" s="100">
        <v>7.7516743999999997</v>
      </c>
      <c r="BH96" s="100">
        <v>14.003404</v>
      </c>
      <c r="BI96" s="100">
        <v>30.543165999999999</v>
      </c>
      <c r="BJ96" s="100">
        <v>54.857945000000001</v>
      </c>
      <c r="BK96" s="100">
        <v>103.85299000000001</v>
      </c>
      <c r="BL96" s="100">
        <v>253.51285999999999</v>
      </c>
      <c r="BM96" s="100">
        <v>6.8393693000000004</v>
      </c>
      <c r="BN96" s="100">
        <v>9.0530971000000005</v>
      </c>
      <c r="BO96" s="128"/>
      <c r="BP96" s="123">
        <v>1989</v>
      </c>
    </row>
    <row r="97" spans="1:68">
      <c r="A97" s="128"/>
      <c r="B97" s="123">
        <v>1990</v>
      </c>
      <c r="C97" s="100">
        <v>0</v>
      </c>
      <c r="D97" s="100">
        <v>0</v>
      </c>
      <c r="E97" s="100">
        <v>0</v>
      </c>
      <c r="F97" s="100">
        <v>0</v>
      </c>
      <c r="G97" s="100">
        <v>0.29047689999999998</v>
      </c>
      <c r="H97" s="100">
        <v>0.27939589999999997</v>
      </c>
      <c r="I97" s="100">
        <v>0.1430302</v>
      </c>
      <c r="J97" s="100">
        <v>0.45711360000000001</v>
      </c>
      <c r="K97" s="100">
        <v>0.15613750000000001</v>
      </c>
      <c r="L97" s="100">
        <v>0.99309210000000003</v>
      </c>
      <c r="M97" s="100">
        <v>3.3312553</v>
      </c>
      <c r="N97" s="100">
        <v>4.0879842999999996</v>
      </c>
      <c r="O97" s="100">
        <v>7.3406468</v>
      </c>
      <c r="P97" s="100">
        <v>14.340847</v>
      </c>
      <c r="Q97" s="100">
        <v>30.749742999999999</v>
      </c>
      <c r="R97" s="100">
        <v>50.473348999999999</v>
      </c>
      <c r="S97" s="100">
        <v>91.611369999999994</v>
      </c>
      <c r="T97" s="100">
        <v>170.81268</v>
      </c>
      <c r="U97" s="100">
        <v>4.7583973999999998</v>
      </c>
      <c r="V97" s="100">
        <v>7.6704442999999998</v>
      </c>
      <c r="W97" s="128"/>
      <c r="X97" s="123">
        <v>1990</v>
      </c>
      <c r="Y97" s="100">
        <v>0</v>
      </c>
      <c r="Z97" s="100">
        <v>0</v>
      </c>
      <c r="AA97" s="100">
        <v>0</v>
      </c>
      <c r="AB97" s="100">
        <v>0</v>
      </c>
      <c r="AC97" s="100">
        <v>0</v>
      </c>
      <c r="AD97" s="100">
        <v>0.14148730000000001</v>
      </c>
      <c r="AE97" s="100">
        <v>0</v>
      </c>
      <c r="AF97" s="100">
        <v>0</v>
      </c>
      <c r="AG97" s="100">
        <v>0.16161490000000001</v>
      </c>
      <c r="AH97" s="100">
        <v>0.2089249</v>
      </c>
      <c r="AI97" s="100">
        <v>1.9956096999999999</v>
      </c>
      <c r="AJ97" s="100">
        <v>2.5060074999999999</v>
      </c>
      <c r="AK97" s="100">
        <v>5.1260883000000002</v>
      </c>
      <c r="AL97" s="100">
        <v>10.041255</v>
      </c>
      <c r="AM97" s="100">
        <v>22.539332999999999</v>
      </c>
      <c r="AN97" s="100">
        <v>43.499735000000001</v>
      </c>
      <c r="AO97" s="100">
        <v>99.766732000000005</v>
      </c>
      <c r="AP97" s="100">
        <v>259.44758000000002</v>
      </c>
      <c r="AQ97" s="100">
        <v>7.5287657000000001</v>
      </c>
      <c r="AR97" s="100">
        <v>8.0170054999999998</v>
      </c>
      <c r="AS97" s="128"/>
      <c r="AT97" s="123">
        <v>1990</v>
      </c>
      <c r="AU97" s="100">
        <v>0</v>
      </c>
      <c r="AV97" s="100">
        <v>0</v>
      </c>
      <c r="AW97" s="100">
        <v>0</v>
      </c>
      <c r="AX97" s="100">
        <v>0</v>
      </c>
      <c r="AY97" s="100">
        <v>0.14723639999999999</v>
      </c>
      <c r="AZ97" s="100">
        <v>0.2108804</v>
      </c>
      <c r="BA97" s="100">
        <v>7.1756500000000001E-2</v>
      </c>
      <c r="BB97" s="100">
        <v>0.22852439999999999</v>
      </c>
      <c r="BC97" s="100">
        <v>0.158829</v>
      </c>
      <c r="BD97" s="100">
        <v>0.61092389999999996</v>
      </c>
      <c r="BE97" s="100">
        <v>2.6791955999999999</v>
      </c>
      <c r="BF97" s="100">
        <v>3.3054846000000002</v>
      </c>
      <c r="BG97" s="100">
        <v>6.2291122000000003</v>
      </c>
      <c r="BH97" s="100">
        <v>12.078188000000001</v>
      </c>
      <c r="BI97" s="100">
        <v>26.201267000000001</v>
      </c>
      <c r="BJ97" s="100">
        <v>46.371805999999999</v>
      </c>
      <c r="BK97" s="100">
        <v>96.773753999999997</v>
      </c>
      <c r="BL97" s="100">
        <v>234.41480999999999</v>
      </c>
      <c r="BM97" s="100">
        <v>6.1470386000000001</v>
      </c>
      <c r="BN97" s="100">
        <v>8.0928436000000001</v>
      </c>
      <c r="BO97" s="128"/>
      <c r="BP97" s="123">
        <v>1990</v>
      </c>
    </row>
    <row r="98" spans="1:68">
      <c r="A98" s="128"/>
      <c r="B98" s="123">
        <v>1991</v>
      </c>
      <c r="C98" s="100">
        <v>0</v>
      </c>
      <c r="D98" s="100">
        <v>0</v>
      </c>
      <c r="E98" s="100">
        <v>0</v>
      </c>
      <c r="F98" s="100">
        <v>0</v>
      </c>
      <c r="G98" s="100">
        <v>0</v>
      </c>
      <c r="H98" s="100">
        <v>0.4269077</v>
      </c>
      <c r="I98" s="100">
        <v>0.14009840000000001</v>
      </c>
      <c r="J98" s="100">
        <v>0.30110140000000002</v>
      </c>
      <c r="K98" s="100">
        <v>0.91583760000000003</v>
      </c>
      <c r="L98" s="100">
        <v>1.1396055</v>
      </c>
      <c r="M98" s="100">
        <v>2.3054117000000001</v>
      </c>
      <c r="N98" s="100">
        <v>4.6283440000000002</v>
      </c>
      <c r="O98" s="100">
        <v>9.2698873000000006</v>
      </c>
      <c r="P98" s="100">
        <v>14.368624000000001</v>
      </c>
      <c r="Q98" s="100">
        <v>29.322433</v>
      </c>
      <c r="R98" s="100">
        <v>49.058763999999996</v>
      </c>
      <c r="S98" s="100">
        <v>86.479571000000007</v>
      </c>
      <c r="T98" s="100">
        <v>146.99231</v>
      </c>
      <c r="U98" s="100">
        <v>4.7357009000000003</v>
      </c>
      <c r="V98" s="100">
        <v>7.2621124999999997</v>
      </c>
      <c r="W98" s="128"/>
      <c r="X98" s="123">
        <v>1991</v>
      </c>
      <c r="Y98" s="100">
        <v>0</v>
      </c>
      <c r="Z98" s="100">
        <v>0</v>
      </c>
      <c r="AA98" s="100">
        <v>0</v>
      </c>
      <c r="AB98" s="100">
        <v>0</v>
      </c>
      <c r="AC98" s="100">
        <v>0</v>
      </c>
      <c r="AD98" s="100">
        <v>0</v>
      </c>
      <c r="AE98" s="100">
        <v>0</v>
      </c>
      <c r="AF98" s="100">
        <v>0.30113269999999998</v>
      </c>
      <c r="AG98" s="100">
        <v>0.31292389999999998</v>
      </c>
      <c r="AH98" s="100">
        <v>0.19894680000000001</v>
      </c>
      <c r="AI98" s="100">
        <v>1.2101497999999999</v>
      </c>
      <c r="AJ98" s="100">
        <v>1.3941246</v>
      </c>
      <c r="AK98" s="100">
        <v>5.1339002000000002</v>
      </c>
      <c r="AL98" s="100">
        <v>13.665558000000001</v>
      </c>
      <c r="AM98" s="100">
        <v>22.674050000000001</v>
      </c>
      <c r="AN98" s="100">
        <v>47.449689999999997</v>
      </c>
      <c r="AO98" s="100">
        <v>79.084001000000001</v>
      </c>
      <c r="AP98" s="100">
        <v>229.94355999999999</v>
      </c>
      <c r="AQ98" s="100">
        <v>7.1637642000000001</v>
      </c>
      <c r="AR98" s="100">
        <v>7.4134387999999998</v>
      </c>
      <c r="AS98" s="128"/>
      <c r="AT98" s="123">
        <v>1991</v>
      </c>
      <c r="AU98" s="100">
        <v>0</v>
      </c>
      <c r="AV98" s="100">
        <v>0</v>
      </c>
      <c r="AW98" s="100">
        <v>0</v>
      </c>
      <c r="AX98" s="100">
        <v>0</v>
      </c>
      <c r="AY98" s="100">
        <v>0</v>
      </c>
      <c r="AZ98" s="100">
        <v>0.21433730000000001</v>
      </c>
      <c r="BA98" s="100">
        <v>7.0139300000000002E-2</v>
      </c>
      <c r="BB98" s="100">
        <v>0.30111710000000003</v>
      </c>
      <c r="BC98" s="100">
        <v>0.61810860000000001</v>
      </c>
      <c r="BD98" s="100">
        <v>0.68017629999999996</v>
      </c>
      <c r="BE98" s="100">
        <v>1.7710942999999999</v>
      </c>
      <c r="BF98" s="100">
        <v>3.0305116999999999</v>
      </c>
      <c r="BG98" s="100">
        <v>7.1926043999999996</v>
      </c>
      <c r="BH98" s="100">
        <v>14.000804</v>
      </c>
      <c r="BI98" s="100">
        <v>25.648305000000001</v>
      </c>
      <c r="BJ98" s="100">
        <v>48.11506</v>
      </c>
      <c r="BK98" s="100">
        <v>81.800303</v>
      </c>
      <c r="BL98" s="100">
        <v>206.16283999999999</v>
      </c>
      <c r="BM98" s="100">
        <v>5.9534706000000002</v>
      </c>
      <c r="BN98" s="100">
        <v>7.5496625999999996</v>
      </c>
      <c r="BO98" s="128"/>
      <c r="BP98" s="123">
        <v>1991</v>
      </c>
    </row>
    <row r="99" spans="1:68">
      <c r="A99" s="128"/>
      <c r="B99" s="123">
        <v>1992</v>
      </c>
      <c r="C99" s="100">
        <v>0</v>
      </c>
      <c r="D99" s="100">
        <v>0</v>
      </c>
      <c r="E99" s="100">
        <v>0</v>
      </c>
      <c r="F99" s="100">
        <v>0</v>
      </c>
      <c r="G99" s="100">
        <v>0</v>
      </c>
      <c r="H99" s="100">
        <v>0</v>
      </c>
      <c r="I99" s="100">
        <v>0</v>
      </c>
      <c r="J99" s="100">
        <v>0</v>
      </c>
      <c r="K99" s="100">
        <v>1.0721134000000001</v>
      </c>
      <c r="L99" s="100">
        <v>0</v>
      </c>
      <c r="M99" s="100">
        <v>1.7948407</v>
      </c>
      <c r="N99" s="100">
        <v>2.9428131</v>
      </c>
      <c r="O99" s="100">
        <v>10.486518999999999</v>
      </c>
      <c r="P99" s="100">
        <v>17.247644999999999</v>
      </c>
      <c r="Q99" s="100">
        <v>22.171835999999999</v>
      </c>
      <c r="R99" s="100">
        <v>46.929513</v>
      </c>
      <c r="S99" s="100">
        <v>84.928094000000002</v>
      </c>
      <c r="T99" s="100">
        <v>139.53487999999999</v>
      </c>
      <c r="U99" s="100">
        <v>4.4785086999999999</v>
      </c>
      <c r="V99" s="100">
        <v>6.7401666000000002</v>
      </c>
      <c r="W99" s="128"/>
      <c r="X99" s="123">
        <v>1992</v>
      </c>
      <c r="Y99" s="100">
        <v>0</v>
      </c>
      <c r="Z99" s="100">
        <v>0</v>
      </c>
      <c r="AA99" s="100">
        <v>0</v>
      </c>
      <c r="AB99" s="100">
        <v>0</v>
      </c>
      <c r="AC99" s="100">
        <v>0.14186309999999999</v>
      </c>
      <c r="AD99" s="100">
        <v>0.14518929999999999</v>
      </c>
      <c r="AE99" s="100">
        <v>0</v>
      </c>
      <c r="AF99" s="100">
        <v>0.1477454</v>
      </c>
      <c r="AG99" s="100">
        <v>0.15595880000000001</v>
      </c>
      <c r="AH99" s="100">
        <v>0.18585080000000001</v>
      </c>
      <c r="AI99" s="100">
        <v>1.1797517</v>
      </c>
      <c r="AJ99" s="100">
        <v>3.0052181999999998</v>
      </c>
      <c r="AK99" s="100">
        <v>6.5766758000000003</v>
      </c>
      <c r="AL99" s="100">
        <v>11.343688</v>
      </c>
      <c r="AM99" s="100">
        <v>25.316974999999999</v>
      </c>
      <c r="AN99" s="100">
        <v>42.814765000000001</v>
      </c>
      <c r="AO99" s="100">
        <v>89.206066000000007</v>
      </c>
      <c r="AP99" s="100">
        <v>252.97155000000001</v>
      </c>
      <c r="AQ99" s="100">
        <v>7.7989788000000004</v>
      </c>
      <c r="AR99" s="100">
        <v>7.9195798000000002</v>
      </c>
      <c r="AS99" s="128"/>
      <c r="AT99" s="123">
        <v>1992</v>
      </c>
      <c r="AU99" s="100">
        <v>0</v>
      </c>
      <c r="AV99" s="100">
        <v>0</v>
      </c>
      <c r="AW99" s="100">
        <v>0</v>
      </c>
      <c r="AX99" s="100">
        <v>0</v>
      </c>
      <c r="AY99" s="100">
        <v>6.9991200000000003E-2</v>
      </c>
      <c r="AZ99" s="100">
        <v>7.2382299999999997E-2</v>
      </c>
      <c r="BA99" s="100">
        <v>0</v>
      </c>
      <c r="BB99" s="100">
        <v>7.3965000000000003E-2</v>
      </c>
      <c r="BC99" s="100">
        <v>0.61818499999999998</v>
      </c>
      <c r="BD99" s="100">
        <v>9.0957399999999994E-2</v>
      </c>
      <c r="BE99" s="100">
        <v>1.4950433999999999</v>
      </c>
      <c r="BF99" s="100">
        <v>2.9736883000000001</v>
      </c>
      <c r="BG99" s="100">
        <v>8.5247271999999992</v>
      </c>
      <c r="BH99" s="100">
        <v>14.173905</v>
      </c>
      <c r="BI99" s="100">
        <v>23.902013</v>
      </c>
      <c r="BJ99" s="100">
        <v>44.519723999999997</v>
      </c>
      <c r="BK99" s="100">
        <v>87.629619000000005</v>
      </c>
      <c r="BL99" s="100">
        <v>219.99902</v>
      </c>
      <c r="BM99" s="100">
        <v>6.1446446000000003</v>
      </c>
      <c r="BN99" s="100">
        <v>7.6556582000000004</v>
      </c>
      <c r="BO99" s="128"/>
      <c r="BP99" s="123">
        <v>1992</v>
      </c>
    </row>
    <row r="100" spans="1:68">
      <c r="A100" s="128"/>
      <c r="B100" s="123">
        <v>1993</v>
      </c>
      <c r="C100" s="100">
        <v>0</v>
      </c>
      <c r="D100" s="100">
        <v>0</v>
      </c>
      <c r="E100" s="100">
        <v>0</v>
      </c>
      <c r="F100" s="100">
        <v>0</v>
      </c>
      <c r="G100" s="100">
        <v>0</v>
      </c>
      <c r="H100" s="100">
        <v>0.1463131</v>
      </c>
      <c r="I100" s="100">
        <v>0</v>
      </c>
      <c r="J100" s="100">
        <v>0.2922225</v>
      </c>
      <c r="K100" s="100">
        <v>0.45989770000000002</v>
      </c>
      <c r="L100" s="100">
        <v>0.84080100000000002</v>
      </c>
      <c r="M100" s="100">
        <v>2.6372176999999999</v>
      </c>
      <c r="N100" s="100">
        <v>3.9183110999999999</v>
      </c>
      <c r="O100" s="100">
        <v>7.5557445999999997</v>
      </c>
      <c r="P100" s="100">
        <v>14.881675</v>
      </c>
      <c r="Q100" s="100">
        <v>29.982251000000002</v>
      </c>
      <c r="R100" s="100">
        <v>48.452880999999998</v>
      </c>
      <c r="S100" s="100">
        <v>84.887818999999993</v>
      </c>
      <c r="T100" s="100">
        <v>159.14063999999999</v>
      </c>
      <c r="U100" s="100">
        <v>4.8622291999999998</v>
      </c>
      <c r="V100" s="100">
        <v>7.2500499999999999</v>
      </c>
      <c r="W100" s="128"/>
      <c r="X100" s="123">
        <v>1993</v>
      </c>
      <c r="Y100" s="100">
        <v>0</v>
      </c>
      <c r="Z100" s="100">
        <v>0</v>
      </c>
      <c r="AA100" s="100">
        <v>0</v>
      </c>
      <c r="AB100" s="100">
        <v>0</v>
      </c>
      <c r="AC100" s="100">
        <v>0</v>
      </c>
      <c r="AD100" s="100">
        <v>0</v>
      </c>
      <c r="AE100" s="100">
        <v>0</v>
      </c>
      <c r="AF100" s="100">
        <v>0.14556530000000001</v>
      </c>
      <c r="AG100" s="100">
        <v>0.77383449999999998</v>
      </c>
      <c r="AH100" s="100">
        <v>0.87425430000000004</v>
      </c>
      <c r="AI100" s="100">
        <v>1.8470120000000001</v>
      </c>
      <c r="AJ100" s="100">
        <v>3.7332934999999998</v>
      </c>
      <c r="AK100" s="100">
        <v>6.1297215999999999</v>
      </c>
      <c r="AL100" s="100">
        <v>9.0223443999999997</v>
      </c>
      <c r="AM100" s="100">
        <v>21.453773999999999</v>
      </c>
      <c r="AN100" s="100">
        <v>45.288474999999998</v>
      </c>
      <c r="AO100" s="100">
        <v>103.1404</v>
      </c>
      <c r="AP100" s="100">
        <v>239.44901999999999</v>
      </c>
      <c r="AQ100" s="100">
        <v>8.0200361000000004</v>
      </c>
      <c r="AR100" s="100">
        <v>7.9679260999999997</v>
      </c>
      <c r="AS100" s="128"/>
      <c r="AT100" s="123">
        <v>1993</v>
      </c>
      <c r="AU100" s="100">
        <v>0</v>
      </c>
      <c r="AV100" s="100">
        <v>0</v>
      </c>
      <c r="AW100" s="100">
        <v>0</v>
      </c>
      <c r="AX100" s="100">
        <v>0</v>
      </c>
      <c r="AY100" s="100">
        <v>0</v>
      </c>
      <c r="AZ100" s="100">
        <v>7.3383000000000004E-2</v>
      </c>
      <c r="BA100" s="100">
        <v>0</v>
      </c>
      <c r="BB100" s="100">
        <v>0.2187566</v>
      </c>
      <c r="BC100" s="100">
        <v>0.61611830000000001</v>
      </c>
      <c r="BD100" s="100">
        <v>0.8572014</v>
      </c>
      <c r="BE100" s="100">
        <v>2.2518541000000001</v>
      </c>
      <c r="BF100" s="100">
        <v>3.8267562000000002</v>
      </c>
      <c r="BG100" s="100">
        <v>6.8411771999999997</v>
      </c>
      <c r="BH100" s="100">
        <v>11.843161</v>
      </c>
      <c r="BI100" s="100">
        <v>25.310734</v>
      </c>
      <c r="BJ100" s="100">
        <v>46.602356999999998</v>
      </c>
      <c r="BK100" s="100">
        <v>96.375562000000002</v>
      </c>
      <c r="BL100" s="100">
        <v>215.95003</v>
      </c>
      <c r="BM100" s="100">
        <v>6.4474758999999997</v>
      </c>
      <c r="BN100" s="100">
        <v>7.8528532000000002</v>
      </c>
      <c r="BO100" s="128"/>
      <c r="BP100" s="123">
        <v>1993</v>
      </c>
    </row>
    <row r="101" spans="1:68">
      <c r="A101" s="128"/>
      <c r="B101" s="123">
        <v>1994</v>
      </c>
      <c r="C101" s="100">
        <v>0</v>
      </c>
      <c r="D101" s="100">
        <v>0</v>
      </c>
      <c r="E101" s="100">
        <v>0</v>
      </c>
      <c r="F101" s="100">
        <v>0</v>
      </c>
      <c r="G101" s="100">
        <v>0.13739470000000001</v>
      </c>
      <c r="H101" s="100">
        <v>0.44087949999999998</v>
      </c>
      <c r="I101" s="100">
        <v>0</v>
      </c>
      <c r="J101" s="100">
        <v>0</v>
      </c>
      <c r="K101" s="100">
        <v>0.30425279999999999</v>
      </c>
      <c r="L101" s="100">
        <v>1.1381855000000001</v>
      </c>
      <c r="M101" s="100">
        <v>1.4786619000000001</v>
      </c>
      <c r="N101" s="100">
        <v>2.8008708000000002</v>
      </c>
      <c r="O101" s="100">
        <v>8.4694801999999996</v>
      </c>
      <c r="P101" s="100">
        <v>12.668651000000001</v>
      </c>
      <c r="Q101" s="100">
        <v>36.489413999999996</v>
      </c>
      <c r="R101" s="100">
        <v>39.908639999999998</v>
      </c>
      <c r="S101" s="100">
        <v>80.370313999999993</v>
      </c>
      <c r="T101" s="100">
        <v>157.96600000000001</v>
      </c>
      <c r="U101" s="100">
        <v>4.8174137999999997</v>
      </c>
      <c r="V101" s="100">
        <v>6.9848461999999998</v>
      </c>
      <c r="W101" s="128"/>
      <c r="X101" s="123">
        <v>1994</v>
      </c>
      <c r="Y101" s="100">
        <v>0</v>
      </c>
      <c r="Z101" s="100">
        <v>0</v>
      </c>
      <c r="AA101" s="100">
        <v>0</v>
      </c>
      <c r="AB101" s="100">
        <v>0</v>
      </c>
      <c r="AC101" s="100">
        <v>0</v>
      </c>
      <c r="AD101" s="100">
        <v>0</v>
      </c>
      <c r="AE101" s="100">
        <v>0</v>
      </c>
      <c r="AF101" s="100">
        <v>0.28729280000000001</v>
      </c>
      <c r="AG101" s="100">
        <v>0.30512460000000002</v>
      </c>
      <c r="AH101" s="100">
        <v>0.50471569999999999</v>
      </c>
      <c r="AI101" s="100">
        <v>0.66413409999999995</v>
      </c>
      <c r="AJ101" s="100">
        <v>2.3405439000000001</v>
      </c>
      <c r="AK101" s="100">
        <v>2.5289708000000002</v>
      </c>
      <c r="AL101" s="100">
        <v>11.317242</v>
      </c>
      <c r="AM101" s="100">
        <v>19.595200999999999</v>
      </c>
      <c r="AN101" s="100">
        <v>43.135700999999997</v>
      </c>
      <c r="AO101" s="100">
        <v>91.760176000000001</v>
      </c>
      <c r="AP101" s="100">
        <v>243.92355000000001</v>
      </c>
      <c r="AQ101" s="100">
        <v>7.7277582999999996</v>
      </c>
      <c r="AR101" s="100">
        <v>7.4427713999999998</v>
      </c>
      <c r="AS101" s="128"/>
      <c r="AT101" s="123">
        <v>1994</v>
      </c>
      <c r="AU101" s="100">
        <v>0</v>
      </c>
      <c r="AV101" s="100">
        <v>0</v>
      </c>
      <c r="AW101" s="100">
        <v>0</v>
      </c>
      <c r="AX101" s="100">
        <v>0</v>
      </c>
      <c r="AY101" s="100">
        <v>6.9698800000000005E-2</v>
      </c>
      <c r="AZ101" s="100">
        <v>0.2209767</v>
      </c>
      <c r="BA101" s="100">
        <v>0</v>
      </c>
      <c r="BB101" s="100">
        <v>0.14390269999999999</v>
      </c>
      <c r="BC101" s="100">
        <v>0.30468810000000002</v>
      </c>
      <c r="BD101" s="100">
        <v>0.8268508</v>
      </c>
      <c r="BE101" s="100">
        <v>1.0809443999999999</v>
      </c>
      <c r="BF101" s="100">
        <v>2.5731381999999998</v>
      </c>
      <c r="BG101" s="100">
        <v>5.4922693000000002</v>
      </c>
      <c r="BH101" s="100">
        <v>11.971327</v>
      </c>
      <c r="BI101" s="100">
        <v>27.265166000000001</v>
      </c>
      <c r="BJ101" s="100">
        <v>41.788229000000001</v>
      </c>
      <c r="BK101" s="100">
        <v>87.535938999999999</v>
      </c>
      <c r="BL101" s="100">
        <v>218.56711000000001</v>
      </c>
      <c r="BM101" s="100">
        <v>6.2789700000000002</v>
      </c>
      <c r="BN101" s="100">
        <v>7.4613566000000002</v>
      </c>
      <c r="BO101" s="128"/>
      <c r="BP101" s="123">
        <v>1994</v>
      </c>
    </row>
    <row r="102" spans="1:68">
      <c r="A102" s="128"/>
      <c r="B102" s="123">
        <v>1995</v>
      </c>
      <c r="C102" s="100">
        <v>0</v>
      </c>
      <c r="D102" s="100">
        <v>0</v>
      </c>
      <c r="E102" s="100">
        <v>0</v>
      </c>
      <c r="F102" s="100">
        <v>0</v>
      </c>
      <c r="G102" s="100">
        <v>0.1385546</v>
      </c>
      <c r="H102" s="100">
        <v>0.29053210000000002</v>
      </c>
      <c r="I102" s="100">
        <v>0.27465889999999998</v>
      </c>
      <c r="J102" s="100">
        <v>0.56452840000000004</v>
      </c>
      <c r="K102" s="100">
        <v>0.60289179999999998</v>
      </c>
      <c r="L102" s="100">
        <v>1.4214595999999999</v>
      </c>
      <c r="M102" s="100">
        <v>2.0230424999999999</v>
      </c>
      <c r="N102" s="100">
        <v>3.7024330000000001</v>
      </c>
      <c r="O102" s="100">
        <v>6.2477990999999999</v>
      </c>
      <c r="P102" s="100">
        <v>14.375260000000001</v>
      </c>
      <c r="Q102" s="100">
        <v>26.393364999999999</v>
      </c>
      <c r="R102" s="100">
        <v>34.933566999999996</v>
      </c>
      <c r="S102" s="100">
        <v>80.208933999999999</v>
      </c>
      <c r="T102" s="100">
        <v>160.79727</v>
      </c>
      <c r="U102" s="100">
        <v>4.6872750999999999</v>
      </c>
      <c r="V102" s="100">
        <v>6.7008466000000002</v>
      </c>
      <c r="W102" s="128"/>
      <c r="X102" s="123">
        <v>1995</v>
      </c>
      <c r="Y102" s="100">
        <v>0</v>
      </c>
      <c r="Z102" s="100">
        <v>0</v>
      </c>
      <c r="AA102" s="100">
        <v>0</v>
      </c>
      <c r="AB102" s="100">
        <v>0</v>
      </c>
      <c r="AC102" s="100">
        <v>0</v>
      </c>
      <c r="AD102" s="100">
        <v>0</v>
      </c>
      <c r="AE102" s="100">
        <v>0</v>
      </c>
      <c r="AF102" s="100">
        <v>0.70414109999999996</v>
      </c>
      <c r="AG102" s="100">
        <v>0.30051909999999998</v>
      </c>
      <c r="AH102" s="100">
        <v>0.97637339999999995</v>
      </c>
      <c r="AI102" s="100">
        <v>0.63276049999999995</v>
      </c>
      <c r="AJ102" s="100">
        <v>3.0459326999999998</v>
      </c>
      <c r="AK102" s="100">
        <v>3.6581282000000002</v>
      </c>
      <c r="AL102" s="100">
        <v>7.3693011999999998</v>
      </c>
      <c r="AM102" s="100">
        <v>17.717379999999999</v>
      </c>
      <c r="AN102" s="100">
        <v>43.435816000000003</v>
      </c>
      <c r="AO102" s="100">
        <v>82.662429000000003</v>
      </c>
      <c r="AP102" s="100">
        <v>234.67160999999999</v>
      </c>
      <c r="AQ102" s="100">
        <v>7.5294777000000002</v>
      </c>
      <c r="AR102" s="100">
        <v>7.1162371999999996</v>
      </c>
      <c r="AS102" s="128"/>
      <c r="AT102" s="123">
        <v>1995</v>
      </c>
      <c r="AU102" s="100">
        <v>0</v>
      </c>
      <c r="AV102" s="100">
        <v>0</v>
      </c>
      <c r="AW102" s="100">
        <v>0</v>
      </c>
      <c r="AX102" s="100">
        <v>0</v>
      </c>
      <c r="AY102" s="100">
        <v>7.0281499999999997E-2</v>
      </c>
      <c r="AZ102" s="100">
        <v>0.14569879999999999</v>
      </c>
      <c r="BA102" s="100">
        <v>0.13727839999999999</v>
      </c>
      <c r="BB102" s="100">
        <v>0.63441000000000003</v>
      </c>
      <c r="BC102" s="100">
        <v>0.4514727</v>
      </c>
      <c r="BD102" s="100">
        <v>1.20224</v>
      </c>
      <c r="BE102" s="100">
        <v>1.3423955000000001</v>
      </c>
      <c r="BF102" s="100">
        <v>3.3787715999999999</v>
      </c>
      <c r="BG102" s="100">
        <v>4.9470174</v>
      </c>
      <c r="BH102" s="100">
        <v>10.775831</v>
      </c>
      <c r="BI102" s="100">
        <v>21.668289000000001</v>
      </c>
      <c r="BJ102" s="100">
        <v>39.858601999999998</v>
      </c>
      <c r="BK102" s="100">
        <v>81.747050999999999</v>
      </c>
      <c r="BL102" s="100">
        <v>212.71343999999999</v>
      </c>
      <c r="BM102" s="100">
        <v>6.1150080999999998</v>
      </c>
      <c r="BN102" s="100">
        <v>7.1216699999999999</v>
      </c>
      <c r="BO102" s="128"/>
      <c r="BP102" s="123">
        <v>1995</v>
      </c>
    </row>
    <row r="103" spans="1:68">
      <c r="A103" s="128"/>
      <c r="B103" s="123">
        <v>1996</v>
      </c>
      <c r="C103" s="100">
        <v>0</v>
      </c>
      <c r="D103" s="100">
        <v>0</v>
      </c>
      <c r="E103" s="100">
        <v>0</v>
      </c>
      <c r="F103" s="100">
        <v>0</v>
      </c>
      <c r="G103" s="100">
        <v>0</v>
      </c>
      <c r="H103" s="100">
        <v>0.28315420000000002</v>
      </c>
      <c r="I103" s="100">
        <v>0.27860780000000002</v>
      </c>
      <c r="J103" s="100">
        <v>0.55266400000000004</v>
      </c>
      <c r="K103" s="100">
        <v>0.29698049999999998</v>
      </c>
      <c r="L103" s="100">
        <v>1.3811561000000001</v>
      </c>
      <c r="M103" s="100">
        <v>1.1650914999999999</v>
      </c>
      <c r="N103" s="100">
        <v>2.8722083</v>
      </c>
      <c r="O103" s="100">
        <v>7.1004370999999997</v>
      </c>
      <c r="P103" s="100">
        <v>15.188154000000001</v>
      </c>
      <c r="Q103" s="100">
        <v>25.11374</v>
      </c>
      <c r="R103" s="100">
        <v>42.526761</v>
      </c>
      <c r="S103" s="100">
        <v>77.846130000000002</v>
      </c>
      <c r="T103" s="100">
        <v>166.65833000000001</v>
      </c>
      <c r="U103" s="100">
        <v>4.8536599000000002</v>
      </c>
      <c r="V103" s="100">
        <v>6.8292919000000003</v>
      </c>
      <c r="W103" s="128"/>
      <c r="X103" s="123">
        <v>1996</v>
      </c>
      <c r="Y103" s="100">
        <v>0</v>
      </c>
      <c r="Z103" s="100">
        <v>0</v>
      </c>
      <c r="AA103" s="100">
        <v>0</v>
      </c>
      <c r="AB103" s="100">
        <v>0</v>
      </c>
      <c r="AC103" s="100">
        <v>0</v>
      </c>
      <c r="AD103" s="100">
        <v>0</v>
      </c>
      <c r="AE103" s="100">
        <v>0</v>
      </c>
      <c r="AF103" s="100">
        <v>0.27532210000000001</v>
      </c>
      <c r="AG103" s="100">
        <v>0</v>
      </c>
      <c r="AH103" s="100">
        <v>0.15694739999999999</v>
      </c>
      <c r="AI103" s="100">
        <v>1.0101602000000001</v>
      </c>
      <c r="AJ103" s="100">
        <v>2.4658479999999998</v>
      </c>
      <c r="AK103" s="100">
        <v>7.0441386000000001</v>
      </c>
      <c r="AL103" s="100">
        <v>8.7818945999999993</v>
      </c>
      <c r="AM103" s="100">
        <v>18.745525000000001</v>
      </c>
      <c r="AN103" s="100">
        <v>38.746428999999999</v>
      </c>
      <c r="AO103" s="100">
        <v>68.853279999999998</v>
      </c>
      <c r="AP103" s="100">
        <v>220.01106999999999</v>
      </c>
      <c r="AQ103" s="100">
        <v>7.2056782999999998</v>
      </c>
      <c r="AR103" s="100">
        <v>6.6644945</v>
      </c>
      <c r="AS103" s="128"/>
      <c r="AT103" s="123">
        <v>1996</v>
      </c>
      <c r="AU103" s="100">
        <v>0</v>
      </c>
      <c r="AV103" s="100">
        <v>0</v>
      </c>
      <c r="AW103" s="100">
        <v>0</v>
      </c>
      <c r="AX103" s="100">
        <v>0</v>
      </c>
      <c r="AY103" s="100">
        <v>0</v>
      </c>
      <c r="AZ103" s="100">
        <v>0.14186589999999999</v>
      </c>
      <c r="BA103" s="100">
        <v>0.13900779999999999</v>
      </c>
      <c r="BB103" s="100">
        <v>0.41373919999999997</v>
      </c>
      <c r="BC103" s="100">
        <v>0.1481826</v>
      </c>
      <c r="BD103" s="100">
        <v>0.77592519999999998</v>
      </c>
      <c r="BE103" s="100">
        <v>1.0891607000000001</v>
      </c>
      <c r="BF103" s="100">
        <v>2.6720529000000002</v>
      </c>
      <c r="BG103" s="100">
        <v>7.0721758000000001</v>
      </c>
      <c r="BH103" s="100">
        <v>11.904987</v>
      </c>
      <c r="BI103" s="100">
        <v>21.660854</v>
      </c>
      <c r="BJ103" s="100">
        <v>40.349952999999999</v>
      </c>
      <c r="BK103" s="100">
        <v>72.223487000000006</v>
      </c>
      <c r="BL103" s="100">
        <v>204.07655</v>
      </c>
      <c r="BM103" s="100">
        <v>6.0357424999999996</v>
      </c>
      <c r="BN103" s="100">
        <v>6.8558785999999996</v>
      </c>
      <c r="BO103" s="128"/>
      <c r="BP103" s="123">
        <v>1996</v>
      </c>
    </row>
    <row r="104" spans="1:68">
      <c r="A104" s="128"/>
      <c r="B104" s="124">
        <v>1997</v>
      </c>
      <c r="C104" s="100">
        <v>0</v>
      </c>
      <c r="D104" s="100">
        <v>0</v>
      </c>
      <c r="E104" s="100">
        <v>0</v>
      </c>
      <c r="F104" s="100">
        <v>0</v>
      </c>
      <c r="G104" s="100">
        <v>0</v>
      </c>
      <c r="H104" s="100">
        <v>0.27713080000000001</v>
      </c>
      <c r="I104" s="100">
        <v>0.14137649999999999</v>
      </c>
      <c r="J104" s="100">
        <v>0.4085529</v>
      </c>
      <c r="K104" s="100">
        <v>0.58529929999999997</v>
      </c>
      <c r="L104" s="100">
        <v>1.544683</v>
      </c>
      <c r="M104" s="100">
        <v>3.2426238999999999</v>
      </c>
      <c r="N104" s="100">
        <v>3.9322086999999999</v>
      </c>
      <c r="O104" s="100">
        <v>6.3943595999999996</v>
      </c>
      <c r="P104" s="100">
        <v>12.510463</v>
      </c>
      <c r="Q104" s="100">
        <v>24.243202</v>
      </c>
      <c r="R104" s="100">
        <v>40.734059000000002</v>
      </c>
      <c r="S104" s="100">
        <v>83.206213000000005</v>
      </c>
      <c r="T104" s="100">
        <v>193.40839</v>
      </c>
      <c r="U104" s="100">
        <v>5.2205193999999997</v>
      </c>
      <c r="V104" s="100">
        <v>7.2910903999999999</v>
      </c>
      <c r="W104" s="128"/>
      <c r="X104" s="124">
        <v>1997</v>
      </c>
      <c r="Y104" s="100">
        <v>0</v>
      </c>
      <c r="Z104" s="100">
        <v>0</v>
      </c>
      <c r="AA104" s="100">
        <v>0</v>
      </c>
      <c r="AB104" s="100">
        <v>0</v>
      </c>
      <c r="AC104" s="100">
        <v>0</v>
      </c>
      <c r="AD104" s="100">
        <v>0</v>
      </c>
      <c r="AE104" s="100">
        <v>0</v>
      </c>
      <c r="AF104" s="100">
        <v>0.1352342</v>
      </c>
      <c r="AG104" s="100">
        <v>1.0164858999999999</v>
      </c>
      <c r="AH104" s="100">
        <v>0.46894639999999999</v>
      </c>
      <c r="AI104" s="100">
        <v>0.1870946</v>
      </c>
      <c r="AJ104" s="100">
        <v>2.3868057</v>
      </c>
      <c r="AK104" s="100">
        <v>4.1467507000000001</v>
      </c>
      <c r="AL104" s="100">
        <v>9.4173781999999999</v>
      </c>
      <c r="AM104" s="100">
        <v>18.047726000000001</v>
      </c>
      <c r="AN104" s="100">
        <v>43.508254999999998</v>
      </c>
      <c r="AO104" s="100">
        <v>84.950845999999999</v>
      </c>
      <c r="AP104" s="100">
        <v>237.49134000000001</v>
      </c>
      <c r="AQ104" s="100">
        <v>8.0394006000000005</v>
      </c>
      <c r="AR104" s="100">
        <v>7.2103656000000003</v>
      </c>
      <c r="AS104" s="128"/>
      <c r="AT104" s="124">
        <v>1997</v>
      </c>
      <c r="AU104" s="100">
        <v>0</v>
      </c>
      <c r="AV104" s="100">
        <v>0</v>
      </c>
      <c r="AW104" s="100">
        <v>0</v>
      </c>
      <c r="AX104" s="100">
        <v>0</v>
      </c>
      <c r="AY104" s="100">
        <v>0</v>
      </c>
      <c r="AZ104" s="100">
        <v>0.1385902</v>
      </c>
      <c r="BA104" s="100">
        <v>7.0426900000000001E-2</v>
      </c>
      <c r="BB104" s="100">
        <v>0.27141520000000002</v>
      </c>
      <c r="BC104" s="100">
        <v>0.80171539999999997</v>
      </c>
      <c r="BD104" s="100">
        <v>1.0100115000000001</v>
      </c>
      <c r="BE104" s="100">
        <v>1.7437672</v>
      </c>
      <c r="BF104" s="100">
        <v>3.1716310999999999</v>
      </c>
      <c r="BG104" s="100">
        <v>5.2673819999999996</v>
      </c>
      <c r="BH104" s="100">
        <v>10.930794000000001</v>
      </c>
      <c r="BI104" s="100">
        <v>20.908722999999998</v>
      </c>
      <c r="BJ104" s="100">
        <v>42.327565999999997</v>
      </c>
      <c r="BK104" s="100">
        <v>84.293537000000001</v>
      </c>
      <c r="BL104" s="100">
        <v>224.2818</v>
      </c>
      <c r="BM104" s="100">
        <v>6.6384277000000003</v>
      </c>
      <c r="BN104" s="100">
        <v>7.3742872000000004</v>
      </c>
      <c r="BO104" s="128"/>
      <c r="BP104" s="124">
        <v>1997</v>
      </c>
    </row>
    <row r="105" spans="1:68">
      <c r="A105" s="128"/>
      <c r="B105" s="124">
        <v>1998</v>
      </c>
      <c r="C105" s="100">
        <v>0</v>
      </c>
      <c r="D105" s="100">
        <v>0</v>
      </c>
      <c r="E105" s="100">
        <v>0</v>
      </c>
      <c r="F105" s="100">
        <v>0</v>
      </c>
      <c r="G105" s="100">
        <v>0.1499743</v>
      </c>
      <c r="H105" s="100">
        <v>0.27519510000000003</v>
      </c>
      <c r="I105" s="100">
        <v>0</v>
      </c>
      <c r="J105" s="100">
        <v>0.40399030000000002</v>
      </c>
      <c r="K105" s="100">
        <v>0.57866600000000001</v>
      </c>
      <c r="L105" s="100">
        <v>1.5343259</v>
      </c>
      <c r="M105" s="100">
        <v>2.5471390999999999</v>
      </c>
      <c r="N105" s="100">
        <v>2.6873353</v>
      </c>
      <c r="O105" s="100">
        <v>5.6770718999999996</v>
      </c>
      <c r="P105" s="100">
        <v>11.091858999999999</v>
      </c>
      <c r="Q105" s="100">
        <v>24.066046</v>
      </c>
      <c r="R105" s="100">
        <v>29.056806000000002</v>
      </c>
      <c r="S105" s="100">
        <v>81.698605000000001</v>
      </c>
      <c r="T105" s="100">
        <v>162.12472</v>
      </c>
      <c r="U105" s="100">
        <v>4.6737349000000004</v>
      </c>
      <c r="V105" s="100">
        <v>6.3259435000000002</v>
      </c>
      <c r="W105" s="128"/>
      <c r="X105" s="124">
        <v>1998</v>
      </c>
      <c r="Y105" s="100">
        <v>0</v>
      </c>
      <c r="Z105" s="100">
        <v>0</v>
      </c>
      <c r="AA105" s="100">
        <v>0</v>
      </c>
      <c r="AB105" s="100">
        <v>0</v>
      </c>
      <c r="AC105" s="100">
        <v>0</v>
      </c>
      <c r="AD105" s="100">
        <v>0</v>
      </c>
      <c r="AE105" s="100">
        <v>0</v>
      </c>
      <c r="AF105" s="100">
        <v>0.13355359999999999</v>
      </c>
      <c r="AG105" s="100">
        <v>0</v>
      </c>
      <c r="AH105" s="100">
        <v>0.30751539999999999</v>
      </c>
      <c r="AI105" s="100">
        <v>1.4046472999999999</v>
      </c>
      <c r="AJ105" s="100">
        <v>2.3200240999999999</v>
      </c>
      <c r="AK105" s="100">
        <v>4.5900913000000001</v>
      </c>
      <c r="AL105" s="100">
        <v>10.660182000000001</v>
      </c>
      <c r="AM105" s="100">
        <v>21.262184000000001</v>
      </c>
      <c r="AN105" s="100">
        <v>36.287320999999999</v>
      </c>
      <c r="AO105" s="100">
        <v>82.848669000000001</v>
      </c>
      <c r="AP105" s="100">
        <v>246.91675000000001</v>
      </c>
      <c r="AQ105" s="100">
        <v>8.2973452000000005</v>
      </c>
      <c r="AR105" s="100">
        <v>7.2676217000000003</v>
      </c>
      <c r="AS105" s="128"/>
      <c r="AT105" s="124">
        <v>1998</v>
      </c>
      <c r="AU105" s="100">
        <v>0</v>
      </c>
      <c r="AV105" s="100">
        <v>0</v>
      </c>
      <c r="AW105" s="100">
        <v>0</v>
      </c>
      <c r="AX105" s="100">
        <v>0</v>
      </c>
      <c r="AY105" s="100">
        <v>7.6066300000000003E-2</v>
      </c>
      <c r="AZ105" s="100">
        <v>0.13740069999999999</v>
      </c>
      <c r="BA105" s="100">
        <v>0</v>
      </c>
      <c r="BB105" s="100">
        <v>0.26821250000000002</v>
      </c>
      <c r="BC105" s="100">
        <v>0.28774179999999999</v>
      </c>
      <c r="BD105" s="100">
        <v>0.92156979999999999</v>
      </c>
      <c r="BE105" s="100">
        <v>1.985439</v>
      </c>
      <c r="BF105" s="100">
        <v>2.5069254000000001</v>
      </c>
      <c r="BG105" s="100">
        <v>5.1332483</v>
      </c>
      <c r="BH105" s="100">
        <v>10.871737</v>
      </c>
      <c r="BI105" s="100">
        <v>22.567353000000001</v>
      </c>
      <c r="BJ105" s="100">
        <v>33.196264999999997</v>
      </c>
      <c r="BK105" s="100">
        <v>82.413619999999995</v>
      </c>
      <c r="BL105" s="100">
        <v>221.2073</v>
      </c>
      <c r="BM105" s="100">
        <v>6.4973508000000004</v>
      </c>
      <c r="BN105" s="100">
        <v>7.0385688999999996</v>
      </c>
      <c r="BO105" s="128"/>
      <c r="BP105" s="124">
        <v>1998</v>
      </c>
    </row>
    <row r="106" spans="1:68">
      <c r="A106" s="128"/>
      <c r="B106" s="124">
        <v>1999</v>
      </c>
      <c r="C106" s="100">
        <v>0</v>
      </c>
      <c r="D106" s="100">
        <v>0</v>
      </c>
      <c r="E106" s="100">
        <v>0</v>
      </c>
      <c r="F106" s="100">
        <v>0</v>
      </c>
      <c r="G106" s="100">
        <v>0.1527569</v>
      </c>
      <c r="H106" s="100">
        <v>0</v>
      </c>
      <c r="I106" s="100">
        <v>0.14334659999999999</v>
      </c>
      <c r="J106" s="100">
        <v>0.26775769999999999</v>
      </c>
      <c r="K106" s="100">
        <v>0.99692239999999999</v>
      </c>
      <c r="L106" s="100">
        <v>1.3665019</v>
      </c>
      <c r="M106" s="100">
        <v>2.1287012999999999</v>
      </c>
      <c r="N106" s="100">
        <v>2.7879466000000002</v>
      </c>
      <c r="O106" s="100">
        <v>4.9656326000000002</v>
      </c>
      <c r="P106" s="100">
        <v>10.548268999999999</v>
      </c>
      <c r="Q106" s="100">
        <v>22.198391999999998</v>
      </c>
      <c r="R106" s="100">
        <v>34.608637999999999</v>
      </c>
      <c r="S106" s="100">
        <v>66.996588000000003</v>
      </c>
      <c r="T106" s="100">
        <v>164.42596</v>
      </c>
      <c r="U106" s="100">
        <v>4.6252136999999998</v>
      </c>
      <c r="V106" s="100">
        <v>6.1232211000000003</v>
      </c>
      <c r="W106" s="128"/>
      <c r="X106" s="124">
        <v>1999</v>
      </c>
      <c r="Y106" s="100">
        <v>0</v>
      </c>
      <c r="Z106" s="100">
        <v>0</v>
      </c>
      <c r="AA106" s="100">
        <v>0</v>
      </c>
      <c r="AB106" s="100">
        <v>0</v>
      </c>
      <c r="AC106" s="100">
        <v>0</v>
      </c>
      <c r="AD106" s="100">
        <v>0.13745209999999999</v>
      </c>
      <c r="AE106" s="100">
        <v>0.14143230000000001</v>
      </c>
      <c r="AF106" s="100">
        <v>0.26526040000000001</v>
      </c>
      <c r="AG106" s="100">
        <v>0.1407216</v>
      </c>
      <c r="AH106" s="100">
        <v>1.2089723999999999</v>
      </c>
      <c r="AI106" s="100">
        <v>1.0093380999999999</v>
      </c>
      <c r="AJ106" s="100">
        <v>3.1113531000000001</v>
      </c>
      <c r="AK106" s="100">
        <v>3.9274521</v>
      </c>
      <c r="AL106" s="100">
        <v>8.1384939000000003</v>
      </c>
      <c r="AM106" s="100">
        <v>15.089829999999999</v>
      </c>
      <c r="AN106" s="100">
        <v>35.100411999999999</v>
      </c>
      <c r="AO106" s="100">
        <v>81.319575</v>
      </c>
      <c r="AP106" s="100">
        <v>225.83476999999999</v>
      </c>
      <c r="AQ106" s="100">
        <v>7.8651584999999997</v>
      </c>
      <c r="AR106" s="100">
        <v>6.721368</v>
      </c>
      <c r="AS106" s="128"/>
      <c r="AT106" s="124">
        <v>1999</v>
      </c>
      <c r="AU106" s="100">
        <v>0</v>
      </c>
      <c r="AV106" s="100">
        <v>0</v>
      </c>
      <c r="AW106" s="100">
        <v>0</v>
      </c>
      <c r="AX106" s="100">
        <v>0</v>
      </c>
      <c r="AY106" s="100">
        <v>7.7480499999999994E-2</v>
      </c>
      <c r="AZ106" s="100">
        <v>6.8853700000000004E-2</v>
      </c>
      <c r="BA106" s="100">
        <v>0.14238300000000001</v>
      </c>
      <c r="BB106" s="100">
        <v>0.2665032</v>
      </c>
      <c r="BC106" s="100">
        <v>0.56625780000000003</v>
      </c>
      <c r="BD106" s="100">
        <v>1.287552</v>
      </c>
      <c r="BE106" s="100">
        <v>1.5765671999999999</v>
      </c>
      <c r="BF106" s="100">
        <v>2.9467683</v>
      </c>
      <c r="BG106" s="100">
        <v>4.4470196</v>
      </c>
      <c r="BH106" s="100">
        <v>9.3215673999999993</v>
      </c>
      <c r="BI106" s="100">
        <v>18.424674</v>
      </c>
      <c r="BJ106" s="100">
        <v>34.888773999999998</v>
      </c>
      <c r="BK106" s="100">
        <v>75.864790999999997</v>
      </c>
      <c r="BL106" s="100">
        <v>207.12475000000001</v>
      </c>
      <c r="BM106" s="100">
        <v>6.2565568999999996</v>
      </c>
      <c r="BN106" s="100">
        <v>6.6083686999999998</v>
      </c>
      <c r="BO106" s="128"/>
      <c r="BP106" s="124">
        <v>1999</v>
      </c>
    </row>
    <row r="107" spans="1:68" s="92" customFormat="1">
      <c r="A107" s="126"/>
      <c r="B107" s="125">
        <v>2000</v>
      </c>
      <c r="C107" s="100">
        <v>0</v>
      </c>
      <c r="D107" s="100">
        <v>0</v>
      </c>
      <c r="E107" s="100">
        <v>0</v>
      </c>
      <c r="F107" s="100">
        <v>0</v>
      </c>
      <c r="G107" s="100">
        <v>0</v>
      </c>
      <c r="H107" s="100">
        <v>0.13959869999999999</v>
      </c>
      <c r="I107" s="100">
        <v>0.28400579999999997</v>
      </c>
      <c r="J107" s="100">
        <v>0.26879589999999998</v>
      </c>
      <c r="K107" s="100">
        <v>0.4191454</v>
      </c>
      <c r="L107" s="100">
        <v>1.5077544000000001</v>
      </c>
      <c r="M107" s="100">
        <v>1.1102335000000001</v>
      </c>
      <c r="N107" s="100">
        <v>2.6689935</v>
      </c>
      <c r="O107" s="100">
        <v>4.0177281999999996</v>
      </c>
      <c r="P107" s="100">
        <v>9.0934717999999997</v>
      </c>
      <c r="Q107" s="100">
        <v>24.522566000000001</v>
      </c>
      <c r="R107" s="100">
        <v>30.707041</v>
      </c>
      <c r="S107" s="100">
        <v>67.675596999999996</v>
      </c>
      <c r="T107" s="100">
        <v>188.21879999999999</v>
      </c>
      <c r="U107" s="100">
        <v>4.7546106999999997</v>
      </c>
      <c r="V107" s="100">
        <v>6.2426145000000002</v>
      </c>
      <c r="W107" s="126"/>
      <c r="X107" s="125">
        <v>2000</v>
      </c>
      <c r="Y107" s="100">
        <v>0</v>
      </c>
      <c r="Z107" s="100">
        <v>0.15309500000000001</v>
      </c>
      <c r="AA107" s="100">
        <v>0</v>
      </c>
      <c r="AB107" s="100">
        <v>0</v>
      </c>
      <c r="AC107" s="100">
        <v>0.15865009999999999</v>
      </c>
      <c r="AD107" s="100">
        <v>0</v>
      </c>
      <c r="AE107" s="100">
        <v>0.14005519999999999</v>
      </c>
      <c r="AF107" s="100">
        <v>0.26592169999999998</v>
      </c>
      <c r="AG107" s="100">
        <v>0.13798070000000001</v>
      </c>
      <c r="AH107" s="100">
        <v>0.74603819999999998</v>
      </c>
      <c r="AI107" s="100">
        <v>1.1304069999999999</v>
      </c>
      <c r="AJ107" s="100">
        <v>1.9129887999999999</v>
      </c>
      <c r="AK107" s="100">
        <v>2.5360242</v>
      </c>
      <c r="AL107" s="100">
        <v>8.4575967999999992</v>
      </c>
      <c r="AM107" s="100">
        <v>17.796438999999999</v>
      </c>
      <c r="AN107" s="100">
        <v>31.476565999999998</v>
      </c>
      <c r="AO107" s="100">
        <v>83.685111000000006</v>
      </c>
      <c r="AP107" s="100">
        <v>218.28542999999999</v>
      </c>
      <c r="AQ107" s="100">
        <v>7.8557487999999998</v>
      </c>
      <c r="AR107" s="100">
        <v>6.5273190000000003</v>
      </c>
      <c r="AS107" s="126"/>
      <c r="AT107" s="125">
        <v>2000</v>
      </c>
      <c r="AU107" s="100">
        <v>0</v>
      </c>
      <c r="AV107" s="100">
        <v>7.4549900000000002E-2</v>
      </c>
      <c r="AW107" s="100">
        <v>0</v>
      </c>
      <c r="AX107" s="100">
        <v>0</v>
      </c>
      <c r="AY107" s="100">
        <v>7.8133999999999995E-2</v>
      </c>
      <c r="AZ107" s="100">
        <v>6.9569099999999995E-2</v>
      </c>
      <c r="BA107" s="100">
        <v>0.21153350000000001</v>
      </c>
      <c r="BB107" s="100">
        <v>0.26735110000000001</v>
      </c>
      <c r="BC107" s="100">
        <v>0.27768500000000002</v>
      </c>
      <c r="BD107" s="100">
        <v>1.1249058000000001</v>
      </c>
      <c r="BE107" s="100">
        <v>1.1202293999999999</v>
      </c>
      <c r="BF107" s="100">
        <v>2.2975469999999998</v>
      </c>
      <c r="BG107" s="100">
        <v>3.2805377</v>
      </c>
      <c r="BH107" s="100">
        <v>8.7694004000000003</v>
      </c>
      <c r="BI107" s="100">
        <v>20.978621</v>
      </c>
      <c r="BJ107" s="100">
        <v>31.143502000000002</v>
      </c>
      <c r="BK107" s="100">
        <v>77.520894999999996</v>
      </c>
      <c r="BL107" s="100">
        <v>209.06173000000001</v>
      </c>
      <c r="BM107" s="100">
        <v>6.3167403000000002</v>
      </c>
      <c r="BN107" s="100">
        <v>6.4908617</v>
      </c>
      <c r="BO107" s="126"/>
      <c r="BP107" s="125">
        <v>2000</v>
      </c>
    </row>
    <row r="108" spans="1:68">
      <c r="A108" s="128"/>
      <c r="B108" s="124">
        <v>2001</v>
      </c>
      <c r="C108" s="100">
        <v>0</v>
      </c>
      <c r="D108" s="100">
        <v>0</v>
      </c>
      <c r="E108" s="100">
        <v>0</v>
      </c>
      <c r="F108" s="100">
        <v>0</v>
      </c>
      <c r="G108" s="100">
        <v>0</v>
      </c>
      <c r="H108" s="100">
        <v>0.1440304</v>
      </c>
      <c r="I108" s="100">
        <v>0.27683540000000001</v>
      </c>
      <c r="J108" s="100">
        <v>0.13570789999999999</v>
      </c>
      <c r="K108" s="100">
        <v>0.95900660000000004</v>
      </c>
      <c r="L108" s="100">
        <v>1.1924155999999999</v>
      </c>
      <c r="M108" s="100">
        <v>1.8514804</v>
      </c>
      <c r="N108" s="100">
        <v>2.7482234999999999</v>
      </c>
      <c r="O108" s="100">
        <v>3.6480106999999999</v>
      </c>
      <c r="P108" s="100">
        <v>8.1002997000000008</v>
      </c>
      <c r="Q108" s="100">
        <v>21.890474999999999</v>
      </c>
      <c r="R108" s="100">
        <v>38.083261</v>
      </c>
      <c r="S108" s="100">
        <v>62.802728999999999</v>
      </c>
      <c r="T108" s="100">
        <v>152.39592999999999</v>
      </c>
      <c r="U108" s="100">
        <v>4.6330062999999999</v>
      </c>
      <c r="V108" s="100">
        <v>5.7929469999999998</v>
      </c>
      <c r="W108" s="128"/>
      <c r="X108" s="124">
        <v>2001</v>
      </c>
      <c r="Y108" s="100">
        <v>0</v>
      </c>
      <c r="Z108" s="100">
        <v>0</v>
      </c>
      <c r="AA108" s="100">
        <v>0</v>
      </c>
      <c r="AB108" s="100">
        <v>0</v>
      </c>
      <c r="AC108" s="100">
        <v>0</v>
      </c>
      <c r="AD108" s="100">
        <v>0</v>
      </c>
      <c r="AE108" s="100">
        <v>0.2720533</v>
      </c>
      <c r="AF108" s="100">
        <v>0.40206120000000001</v>
      </c>
      <c r="AG108" s="100">
        <v>0.54036309999999999</v>
      </c>
      <c r="AH108" s="100">
        <v>0.29440430000000001</v>
      </c>
      <c r="AI108" s="100">
        <v>0.31062889999999999</v>
      </c>
      <c r="AJ108" s="100">
        <v>1.6241709</v>
      </c>
      <c r="AK108" s="100">
        <v>2.4673995</v>
      </c>
      <c r="AL108" s="100">
        <v>7.8356941999999998</v>
      </c>
      <c r="AM108" s="100">
        <v>14.734095</v>
      </c>
      <c r="AN108" s="100">
        <v>32.065980000000003</v>
      </c>
      <c r="AO108" s="100">
        <v>76.832504999999998</v>
      </c>
      <c r="AP108" s="100">
        <v>233.42028999999999</v>
      </c>
      <c r="AQ108" s="100">
        <v>8.0305780000000002</v>
      </c>
      <c r="AR108" s="100">
        <v>6.4361448000000001</v>
      </c>
      <c r="AS108" s="128"/>
      <c r="AT108" s="124">
        <v>2001</v>
      </c>
      <c r="AU108" s="100">
        <v>0</v>
      </c>
      <c r="AV108" s="100">
        <v>0</v>
      </c>
      <c r="AW108" s="100">
        <v>0</v>
      </c>
      <c r="AX108" s="100">
        <v>0</v>
      </c>
      <c r="AY108" s="100">
        <v>0</v>
      </c>
      <c r="AZ108" s="100">
        <v>7.1745900000000001E-2</v>
      </c>
      <c r="BA108" s="100">
        <v>0.27442349999999999</v>
      </c>
      <c r="BB108" s="100">
        <v>0.2697177</v>
      </c>
      <c r="BC108" s="100">
        <v>0.74821530000000003</v>
      </c>
      <c r="BD108" s="100">
        <v>0.74060630000000005</v>
      </c>
      <c r="BE108" s="100">
        <v>1.0836039</v>
      </c>
      <c r="BF108" s="100">
        <v>2.1956547999999998</v>
      </c>
      <c r="BG108" s="100">
        <v>3.0619694000000002</v>
      </c>
      <c r="BH108" s="100">
        <v>7.9658002000000003</v>
      </c>
      <c r="BI108" s="100">
        <v>18.136998999999999</v>
      </c>
      <c r="BJ108" s="100">
        <v>34.700144000000002</v>
      </c>
      <c r="BK108" s="100">
        <v>71.380853000000002</v>
      </c>
      <c r="BL108" s="100">
        <v>208.39501999999999</v>
      </c>
      <c r="BM108" s="100">
        <v>6.3451048999999999</v>
      </c>
      <c r="BN108" s="100">
        <v>6.3374321</v>
      </c>
      <c r="BO108" s="128"/>
      <c r="BP108" s="124">
        <v>2001</v>
      </c>
    </row>
    <row r="109" spans="1:68">
      <c r="A109" s="128"/>
      <c r="B109" s="125">
        <v>2002</v>
      </c>
      <c r="C109" s="100">
        <v>0</v>
      </c>
      <c r="D109" s="100">
        <v>0</v>
      </c>
      <c r="E109" s="100">
        <v>0</v>
      </c>
      <c r="F109" s="100">
        <v>0</v>
      </c>
      <c r="G109" s="100">
        <v>0</v>
      </c>
      <c r="H109" s="100">
        <v>0</v>
      </c>
      <c r="I109" s="100">
        <v>0</v>
      </c>
      <c r="J109" s="100">
        <v>0.5491895</v>
      </c>
      <c r="K109" s="100">
        <v>0.53683639999999999</v>
      </c>
      <c r="L109" s="100">
        <v>1.1746068000000001</v>
      </c>
      <c r="M109" s="100">
        <v>2.1719434999999998</v>
      </c>
      <c r="N109" s="100">
        <v>1.4655127999999999</v>
      </c>
      <c r="O109" s="100">
        <v>5.4366067999999999</v>
      </c>
      <c r="P109" s="100">
        <v>9.9589339999999993</v>
      </c>
      <c r="Q109" s="100">
        <v>16.919799999999999</v>
      </c>
      <c r="R109" s="100">
        <v>30.263203000000001</v>
      </c>
      <c r="S109" s="100">
        <v>63.360151000000002</v>
      </c>
      <c r="T109" s="100">
        <v>181.98147</v>
      </c>
      <c r="U109" s="100">
        <v>4.7232783999999999</v>
      </c>
      <c r="V109" s="100">
        <v>5.8968875000000001</v>
      </c>
      <c r="W109" s="128"/>
      <c r="X109" s="125">
        <v>2002</v>
      </c>
      <c r="Y109" s="100">
        <v>0</v>
      </c>
      <c r="Z109" s="100">
        <v>0</v>
      </c>
      <c r="AA109" s="100">
        <v>0</v>
      </c>
      <c r="AB109" s="100">
        <v>0</v>
      </c>
      <c r="AC109" s="100">
        <v>0</v>
      </c>
      <c r="AD109" s="100">
        <v>0</v>
      </c>
      <c r="AE109" s="100">
        <v>0</v>
      </c>
      <c r="AF109" s="100">
        <v>0.13554759999999999</v>
      </c>
      <c r="AG109" s="100">
        <v>0.52947940000000004</v>
      </c>
      <c r="AH109" s="100">
        <v>0.87003810000000004</v>
      </c>
      <c r="AI109" s="100">
        <v>1.3981408</v>
      </c>
      <c r="AJ109" s="100">
        <v>1.6916656999999999</v>
      </c>
      <c r="AK109" s="100">
        <v>3.3635573000000001</v>
      </c>
      <c r="AL109" s="100">
        <v>7.1011430000000004</v>
      </c>
      <c r="AM109" s="100">
        <v>15.770718</v>
      </c>
      <c r="AN109" s="100">
        <v>29.789318000000002</v>
      </c>
      <c r="AO109" s="100">
        <v>75.444670000000002</v>
      </c>
      <c r="AP109" s="100">
        <v>282.55502000000001</v>
      </c>
      <c r="AQ109" s="100">
        <v>9.1244899000000004</v>
      </c>
      <c r="AR109" s="100">
        <v>7.1439523999999999</v>
      </c>
      <c r="AS109" s="128"/>
      <c r="AT109" s="125">
        <v>2002</v>
      </c>
      <c r="AU109" s="100">
        <v>0</v>
      </c>
      <c r="AV109" s="100">
        <v>0</v>
      </c>
      <c r="AW109" s="100">
        <v>0</v>
      </c>
      <c r="AX109" s="100">
        <v>0</v>
      </c>
      <c r="AY109" s="100">
        <v>0</v>
      </c>
      <c r="AZ109" s="100">
        <v>0</v>
      </c>
      <c r="BA109" s="100">
        <v>0</v>
      </c>
      <c r="BB109" s="100">
        <v>0.34104230000000002</v>
      </c>
      <c r="BC109" s="100">
        <v>0.53313250000000001</v>
      </c>
      <c r="BD109" s="100">
        <v>1.0213730000000001</v>
      </c>
      <c r="BE109" s="100">
        <v>1.785304</v>
      </c>
      <c r="BF109" s="100">
        <v>1.5771348999999999</v>
      </c>
      <c r="BG109" s="100">
        <v>4.4085196</v>
      </c>
      <c r="BH109" s="100">
        <v>8.5080855999999994</v>
      </c>
      <c r="BI109" s="100">
        <v>16.319495</v>
      </c>
      <c r="BJ109" s="100">
        <v>29.998757999999999</v>
      </c>
      <c r="BK109" s="100">
        <v>70.692466999999994</v>
      </c>
      <c r="BL109" s="100">
        <v>251.32819000000001</v>
      </c>
      <c r="BM109" s="100">
        <v>6.9401662999999996</v>
      </c>
      <c r="BN109" s="100">
        <v>6.8005347</v>
      </c>
      <c r="BO109" s="128"/>
      <c r="BP109" s="125">
        <v>2002</v>
      </c>
    </row>
    <row r="110" spans="1:68">
      <c r="A110" s="128"/>
      <c r="B110" s="124">
        <v>2003</v>
      </c>
      <c r="C110" s="100">
        <v>0</v>
      </c>
      <c r="D110" s="100">
        <v>0</v>
      </c>
      <c r="E110" s="100">
        <v>0</v>
      </c>
      <c r="F110" s="100">
        <v>0</v>
      </c>
      <c r="G110" s="100">
        <v>0</v>
      </c>
      <c r="H110" s="100">
        <v>0</v>
      </c>
      <c r="I110" s="100">
        <v>0</v>
      </c>
      <c r="J110" s="100">
        <v>0.27743980000000001</v>
      </c>
      <c r="K110" s="100">
        <v>0.79443470000000005</v>
      </c>
      <c r="L110" s="100">
        <v>1.8765544999999999</v>
      </c>
      <c r="M110" s="100">
        <v>1.3904961</v>
      </c>
      <c r="N110" s="100">
        <v>2.2487381000000002</v>
      </c>
      <c r="O110" s="100">
        <v>5.5316745999999997</v>
      </c>
      <c r="P110" s="100">
        <v>9.1247380000000007</v>
      </c>
      <c r="Q110" s="100">
        <v>18.716327</v>
      </c>
      <c r="R110" s="100">
        <v>34.933247999999999</v>
      </c>
      <c r="S110" s="100">
        <v>70.159351999999998</v>
      </c>
      <c r="T110" s="100">
        <v>167.53301999999999</v>
      </c>
      <c r="U110" s="100">
        <v>4.9552509999999996</v>
      </c>
      <c r="V110" s="100">
        <v>6.0099938000000002</v>
      </c>
      <c r="W110" s="128"/>
      <c r="X110" s="124">
        <v>2003</v>
      </c>
      <c r="Y110" s="100">
        <v>0</v>
      </c>
      <c r="Z110" s="100">
        <v>0</v>
      </c>
      <c r="AA110" s="100">
        <v>0</v>
      </c>
      <c r="AB110" s="100">
        <v>0</v>
      </c>
      <c r="AC110" s="100">
        <v>0</v>
      </c>
      <c r="AD110" s="100">
        <v>0</v>
      </c>
      <c r="AE110" s="100">
        <v>0</v>
      </c>
      <c r="AF110" s="100">
        <v>0.4104332</v>
      </c>
      <c r="AG110" s="100">
        <v>0.13059570000000001</v>
      </c>
      <c r="AH110" s="100">
        <v>0.99585020000000002</v>
      </c>
      <c r="AI110" s="100">
        <v>1.2305288000000001</v>
      </c>
      <c r="AJ110" s="100">
        <v>0.88326740000000004</v>
      </c>
      <c r="AK110" s="100">
        <v>3.5111373000000001</v>
      </c>
      <c r="AL110" s="100">
        <v>5.8179641999999996</v>
      </c>
      <c r="AM110" s="100">
        <v>16.258915999999999</v>
      </c>
      <c r="AN110" s="100">
        <v>28.157260000000001</v>
      </c>
      <c r="AO110" s="100">
        <v>69.040565000000001</v>
      </c>
      <c r="AP110" s="100">
        <v>276.62804999999997</v>
      </c>
      <c r="AQ110" s="100">
        <v>8.8491654999999998</v>
      </c>
      <c r="AR110" s="100">
        <v>6.8339255000000003</v>
      </c>
      <c r="AS110" s="128"/>
      <c r="AT110" s="124">
        <v>2003</v>
      </c>
      <c r="AU110" s="100">
        <v>0</v>
      </c>
      <c r="AV110" s="100">
        <v>0</v>
      </c>
      <c r="AW110" s="100">
        <v>0</v>
      </c>
      <c r="AX110" s="100">
        <v>0</v>
      </c>
      <c r="AY110" s="100">
        <v>0</v>
      </c>
      <c r="AZ110" s="100">
        <v>0</v>
      </c>
      <c r="BA110" s="100">
        <v>0</v>
      </c>
      <c r="BB110" s="100">
        <v>0.34439720000000001</v>
      </c>
      <c r="BC110" s="100">
        <v>0.4602308</v>
      </c>
      <c r="BD110" s="100">
        <v>1.4329973</v>
      </c>
      <c r="BE110" s="100">
        <v>1.3103351999999999</v>
      </c>
      <c r="BF110" s="100">
        <v>1.5731763000000001</v>
      </c>
      <c r="BG110" s="100">
        <v>4.5292117000000003</v>
      </c>
      <c r="BH110" s="100">
        <v>7.4475230999999997</v>
      </c>
      <c r="BI110" s="100">
        <v>17.435006999999999</v>
      </c>
      <c r="BJ110" s="100">
        <v>31.181380000000001</v>
      </c>
      <c r="BK110" s="100">
        <v>69.484655000000004</v>
      </c>
      <c r="BL110" s="100">
        <v>242.60813999999999</v>
      </c>
      <c r="BM110" s="100">
        <v>6.9165771999999999</v>
      </c>
      <c r="BN110" s="100">
        <v>6.6884854999999996</v>
      </c>
      <c r="BO110" s="128"/>
      <c r="BP110" s="124">
        <v>2003</v>
      </c>
    </row>
    <row r="111" spans="1:68">
      <c r="A111" s="128"/>
      <c r="B111" s="125">
        <v>2004</v>
      </c>
      <c r="C111" s="100">
        <v>0.1534915</v>
      </c>
      <c r="D111" s="100">
        <v>0</v>
      </c>
      <c r="E111" s="100">
        <v>0</v>
      </c>
      <c r="F111" s="100">
        <v>0</v>
      </c>
      <c r="G111" s="100">
        <v>0</v>
      </c>
      <c r="H111" s="100">
        <v>0</v>
      </c>
      <c r="I111" s="100">
        <v>0</v>
      </c>
      <c r="J111" s="100">
        <v>0.13878650000000001</v>
      </c>
      <c r="K111" s="100">
        <v>0.26334049999999998</v>
      </c>
      <c r="L111" s="100">
        <v>0.70722859999999999</v>
      </c>
      <c r="M111" s="100">
        <v>0.61327869999999995</v>
      </c>
      <c r="N111" s="100">
        <v>2.1746148999999999</v>
      </c>
      <c r="O111" s="100">
        <v>4.4396101999999997</v>
      </c>
      <c r="P111" s="100">
        <v>8.3073958000000001</v>
      </c>
      <c r="Q111" s="100">
        <v>16.457312000000002</v>
      </c>
      <c r="R111" s="100">
        <v>34.565483</v>
      </c>
      <c r="S111" s="100">
        <v>65.717703</v>
      </c>
      <c r="T111" s="100">
        <v>216.05248</v>
      </c>
      <c r="U111" s="100">
        <v>5.0828869000000001</v>
      </c>
      <c r="V111" s="100">
        <v>6.2595315999999999</v>
      </c>
      <c r="W111" s="128"/>
      <c r="X111" s="125">
        <v>2004</v>
      </c>
      <c r="Y111" s="100">
        <v>0</v>
      </c>
      <c r="Z111" s="100">
        <v>0</v>
      </c>
      <c r="AA111" s="100">
        <v>0</v>
      </c>
      <c r="AB111" s="100">
        <v>0</v>
      </c>
      <c r="AC111" s="100">
        <v>0</v>
      </c>
      <c r="AD111" s="100">
        <v>0</v>
      </c>
      <c r="AE111" s="100">
        <v>0.1315239</v>
      </c>
      <c r="AF111" s="100">
        <v>0.13682549999999999</v>
      </c>
      <c r="AG111" s="100">
        <v>0.25948450000000001</v>
      </c>
      <c r="AH111" s="100">
        <v>0.41821639999999999</v>
      </c>
      <c r="AI111" s="100">
        <v>0.4560768</v>
      </c>
      <c r="AJ111" s="100">
        <v>2.5461402999999998</v>
      </c>
      <c r="AK111" s="100">
        <v>1.7984399</v>
      </c>
      <c r="AL111" s="100">
        <v>5.3828556000000001</v>
      </c>
      <c r="AM111" s="100">
        <v>9.5978203999999998</v>
      </c>
      <c r="AN111" s="100">
        <v>27.318625999999998</v>
      </c>
      <c r="AO111" s="100">
        <v>72.090763999999993</v>
      </c>
      <c r="AP111" s="100">
        <v>258.54390999999998</v>
      </c>
      <c r="AQ111" s="100">
        <v>8.3393353999999995</v>
      </c>
      <c r="AR111" s="100">
        <v>6.3022311000000002</v>
      </c>
      <c r="AS111" s="128"/>
      <c r="AT111" s="125">
        <v>2004</v>
      </c>
      <c r="AU111" s="100">
        <v>7.8729199999999999E-2</v>
      </c>
      <c r="AV111" s="100">
        <v>0</v>
      </c>
      <c r="AW111" s="100">
        <v>0</v>
      </c>
      <c r="AX111" s="100">
        <v>0</v>
      </c>
      <c r="AY111" s="100">
        <v>0</v>
      </c>
      <c r="AZ111" s="100">
        <v>0</v>
      </c>
      <c r="BA111" s="100">
        <v>6.6264699999999996E-2</v>
      </c>
      <c r="BB111" s="100">
        <v>0.137799</v>
      </c>
      <c r="BC111" s="100">
        <v>0.26139829999999997</v>
      </c>
      <c r="BD111" s="100">
        <v>0.56167270000000002</v>
      </c>
      <c r="BE111" s="100">
        <v>0.53434459999999995</v>
      </c>
      <c r="BF111" s="100">
        <v>2.3590190999999998</v>
      </c>
      <c r="BG111" s="100">
        <v>3.1273735</v>
      </c>
      <c r="BH111" s="100">
        <v>6.8243175000000003</v>
      </c>
      <c r="BI111" s="100">
        <v>12.888051000000001</v>
      </c>
      <c r="BJ111" s="100">
        <v>30.582854000000001</v>
      </c>
      <c r="BK111" s="100">
        <v>69.536450000000002</v>
      </c>
      <c r="BL111" s="100">
        <v>245.21619000000001</v>
      </c>
      <c r="BM111" s="100">
        <v>6.7226141999999998</v>
      </c>
      <c r="BN111" s="100">
        <v>6.3852357</v>
      </c>
      <c r="BO111" s="128"/>
      <c r="BP111" s="125">
        <v>2004</v>
      </c>
    </row>
    <row r="112" spans="1:68">
      <c r="A112" s="128"/>
      <c r="B112" s="124">
        <v>2005</v>
      </c>
      <c r="C112" s="100">
        <v>0.15242900000000001</v>
      </c>
      <c r="D112" s="100">
        <v>0</v>
      </c>
      <c r="E112" s="100">
        <v>0</v>
      </c>
      <c r="F112" s="100">
        <v>0</v>
      </c>
      <c r="G112" s="100">
        <v>0</v>
      </c>
      <c r="H112" s="100">
        <v>0</v>
      </c>
      <c r="I112" s="100">
        <v>0</v>
      </c>
      <c r="J112" s="100">
        <v>0.13700689999999999</v>
      </c>
      <c r="K112" s="100">
        <v>0.39564890000000003</v>
      </c>
      <c r="L112" s="100">
        <v>0.97291680000000003</v>
      </c>
      <c r="M112" s="100">
        <v>1.3658547999999999</v>
      </c>
      <c r="N112" s="100">
        <v>2.1117609000000002</v>
      </c>
      <c r="O112" s="100">
        <v>3.1948337000000002</v>
      </c>
      <c r="P112" s="100">
        <v>9.3848625000000006</v>
      </c>
      <c r="Q112" s="100">
        <v>12.119621</v>
      </c>
      <c r="R112" s="100">
        <v>29.933821999999999</v>
      </c>
      <c r="S112" s="100">
        <v>69.487435000000005</v>
      </c>
      <c r="T112" s="100">
        <v>211.37486999999999</v>
      </c>
      <c r="U112" s="100">
        <v>5.0700459999999996</v>
      </c>
      <c r="V112" s="100">
        <v>6.0539655999999997</v>
      </c>
      <c r="W112" s="128"/>
      <c r="X112" s="124">
        <v>2005</v>
      </c>
      <c r="Y112" s="100">
        <v>0</v>
      </c>
      <c r="Z112" s="100">
        <v>0.15537599999999999</v>
      </c>
      <c r="AA112" s="100">
        <v>0</v>
      </c>
      <c r="AB112" s="100">
        <v>0</v>
      </c>
      <c r="AC112" s="100">
        <v>0</v>
      </c>
      <c r="AD112" s="100">
        <v>0</v>
      </c>
      <c r="AE112" s="100">
        <v>0</v>
      </c>
      <c r="AF112" s="100">
        <v>0.1354081</v>
      </c>
      <c r="AG112" s="100">
        <v>0.1299717</v>
      </c>
      <c r="AH112" s="100">
        <v>0.13668559999999999</v>
      </c>
      <c r="AI112" s="100">
        <v>1.2002497000000001</v>
      </c>
      <c r="AJ112" s="100">
        <v>0.65483060000000004</v>
      </c>
      <c r="AK112" s="100">
        <v>1.9322509999999999</v>
      </c>
      <c r="AL112" s="100">
        <v>6.8076371</v>
      </c>
      <c r="AM112" s="100">
        <v>12.419776000000001</v>
      </c>
      <c r="AN112" s="100">
        <v>27.645078000000002</v>
      </c>
      <c r="AO112" s="100">
        <v>70.637794999999997</v>
      </c>
      <c r="AP112" s="100">
        <v>290.74290000000002</v>
      </c>
      <c r="AQ112" s="100">
        <v>9.2249733000000003</v>
      </c>
      <c r="AR112" s="100">
        <v>6.7975212999999997</v>
      </c>
      <c r="AS112" s="128"/>
      <c r="AT112" s="124">
        <v>2005</v>
      </c>
      <c r="AU112" s="100">
        <v>7.8275499999999998E-2</v>
      </c>
      <c r="AV112" s="100">
        <v>7.5697899999999999E-2</v>
      </c>
      <c r="AW112" s="100">
        <v>0</v>
      </c>
      <c r="AX112" s="100">
        <v>0</v>
      </c>
      <c r="AY112" s="100">
        <v>0</v>
      </c>
      <c r="AZ112" s="100">
        <v>0</v>
      </c>
      <c r="BA112" s="100">
        <v>0</v>
      </c>
      <c r="BB112" s="100">
        <v>0.13620289999999999</v>
      </c>
      <c r="BC112" s="100">
        <v>0.26184079999999998</v>
      </c>
      <c r="BD112" s="100">
        <v>0.55130889999999999</v>
      </c>
      <c r="BE112" s="100">
        <v>1.2825774999999999</v>
      </c>
      <c r="BF112" s="100">
        <v>1.38612</v>
      </c>
      <c r="BG112" s="100">
        <v>2.5660599999999998</v>
      </c>
      <c r="BH112" s="100">
        <v>8.0809151000000004</v>
      </c>
      <c r="BI112" s="100">
        <v>12.275765</v>
      </c>
      <c r="BJ112" s="100">
        <v>28.685487999999999</v>
      </c>
      <c r="BK112" s="100">
        <v>70.173111000000006</v>
      </c>
      <c r="BL112" s="100">
        <v>265.39506</v>
      </c>
      <c r="BM112" s="100">
        <v>7.1616749999999998</v>
      </c>
      <c r="BN112" s="100">
        <v>6.6202709000000004</v>
      </c>
      <c r="BO112" s="128"/>
      <c r="BP112" s="124">
        <v>2005</v>
      </c>
    </row>
    <row r="113" spans="2:68">
      <c r="B113" s="124">
        <v>2006</v>
      </c>
      <c r="C113" s="100">
        <v>0</v>
      </c>
      <c r="D113" s="100">
        <v>0</v>
      </c>
      <c r="E113" s="100">
        <v>0</v>
      </c>
      <c r="F113" s="100">
        <v>0</v>
      </c>
      <c r="G113" s="100">
        <v>0</v>
      </c>
      <c r="H113" s="100">
        <v>0</v>
      </c>
      <c r="I113" s="100">
        <v>0</v>
      </c>
      <c r="J113" s="100">
        <v>0.40002559999999998</v>
      </c>
      <c r="K113" s="100">
        <v>0.26561659999999998</v>
      </c>
      <c r="L113" s="100">
        <v>0.82012929999999995</v>
      </c>
      <c r="M113" s="100">
        <v>1.6413941999999999</v>
      </c>
      <c r="N113" s="100">
        <v>2.7031581999999998</v>
      </c>
      <c r="O113" s="100">
        <v>3.2592731000000001</v>
      </c>
      <c r="P113" s="100">
        <v>7.5909275000000003</v>
      </c>
      <c r="Q113" s="100">
        <v>11.32039</v>
      </c>
      <c r="R113" s="100">
        <v>28.00056</v>
      </c>
      <c r="S113" s="100">
        <v>76.638605999999996</v>
      </c>
      <c r="T113" s="100">
        <v>198.51644999999999</v>
      </c>
      <c r="U113" s="100">
        <v>5.1085573000000002</v>
      </c>
      <c r="V113" s="100">
        <v>5.9002644000000002</v>
      </c>
      <c r="X113" s="124">
        <v>2006</v>
      </c>
      <c r="Y113" s="100">
        <v>0</v>
      </c>
      <c r="Z113" s="100">
        <v>0</v>
      </c>
      <c r="AA113" s="100">
        <v>0</v>
      </c>
      <c r="AB113" s="100">
        <v>0</v>
      </c>
      <c r="AC113" s="100">
        <v>0</v>
      </c>
      <c r="AD113" s="100">
        <v>0</v>
      </c>
      <c r="AE113" s="100">
        <v>0.27018779999999998</v>
      </c>
      <c r="AF113" s="100">
        <v>0.1317738</v>
      </c>
      <c r="AG113" s="100">
        <v>0.6548969</v>
      </c>
      <c r="AH113" s="100">
        <v>0.13402310000000001</v>
      </c>
      <c r="AI113" s="100">
        <v>0.88538280000000003</v>
      </c>
      <c r="AJ113" s="100">
        <v>0.31791550000000002</v>
      </c>
      <c r="AK113" s="100">
        <v>1.0247413999999999</v>
      </c>
      <c r="AL113" s="100">
        <v>4.0911717999999997</v>
      </c>
      <c r="AM113" s="100">
        <v>12.044881</v>
      </c>
      <c r="AN113" s="100">
        <v>29.323931999999999</v>
      </c>
      <c r="AO113" s="100">
        <v>67.080116000000004</v>
      </c>
      <c r="AP113" s="100">
        <v>305.44130999999999</v>
      </c>
      <c r="AQ113" s="100">
        <v>9.5320993000000005</v>
      </c>
      <c r="AR113" s="100">
        <v>6.8470314999999999</v>
      </c>
      <c r="AT113" s="124">
        <v>2006</v>
      </c>
      <c r="AU113" s="100">
        <v>0</v>
      </c>
      <c r="AV113" s="100">
        <v>0</v>
      </c>
      <c r="AW113" s="100">
        <v>0</v>
      </c>
      <c r="AX113" s="100">
        <v>0</v>
      </c>
      <c r="AY113" s="100">
        <v>0</v>
      </c>
      <c r="AZ113" s="100">
        <v>0</v>
      </c>
      <c r="BA113" s="100">
        <v>0.13567199999999999</v>
      </c>
      <c r="BB113" s="100">
        <v>0.26510640000000002</v>
      </c>
      <c r="BC113" s="100">
        <v>0.46160620000000002</v>
      </c>
      <c r="BD113" s="100">
        <v>0.47369889999999998</v>
      </c>
      <c r="BE113" s="100">
        <v>1.261282</v>
      </c>
      <c r="BF113" s="100">
        <v>1.5103435000000001</v>
      </c>
      <c r="BG113" s="100">
        <v>2.1454076</v>
      </c>
      <c r="BH113" s="100">
        <v>5.8205637000000001</v>
      </c>
      <c r="BI113" s="100">
        <v>11.696244</v>
      </c>
      <c r="BJ113" s="100">
        <v>28.718758999999999</v>
      </c>
      <c r="BK113" s="100">
        <v>70.994774000000007</v>
      </c>
      <c r="BL113" s="100">
        <v>270.79437000000001</v>
      </c>
      <c r="BM113" s="100">
        <v>7.3346169000000003</v>
      </c>
      <c r="BN113" s="100">
        <v>6.6170982</v>
      </c>
      <c r="BP113" s="124">
        <v>2006</v>
      </c>
    </row>
    <row r="114" spans="2:68">
      <c r="B114" s="124">
        <v>2007</v>
      </c>
      <c r="C114" s="100">
        <v>0</v>
      </c>
      <c r="D114" s="100">
        <v>0</v>
      </c>
      <c r="E114" s="100">
        <v>0</v>
      </c>
      <c r="F114" s="100">
        <v>0</v>
      </c>
      <c r="G114" s="100">
        <v>0.1319912</v>
      </c>
      <c r="H114" s="100">
        <v>0</v>
      </c>
      <c r="I114" s="100">
        <v>0</v>
      </c>
      <c r="J114" s="100">
        <v>0.38836860000000001</v>
      </c>
      <c r="K114" s="100">
        <v>0.6694928</v>
      </c>
      <c r="L114" s="100">
        <v>0.80246300000000004</v>
      </c>
      <c r="M114" s="100">
        <v>1.1731959999999999</v>
      </c>
      <c r="N114" s="100">
        <v>2.5572667999999998</v>
      </c>
      <c r="O114" s="100">
        <v>3.9717663999999999</v>
      </c>
      <c r="P114" s="100">
        <v>7.0508009999999999</v>
      </c>
      <c r="Q114" s="100">
        <v>11.352174</v>
      </c>
      <c r="R114" s="100">
        <v>29.840176</v>
      </c>
      <c r="S114" s="100">
        <v>62.862414000000001</v>
      </c>
      <c r="T114" s="100">
        <v>226.28309999999999</v>
      </c>
      <c r="U114" s="100">
        <v>5.3700941000000002</v>
      </c>
      <c r="V114" s="100">
        <v>6.1054003999999997</v>
      </c>
      <c r="X114" s="124">
        <v>2007</v>
      </c>
      <c r="Y114" s="100">
        <v>0</v>
      </c>
      <c r="Z114" s="100">
        <v>0</v>
      </c>
      <c r="AA114" s="100">
        <v>0</v>
      </c>
      <c r="AB114" s="100">
        <v>0</v>
      </c>
      <c r="AC114" s="100">
        <v>0</v>
      </c>
      <c r="AD114" s="100">
        <v>0</v>
      </c>
      <c r="AE114" s="100">
        <v>0.13683219999999999</v>
      </c>
      <c r="AF114" s="100">
        <v>0.1276776</v>
      </c>
      <c r="AG114" s="100">
        <v>0</v>
      </c>
      <c r="AH114" s="100">
        <v>0.2624148</v>
      </c>
      <c r="AI114" s="100">
        <v>0.43405290000000002</v>
      </c>
      <c r="AJ114" s="100">
        <v>1.5910266</v>
      </c>
      <c r="AK114" s="100">
        <v>1.5196499999999999</v>
      </c>
      <c r="AL114" s="100">
        <v>3.7172879000000001</v>
      </c>
      <c r="AM114" s="100">
        <v>13.255566999999999</v>
      </c>
      <c r="AN114" s="100">
        <v>28.680268999999999</v>
      </c>
      <c r="AO114" s="100">
        <v>77.701046000000005</v>
      </c>
      <c r="AP114" s="100">
        <v>321.82058999999998</v>
      </c>
      <c r="AQ114" s="100">
        <v>10.349451</v>
      </c>
      <c r="AR114" s="100">
        <v>7.2663969000000002</v>
      </c>
      <c r="AT114" s="124">
        <v>2007</v>
      </c>
      <c r="AU114" s="100">
        <v>0</v>
      </c>
      <c r="AV114" s="100">
        <v>0</v>
      </c>
      <c r="AW114" s="100">
        <v>0</v>
      </c>
      <c r="AX114" s="100">
        <v>0</v>
      </c>
      <c r="AY114" s="100">
        <v>6.7424499999999998E-2</v>
      </c>
      <c r="AZ114" s="100">
        <v>0</v>
      </c>
      <c r="BA114" s="100">
        <v>6.8630200000000002E-2</v>
      </c>
      <c r="BB114" s="100">
        <v>0.2571215</v>
      </c>
      <c r="BC114" s="100">
        <v>0.33239550000000001</v>
      </c>
      <c r="BD114" s="100">
        <v>0.52985400000000005</v>
      </c>
      <c r="BE114" s="100">
        <v>0.8011315</v>
      </c>
      <c r="BF114" s="100">
        <v>2.0730461999999998</v>
      </c>
      <c r="BG114" s="100">
        <v>2.7483749</v>
      </c>
      <c r="BH114" s="100">
        <v>5.3707168999999997</v>
      </c>
      <c r="BI114" s="100">
        <v>12.338988000000001</v>
      </c>
      <c r="BJ114" s="100">
        <v>29.212539</v>
      </c>
      <c r="BK114" s="100">
        <v>71.553911999999997</v>
      </c>
      <c r="BL114" s="100">
        <v>290.38726000000003</v>
      </c>
      <c r="BM114" s="100">
        <v>7.8741586999999997</v>
      </c>
      <c r="BN114" s="100">
        <v>6.9296933999999997</v>
      </c>
      <c r="BP114" s="124">
        <v>2007</v>
      </c>
    </row>
    <row r="115" spans="2:68">
      <c r="B115" s="124">
        <v>2008</v>
      </c>
      <c r="C115" s="100">
        <v>0</v>
      </c>
      <c r="D115" s="100">
        <v>0</v>
      </c>
      <c r="E115" s="100">
        <v>0</v>
      </c>
      <c r="F115" s="100">
        <v>0</v>
      </c>
      <c r="G115" s="100">
        <v>0</v>
      </c>
      <c r="H115" s="100">
        <v>0</v>
      </c>
      <c r="I115" s="100">
        <v>0.1373615</v>
      </c>
      <c r="J115" s="100">
        <v>0.2535674</v>
      </c>
      <c r="K115" s="100">
        <v>1.0743475</v>
      </c>
      <c r="L115" s="100">
        <v>1.0498632999999999</v>
      </c>
      <c r="M115" s="100">
        <v>2.3076202000000001</v>
      </c>
      <c r="N115" s="100">
        <v>3.9601199999999999</v>
      </c>
      <c r="O115" s="100">
        <v>2.8575154</v>
      </c>
      <c r="P115" s="100">
        <v>9.0044705999999994</v>
      </c>
      <c r="Q115" s="100">
        <v>15.110353</v>
      </c>
      <c r="R115" s="100">
        <v>33.394424000000001</v>
      </c>
      <c r="S115" s="100">
        <v>68.728521999999998</v>
      </c>
      <c r="T115" s="100">
        <v>223.27896000000001</v>
      </c>
      <c r="U115" s="100">
        <v>5.9401941999999996</v>
      </c>
      <c r="V115" s="100">
        <v>6.5924940999999997</v>
      </c>
      <c r="X115" s="124">
        <v>2008</v>
      </c>
      <c r="Y115" s="100">
        <v>0</v>
      </c>
      <c r="Z115" s="100">
        <v>0</v>
      </c>
      <c r="AA115" s="100">
        <v>0</v>
      </c>
      <c r="AB115" s="100">
        <v>0</v>
      </c>
      <c r="AC115" s="100">
        <v>0</v>
      </c>
      <c r="AD115" s="100">
        <v>0.2701385</v>
      </c>
      <c r="AE115" s="100">
        <v>0</v>
      </c>
      <c r="AF115" s="100">
        <v>0</v>
      </c>
      <c r="AG115" s="100">
        <v>0.26498100000000002</v>
      </c>
      <c r="AH115" s="100">
        <v>0.25779210000000002</v>
      </c>
      <c r="AI115" s="100">
        <v>0.56781079999999995</v>
      </c>
      <c r="AJ115" s="100">
        <v>0.94147040000000004</v>
      </c>
      <c r="AK115" s="100">
        <v>2.3310525000000002</v>
      </c>
      <c r="AL115" s="100">
        <v>3.6035775999999999</v>
      </c>
      <c r="AM115" s="100">
        <v>12.933036</v>
      </c>
      <c r="AN115" s="100">
        <v>27.082564999999999</v>
      </c>
      <c r="AO115" s="100">
        <v>85.859019000000004</v>
      </c>
      <c r="AP115" s="100">
        <v>351.59472</v>
      </c>
      <c r="AQ115" s="100">
        <v>11.285779</v>
      </c>
      <c r="AR115" s="100">
        <v>7.7834000999999997</v>
      </c>
      <c r="AT115" s="124">
        <v>2008</v>
      </c>
      <c r="AU115" s="100">
        <v>0</v>
      </c>
      <c r="AV115" s="100">
        <v>0</v>
      </c>
      <c r="AW115" s="100">
        <v>0</v>
      </c>
      <c r="AX115" s="100">
        <v>0</v>
      </c>
      <c r="AY115" s="100">
        <v>0</v>
      </c>
      <c r="AZ115" s="100">
        <v>0.1333326</v>
      </c>
      <c r="BA115" s="100">
        <v>6.8570900000000004E-2</v>
      </c>
      <c r="BB115" s="100">
        <v>0.1258215</v>
      </c>
      <c r="BC115" s="100">
        <v>0.66692940000000001</v>
      </c>
      <c r="BD115" s="100">
        <v>0.65026989999999996</v>
      </c>
      <c r="BE115" s="100">
        <v>1.4308045</v>
      </c>
      <c r="BF115" s="100">
        <v>2.4436483</v>
      </c>
      <c r="BG115" s="100">
        <v>2.5948112999999999</v>
      </c>
      <c r="BH115" s="100">
        <v>6.2865709000000001</v>
      </c>
      <c r="BI115" s="100">
        <v>13.984377</v>
      </c>
      <c r="BJ115" s="100">
        <v>29.985446</v>
      </c>
      <c r="BK115" s="100">
        <v>78.689241999999993</v>
      </c>
      <c r="BL115" s="100">
        <v>308.88709999999998</v>
      </c>
      <c r="BM115" s="100">
        <v>8.6262074999999996</v>
      </c>
      <c r="BN115" s="100">
        <v>7.4946497000000001</v>
      </c>
      <c r="BP115" s="124">
        <v>2008</v>
      </c>
    </row>
    <row r="116" spans="2:68">
      <c r="B116" s="124">
        <v>2009</v>
      </c>
      <c r="C116" s="100">
        <v>0</v>
      </c>
      <c r="D116" s="100">
        <v>0</v>
      </c>
      <c r="E116" s="100">
        <v>0</v>
      </c>
      <c r="F116" s="100">
        <v>0</v>
      </c>
      <c r="G116" s="100">
        <v>0.12290719999999999</v>
      </c>
      <c r="H116" s="100">
        <v>0.124795</v>
      </c>
      <c r="I116" s="100">
        <v>0</v>
      </c>
      <c r="J116" s="100">
        <v>0.37675619999999999</v>
      </c>
      <c r="K116" s="100">
        <v>0.26650679999999999</v>
      </c>
      <c r="L116" s="100">
        <v>1.1681712</v>
      </c>
      <c r="M116" s="100">
        <v>1.9742862999999999</v>
      </c>
      <c r="N116" s="100">
        <v>2.3465145000000001</v>
      </c>
      <c r="O116" s="100">
        <v>4.659205</v>
      </c>
      <c r="P116" s="100">
        <v>7.2029537000000001</v>
      </c>
      <c r="Q116" s="100">
        <v>14.561251</v>
      </c>
      <c r="R116" s="100">
        <v>33.658168000000003</v>
      </c>
      <c r="S116" s="100">
        <v>62.995258999999997</v>
      </c>
      <c r="T116" s="100">
        <v>225.79371</v>
      </c>
      <c r="U116" s="100">
        <v>5.8329028999999997</v>
      </c>
      <c r="V116" s="100">
        <v>6.3882529999999997</v>
      </c>
      <c r="X116" s="124">
        <v>2009</v>
      </c>
      <c r="Y116" s="100">
        <v>0</v>
      </c>
      <c r="Z116" s="100">
        <v>0</v>
      </c>
      <c r="AA116" s="100">
        <v>0</v>
      </c>
      <c r="AB116" s="100">
        <v>0</v>
      </c>
      <c r="AC116" s="100">
        <v>0</v>
      </c>
      <c r="AD116" s="100">
        <v>0</v>
      </c>
      <c r="AE116" s="100">
        <v>0.27097769999999999</v>
      </c>
      <c r="AF116" s="100">
        <v>0.123761</v>
      </c>
      <c r="AG116" s="100">
        <v>0.3939008</v>
      </c>
      <c r="AH116" s="100">
        <v>0.38265549999999998</v>
      </c>
      <c r="AI116" s="100">
        <v>1.2483268999999999</v>
      </c>
      <c r="AJ116" s="100">
        <v>0.61735450000000003</v>
      </c>
      <c r="AK116" s="100">
        <v>2.2490492999999998</v>
      </c>
      <c r="AL116" s="100">
        <v>4.5925912000000002</v>
      </c>
      <c r="AM116" s="100">
        <v>11.122011000000001</v>
      </c>
      <c r="AN116" s="100">
        <v>29.149972999999999</v>
      </c>
      <c r="AO116" s="100">
        <v>74.299904999999995</v>
      </c>
      <c r="AP116" s="100">
        <v>348.45346000000001</v>
      </c>
      <c r="AQ116" s="100">
        <v>11.156148</v>
      </c>
      <c r="AR116" s="100">
        <v>7.6287383000000002</v>
      </c>
      <c r="AT116" s="124">
        <v>2009</v>
      </c>
      <c r="AU116" s="100">
        <v>0</v>
      </c>
      <c r="AV116" s="100">
        <v>0</v>
      </c>
      <c r="AW116" s="100">
        <v>0</v>
      </c>
      <c r="AX116" s="100">
        <v>0</v>
      </c>
      <c r="AY116" s="100">
        <v>6.3236100000000003E-2</v>
      </c>
      <c r="AZ116" s="100">
        <v>6.33991E-2</v>
      </c>
      <c r="BA116" s="100">
        <v>0.1354668</v>
      </c>
      <c r="BB116" s="100">
        <v>0.249333</v>
      </c>
      <c r="BC116" s="100">
        <v>0.33067410000000003</v>
      </c>
      <c r="BD116" s="100">
        <v>0.77198719999999998</v>
      </c>
      <c r="BE116" s="100">
        <v>1.6082993999999999</v>
      </c>
      <c r="BF116" s="100">
        <v>1.4761042</v>
      </c>
      <c r="BG116" s="100">
        <v>3.4556638</v>
      </c>
      <c r="BH116" s="100">
        <v>5.8900772999999997</v>
      </c>
      <c r="BI116" s="100">
        <v>12.788513</v>
      </c>
      <c r="BJ116" s="100">
        <v>31.229168999999999</v>
      </c>
      <c r="BK116" s="100">
        <v>69.526914000000005</v>
      </c>
      <c r="BL116" s="100">
        <v>307.14582999999999</v>
      </c>
      <c r="BM116" s="100">
        <v>8.5055759000000002</v>
      </c>
      <c r="BN116" s="100">
        <v>7.2897806999999997</v>
      </c>
      <c r="BP116" s="124">
        <v>2009</v>
      </c>
    </row>
    <row r="117" spans="2:68">
      <c r="B117" s="124">
        <v>2010</v>
      </c>
      <c r="C117" s="100">
        <v>0</v>
      </c>
      <c r="D117" s="100">
        <v>0</v>
      </c>
      <c r="E117" s="100">
        <v>0</v>
      </c>
      <c r="F117" s="100">
        <v>0</v>
      </c>
      <c r="G117" s="100">
        <v>0.1213492</v>
      </c>
      <c r="H117" s="100">
        <v>0.1210113</v>
      </c>
      <c r="I117" s="100">
        <v>0</v>
      </c>
      <c r="J117" s="100">
        <v>0.50358360000000002</v>
      </c>
      <c r="K117" s="100">
        <v>0.39326</v>
      </c>
      <c r="L117" s="100">
        <v>0.90842199999999995</v>
      </c>
      <c r="M117" s="100">
        <v>2.2106959000000002</v>
      </c>
      <c r="N117" s="100">
        <v>1.849634</v>
      </c>
      <c r="O117" s="100">
        <v>4.0198445999999999</v>
      </c>
      <c r="P117" s="100">
        <v>7.9779985</v>
      </c>
      <c r="Q117" s="100">
        <v>12.789581999999999</v>
      </c>
      <c r="R117" s="100">
        <v>22.461903</v>
      </c>
      <c r="S117" s="100">
        <v>53.131256</v>
      </c>
      <c r="T117" s="100">
        <v>195.3125</v>
      </c>
      <c r="U117" s="100">
        <v>5.1149585000000002</v>
      </c>
      <c r="V117" s="100">
        <v>5.4373575000000001</v>
      </c>
      <c r="X117" s="124">
        <v>2010</v>
      </c>
      <c r="Y117" s="100">
        <v>0</v>
      </c>
      <c r="Z117" s="100">
        <v>0</v>
      </c>
      <c r="AA117" s="100">
        <v>0</v>
      </c>
      <c r="AB117" s="100">
        <v>0</v>
      </c>
      <c r="AC117" s="100">
        <v>0</v>
      </c>
      <c r="AD117" s="100">
        <v>0</v>
      </c>
      <c r="AE117" s="100">
        <v>0.1335789</v>
      </c>
      <c r="AF117" s="100">
        <v>0</v>
      </c>
      <c r="AG117" s="100">
        <v>0.3874727</v>
      </c>
      <c r="AH117" s="100">
        <v>0.38253740000000003</v>
      </c>
      <c r="AI117" s="100">
        <v>0.27143339999999999</v>
      </c>
      <c r="AJ117" s="100">
        <v>1.5160106</v>
      </c>
      <c r="AK117" s="100">
        <v>3.1807360999999998</v>
      </c>
      <c r="AL117" s="100">
        <v>5.4686167000000001</v>
      </c>
      <c r="AM117" s="100">
        <v>10.807396000000001</v>
      </c>
      <c r="AN117" s="100">
        <v>19.929403000000001</v>
      </c>
      <c r="AO117" s="100">
        <v>65.030141</v>
      </c>
      <c r="AP117" s="100">
        <v>332.14384000000001</v>
      </c>
      <c r="AQ117" s="100">
        <v>10.583952999999999</v>
      </c>
      <c r="AR117" s="100">
        <v>7.0223883000000002</v>
      </c>
      <c r="AT117" s="124">
        <v>2010</v>
      </c>
      <c r="AU117" s="100">
        <v>0</v>
      </c>
      <c r="AV117" s="100">
        <v>0</v>
      </c>
      <c r="AW117" s="100">
        <v>0</v>
      </c>
      <c r="AX117" s="100">
        <v>0</v>
      </c>
      <c r="AY117" s="100">
        <v>6.2303200000000003E-2</v>
      </c>
      <c r="AZ117" s="100">
        <v>6.1453099999999997E-2</v>
      </c>
      <c r="BA117" s="100">
        <v>6.6746899999999998E-2</v>
      </c>
      <c r="BB117" s="100">
        <v>0.24991469999999999</v>
      </c>
      <c r="BC117" s="100">
        <v>0.39034489999999999</v>
      </c>
      <c r="BD117" s="100">
        <v>0.64316790000000001</v>
      </c>
      <c r="BE117" s="100">
        <v>1.2323846000000001</v>
      </c>
      <c r="BF117" s="100">
        <v>1.6814391</v>
      </c>
      <c r="BG117" s="100">
        <v>3.6001821999999999</v>
      </c>
      <c r="BH117" s="100">
        <v>6.7151404000000001</v>
      </c>
      <c r="BI117" s="100">
        <v>11.77482</v>
      </c>
      <c r="BJ117" s="100">
        <v>21.098274</v>
      </c>
      <c r="BK117" s="100">
        <v>59.956429</v>
      </c>
      <c r="BL117" s="100">
        <v>285.57091000000003</v>
      </c>
      <c r="BM117" s="100">
        <v>7.8613818999999996</v>
      </c>
      <c r="BN117" s="100">
        <v>6.5387281000000002</v>
      </c>
      <c r="BP117" s="124">
        <v>2010</v>
      </c>
    </row>
    <row r="118" spans="2:68">
      <c r="B118" s="124">
        <v>2011</v>
      </c>
      <c r="C118" s="100">
        <v>0</v>
      </c>
      <c r="D118" s="100">
        <v>0</v>
      </c>
      <c r="E118" s="100">
        <v>0</v>
      </c>
      <c r="F118" s="100">
        <v>0</v>
      </c>
      <c r="G118" s="100">
        <v>0</v>
      </c>
      <c r="H118" s="100">
        <v>0</v>
      </c>
      <c r="I118" s="100">
        <v>0.13000329999999999</v>
      </c>
      <c r="J118" s="100">
        <v>0.38353169999999998</v>
      </c>
      <c r="K118" s="100">
        <v>0.63552750000000002</v>
      </c>
      <c r="L118" s="100">
        <v>0.52345949999999997</v>
      </c>
      <c r="M118" s="100">
        <v>0.94642300000000001</v>
      </c>
      <c r="N118" s="100">
        <v>2.2656249000000002</v>
      </c>
      <c r="O118" s="100">
        <v>3.272262</v>
      </c>
      <c r="P118" s="100">
        <v>4.2171583999999998</v>
      </c>
      <c r="Q118" s="100">
        <v>12.594599000000001</v>
      </c>
      <c r="R118" s="100">
        <v>26.314668999999999</v>
      </c>
      <c r="S118" s="100">
        <v>54.047814000000002</v>
      </c>
      <c r="T118" s="100">
        <v>223.62839</v>
      </c>
      <c r="U118" s="100">
        <v>5.4145289999999999</v>
      </c>
      <c r="V118" s="100">
        <v>5.6846984999999997</v>
      </c>
      <c r="X118" s="124">
        <v>2011</v>
      </c>
      <c r="Y118" s="100">
        <v>0</v>
      </c>
      <c r="Z118" s="100">
        <v>0</v>
      </c>
      <c r="AA118" s="100">
        <v>0</v>
      </c>
      <c r="AB118" s="100">
        <v>0</v>
      </c>
      <c r="AC118" s="100">
        <v>0</v>
      </c>
      <c r="AD118" s="100">
        <v>0</v>
      </c>
      <c r="AE118" s="100">
        <v>0.13038659999999999</v>
      </c>
      <c r="AF118" s="100">
        <v>0</v>
      </c>
      <c r="AG118" s="100">
        <v>0.87445779999999995</v>
      </c>
      <c r="AH118" s="100">
        <v>0.25717190000000001</v>
      </c>
      <c r="AI118" s="100">
        <v>0.79529609999999995</v>
      </c>
      <c r="AJ118" s="100">
        <v>0.89030810000000005</v>
      </c>
      <c r="AK118" s="100">
        <v>2.7651178999999999</v>
      </c>
      <c r="AL118" s="100">
        <v>3.9582755999999999</v>
      </c>
      <c r="AM118" s="100">
        <v>10.259872</v>
      </c>
      <c r="AN118" s="100">
        <v>19.337845000000002</v>
      </c>
      <c r="AO118" s="100">
        <v>68.649885999999995</v>
      </c>
      <c r="AP118" s="100">
        <v>330.76657999999998</v>
      </c>
      <c r="AQ118" s="100">
        <v>10.720215</v>
      </c>
      <c r="AR118" s="100">
        <v>6.9912633</v>
      </c>
      <c r="AT118" s="124">
        <v>2011</v>
      </c>
      <c r="AU118" s="100">
        <v>0</v>
      </c>
      <c r="AV118" s="100">
        <v>0</v>
      </c>
      <c r="AW118" s="100">
        <v>0</v>
      </c>
      <c r="AX118" s="100">
        <v>0</v>
      </c>
      <c r="AY118" s="100">
        <v>0</v>
      </c>
      <c r="AZ118" s="100">
        <v>0</v>
      </c>
      <c r="BA118" s="100">
        <v>0.1301947</v>
      </c>
      <c r="BB118" s="100">
        <v>0.1906081</v>
      </c>
      <c r="BC118" s="100">
        <v>0.75602740000000002</v>
      </c>
      <c r="BD118" s="100">
        <v>0.3891462</v>
      </c>
      <c r="BE118" s="100">
        <v>0.87011059999999996</v>
      </c>
      <c r="BF118" s="100">
        <v>1.5718645</v>
      </c>
      <c r="BG118" s="100">
        <v>3.0179445</v>
      </c>
      <c r="BH118" s="100">
        <v>4.0869365000000002</v>
      </c>
      <c r="BI118" s="100">
        <v>11.406254000000001</v>
      </c>
      <c r="BJ118" s="100">
        <v>22.566853999999999</v>
      </c>
      <c r="BK118" s="100">
        <v>62.382891000000001</v>
      </c>
      <c r="BL118" s="100">
        <v>293.85021</v>
      </c>
      <c r="BM118" s="100">
        <v>8.0796690000000009</v>
      </c>
      <c r="BN118" s="100">
        <v>6.5749320999999998</v>
      </c>
      <c r="BP118" s="124">
        <v>2011</v>
      </c>
    </row>
    <row r="119" spans="2:68">
      <c r="B119" s="124">
        <v>2012</v>
      </c>
      <c r="C119" s="100">
        <v>0</v>
      </c>
      <c r="D119" s="100">
        <v>0</v>
      </c>
      <c r="E119" s="100">
        <v>0</v>
      </c>
      <c r="F119" s="100">
        <v>0</v>
      </c>
      <c r="G119" s="100">
        <v>0</v>
      </c>
      <c r="H119" s="100">
        <v>0</v>
      </c>
      <c r="I119" s="100">
        <v>0.37570629999999999</v>
      </c>
      <c r="J119" s="100">
        <v>0.25811250000000002</v>
      </c>
      <c r="K119" s="100">
        <v>0.74048930000000002</v>
      </c>
      <c r="L119" s="100">
        <v>1.4485311000000001</v>
      </c>
      <c r="M119" s="100">
        <v>1.8567319</v>
      </c>
      <c r="N119" s="100">
        <v>3.6998229999999999</v>
      </c>
      <c r="O119" s="100">
        <v>3.9461871999999998</v>
      </c>
      <c r="P119" s="100">
        <v>6.1019778000000002</v>
      </c>
      <c r="Q119" s="100">
        <v>13.205482999999999</v>
      </c>
      <c r="R119" s="100">
        <v>26.193978000000001</v>
      </c>
      <c r="S119" s="100">
        <v>59.154403000000002</v>
      </c>
      <c r="T119" s="100">
        <v>214.44764000000001</v>
      </c>
      <c r="U119" s="100">
        <v>5.8694457</v>
      </c>
      <c r="V119" s="100">
        <v>5.974926</v>
      </c>
      <c r="X119" s="124">
        <v>2012</v>
      </c>
      <c r="Y119" s="100">
        <v>0</v>
      </c>
      <c r="Z119" s="100">
        <v>0</v>
      </c>
      <c r="AA119" s="100">
        <v>0</v>
      </c>
      <c r="AB119" s="100">
        <v>0</v>
      </c>
      <c r="AC119" s="100">
        <v>0.12580279999999999</v>
      </c>
      <c r="AD119" s="100">
        <v>0</v>
      </c>
      <c r="AE119" s="100">
        <v>0</v>
      </c>
      <c r="AF119" s="100">
        <v>0.25592009999999998</v>
      </c>
      <c r="AG119" s="100">
        <v>0.36352489999999998</v>
      </c>
      <c r="AH119" s="100">
        <v>0.38794519999999999</v>
      </c>
      <c r="AI119" s="100">
        <v>0.25984249999999998</v>
      </c>
      <c r="AJ119" s="100">
        <v>1.4484482999999999</v>
      </c>
      <c r="AK119" s="100">
        <v>1.7862130000000001</v>
      </c>
      <c r="AL119" s="100">
        <v>3.4911460999999999</v>
      </c>
      <c r="AM119" s="100">
        <v>8.3253765000000008</v>
      </c>
      <c r="AN119" s="100">
        <v>22.246286000000001</v>
      </c>
      <c r="AO119" s="100">
        <v>60.851526</v>
      </c>
      <c r="AP119" s="100">
        <v>326.65393999999998</v>
      </c>
      <c r="AQ119" s="100">
        <v>10.485806</v>
      </c>
      <c r="AR119" s="100">
        <v>6.7404200000000003</v>
      </c>
      <c r="AT119" s="124">
        <v>2012</v>
      </c>
      <c r="AU119" s="100">
        <v>0</v>
      </c>
      <c r="AV119" s="100">
        <v>0</v>
      </c>
      <c r="AW119" s="100">
        <v>0</v>
      </c>
      <c r="AX119" s="100">
        <v>0</v>
      </c>
      <c r="AY119" s="100">
        <v>6.1579000000000002E-2</v>
      </c>
      <c r="AZ119" s="100">
        <v>0</v>
      </c>
      <c r="BA119" s="100">
        <v>0.1885424</v>
      </c>
      <c r="BB119" s="100">
        <v>0.25701160000000001</v>
      </c>
      <c r="BC119" s="100">
        <v>0.55028100000000002</v>
      </c>
      <c r="BD119" s="100">
        <v>0.91342369999999995</v>
      </c>
      <c r="BE119" s="100">
        <v>1.0500685999999999</v>
      </c>
      <c r="BF119" s="100">
        <v>2.5620341999999998</v>
      </c>
      <c r="BG119" s="100">
        <v>2.8594537999999998</v>
      </c>
      <c r="BH119" s="100">
        <v>4.7869232999999998</v>
      </c>
      <c r="BI119" s="100">
        <v>10.722441</v>
      </c>
      <c r="BJ119" s="100">
        <v>24.087720999999998</v>
      </c>
      <c r="BK119" s="100">
        <v>60.117857999999998</v>
      </c>
      <c r="BL119" s="100">
        <v>287.43632000000002</v>
      </c>
      <c r="BM119" s="100">
        <v>8.1880465000000004</v>
      </c>
      <c r="BN119" s="100">
        <v>6.5830608000000002</v>
      </c>
      <c r="BP119" s="124">
        <v>2012</v>
      </c>
    </row>
    <row r="120" spans="2:68">
      <c r="B120" s="124">
        <v>2013</v>
      </c>
      <c r="C120" s="100">
        <v>0</v>
      </c>
      <c r="D120" s="100">
        <v>0</v>
      </c>
      <c r="E120" s="100">
        <v>0</v>
      </c>
      <c r="F120" s="100">
        <v>0</v>
      </c>
      <c r="G120" s="100">
        <v>0.119517</v>
      </c>
      <c r="H120" s="100">
        <v>0.34438940000000001</v>
      </c>
      <c r="I120" s="100">
        <v>0.24058879999999999</v>
      </c>
      <c r="J120" s="100">
        <v>0</v>
      </c>
      <c r="K120" s="100">
        <v>0.60783920000000002</v>
      </c>
      <c r="L120" s="100">
        <v>0.92318929999999999</v>
      </c>
      <c r="M120" s="100">
        <v>2.7464119999999999</v>
      </c>
      <c r="N120" s="100">
        <v>2.9074078000000001</v>
      </c>
      <c r="O120" s="100">
        <v>5.2097493999999998</v>
      </c>
      <c r="P120" s="100">
        <v>9.8815518999999998</v>
      </c>
      <c r="Q120" s="100">
        <v>15.128513999999999</v>
      </c>
      <c r="R120" s="100">
        <v>33.147897</v>
      </c>
      <c r="S120" s="100">
        <v>69.410525000000007</v>
      </c>
      <c r="T120" s="100">
        <v>215.80045999999999</v>
      </c>
      <c r="U120" s="100">
        <v>6.6402523000000002</v>
      </c>
      <c r="V120" s="100">
        <v>6.5779256999999998</v>
      </c>
      <c r="X120" s="124">
        <v>2013</v>
      </c>
      <c r="Y120" s="100">
        <v>0</v>
      </c>
      <c r="Z120" s="100">
        <v>0</v>
      </c>
      <c r="AA120" s="100">
        <v>0</v>
      </c>
      <c r="AB120" s="100">
        <v>0</v>
      </c>
      <c r="AC120" s="100">
        <v>0</v>
      </c>
      <c r="AD120" s="100">
        <v>0</v>
      </c>
      <c r="AE120" s="100">
        <v>0</v>
      </c>
      <c r="AF120" s="100">
        <v>0</v>
      </c>
      <c r="AG120" s="100">
        <v>0.1191966</v>
      </c>
      <c r="AH120" s="100">
        <v>0.64785130000000002</v>
      </c>
      <c r="AI120" s="100">
        <v>0.8951578</v>
      </c>
      <c r="AJ120" s="100">
        <v>2.1250190999999998</v>
      </c>
      <c r="AK120" s="100">
        <v>2.3931651</v>
      </c>
      <c r="AL120" s="100">
        <v>3.3037888999999998</v>
      </c>
      <c r="AM120" s="100">
        <v>9.7839012000000007</v>
      </c>
      <c r="AN120" s="100">
        <v>28.1464</v>
      </c>
      <c r="AO120" s="100">
        <v>68.825575000000001</v>
      </c>
      <c r="AP120" s="100">
        <v>363.32959</v>
      </c>
      <c r="AQ120" s="100">
        <v>11.944781000000001</v>
      </c>
      <c r="AR120" s="100">
        <v>7.6511791999999996</v>
      </c>
      <c r="AT120" s="124">
        <v>2013</v>
      </c>
      <c r="AU120" s="100">
        <v>0</v>
      </c>
      <c r="AV120" s="100">
        <v>0</v>
      </c>
      <c r="AW120" s="100">
        <v>0</v>
      </c>
      <c r="AX120" s="100">
        <v>0</v>
      </c>
      <c r="AY120" s="100">
        <v>6.1062999999999999E-2</v>
      </c>
      <c r="AZ120" s="100">
        <v>0.17395099999999999</v>
      </c>
      <c r="BA120" s="100">
        <v>0.12088790000000001</v>
      </c>
      <c r="BB120" s="100">
        <v>0</v>
      </c>
      <c r="BC120" s="100">
        <v>0.36111159999999998</v>
      </c>
      <c r="BD120" s="100">
        <v>0.7843019</v>
      </c>
      <c r="BE120" s="100">
        <v>1.8104005999999999</v>
      </c>
      <c r="BF120" s="100">
        <v>2.5111675</v>
      </c>
      <c r="BG120" s="100">
        <v>3.7872134000000002</v>
      </c>
      <c r="BH120" s="100">
        <v>6.5668870000000004</v>
      </c>
      <c r="BI120" s="100">
        <v>12.404156</v>
      </c>
      <c r="BJ120" s="100">
        <v>30.498394999999999</v>
      </c>
      <c r="BK120" s="100">
        <v>69.079918000000006</v>
      </c>
      <c r="BL120" s="100">
        <v>310.96447000000001</v>
      </c>
      <c r="BM120" s="100">
        <v>9.3046985000000006</v>
      </c>
      <c r="BN120" s="100">
        <v>7.3981079999999997</v>
      </c>
      <c r="BP120" s="124">
        <v>2013</v>
      </c>
    </row>
    <row r="121" spans="2:68">
      <c r="B121" s="124">
        <v>2014</v>
      </c>
      <c r="C121" s="100">
        <v>0</v>
      </c>
      <c r="D121" s="100">
        <v>0</v>
      </c>
      <c r="E121" s="100">
        <v>0</v>
      </c>
      <c r="F121" s="100">
        <v>0</v>
      </c>
      <c r="G121" s="100">
        <v>0</v>
      </c>
      <c r="H121" s="100">
        <v>0</v>
      </c>
      <c r="I121" s="100">
        <v>0.1169893</v>
      </c>
      <c r="J121" s="100">
        <v>0.12895409999999999</v>
      </c>
      <c r="K121" s="100">
        <v>0.72905960000000003</v>
      </c>
      <c r="L121" s="100">
        <v>0.9177343</v>
      </c>
      <c r="M121" s="100">
        <v>1.820203</v>
      </c>
      <c r="N121" s="100">
        <v>2.9913891000000001</v>
      </c>
      <c r="O121" s="100">
        <v>6.2655735999999997</v>
      </c>
      <c r="P121" s="100">
        <v>8.3072078000000005</v>
      </c>
      <c r="Q121" s="100">
        <v>14.466943000000001</v>
      </c>
      <c r="R121" s="100">
        <v>27.286072000000001</v>
      </c>
      <c r="S121" s="100">
        <v>71.128452999999993</v>
      </c>
      <c r="T121" s="100">
        <v>234.75756999999999</v>
      </c>
      <c r="U121" s="100">
        <v>6.8303798000000002</v>
      </c>
      <c r="V121" s="100">
        <v>6.5956728</v>
      </c>
      <c r="X121" s="124">
        <v>2014</v>
      </c>
      <c r="Y121" s="100">
        <v>0</v>
      </c>
      <c r="Z121" s="100">
        <v>0</v>
      </c>
      <c r="AA121" s="100">
        <v>0</v>
      </c>
      <c r="AB121" s="100">
        <v>0</v>
      </c>
      <c r="AC121" s="100">
        <v>0</v>
      </c>
      <c r="AD121" s="100">
        <v>0.1153315</v>
      </c>
      <c r="AE121" s="100">
        <v>0.1176835</v>
      </c>
      <c r="AF121" s="100">
        <v>0</v>
      </c>
      <c r="AG121" s="100">
        <v>0.1189774</v>
      </c>
      <c r="AH121" s="100">
        <v>0.51373210000000002</v>
      </c>
      <c r="AI121" s="100">
        <v>0.76103109999999996</v>
      </c>
      <c r="AJ121" s="100">
        <v>0.96917869999999995</v>
      </c>
      <c r="AK121" s="100">
        <v>2.3428056000000002</v>
      </c>
      <c r="AL121" s="100">
        <v>5.1388372000000002</v>
      </c>
      <c r="AM121" s="100">
        <v>10.052777000000001</v>
      </c>
      <c r="AN121" s="100">
        <v>24.195274000000001</v>
      </c>
      <c r="AO121" s="100">
        <v>75.503023999999996</v>
      </c>
      <c r="AP121" s="100">
        <v>362.04950000000002</v>
      </c>
      <c r="AQ121" s="100">
        <v>12.109662999999999</v>
      </c>
      <c r="AR121" s="100">
        <v>7.6515335999999996</v>
      </c>
      <c r="AT121" s="124">
        <v>2014</v>
      </c>
      <c r="AU121" s="100">
        <v>0</v>
      </c>
      <c r="AV121" s="100">
        <v>0</v>
      </c>
      <c r="AW121" s="100">
        <v>0</v>
      </c>
      <c r="AX121" s="100">
        <v>0</v>
      </c>
      <c r="AY121" s="100">
        <v>0</v>
      </c>
      <c r="AZ121" s="100">
        <v>5.7363999999999998E-2</v>
      </c>
      <c r="BA121" s="100">
        <v>0.11733540000000001</v>
      </c>
      <c r="BB121" s="100">
        <v>6.4208399999999999E-2</v>
      </c>
      <c r="BC121" s="100">
        <v>0.42080610000000002</v>
      </c>
      <c r="BD121" s="100">
        <v>0.7136536</v>
      </c>
      <c r="BE121" s="100">
        <v>1.2840688</v>
      </c>
      <c r="BF121" s="100">
        <v>1.9659111</v>
      </c>
      <c r="BG121" s="100">
        <v>4.2765265000000001</v>
      </c>
      <c r="BH121" s="100">
        <v>6.7080118999999998</v>
      </c>
      <c r="BI121" s="100">
        <v>12.214352</v>
      </c>
      <c r="BJ121" s="100">
        <v>25.657703000000001</v>
      </c>
      <c r="BK121" s="100">
        <v>73.588751999999999</v>
      </c>
      <c r="BL121" s="100">
        <v>316.20136000000002</v>
      </c>
      <c r="BM121" s="100">
        <v>9.4839479000000004</v>
      </c>
      <c r="BN121" s="100">
        <v>7.3643751999999996</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Hypertensive disease (ICD-10 I10–I15), 1950–2014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[GRIM_output_3.xls]GRIM0908</v>
      </c>
      <c r="F5" s="139" t="s">
        <v>162</v>
      </c>
      <c r="G5" s="204">
        <f>$D$8</f>
        <v>2014</v>
      </c>
      <c r="J5" s="136"/>
    </row>
    <row r="6" spans="1:11" ht="28.9" customHeight="1">
      <c r="B6" s="278" t="s">
        <v>210</v>
      </c>
      <c r="C6" s="278" t="s">
        <v>211</v>
      </c>
      <c r="D6" s="278">
        <v>1950</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Hypertensive disease.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214</v>
      </c>
      <c r="F16" s="152" t="s">
        <v>11</v>
      </c>
      <c r="G16" s="151">
        <v>6</v>
      </c>
    </row>
    <row r="17" spans="1:20">
      <c r="B17" s="144" t="s">
        <v>110</v>
      </c>
      <c r="C17" s="279" t="s">
        <v>214</v>
      </c>
      <c r="F17" s="152" t="s">
        <v>12</v>
      </c>
      <c r="G17" s="151">
        <v>7</v>
      </c>
    </row>
    <row r="18" spans="1:20">
      <c r="B18" s="144" t="s">
        <v>111</v>
      </c>
      <c r="C18" s="279" t="s">
        <v>215</v>
      </c>
      <c r="F18" s="152" t="s">
        <v>13</v>
      </c>
      <c r="G18" s="151">
        <v>8</v>
      </c>
    </row>
    <row r="19" spans="1:20">
      <c r="B19" s="144" t="s">
        <v>112</v>
      </c>
      <c r="C19" s="279" t="s">
        <v>216</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Admin!$B$100</v>
      </c>
      <c r="F22" s="152" t="s">
        <v>17</v>
      </c>
      <c r="G22" s="151">
        <v>12</v>
      </c>
    </row>
    <row r="23" spans="1:20">
      <c r="B23" s="278" t="s">
        <v>217</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Admin!$B$100:$B$164</v>
      </c>
      <c r="F24" s="152" t="s">
        <v>19</v>
      </c>
      <c r="G24" s="151">
        <v>14</v>
      </c>
    </row>
    <row r="25" spans="1:20">
      <c r="B25" s="279" t="s">
        <v>217</v>
      </c>
      <c r="C25" s="279">
        <v>1</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Hypertensive disease (ICD-10 I10–I15),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0.1169893</v>
      </c>
      <c r="J32" s="157">
        <f ca="1">INDIRECT("Rates!J"&amp;$E$8)</f>
        <v>0.12895409999999999</v>
      </c>
      <c r="K32" s="157">
        <f ca="1">INDIRECT("Rates!K"&amp;$E$8)</f>
        <v>0.72905960000000003</v>
      </c>
      <c r="L32" s="157">
        <f ca="1">INDIRECT("Rates!L"&amp;$E$8)</f>
        <v>0.9177343</v>
      </c>
      <c r="M32" s="157">
        <f ca="1">INDIRECT("Rates!M"&amp;$E$8)</f>
        <v>1.820203</v>
      </c>
      <c r="N32" s="157">
        <f ca="1">INDIRECT("Rates!N"&amp;$E$8)</f>
        <v>2.9913891000000001</v>
      </c>
      <c r="O32" s="157">
        <f ca="1">INDIRECT("Rates!O"&amp;$E$8)</f>
        <v>6.2655735999999997</v>
      </c>
      <c r="P32" s="157">
        <f ca="1">INDIRECT("Rates!P"&amp;$E$8)</f>
        <v>8.3072078000000005</v>
      </c>
      <c r="Q32" s="157">
        <f ca="1">INDIRECT("Rates!Q"&amp;$E$8)</f>
        <v>14.466943000000001</v>
      </c>
      <c r="R32" s="157">
        <f ca="1">INDIRECT("Rates!R"&amp;$E$8)</f>
        <v>27.286072000000001</v>
      </c>
      <c r="S32" s="157">
        <f ca="1">INDIRECT("Rates!S"&amp;$E$8)</f>
        <v>71.128452999999993</v>
      </c>
      <c r="T32" s="157">
        <f ca="1">INDIRECT("Rates!T"&amp;$E$8)</f>
        <v>234.75756999999999</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0.1153315</v>
      </c>
      <c r="I33" s="157">
        <f ca="1">INDIRECT("Rates!AE"&amp;$E$8)</f>
        <v>0.1176835</v>
      </c>
      <c r="J33" s="157">
        <f ca="1">INDIRECT("Rates!AF"&amp;$E$8)</f>
        <v>0</v>
      </c>
      <c r="K33" s="157">
        <f ca="1">INDIRECT("Rates!AG"&amp;$E$8)</f>
        <v>0.1189774</v>
      </c>
      <c r="L33" s="157">
        <f ca="1">INDIRECT("Rates!AH"&amp;$E$8)</f>
        <v>0.51373210000000002</v>
      </c>
      <c r="M33" s="157">
        <f ca="1">INDIRECT("Rates!AI"&amp;$E$8)</f>
        <v>0.76103109999999996</v>
      </c>
      <c r="N33" s="157">
        <f ca="1">INDIRECT("Rates!AJ"&amp;$E$8)</f>
        <v>0.96917869999999995</v>
      </c>
      <c r="O33" s="157">
        <f ca="1">INDIRECT("Rates!AK"&amp;$E$8)</f>
        <v>2.3428056000000002</v>
      </c>
      <c r="P33" s="157">
        <f ca="1">INDIRECT("Rates!AL"&amp;$E$8)</f>
        <v>5.1388372000000002</v>
      </c>
      <c r="Q33" s="157">
        <f ca="1">INDIRECT("Rates!AM"&amp;$E$8)</f>
        <v>10.052777000000001</v>
      </c>
      <c r="R33" s="157">
        <f ca="1">INDIRECT("Rates!AN"&amp;$E$8)</f>
        <v>24.195274000000001</v>
      </c>
      <c r="S33" s="157">
        <f ca="1">INDIRECT("Rates!AO"&amp;$E$8)</f>
        <v>75.503023999999996</v>
      </c>
      <c r="T33" s="157">
        <f ca="1">INDIRECT("Rates!AP"&amp;$E$8)</f>
        <v>362.04950000000002</v>
      </c>
    </row>
    <row r="35" spans="1:21">
      <c r="A35" s="87">
        <v>2</v>
      </c>
      <c r="B35" s="137" t="str">
        <f>"Number of deaths due to " &amp;Admin!B6&amp;" (ICD-10 "&amp;UPPER(Admin!C6)&amp;"), by sex and age group, " &amp;Admin!D8</f>
        <v>Number of deaths due to Hypertensive disease (ICD-10 I10–I15),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1</v>
      </c>
      <c r="J38" s="157">
        <f ca="1">INDIRECT("Deaths!J"&amp;$E$8)</f>
        <v>1</v>
      </c>
      <c r="K38" s="157">
        <f ca="1">INDIRECT("Deaths!K"&amp;$E$8)</f>
        <v>6</v>
      </c>
      <c r="L38" s="157">
        <f ca="1">INDIRECT("Deaths!L"&amp;$E$8)</f>
        <v>7</v>
      </c>
      <c r="M38" s="157">
        <f ca="1">INDIRECT("Deaths!M"&amp;$E$8)</f>
        <v>14</v>
      </c>
      <c r="N38" s="157">
        <f ca="1">INDIRECT("Deaths!N"&amp;$E$8)</f>
        <v>21</v>
      </c>
      <c r="O38" s="157">
        <f ca="1">INDIRECT("Deaths!O"&amp;$E$8)</f>
        <v>39</v>
      </c>
      <c r="P38" s="157">
        <f ca="1">INDIRECT("Deaths!P"&amp;$E$8)</f>
        <v>46</v>
      </c>
      <c r="Q38" s="157">
        <f ca="1">INDIRECT("Deaths!Q"&amp;$E$8)</f>
        <v>58</v>
      </c>
      <c r="R38" s="157">
        <f ca="1">INDIRECT("Deaths!R"&amp;$E$8)</f>
        <v>79</v>
      </c>
      <c r="S38" s="157">
        <f ca="1">INDIRECT("Deaths!S"&amp;$E$8)</f>
        <v>140</v>
      </c>
      <c r="T38" s="157">
        <f ca="1">INDIRECT("Deaths!T"&amp;$E$8)</f>
        <v>384</v>
      </c>
      <c r="U38" s="159">
        <f ca="1">SUM(C38:T38)</f>
        <v>796</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1</v>
      </c>
      <c r="I39" s="157">
        <f ca="1">INDIRECT("Deaths!AE"&amp;$E$8)</f>
        <v>1</v>
      </c>
      <c r="J39" s="157">
        <f ca="1">INDIRECT("Deaths!AF"&amp;$E$8)</f>
        <v>0</v>
      </c>
      <c r="K39" s="157">
        <f ca="1">INDIRECT("Deaths!AG"&amp;$E$8)</f>
        <v>1</v>
      </c>
      <c r="L39" s="157">
        <f ca="1">INDIRECT("Deaths!AH"&amp;$E$8)</f>
        <v>4</v>
      </c>
      <c r="M39" s="157">
        <f ca="1">INDIRECT("Deaths!AI"&amp;$E$8)</f>
        <v>6</v>
      </c>
      <c r="N39" s="157">
        <f ca="1">INDIRECT("Deaths!AJ"&amp;$E$8)</f>
        <v>7</v>
      </c>
      <c r="O39" s="157">
        <f ca="1">INDIRECT("Deaths!AK"&amp;$E$8)</f>
        <v>15</v>
      </c>
      <c r="P39" s="157">
        <f ca="1">INDIRECT("Deaths!AL"&amp;$E$8)</f>
        <v>29</v>
      </c>
      <c r="Q39" s="157">
        <f ca="1">INDIRECT("Deaths!AM"&amp;$E$8)</f>
        <v>42</v>
      </c>
      <c r="R39" s="157">
        <f ca="1">INDIRECT("Deaths!AN"&amp;$E$8)</f>
        <v>78</v>
      </c>
      <c r="S39" s="157">
        <f ca="1">INDIRECT("Deaths!AO"&amp;$E$8)</f>
        <v>191</v>
      </c>
      <c r="T39" s="157">
        <f ca="1">INDIRECT("Deaths!AP"&amp;$E$8)</f>
        <v>1052</v>
      </c>
      <c r="U39" s="159">
        <f ca="1">SUM(C39:T39)</f>
        <v>1427</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-1</v>
      </c>
      <c r="J42" s="162">
        <f t="shared" ca="1" si="0"/>
        <v>-1</v>
      </c>
      <c r="K42" s="162">
        <f t="shared" ca="1" si="0"/>
        <v>-6</v>
      </c>
      <c r="L42" s="162">
        <f t="shared" ca="1" si="0"/>
        <v>-7</v>
      </c>
      <c r="M42" s="162">
        <f t="shared" ca="1" si="0"/>
        <v>-14</v>
      </c>
      <c r="N42" s="162">
        <f t="shared" ca="1" si="0"/>
        <v>-21</v>
      </c>
      <c r="O42" s="162">
        <f t="shared" ca="1" si="0"/>
        <v>-39</v>
      </c>
      <c r="P42" s="162">
        <f t="shared" ca="1" si="0"/>
        <v>-46</v>
      </c>
      <c r="Q42" s="162">
        <f t="shared" ca="1" si="0"/>
        <v>-58</v>
      </c>
      <c r="R42" s="162">
        <f t="shared" ca="1" si="0"/>
        <v>-79</v>
      </c>
      <c r="S42" s="162">
        <f t="shared" ca="1" si="0"/>
        <v>-140</v>
      </c>
      <c r="T42" s="162">
        <f t="shared" ca="1" si="0"/>
        <v>-384</v>
      </c>
      <c r="U42" s="161"/>
    </row>
    <row r="43" spans="1:21">
      <c r="B43" s="87" t="s">
        <v>63</v>
      </c>
      <c r="C43" s="162">
        <f ca="1">C39</f>
        <v>0</v>
      </c>
      <c r="D43" s="162">
        <f t="shared" ref="D43:T43" ca="1" si="1">D39</f>
        <v>0</v>
      </c>
      <c r="E43" s="162">
        <f t="shared" ca="1" si="1"/>
        <v>0</v>
      </c>
      <c r="F43" s="162">
        <f t="shared" ca="1" si="1"/>
        <v>0</v>
      </c>
      <c r="G43" s="162">
        <f t="shared" ca="1" si="1"/>
        <v>0</v>
      </c>
      <c r="H43" s="162">
        <f t="shared" ca="1" si="1"/>
        <v>1</v>
      </c>
      <c r="I43" s="162">
        <f t="shared" ca="1" si="1"/>
        <v>1</v>
      </c>
      <c r="J43" s="162">
        <f t="shared" ca="1" si="1"/>
        <v>0</v>
      </c>
      <c r="K43" s="162">
        <f t="shared" ca="1" si="1"/>
        <v>1</v>
      </c>
      <c r="L43" s="162">
        <f t="shared" ca="1" si="1"/>
        <v>4</v>
      </c>
      <c r="M43" s="162">
        <f t="shared" ca="1" si="1"/>
        <v>6</v>
      </c>
      <c r="N43" s="162">
        <f t="shared" ca="1" si="1"/>
        <v>7</v>
      </c>
      <c r="O43" s="162">
        <f t="shared" ca="1" si="1"/>
        <v>15</v>
      </c>
      <c r="P43" s="162">
        <f t="shared" ca="1" si="1"/>
        <v>29</v>
      </c>
      <c r="Q43" s="162">
        <f t="shared" ca="1" si="1"/>
        <v>42</v>
      </c>
      <c r="R43" s="162">
        <f t="shared" ca="1" si="1"/>
        <v>78</v>
      </c>
      <c r="S43" s="162">
        <f t="shared" ca="1" si="1"/>
        <v>191</v>
      </c>
      <c r="T43" s="162">
        <f t="shared" ca="1" si="1"/>
        <v>1052</v>
      </c>
      <c r="U43" s="161"/>
    </row>
    <row r="45" spans="1:21">
      <c r="A45" s="87">
        <v>3</v>
      </c>
      <c r="B45" s="137" t="str">
        <f>"Number of deaths due to " &amp;Admin!B6&amp;" (ICD-10 "&amp;UPPER(Admin!C6)&amp;"), by sex and year, " &amp;Admin!D6&amp;"–" &amp;Admin!D8</f>
        <v>Number of deaths due to Hypertensive disease (ICD-10 I10–I15), by sex and year, 1950–2014</v>
      </c>
      <c r="C45" s="141"/>
      <c r="D45" s="141"/>
      <c r="E45" s="141"/>
    </row>
    <row r="46" spans="1:21">
      <c r="A46" s="87">
        <v>4</v>
      </c>
      <c r="B46" s="137" t="str">
        <f>"Age-standardised death rates for " &amp;Admin!B6&amp;" (ICD-10 "&amp;UPPER(Admin!C6)&amp;"), by sex and year, " &amp;Admin!D6&amp;"–" &amp;Admin!D8</f>
        <v>Age-standardised death rates for Hypertensive disease (ICD-10 I10–I15), by sex and year, 1950–2014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f>Deaths!V57</f>
        <v>1687</v>
      </c>
      <c r="D100" s="165">
        <f>Deaths!AR57</f>
        <v>1699</v>
      </c>
      <c r="E100" s="165">
        <f>Deaths!BN57</f>
        <v>3386</v>
      </c>
      <c r="F100" s="166">
        <f>Rates!V57</f>
        <v>70.122425000000007</v>
      </c>
      <c r="G100" s="166">
        <f>Rates!AR57</f>
        <v>64.614062000000004</v>
      </c>
      <c r="H100" s="166">
        <f>Rates!BN57</f>
        <v>67.351839999999996</v>
      </c>
    </row>
    <row r="101" spans="2:8">
      <c r="B101" s="145">
        <v>1951</v>
      </c>
      <c r="C101" s="165">
        <f>Deaths!V58</f>
        <v>1935</v>
      </c>
      <c r="D101" s="165">
        <f>Deaths!AR58</f>
        <v>1864</v>
      </c>
      <c r="E101" s="165">
        <f>Deaths!BN58</f>
        <v>3799</v>
      </c>
      <c r="F101" s="166">
        <f>Rates!V58</f>
        <v>82.785758000000001</v>
      </c>
      <c r="G101" s="166">
        <f>Rates!AR58</f>
        <v>68.815644000000006</v>
      </c>
      <c r="H101" s="166">
        <f>Rates!BN58</f>
        <v>75.101293999999996</v>
      </c>
    </row>
    <row r="102" spans="2:8">
      <c r="B102" s="145">
        <v>1952</v>
      </c>
      <c r="C102" s="165">
        <f>Deaths!V59</f>
        <v>1729</v>
      </c>
      <c r="D102" s="165">
        <f>Deaths!AR59</f>
        <v>1891</v>
      </c>
      <c r="E102" s="165">
        <f>Deaths!BN59</f>
        <v>3620</v>
      </c>
      <c r="F102" s="166">
        <f>Rates!V59</f>
        <v>73.341879000000006</v>
      </c>
      <c r="G102" s="166">
        <f>Rates!AR59</f>
        <v>69.038910999999999</v>
      </c>
      <c r="H102" s="166">
        <f>Rates!BN59</f>
        <v>71.099306999999996</v>
      </c>
    </row>
    <row r="103" spans="2:8">
      <c r="B103" s="145">
        <v>1953</v>
      </c>
      <c r="C103" s="165">
        <f>Deaths!V60</f>
        <v>1840</v>
      </c>
      <c r="D103" s="165">
        <f>Deaths!AR60</f>
        <v>1792</v>
      </c>
      <c r="E103" s="165">
        <f>Deaths!BN60</f>
        <v>3632</v>
      </c>
      <c r="F103" s="166">
        <f>Rates!V60</f>
        <v>76.359517999999994</v>
      </c>
      <c r="G103" s="166">
        <f>Rates!AR60</f>
        <v>64.434161000000003</v>
      </c>
      <c r="H103" s="166">
        <f>Rates!BN60</f>
        <v>69.886566999999999</v>
      </c>
    </row>
    <row r="104" spans="2:8">
      <c r="B104" s="145">
        <v>1954</v>
      </c>
      <c r="C104" s="165">
        <f>Deaths!V61</f>
        <v>1741</v>
      </c>
      <c r="D104" s="165">
        <f>Deaths!AR61</f>
        <v>1828</v>
      </c>
      <c r="E104" s="165">
        <f>Deaths!BN61</f>
        <v>3569</v>
      </c>
      <c r="F104" s="166">
        <f>Rates!V61</f>
        <v>72.288809999999998</v>
      </c>
      <c r="G104" s="166">
        <f>Rates!AR61</f>
        <v>64.039630000000002</v>
      </c>
      <c r="H104" s="166">
        <f>Rates!BN61</f>
        <v>67.809130999999994</v>
      </c>
    </row>
    <row r="105" spans="2:8">
      <c r="B105" s="145">
        <v>1955</v>
      </c>
      <c r="C105" s="165">
        <f>Deaths!V62</f>
        <v>1486</v>
      </c>
      <c r="D105" s="165">
        <f>Deaths!AR62</f>
        <v>1796</v>
      </c>
      <c r="E105" s="165">
        <f>Deaths!BN62</f>
        <v>3282</v>
      </c>
      <c r="F105" s="166">
        <f>Rates!V62</f>
        <v>60.150269000000002</v>
      </c>
      <c r="G105" s="166">
        <f>Rates!AR62</f>
        <v>62.074429000000002</v>
      </c>
      <c r="H105" s="166">
        <f>Rates!BN62</f>
        <v>61.650508000000002</v>
      </c>
    </row>
    <row r="106" spans="2:8">
      <c r="B106" s="145">
        <v>1956</v>
      </c>
      <c r="C106" s="165">
        <f>Deaths!V63</f>
        <v>1609</v>
      </c>
      <c r="D106" s="165">
        <f>Deaths!AR63</f>
        <v>1782</v>
      </c>
      <c r="E106" s="165">
        <f>Deaths!BN63</f>
        <v>3391</v>
      </c>
      <c r="F106" s="166">
        <f>Rates!V63</f>
        <v>65.137510000000006</v>
      </c>
      <c r="G106" s="166">
        <f>Rates!AR63</f>
        <v>59.750711000000003</v>
      </c>
      <c r="H106" s="166">
        <f>Rates!BN63</f>
        <v>62.314884999999997</v>
      </c>
    </row>
    <row r="107" spans="2:8">
      <c r="B107" s="145">
        <v>1957</v>
      </c>
      <c r="C107" s="165">
        <f>Deaths!V64</f>
        <v>1492</v>
      </c>
      <c r="D107" s="165">
        <f>Deaths!AR64</f>
        <v>1669</v>
      </c>
      <c r="E107" s="165">
        <f>Deaths!BN64</f>
        <v>3161</v>
      </c>
      <c r="F107" s="166">
        <f>Rates!V64</f>
        <v>57.559975000000001</v>
      </c>
      <c r="G107" s="166">
        <f>Rates!AR64</f>
        <v>55.158709000000002</v>
      </c>
      <c r="H107" s="166">
        <f>Rates!BN64</f>
        <v>56.700122999999998</v>
      </c>
    </row>
    <row r="108" spans="2:8">
      <c r="B108" s="145">
        <v>1958</v>
      </c>
      <c r="C108" s="165">
        <f>Deaths!V65</f>
        <v>1368</v>
      </c>
      <c r="D108" s="165">
        <f>Deaths!AR65</f>
        <v>1637</v>
      </c>
      <c r="E108" s="165">
        <f>Deaths!BN65</f>
        <v>3005</v>
      </c>
      <c r="F108" s="166">
        <f>Rates!V65</f>
        <v>53.296486999999999</v>
      </c>
      <c r="G108" s="166">
        <f>Rates!AR65</f>
        <v>52.946333000000003</v>
      </c>
      <c r="H108" s="166">
        <f>Rates!BN65</f>
        <v>53.475850000000001</v>
      </c>
    </row>
    <row r="109" spans="2:8">
      <c r="B109" s="145">
        <v>1959</v>
      </c>
      <c r="C109" s="165">
        <f>Deaths!V66</f>
        <v>1325</v>
      </c>
      <c r="D109" s="165">
        <f>Deaths!AR66</f>
        <v>1609</v>
      </c>
      <c r="E109" s="165">
        <f>Deaths!BN66</f>
        <v>2934</v>
      </c>
      <c r="F109" s="166">
        <f>Rates!V66</f>
        <v>49.444794000000002</v>
      </c>
      <c r="G109" s="166">
        <f>Rates!AR66</f>
        <v>49.730445000000003</v>
      </c>
      <c r="H109" s="166">
        <f>Rates!BN66</f>
        <v>49.949581000000002</v>
      </c>
    </row>
    <row r="110" spans="2:8">
      <c r="B110" s="145">
        <v>1960</v>
      </c>
      <c r="C110" s="165">
        <f>Deaths!V67</f>
        <v>1287</v>
      </c>
      <c r="D110" s="165">
        <f>Deaths!AR67</f>
        <v>1637</v>
      </c>
      <c r="E110" s="165">
        <f>Deaths!BN67</f>
        <v>2924</v>
      </c>
      <c r="F110" s="166">
        <f>Rates!V67</f>
        <v>46.770722999999997</v>
      </c>
      <c r="G110" s="166">
        <f>Rates!AR67</f>
        <v>48.467146999999997</v>
      </c>
      <c r="H110" s="166">
        <f>Rates!BN67</f>
        <v>48.049267</v>
      </c>
    </row>
    <row r="111" spans="2:8">
      <c r="B111" s="145">
        <v>1961</v>
      </c>
      <c r="C111" s="165">
        <f>Deaths!V68</f>
        <v>1046</v>
      </c>
      <c r="D111" s="165">
        <f>Deaths!AR68</f>
        <v>1321</v>
      </c>
      <c r="E111" s="165">
        <f>Deaths!BN68</f>
        <v>2367</v>
      </c>
      <c r="F111" s="166">
        <f>Rates!V68</f>
        <v>36.758685</v>
      </c>
      <c r="G111" s="166">
        <f>Rates!AR68</f>
        <v>38.420731000000004</v>
      </c>
      <c r="H111" s="166">
        <f>Rates!BN68</f>
        <v>38.121733999999996</v>
      </c>
    </row>
    <row r="112" spans="2:8">
      <c r="B112" s="145">
        <v>1962</v>
      </c>
      <c r="C112" s="165">
        <f>Deaths!V69</f>
        <v>1093</v>
      </c>
      <c r="D112" s="165">
        <f>Deaths!AR69</f>
        <v>1360</v>
      </c>
      <c r="E112" s="165">
        <f>Deaths!BN69</f>
        <v>2453</v>
      </c>
      <c r="F112" s="166">
        <f>Rates!V69</f>
        <v>37.686172999999997</v>
      </c>
      <c r="G112" s="166">
        <f>Rates!AR69</f>
        <v>38.812995000000001</v>
      </c>
      <c r="H112" s="166">
        <f>Rates!BN69</f>
        <v>38.859268</v>
      </c>
    </row>
    <row r="113" spans="2:8">
      <c r="B113" s="145">
        <v>1963</v>
      </c>
      <c r="C113" s="165">
        <f>Deaths!V70</f>
        <v>976</v>
      </c>
      <c r="D113" s="165">
        <f>Deaths!AR70</f>
        <v>1262</v>
      </c>
      <c r="E113" s="165">
        <f>Deaths!BN70</f>
        <v>2238</v>
      </c>
      <c r="F113" s="166">
        <f>Rates!V70</f>
        <v>33.083035000000002</v>
      </c>
      <c r="G113" s="166">
        <f>Rates!AR70</f>
        <v>34.519896000000003</v>
      </c>
      <c r="H113" s="166">
        <f>Rates!BN70</f>
        <v>34.311802999999998</v>
      </c>
    </row>
    <row r="114" spans="2:8">
      <c r="B114" s="145">
        <v>1964</v>
      </c>
      <c r="C114" s="165">
        <f>Deaths!V71</f>
        <v>1020</v>
      </c>
      <c r="D114" s="165">
        <f>Deaths!AR71</f>
        <v>1280</v>
      </c>
      <c r="E114" s="165">
        <f>Deaths!BN71</f>
        <v>2300</v>
      </c>
      <c r="F114" s="166">
        <f>Rates!V71</f>
        <v>35.065171999999997</v>
      </c>
      <c r="G114" s="166">
        <f>Rates!AR71</f>
        <v>33.929851999999997</v>
      </c>
      <c r="H114" s="166">
        <f>Rates!BN71</f>
        <v>34.654896000000001</v>
      </c>
    </row>
    <row r="115" spans="2:8">
      <c r="B115" s="145">
        <v>1965</v>
      </c>
      <c r="C115" s="165">
        <f>Deaths!V72</f>
        <v>933</v>
      </c>
      <c r="D115" s="165">
        <f>Deaths!AR72</f>
        <v>1192</v>
      </c>
      <c r="E115" s="165">
        <f>Deaths!BN72</f>
        <v>2125</v>
      </c>
      <c r="F115" s="166">
        <f>Rates!V72</f>
        <v>29.886132</v>
      </c>
      <c r="G115" s="166">
        <f>Rates!AR72</f>
        <v>30.901150999999999</v>
      </c>
      <c r="H115" s="166">
        <f>Rates!BN72</f>
        <v>30.967269999999999</v>
      </c>
    </row>
    <row r="116" spans="2:8">
      <c r="B116" s="145">
        <v>1966</v>
      </c>
      <c r="C116" s="165">
        <f>Deaths!V73</f>
        <v>931</v>
      </c>
      <c r="D116" s="165">
        <f>Deaths!AR73</f>
        <v>1210</v>
      </c>
      <c r="E116" s="165">
        <f>Deaths!BN73</f>
        <v>2141</v>
      </c>
      <c r="F116" s="166">
        <f>Rates!V73</f>
        <v>29.720935999999998</v>
      </c>
      <c r="G116" s="166">
        <f>Rates!AR73</f>
        <v>29.704716000000001</v>
      </c>
      <c r="H116" s="166">
        <f>Rates!BN73</f>
        <v>29.984368</v>
      </c>
    </row>
    <row r="117" spans="2:8">
      <c r="B117" s="145">
        <v>1967</v>
      </c>
      <c r="C117" s="165">
        <f>Deaths!V74</f>
        <v>904</v>
      </c>
      <c r="D117" s="165">
        <f>Deaths!AR74</f>
        <v>1084</v>
      </c>
      <c r="E117" s="165">
        <f>Deaths!BN74</f>
        <v>1988</v>
      </c>
      <c r="F117" s="166">
        <f>Rates!V74</f>
        <v>28.326443000000001</v>
      </c>
      <c r="G117" s="166">
        <f>Rates!AR74</f>
        <v>26.349202999999999</v>
      </c>
      <c r="H117" s="166">
        <f>Rates!BN74</f>
        <v>27.473882</v>
      </c>
    </row>
    <row r="118" spans="2:8">
      <c r="B118" s="145">
        <v>1968</v>
      </c>
      <c r="C118" s="165">
        <f>Deaths!V75</f>
        <v>794</v>
      </c>
      <c r="D118" s="165">
        <f>Deaths!AR75</f>
        <v>1072</v>
      </c>
      <c r="E118" s="165">
        <f>Deaths!BN75</f>
        <v>1866</v>
      </c>
      <c r="F118" s="166">
        <f>Rates!V75</f>
        <v>24.312916000000001</v>
      </c>
      <c r="G118" s="166">
        <f>Rates!AR75</f>
        <v>25.532371000000001</v>
      </c>
      <c r="H118" s="166">
        <f>Rates!BN75</f>
        <v>25.434491999999999</v>
      </c>
    </row>
    <row r="119" spans="2:8">
      <c r="B119" s="145">
        <v>1969</v>
      </c>
      <c r="C119" s="165">
        <f>Deaths!V76</f>
        <v>749</v>
      </c>
      <c r="D119" s="165">
        <f>Deaths!AR76</f>
        <v>945</v>
      </c>
      <c r="E119" s="165">
        <f>Deaths!BN76</f>
        <v>1694</v>
      </c>
      <c r="F119" s="166">
        <f>Rates!V76</f>
        <v>22.973813</v>
      </c>
      <c r="G119" s="166">
        <f>Rates!AR76</f>
        <v>21.629666</v>
      </c>
      <c r="H119" s="166">
        <f>Rates!BN76</f>
        <v>22.324394000000002</v>
      </c>
    </row>
    <row r="120" spans="2:8">
      <c r="B120" s="145">
        <v>1970</v>
      </c>
      <c r="C120" s="165">
        <f>Deaths!V77</f>
        <v>779</v>
      </c>
      <c r="D120" s="165">
        <f>Deaths!AR77</f>
        <v>964</v>
      </c>
      <c r="E120" s="165">
        <f>Deaths!BN77</f>
        <v>1743</v>
      </c>
      <c r="F120" s="166">
        <f>Rates!V77</f>
        <v>23.432348000000001</v>
      </c>
      <c r="G120" s="166">
        <f>Rates!AR77</f>
        <v>22.033860000000001</v>
      </c>
      <c r="H120" s="166">
        <f>Rates!BN77</f>
        <v>22.908224000000001</v>
      </c>
    </row>
    <row r="121" spans="2:8">
      <c r="B121" s="145">
        <v>1971</v>
      </c>
      <c r="C121" s="165">
        <f>Deaths!V78</f>
        <v>659</v>
      </c>
      <c r="D121" s="165">
        <f>Deaths!AR78</f>
        <v>970</v>
      </c>
      <c r="E121" s="165">
        <f>Deaths!BN78</f>
        <v>1629</v>
      </c>
      <c r="F121" s="166">
        <f>Rates!V78</f>
        <v>19.338379</v>
      </c>
      <c r="G121" s="166">
        <f>Rates!AR78</f>
        <v>21.314920000000001</v>
      </c>
      <c r="H121" s="166">
        <f>Rates!BN78</f>
        <v>20.831872000000001</v>
      </c>
    </row>
    <row r="122" spans="2:8">
      <c r="B122" s="145">
        <v>1972</v>
      </c>
      <c r="C122" s="165">
        <f>Deaths!V79</f>
        <v>672</v>
      </c>
      <c r="D122" s="165">
        <f>Deaths!AR79</f>
        <v>825</v>
      </c>
      <c r="E122" s="165">
        <f>Deaths!BN79</f>
        <v>1497</v>
      </c>
      <c r="F122" s="166">
        <f>Rates!V79</f>
        <v>19.29271</v>
      </c>
      <c r="G122" s="166">
        <f>Rates!AR79</f>
        <v>17.521084999999999</v>
      </c>
      <c r="H122" s="166">
        <f>Rates!BN79</f>
        <v>18.447828000000001</v>
      </c>
    </row>
    <row r="123" spans="2:8">
      <c r="B123" s="145">
        <v>1973</v>
      </c>
      <c r="C123" s="165">
        <f>Deaths!V80</f>
        <v>621</v>
      </c>
      <c r="D123" s="165">
        <f>Deaths!AR80</f>
        <v>843</v>
      </c>
      <c r="E123" s="165">
        <f>Deaths!BN80</f>
        <v>1464</v>
      </c>
      <c r="F123" s="166">
        <f>Rates!V80</f>
        <v>17.903393000000001</v>
      </c>
      <c r="G123" s="166">
        <f>Rates!AR80</f>
        <v>17.528262000000002</v>
      </c>
      <c r="H123" s="166">
        <f>Rates!BN80</f>
        <v>17.874593999999998</v>
      </c>
    </row>
    <row r="124" spans="2:8">
      <c r="B124" s="145">
        <v>1974</v>
      </c>
      <c r="C124" s="165">
        <f>Deaths!V81</f>
        <v>661</v>
      </c>
      <c r="D124" s="165">
        <f>Deaths!AR81</f>
        <v>935</v>
      </c>
      <c r="E124" s="165">
        <f>Deaths!BN81</f>
        <v>1596</v>
      </c>
      <c r="F124" s="166">
        <f>Rates!V81</f>
        <v>18.964607000000001</v>
      </c>
      <c r="G124" s="166">
        <f>Rates!AR81</f>
        <v>18.993759000000001</v>
      </c>
      <c r="H124" s="166">
        <f>Rates!BN81</f>
        <v>19.274913999999999</v>
      </c>
    </row>
    <row r="125" spans="2:8">
      <c r="B125" s="145">
        <v>1975</v>
      </c>
      <c r="C125" s="165">
        <f>Deaths!V82</f>
        <v>598</v>
      </c>
      <c r="D125" s="165">
        <f>Deaths!AR82</f>
        <v>817</v>
      </c>
      <c r="E125" s="165">
        <f>Deaths!BN82</f>
        <v>1415</v>
      </c>
      <c r="F125" s="166">
        <f>Rates!V82</f>
        <v>17.055050999999999</v>
      </c>
      <c r="G125" s="166">
        <f>Rates!AR82</f>
        <v>15.860552</v>
      </c>
      <c r="H125" s="166">
        <f>Rates!BN82</f>
        <v>16.391729000000002</v>
      </c>
    </row>
    <row r="126" spans="2:8">
      <c r="B126" s="145">
        <v>1976</v>
      </c>
      <c r="C126" s="165">
        <f>Deaths!V83</f>
        <v>596</v>
      </c>
      <c r="D126" s="165">
        <f>Deaths!AR83</f>
        <v>878</v>
      </c>
      <c r="E126" s="165">
        <f>Deaths!BN83</f>
        <v>1474</v>
      </c>
      <c r="F126" s="166">
        <f>Rates!V83</f>
        <v>16.125433999999998</v>
      </c>
      <c r="G126" s="166">
        <f>Rates!AR83</f>
        <v>16.667096999999998</v>
      </c>
      <c r="H126" s="166">
        <f>Rates!BN83</f>
        <v>16.708929000000001</v>
      </c>
    </row>
    <row r="127" spans="2:8">
      <c r="B127" s="145">
        <v>1977</v>
      </c>
      <c r="C127" s="165">
        <f>Deaths!V84</f>
        <v>575</v>
      </c>
      <c r="D127" s="165">
        <f>Deaths!AR84</f>
        <v>775</v>
      </c>
      <c r="E127" s="165">
        <f>Deaths!BN84</f>
        <v>1350</v>
      </c>
      <c r="F127" s="166">
        <f>Rates!V84</f>
        <v>15.436189000000001</v>
      </c>
      <c r="G127" s="166">
        <f>Rates!AR84</f>
        <v>14.361575999999999</v>
      </c>
      <c r="H127" s="166">
        <f>Rates!BN84</f>
        <v>14.967752000000001</v>
      </c>
    </row>
    <row r="128" spans="2:8">
      <c r="B128" s="145">
        <v>1978</v>
      </c>
      <c r="C128" s="165">
        <f>Deaths!V85</f>
        <v>559</v>
      </c>
      <c r="D128" s="165">
        <f>Deaths!AR85</f>
        <v>733</v>
      </c>
      <c r="E128" s="165">
        <f>Deaths!BN85</f>
        <v>1292</v>
      </c>
      <c r="F128" s="166">
        <f>Rates!V85</f>
        <v>14.710056</v>
      </c>
      <c r="G128" s="166">
        <f>Rates!AR85</f>
        <v>13.268757000000001</v>
      </c>
      <c r="H128" s="166">
        <f>Rates!BN85</f>
        <v>13.986314</v>
      </c>
    </row>
    <row r="129" spans="2:8">
      <c r="B129" s="145">
        <v>1979</v>
      </c>
      <c r="C129" s="165">
        <f>Deaths!V86</f>
        <v>609</v>
      </c>
      <c r="D129" s="165">
        <f>Deaths!AR86</f>
        <v>800</v>
      </c>
      <c r="E129" s="165">
        <f>Deaths!BN86</f>
        <v>1409</v>
      </c>
      <c r="F129" s="166">
        <f>Rates!V86</f>
        <v>14.785527</v>
      </c>
      <c r="G129" s="166">
        <f>Rates!AR86</f>
        <v>14.065814</v>
      </c>
      <c r="H129" s="166">
        <f>Rates!BN86</f>
        <v>14.751514999999999</v>
      </c>
    </row>
    <row r="130" spans="2:8">
      <c r="B130" s="145">
        <v>1980</v>
      </c>
      <c r="C130" s="165">
        <f>Deaths!V87</f>
        <v>580</v>
      </c>
      <c r="D130" s="165">
        <f>Deaths!AR87</f>
        <v>746</v>
      </c>
      <c r="E130" s="165">
        <f>Deaths!BN87</f>
        <v>1326</v>
      </c>
      <c r="F130" s="166">
        <f>Rates!V87</f>
        <v>13.622847</v>
      </c>
      <c r="G130" s="166">
        <f>Rates!AR87</f>
        <v>12.733115</v>
      </c>
      <c r="H130" s="166">
        <f>Rates!BN87</f>
        <v>13.489032</v>
      </c>
    </row>
    <row r="131" spans="2:8">
      <c r="B131" s="145">
        <v>1981</v>
      </c>
      <c r="C131" s="165">
        <f>Deaths!V88</f>
        <v>503</v>
      </c>
      <c r="D131" s="165">
        <f>Deaths!AR88</f>
        <v>723</v>
      </c>
      <c r="E131" s="165">
        <f>Deaths!BN88</f>
        <v>1226</v>
      </c>
      <c r="F131" s="166">
        <f>Rates!V88</f>
        <v>11.650489</v>
      </c>
      <c r="G131" s="166">
        <f>Rates!AR88</f>
        <v>11.90793</v>
      </c>
      <c r="H131" s="166">
        <f>Rates!BN88</f>
        <v>12.136357</v>
      </c>
    </row>
    <row r="132" spans="2:8">
      <c r="B132" s="145">
        <v>1982</v>
      </c>
      <c r="C132" s="165">
        <f>Deaths!V89</f>
        <v>537</v>
      </c>
      <c r="D132" s="165">
        <f>Deaths!AR89</f>
        <v>738</v>
      </c>
      <c r="E132" s="165">
        <f>Deaths!BN89</f>
        <v>1275</v>
      </c>
      <c r="F132" s="166">
        <f>Rates!V89</f>
        <v>12.194642</v>
      </c>
      <c r="G132" s="166">
        <f>Rates!AR89</f>
        <v>11.784547</v>
      </c>
      <c r="H132" s="166">
        <f>Rates!BN89</f>
        <v>12.260604000000001</v>
      </c>
    </row>
    <row r="133" spans="2:8">
      <c r="B133" s="145">
        <v>1983</v>
      </c>
      <c r="C133" s="165">
        <f>Deaths!V90</f>
        <v>470</v>
      </c>
      <c r="D133" s="165">
        <f>Deaths!AR90</f>
        <v>641</v>
      </c>
      <c r="E133" s="165">
        <f>Deaths!BN90</f>
        <v>1111</v>
      </c>
      <c r="F133" s="166">
        <f>Rates!V90</f>
        <v>10.604457</v>
      </c>
      <c r="G133" s="166">
        <f>Rates!AR90</f>
        <v>9.9955864000000005</v>
      </c>
      <c r="H133" s="166">
        <f>Rates!BN90</f>
        <v>10.556124000000001</v>
      </c>
    </row>
    <row r="134" spans="2:8">
      <c r="B134" s="145">
        <v>1984</v>
      </c>
      <c r="C134" s="165">
        <f>Deaths!V91</f>
        <v>464</v>
      </c>
      <c r="D134" s="165">
        <f>Deaths!AR91</f>
        <v>621</v>
      </c>
      <c r="E134" s="165">
        <f>Deaths!BN91</f>
        <v>1085</v>
      </c>
      <c r="F134" s="166">
        <f>Rates!V91</f>
        <v>10.456439</v>
      </c>
      <c r="G134" s="166">
        <f>Rates!AR91</f>
        <v>9.2782196999999993</v>
      </c>
      <c r="H134" s="166">
        <f>Rates!BN91</f>
        <v>9.9187458999999993</v>
      </c>
    </row>
    <row r="135" spans="2:8">
      <c r="B135" s="145">
        <v>1985</v>
      </c>
      <c r="C135" s="165">
        <f>Deaths!V92</f>
        <v>461</v>
      </c>
      <c r="D135" s="165">
        <f>Deaths!AR92</f>
        <v>722</v>
      </c>
      <c r="E135" s="165">
        <f>Deaths!BN92</f>
        <v>1183</v>
      </c>
      <c r="F135" s="166">
        <f>Rates!V92</f>
        <v>9.9874478999999994</v>
      </c>
      <c r="G135" s="166">
        <f>Rates!AR92</f>
        <v>10.402958999999999</v>
      </c>
      <c r="H135" s="166">
        <f>Rates!BN92</f>
        <v>10.490605</v>
      </c>
    </row>
    <row r="136" spans="2:8">
      <c r="B136" s="145">
        <v>1986</v>
      </c>
      <c r="C136" s="165">
        <f>Deaths!V93</f>
        <v>409</v>
      </c>
      <c r="D136" s="165">
        <f>Deaths!AR93</f>
        <v>676</v>
      </c>
      <c r="E136" s="165">
        <f>Deaths!BN93</f>
        <v>1085</v>
      </c>
      <c r="F136" s="166">
        <f>Rates!V93</f>
        <v>8.7420872999999997</v>
      </c>
      <c r="G136" s="166">
        <f>Rates!AR93</f>
        <v>9.3541331999999997</v>
      </c>
      <c r="H136" s="166">
        <f>Rates!BN93</f>
        <v>9.3064090000000004</v>
      </c>
    </row>
    <row r="137" spans="2:8">
      <c r="B137" s="145">
        <v>1987</v>
      </c>
      <c r="C137" s="165">
        <f>Deaths!V94</f>
        <v>413</v>
      </c>
      <c r="D137" s="165">
        <f>Deaths!AR94</f>
        <v>645</v>
      </c>
      <c r="E137" s="165">
        <f>Deaths!BN94</f>
        <v>1058</v>
      </c>
      <c r="F137" s="166">
        <f>Rates!V94</f>
        <v>8.1657130999999996</v>
      </c>
      <c r="G137" s="166">
        <f>Rates!AR94</f>
        <v>8.7027482000000003</v>
      </c>
      <c r="H137" s="166">
        <f>Rates!BN94</f>
        <v>8.7588986999999996</v>
      </c>
    </row>
    <row r="138" spans="2:8">
      <c r="B138" s="145">
        <v>1988</v>
      </c>
      <c r="C138" s="165">
        <f>Deaths!V95</f>
        <v>451</v>
      </c>
      <c r="D138" s="165">
        <f>Deaths!AR95</f>
        <v>672</v>
      </c>
      <c r="E138" s="165">
        <f>Deaths!BN95</f>
        <v>1123</v>
      </c>
      <c r="F138" s="166">
        <f>Rates!V95</f>
        <v>8.9706834999999998</v>
      </c>
      <c r="G138" s="166">
        <f>Rates!AR95</f>
        <v>8.7854899999999994</v>
      </c>
      <c r="H138" s="166">
        <f>Rates!BN95</f>
        <v>9.0462395999999998</v>
      </c>
    </row>
    <row r="139" spans="2:8">
      <c r="B139" s="145">
        <v>1989</v>
      </c>
      <c r="C139" s="165">
        <f>Deaths!V96</f>
        <v>452</v>
      </c>
      <c r="D139" s="165">
        <f>Deaths!AR96</f>
        <v>698</v>
      </c>
      <c r="E139" s="165">
        <f>Deaths!BN96</f>
        <v>1150</v>
      </c>
      <c r="F139" s="166">
        <f>Rates!V96</f>
        <v>8.9180518000000006</v>
      </c>
      <c r="G139" s="166">
        <f>Rates!AR96</f>
        <v>8.8995026999999993</v>
      </c>
      <c r="H139" s="166">
        <f>Rates!BN96</f>
        <v>9.0530971000000005</v>
      </c>
    </row>
    <row r="140" spans="2:8">
      <c r="B140" s="145">
        <v>1990</v>
      </c>
      <c r="C140" s="165">
        <f>Deaths!V97</f>
        <v>405</v>
      </c>
      <c r="D140" s="165">
        <f>Deaths!AR97</f>
        <v>644</v>
      </c>
      <c r="E140" s="165">
        <f>Deaths!BN97</f>
        <v>1049</v>
      </c>
      <c r="F140" s="166">
        <f>Rates!V97</f>
        <v>7.6704442999999998</v>
      </c>
      <c r="G140" s="166">
        <f>Rates!AR97</f>
        <v>8.0170054999999998</v>
      </c>
      <c r="H140" s="166">
        <f>Rates!BN97</f>
        <v>8.0928436000000001</v>
      </c>
    </row>
    <row r="141" spans="2:8">
      <c r="B141" s="145">
        <v>1991</v>
      </c>
      <c r="C141" s="165">
        <f>Deaths!V98</f>
        <v>408</v>
      </c>
      <c r="D141" s="165">
        <f>Deaths!AR98</f>
        <v>621</v>
      </c>
      <c r="E141" s="165">
        <f>Deaths!BN98</f>
        <v>1029</v>
      </c>
      <c r="F141" s="166">
        <f>Rates!V98</f>
        <v>7.2621124999999997</v>
      </c>
      <c r="G141" s="166">
        <f>Rates!AR98</f>
        <v>7.4134387999999998</v>
      </c>
      <c r="H141" s="166">
        <f>Rates!BN98</f>
        <v>7.5496625999999996</v>
      </c>
    </row>
    <row r="142" spans="2:8">
      <c r="B142" s="145">
        <v>1992</v>
      </c>
      <c r="C142" s="165">
        <f>Deaths!V99</f>
        <v>390</v>
      </c>
      <c r="D142" s="165">
        <f>Deaths!AR99</f>
        <v>684</v>
      </c>
      <c r="E142" s="165">
        <f>Deaths!BN99</f>
        <v>1074</v>
      </c>
      <c r="F142" s="166">
        <f>Rates!V99</f>
        <v>6.7401666000000002</v>
      </c>
      <c r="G142" s="166">
        <f>Rates!AR99</f>
        <v>7.9195798000000002</v>
      </c>
      <c r="H142" s="166">
        <f>Rates!BN99</f>
        <v>7.6556582000000004</v>
      </c>
    </row>
    <row r="143" spans="2:8">
      <c r="B143" s="145">
        <v>1993</v>
      </c>
      <c r="C143" s="165">
        <f>Deaths!V100</f>
        <v>427</v>
      </c>
      <c r="D143" s="165">
        <f>Deaths!AR100</f>
        <v>710</v>
      </c>
      <c r="E143" s="165">
        <f>Deaths!BN100</f>
        <v>1137</v>
      </c>
      <c r="F143" s="166">
        <f>Rates!V100</f>
        <v>7.2500499999999999</v>
      </c>
      <c r="G143" s="166">
        <f>Rates!AR100</f>
        <v>7.9679260999999997</v>
      </c>
      <c r="H143" s="166">
        <f>Rates!BN100</f>
        <v>7.8528532000000002</v>
      </c>
    </row>
    <row r="144" spans="2:8">
      <c r="B144" s="145">
        <v>1994</v>
      </c>
      <c r="C144" s="165">
        <f>Deaths!V101</f>
        <v>427</v>
      </c>
      <c r="D144" s="165">
        <f>Deaths!AR101</f>
        <v>691</v>
      </c>
      <c r="E144" s="165">
        <f>Deaths!BN101</f>
        <v>1118</v>
      </c>
      <c r="F144" s="166">
        <f>Rates!V101</f>
        <v>6.9848461999999998</v>
      </c>
      <c r="G144" s="166">
        <f>Rates!AR101</f>
        <v>7.4427713999999998</v>
      </c>
      <c r="H144" s="166">
        <f>Rates!BN101</f>
        <v>7.4613566000000002</v>
      </c>
    </row>
    <row r="145" spans="2:8">
      <c r="B145" s="145">
        <v>1995</v>
      </c>
      <c r="C145" s="165">
        <f>Deaths!V102</f>
        <v>420</v>
      </c>
      <c r="D145" s="165">
        <f>Deaths!AR102</f>
        <v>681</v>
      </c>
      <c r="E145" s="165">
        <f>Deaths!BN102</f>
        <v>1101</v>
      </c>
      <c r="F145" s="166">
        <f>Rates!V102</f>
        <v>6.7008466000000002</v>
      </c>
      <c r="G145" s="166">
        <f>Rates!AR102</f>
        <v>7.1162371999999996</v>
      </c>
      <c r="H145" s="166">
        <f>Rates!BN102</f>
        <v>7.1216699999999999</v>
      </c>
    </row>
    <row r="146" spans="2:8">
      <c r="B146" s="145">
        <v>1996</v>
      </c>
      <c r="C146" s="165">
        <f>Deaths!V103</f>
        <v>440</v>
      </c>
      <c r="D146" s="165">
        <f>Deaths!AR103</f>
        <v>660</v>
      </c>
      <c r="E146" s="165">
        <f>Deaths!BN103</f>
        <v>1100</v>
      </c>
      <c r="F146" s="166">
        <f>Rates!V103</f>
        <v>6.8292919000000003</v>
      </c>
      <c r="G146" s="166">
        <f>Rates!AR103</f>
        <v>6.6644945</v>
      </c>
      <c r="H146" s="166">
        <f>Rates!BN103</f>
        <v>6.8558785999999996</v>
      </c>
    </row>
    <row r="147" spans="2:8">
      <c r="B147" s="145">
        <v>1997</v>
      </c>
      <c r="C147" s="165">
        <f>Deaths!V104</f>
        <v>478</v>
      </c>
      <c r="D147" s="165">
        <f>Deaths!AR104</f>
        <v>745</v>
      </c>
      <c r="E147" s="165">
        <f>Deaths!BN104</f>
        <v>1223</v>
      </c>
      <c r="F147" s="166">
        <f>Rates!V104</f>
        <v>7.2910903999999999</v>
      </c>
      <c r="G147" s="166">
        <f>Rates!AR104</f>
        <v>7.2103656000000003</v>
      </c>
      <c r="H147" s="166">
        <f>Rates!BN104</f>
        <v>7.3742872000000004</v>
      </c>
    </row>
    <row r="148" spans="2:8">
      <c r="B148" s="145">
        <v>1998</v>
      </c>
      <c r="C148" s="165">
        <f>Deaths!V105</f>
        <v>432</v>
      </c>
      <c r="D148" s="165">
        <f>Deaths!AR105</f>
        <v>777</v>
      </c>
      <c r="E148" s="165">
        <f>Deaths!BN105</f>
        <v>1209</v>
      </c>
      <c r="F148" s="166">
        <f>Rates!V105</f>
        <v>6.3259435000000002</v>
      </c>
      <c r="G148" s="166">
        <f>Rates!AR105</f>
        <v>7.2676217000000003</v>
      </c>
      <c r="H148" s="166">
        <f>Rates!BN105</f>
        <v>7.0385688999999996</v>
      </c>
    </row>
    <row r="149" spans="2:8">
      <c r="B149" s="145">
        <v>1999</v>
      </c>
      <c r="C149" s="165">
        <f>Deaths!V106</f>
        <v>432</v>
      </c>
      <c r="D149" s="165">
        <f>Deaths!AR106</f>
        <v>745</v>
      </c>
      <c r="E149" s="165">
        <f>Deaths!BN106</f>
        <v>1177</v>
      </c>
      <c r="F149" s="166">
        <f>Rates!V106</f>
        <v>6.1232211000000003</v>
      </c>
      <c r="G149" s="166">
        <f>Rates!AR106</f>
        <v>6.721368</v>
      </c>
      <c r="H149" s="166">
        <f>Rates!BN106</f>
        <v>6.6083686999999998</v>
      </c>
    </row>
    <row r="150" spans="2:8">
      <c r="B150" s="145">
        <v>2000</v>
      </c>
      <c r="C150" s="165">
        <f>Deaths!V107</f>
        <v>449</v>
      </c>
      <c r="D150" s="165">
        <f>Deaths!AR107</f>
        <v>753</v>
      </c>
      <c r="E150" s="165">
        <f>Deaths!BN107</f>
        <v>1202</v>
      </c>
      <c r="F150" s="166">
        <f>Rates!V107</f>
        <v>6.2426145000000002</v>
      </c>
      <c r="G150" s="166">
        <f>Rates!AR107</f>
        <v>6.5273190000000003</v>
      </c>
      <c r="H150" s="166">
        <f>Rates!BN107</f>
        <v>6.4908617</v>
      </c>
    </row>
    <row r="151" spans="2:8">
      <c r="B151" s="145">
        <v>2001</v>
      </c>
      <c r="C151" s="165">
        <f>Deaths!V108</f>
        <v>443</v>
      </c>
      <c r="D151" s="165">
        <f>Deaths!AR108</f>
        <v>780</v>
      </c>
      <c r="E151" s="165">
        <f>Deaths!BN108</f>
        <v>1223</v>
      </c>
      <c r="F151" s="166">
        <f>Rates!V108</f>
        <v>5.7929469999999998</v>
      </c>
      <c r="G151" s="166">
        <f>Rates!AR108</f>
        <v>6.4361448000000001</v>
      </c>
      <c r="H151" s="166">
        <f>Rates!BN108</f>
        <v>6.3374321</v>
      </c>
    </row>
    <row r="152" spans="2:8">
      <c r="B152" s="145">
        <v>2002</v>
      </c>
      <c r="C152" s="165">
        <f>Deaths!V109</f>
        <v>457</v>
      </c>
      <c r="D152" s="165">
        <f>Deaths!AR109</f>
        <v>896</v>
      </c>
      <c r="E152" s="165">
        <f>Deaths!BN109</f>
        <v>1353</v>
      </c>
      <c r="F152" s="166">
        <f>Rates!V109</f>
        <v>5.8968875000000001</v>
      </c>
      <c r="G152" s="166">
        <f>Rates!AR109</f>
        <v>7.1439523999999999</v>
      </c>
      <c r="H152" s="166">
        <f>Rates!BN109</f>
        <v>6.8005347</v>
      </c>
    </row>
    <row r="153" spans="2:8">
      <c r="B153" s="145">
        <v>2003</v>
      </c>
      <c r="C153" s="165">
        <f>Deaths!V110</f>
        <v>485</v>
      </c>
      <c r="D153" s="165">
        <f>Deaths!AR110</f>
        <v>879</v>
      </c>
      <c r="E153" s="165">
        <f>Deaths!BN110</f>
        <v>1364</v>
      </c>
      <c r="F153" s="166">
        <f>Rates!V110</f>
        <v>6.0099938000000002</v>
      </c>
      <c r="G153" s="166">
        <f>Rates!AR110</f>
        <v>6.8339255000000003</v>
      </c>
      <c r="H153" s="166">
        <f>Rates!BN110</f>
        <v>6.6884854999999996</v>
      </c>
    </row>
    <row r="154" spans="2:8">
      <c r="B154" s="145">
        <v>2004</v>
      </c>
      <c r="C154" s="165">
        <f>Deaths!V111</f>
        <v>503</v>
      </c>
      <c r="D154" s="165">
        <f>Deaths!AR111</f>
        <v>837</v>
      </c>
      <c r="E154" s="165">
        <f>Deaths!BN111</f>
        <v>1340</v>
      </c>
      <c r="F154" s="166">
        <f>Rates!V111</f>
        <v>6.2595315999999999</v>
      </c>
      <c r="G154" s="166">
        <f>Rates!AR111</f>
        <v>6.3022311000000002</v>
      </c>
      <c r="H154" s="166">
        <f>Rates!BN111</f>
        <v>6.3852357</v>
      </c>
    </row>
    <row r="155" spans="2:8">
      <c r="B155" s="145">
        <v>2005</v>
      </c>
      <c r="C155" s="165">
        <f>Deaths!V112</f>
        <v>508</v>
      </c>
      <c r="D155" s="165">
        <f>Deaths!AR112</f>
        <v>937</v>
      </c>
      <c r="E155" s="165">
        <f>Deaths!BN112</f>
        <v>1445</v>
      </c>
      <c r="F155" s="166">
        <f>Rates!V112</f>
        <v>6.0539655999999997</v>
      </c>
      <c r="G155" s="166">
        <f>Rates!AR112</f>
        <v>6.7975212999999997</v>
      </c>
      <c r="H155" s="166">
        <f>Rates!BN112</f>
        <v>6.6202709000000004</v>
      </c>
    </row>
    <row r="156" spans="2:8">
      <c r="B156" s="145">
        <v>2006</v>
      </c>
      <c r="C156" s="165">
        <f>Deaths!V113</f>
        <v>519</v>
      </c>
      <c r="D156" s="165">
        <f>Deaths!AR113</f>
        <v>981</v>
      </c>
      <c r="E156" s="165">
        <f>Deaths!BN113</f>
        <v>1500</v>
      </c>
      <c r="F156" s="166">
        <f>Rates!V113</f>
        <v>5.9002644000000002</v>
      </c>
      <c r="G156" s="166">
        <f>Rates!AR113</f>
        <v>6.8470314999999999</v>
      </c>
      <c r="H156" s="166">
        <f>Rates!BN113</f>
        <v>6.6170982</v>
      </c>
    </row>
    <row r="157" spans="2:8">
      <c r="B157" s="145">
        <v>2007</v>
      </c>
      <c r="C157" s="165">
        <f>Deaths!V114</f>
        <v>556</v>
      </c>
      <c r="D157" s="165">
        <f>Deaths!AR114</f>
        <v>1084</v>
      </c>
      <c r="E157" s="165">
        <f>Deaths!BN114</f>
        <v>1640</v>
      </c>
      <c r="F157" s="166">
        <f>Rates!V114</f>
        <v>6.1054003999999997</v>
      </c>
      <c r="G157" s="166">
        <f>Rates!AR114</f>
        <v>7.2663969000000002</v>
      </c>
      <c r="H157" s="166">
        <f>Rates!BN114</f>
        <v>6.9296933999999997</v>
      </c>
    </row>
    <row r="158" spans="2:8">
      <c r="B158" s="145">
        <v>2008</v>
      </c>
      <c r="C158" s="165">
        <f>Deaths!V115</f>
        <v>628</v>
      </c>
      <c r="D158" s="165">
        <f>Deaths!AR115</f>
        <v>1205</v>
      </c>
      <c r="E158" s="165">
        <f>Deaths!BN115</f>
        <v>1833</v>
      </c>
      <c r="F158" s="166">
        <f>Rates!V115</f>
        <v>6.5924940999999997</v>
      </c>
      <c r="G158" s="166">
        <f>Rates!AR115</f>
        <v>7.7834000999999997</v>
      </c>
      <c r="H158" s="166">
        <f>Rates!BN115</f>
        <v>7.4946497000000001</v>
      </c>
    </row>
    <row r="159" spans="2:8">
      <c r="B159" s="145">
        <v>2009</v>
      </c>
      <c r="C159" s="165">
        <f>Deaths!V116</f>
        <v>630</v>
      </c>
      <c r="D159" s="165">
        <f>Deaths!AR116</f>
        <v>1215</v>
      </c>
      <c r="E159" s="165">
        <f>Deaths!BN116</f>
        <v>1845</v>
      </c>
      <c r="F159" s="166">
        <f>Rates!V116</f>
        <v>6.3882529999999997</v>
      </c>
      <c r="G159" s="166">
        <f>Rates!AR116</f>
        <v>7.6287383000000002</v>
      </c>
      <c r="H159" s="166">
        <f>Rates!BN116</f>
        <v>7.2897806999999997</v>
      </c>
    </row>
    <row r="160" spans="2:8">
      <c r="B160" s="145">
        <v>2010</v>
      </c>
      <c r="C160" s="165">
        <f>Deaths!V117</f>
        <v>561</v>
      </c>
      <c r="D160" s="165">
        <f>Deaths!AR117</f>
        <v>1171</v>
      </c>
      <c r="E160" s="165">
        <f>Deaths!BN117</f>
        <v>1732</v>
      </c>
      <c r="F160" s="166">
        <f>Rates!V117</f>
        <v>5.4373575000000001</v>
      </c>
      <c r="G160" s="166">
        <f>Rates!AR117</f>
        <v>7.0223883000000002</v>
      </c>
      <c r="H160" s="166">
        <f>Rates!BN117</f>
        <v>6.5387281000000002</v>
      </c>
    </row>
    <row r="161" spans="2:8">
      <c r="B161" s="145">
        <v>2011</v>
      </c>
      <c r="C161" s="165">
        <f>Deaths!V118</f>
        <v>602</v>
      </c>
      <c r="D161" s="165">
        <f>Deaths!AR118</f>
        <v>1203</v>
      </c>
      <c r="E161" s="165">
        <f>Deaths!BN118</f>
        <v>1805</v>
      </c>
      <c r="F161" s="166">
        <f>Rates!V118</f>
        <v>5.6846984999999997</v>
      </c>
      <c r="G161" s="166">
        <f>Rates!AR118</f>
        <v>6.9912633</v>
      </c>
      <c r="H161" s="166">
        <f>Rates!BN118</f>
        <v>6.5749320999999998</v>
      </c>
    </row>
    <row r="162" spans="2:8">
      <c r="B162" s="156">
        <f>IF($D$8&gt;=2012,2012,"")</f>
        <v>2012</v>
      </c>
      <c r="C162" s="165">
        <f>Deaths!V119</f>
        <v>664</v>
      </c>
      <c r="D162" s="165">
        <f>Deaths!AR119</f>
        <v>1197</v>
      </c>
      <c r="E162" s="165">
        <f>Deaths!BN119</f>
        <v>1861</v>
      </c>
      <c r="F162" s="166">
        <f>Rates!V119</f>
        <v>5.974926</v>
      </c>
      <c r="G162" s="166">
        <f>Rates!AR119</f>
        <v>6.7404200000000003</v>
      </c>
      <c r="H162" s="166">
        <f>Rates!BN119</f>
        <v>6.5830608000000002</v>
      </c>
    </row>
    <row r="163" spans="2:8">
      <c r="B163" s="156">
        <f>IF($D$8&gt;=2013,2013,"")</f>
        <v>2013</v>
      </c>
      <c r="C163" s="167">
        <f>Deaths!V120</f>
        <v>764</v>
      </c>
      <c r="D163" s="165">
        <f>Deaths!AR120</f>
        <v>1387</v>
      </c>
      <c r="E163" s="165">
        <f>Deaths!BN120</f>
        <v>2151</v>
      </c>
      <c r="F163" s="166">
        <f>Rates!V120</f>
        <v>6.5779256999999998</v>
      </c>
      <c r="G163" s="166">
        <f>Rates!AR120</f>
        <v>7.6511791999999996</v>
      </c>
      <c r="H163" s="166">
        <f>Rates!BN120</f>
        <v>7.3981079999999997</v>
      </c>
    </row>
    <row r="164" spans="2:8">
      <c r="B164" s="156">
        <f>IF($D$8&gt;=2014,2014,"")</f>
        <v>2014</v>
      </c>
      <c r="C164" s="167">
        <f>Deaths!V121</f>
        <v>797</v>
      </c>
      <c r="D164" s="165">
        <f>Deaths!AR121</f>
        <v>1428</v>
      </c>
      <c r="E164" s="165">
        <f>Deaths!BN121</f>
        <v>2225</v>
      </c>
      <c r="F164" s="166">
        <f>Rates!V121</f>
        <v>6.5956728</v>
      </c>
      <c r="G164" s="166">
        <f>Rates!AR121</f>
        <v>7.6515335999999996</v>
      </c>
      <c r="H164" s="166">
        <f>Rates!BN121</f>
        <v>7.3643751999999996</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1950</v>
      </c>
      <c r="D184" s="172"/>
      <c r="E184" s="174" t="s">
        <v>73</v>
      </c>
      <c r="F184" s="176">
        <f>INDEX($B$57:$H$175,MATCH($C$184,$B$57:$B$175,0),5)</f>
        <v>70.122425000000007</v>
      </c>
      <c r="G184" s="176">
        <f>INDEX($B$57:$H$175,MATCH($C$184,$B$57:$B$175,0),6)</f>
        <v>64.614062000000004</v>
      </c>
      <c r="H184" s="176">
        <f>INDEX($B$57:$H$175,MATCH($C$184,$B$57:$B$175,0),7)</f>
        <v>67.351839999999996</v>
      </c>
    </row>
    <row r="185" spans="2:8">
      <c r="B185" s="174" t="s">
        <v>69</v>
      </c>
      <c r="C185" s="175">
        <f>'Interactive summary tables'!$G$10</f>
        <v>2014</v>
      </c>
      <c r="D185" s="172"/>
      <c r="E185" s="174" t="s">
        <v>74</v>
      </c>
      <c r="F185" s="176">
        <f>INDEX($B$57:$H$175,MATCH($C$185,$B$57:$B$175,0),5)</f>
        <v>6.5956728</v>
      </c>
      <c r="G185" s="176">
        <f>INDEX($B$57:$H$175,MATCH($C$185,$B$57:$B$175,0),6)</f>
        <v>7.6515335999999996</v>
      </c>
      <c r="H185" s="176">
        <f>INDEX($B$57:$H$175,MATCH($C$185,$B$57:$B$175,0),7)</f>
        <v>7.3643751999999996</v>
      </c>
    </row>
    <row r="186" spans="2:8">
      <c r="B186" s="177"/>
      <c r="C186" s="175"/>
      <c r="D186" s="172"/>
      <c r="E186" s="174" t="s">
        <v>76</v>
      </c>
      <c r="F186" s="178">
        <f>IF($C$185&lt;=$C$184,"-",(F$185-F$184)/F$184)</f>
        <v>-0.90594060601868798</v>
      </c>
      <c r="G186" s="178">
        <f t="shared" ref="G186:H186" si="2">IF($C$185&lt;=$C$184,"-",(G$185-G$184)/G$184)</f>
        <v>-0.88158098464696433</v>
      </c>
      <c r="H186" s="178">
        <f t="shared" si="2"/>
        <v>-0.89065814386065778</v>
      </c>
    </row>
    <row r="187" spans="2:8">
      <c r="B187" s="174" t="s">
        <v>79</v>
      </c>
      <c r="C187" s="175">
        <f>$C$185-$C$184</f>
        <v>64</v>
      </c>
      <c r="D187" s="172"/>
      <c r="E187" s="174" t="s">
        <v>75</v>
      </c>
      <c r="F187" s="178">
        <f>IF($C$185&lt;=$C$184,"-",((F$185/F$184)^(1/($C$185-$C$184))-1))</f>
        <v>-3.6261055695401834E-2</v>
      </c>
      <c r="G187" s="178">
        <f t="shared" ref="G187:H187" si="3">IF($C$185&lt;=$C$184,"-",((G$185/G$184)^(1/($C$185-$C$184))-1))</f>
        <v>-3.2786810735090377E-2</v>
      </c>
      <c r="H187" s="178">
        <f t="shared" si="3"/>
        <v>-3.3991299086436499E-2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1950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Hypertensive disease (ICD-10 I10–I15) in Australia, 1950–2014.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Hypertensive disease (ICD-10 I10–I15) in Australia, 1950–2014.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1950</v>
      </c>
      <c r="D207" s="187" t="s">
        <v>26</v>
      </c>
      <c r="E207" s="187" t="s">
        <v>90</v>
      </c>
      <c r="F207" s="191" t="str">
        <f ca="1">CELL("address",INDEX(Deaths!$C$7:$T$132,MATCH($C$207,Deaths!$B$7:$B$132,0),MATCH($C$210,Deaths!$C$6:$T$6,0)))</f>
        <v>'[grim-hypertensive-disease-2017.xlsx]Deaths'!$C$57</v>
      </c>
      <c r="G207" s="191" t="str">
        <f ca="1">CELL("address",INDEX(Deaths!$Y$7:$AP$132,MATCH($C$207,Deaths!$B$7:$B$132,0),MATCH($C$210,Deaths!$Y$6:$AP$6,0)))</f>
        <v>'[grim-hypertensive-disease-2017.xlsx]Deaths'!$Y$57</v>
      </c>
      <c r="H207" s="191" t="str">
        <f ca="1">CELL("address",INDEX(Deaths!$AU$7:$BL$132,MATCH($C$207,Deaths!$B$7:$B$132,0),MATCH($C$210,Deaths!$AU$6:$BL$6,0)))</f>
        <v>'[grim-hypertensive-disease-2017.xlsx]Deaths'!$AU$57</v>
      </c>
    </row>
    <row r="208" spans="2:8">
      <c r="B208" s="189" t="s">
        <v>69</v>
      </c>
      <c r="C208" s="190">
        <f>'Interactive summary tables'!$E$34</f>
        <v>2014</v>
      </c>
      <c r="D208" s="187"/>
      <c r="E208" s="187" t="s">
        <v>91</v>
      </c>
      <c r="F208" s="191" t="str">
        <f ca="1">CELL("address",INDEX(Deaths!$C$7:$T$132,MATCH($C$208,Deaths!$B$7:$B$132,0),MATCH($C$211,Deaths!$C$6:$T$6,0)))</f>
        <v>'[grim-hypertensive-disease-2017.xlsx]Deaths'!$T$121</v>
      </c>
      <c r="G208" s="191" t="str">
        <f ca="1">CELL("address",INDEX(Deaths!$Y$7:$AP$132,MATCH($C$208,Deaths!$B$7:$B$132,0),MATCH($C$211,Deaths!$Y$6:$AP$6,0)))</f>
        <v>'[grim-hypertensive-disease-2017.xlsx]Deaths'!$AP$121</v>
      </c>
      <c r="H208" s="191" t="str">
        <f ca="1">CELL("address",INDEX(Deaths!$AU$7:$BL$132,MATCH($C$208,Deaths!$B$7:$B$132,0),MATCH($C$211,Deaths!$AU$6:$BL$6,0)))</f>
        <v>'[grim-hypertensive-disease-2017.xlsx]Deaths'!$BL$121</v>
      </c>
    </row>
    <row r="209" spans="2:8">
      <c r="B209" s="189"/>
      <c r="C209" s="190"/>
      <c r="D209" s="187"/>
      <c r="E209" s="187" t="s">
        <v>97</v>
      </c>
      <c r="F209" s="192">
        <f ca="1">SUM(INDIRECT(F$207,1):INDIRECT(F$208,1))</f>
        <v>49828</v>
      </c>
      <c r="G209" s="193">
        <f ca="1">SUM(INDIRECT(G$207,1):INDIRECT(G$208,1))</f>
        <v>68259</v>
      </c>
      <c r="H209" s="193">
        <f ca="1">SUM(INDIRECT(H$207,1):INDIRECT(H$208,1))</f>
        <v>118087</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'[grim-hypertensive-disease-2017.xlsx]Populations'!$D$66</v>
      </c>
      <c r="G211" s="191" t="str">
        <f ca="1">CELL("address",INDEX(Populations!$Y$16:$AP$141,MATCH($C$207,Populations!$C$16:$C$141,0),MATCH($C$210,Populations!$Y$15:$AP$15,0)))</f>
        <v>'[grim-hypertensive-disease-2017.xlsx]Populations'!$Y$66</v>
      </c>
      <c r="H211" s="191" t="str">
        <f ca="1">CELL("address",INDEX(Populations!$AT$16:$BK$141,MATCH($C$207,Populations!$C$16:$C$141,0),MATCH($C$210,Populations!$AT$15:$BK$15,0)))</f>
        <v>'[grim-hypertensive-disease-2017.xlsx]Populations'!$AT$66</v>
      </c>
    </row>
    <row r="212" spans="2:8">
      <c r="B212" s="189"/>
      <c r="C212" s="187"/>
      <c r="D212" s="187"/>
      <c r="E212" s="187" t="s">
        <v>91</v>
      </c>
      <c r="F212" s="191" t="str">
        <f ca="1">CELL("address",INDEX(Populations!$D$16:$U$141,MATCH($C$208,Populations!$C$16:$C$141,0),MATCH($C$211,Populations!$D$15:$U$15,0)))</f>
        <v>'[grim-hypertensive-disease-2017.xlsx]Populations'!$U$130</v>
      </c>
      <c r="G212" s="191" t="str">
        <f ca="1">CELL("address",INDEX(Populations!$Y$16:$AP$141,MATCH($C$208,Populations!$C$16:$C$141,0),MATCH($C$211,Populations!$Y$15:$AP$15,0)))</f>
        <v>'[grim-hypertensive-disease-2017.xlsx]Populations'!$AP$130</v>
      </c>
      <c r="H212" s="191" t="str">
        <f ca="1">CELL("address",INDEX(Populations!$AT$16:$BK$141,MATCH($C$208,Populations!$C$16:$C$141,0),MATCH($C$211,Populations!$AT$15:$BK$15,0)))</f>
        <v>'[grim-hypertensive-disease-2017.xlsx]Populations'!$BK$130</v>
      </c>
    </row>
    <row r="213" spans="2:8">
      <c r="B213" s="189" t="s">
        <v>95</v>
      </c>
      <c r="C213" s="190">
        <f>INDEX($G$11:$G$28,MATCH($C$210,$F$11:$F$28,0))</f>
        <v>1</v>
      </c>
      <c r="D213" s="187"/>
      <c r="E213" s="187" t="s">
        <v>98</v>
      </c>
      <c r="F213" s="192">
        <f ca="1">SUM(INDIRECT(F$211,1):INDIRECT(F$212,1))</f>
        <v>496163656</v>
      </c>
      <c r="G213" s="193">
        <f ca="1">SUM(INDIRECT(G$211,1):INDIRECT(G$212,1))</f>
        <v>496721234</v>
      </c>
      <c r="H213" s="193">
        <f ca="1">SUM(INDIRECT(H$211,1):INDIRECT(H$212,1))</f>
        <v>992884890</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10.042654152000202</v>
      </c>
      <c r="G215" s="195">
        <f t="shared" ref="G215:H215" ca="1" si="4">IF($C$208&lt;$C$207,"-",IF($C$214&lt;$C$213,"-",G$209/G$213*100000))</f>
        <v>13.741913034464719</v>
      </c>
      <c r="H215" s="195">
        <f t="shared" ca="1" si="4"/>
        <v>11.893322296404369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1950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Hypertensive disease (ICD-10 I10–I15) in Australia, 1950–2014,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Hypertensive disease (ICD-10 I10–I15) in Australia, 1950,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Hypertensive disease (ICD-10 I10–I15) in Australia, 1950–2014,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Hypertensive disease (ICD-10 I10–I15) in Australia, 1950,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Hypertensive disease (ICD-10 I10–I15) in Australia, 1950–2014,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A24B2749-F195-4D22-A448-082E0E034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www.w3.org/XML/1998/namespace"/>
    <ds:schemaRef ds:uri="c095c42a-9a6d-4ed6-ad94-052c8814a2e5"/>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GRIM0908 - Hypertensive disease (ICD-10 I10–I15)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