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G128" i="7" l="1"/>
  <c r="H70" i="7"/>
  <c r="G60" i="7"/>
  <c r="H64" i="7"/>
  <c r="F120" i="7"/>
  <c r="G62" i="7"/>
  <c r="H59" i="7"/>
  <c r="F82" i="7"/>
  <c r="H69" i="7"/>
  <c r="H88" i="7"/>
  <c r="H143" i="7"/>
  <c r="H89" i="7"/>
  <c r="F121" i="7"/>
  <c r="G81" i="7"/>
  <c r="F61" i="7"/>
  <c r="G160" i="7"/>
  <c r="F129" i="7"/>
  <c r="F77" i="7"/>
  <c r="G146" i="7"/>
  <c r="H107" i="7"/>
  <c r="G61" i="7"/>
  <c r="F59" i="7"/>
  <c r="H81" i="7"/>
  <c r="F102" i="7"/>
  <c r="H109" i="7"/>
  <c r="F156" i="7"/>
  <c r="F93" i="7"/>
  <c r="H57" i="7"/>
  <c r="F133" i="7"/>
  <c r="H117" i="7"/>
  <c r="G65" i="7"/>
  <c r="G89" i="7"/>
  <c r="F72" i="7"/>
  <c r="G70" i="7"/>
  <c r="F160" i="7"/>
  <c r="H71" i="7"/>
  <c r="H135" i="7"/>
  <c r="H93" i="7"/>
  <c r="G90" i="7"/>
  <c r="H144" i="7"/>
  <c r="G64" i="7"/>
  <c r="G103" i="7"/>
  <c r="H125" i="7"/>
  <c r="G126" i="7"/>
  <c r="F122" i="7"/>
  <c r="G95" i="7"/>
  <c r="H159" i="7"/>
  <c r="F112" i="7"/>
  <c r="F63" i="7"/>
  <c r="H73" i="7"/>
  <c r="H82" i="7"/>
  <c r="F92" i="7"/>
  <c r="H148" i="7"/>
  <c r="H173" i="7"/>
  <c r="F101" i="7"/>
  <c r="F89" i="7"/>
  <c r="H97" i="7"/>
  <c r="G96" i="7"/>
  <c r="H126" i="7"/>
  <c r="H147" i="7"/>
  <c r="H174" i="7"/>
  <c r="H106" i="7"/>
  <c r="G107" i="7"/>
  <c r="F73" i="7"/>
  <c r="G118" i="7"/>
  <c r="G168" i="7"/>
  <c r="G78" i="7"/>
  <c r="F143" i="7"/>
  <c r="G91" i="7"/>
  <c r="H114" i="7"/>
  <c r="H151" i="7"/>
  <c r="H58" i="7"/>
  <c r="H123" i="7"/>
  <c r="F108" i="7"/>
  <c r="F158" i="7"/>
  <c r="H112" i="7"/>
  <c r="H66" i="7"/>
  <c r="H65" i="7"/>
  <c r="F100" i="7"/>
  <c r="F76" i="7"/>
  <c r="F79" i="7"/>
  <c r="H134" i="7"/>
  <c r="H119" i="7"/>
  <c r="F71" i="7"/>
  <c r="G131" i="7"/>
  <c r="H130" i="7"/>
  <c r="G58" i="7"/>
  <c r="G165" i="7"/>
  <c r="F124" i="7"/>
  <c r="G125" i="7"/>
  <c r="G94" i="7"/>
  <c r="H67" i="7"/>
  <c r="G99" i="7"/>
  <c r="G104" i="7"/>
  <c r="G105" i="7"/>
  <c r="F125" i="7"/>
  <c r="H104" i="7"/>
  <c r="H168" i="7"/>
  <c r="F118" i="7"/>
  <c r="H140" i="7"/>
  <c r="G75" i="7"/>
  <c r="G143" i="7"/>
  <c r="H62" i="7"/>
  <c r="F68" i="7"/>
  <c r="H110" i="7"/>
  <c r="F58" i="7"/>
  <c r="G119" i="7"/>
  <c r="H149" i="7"/>
  <c r="F161" i="7"/>
  <c r="H163" i="7"/>
  <c r="H153" i="7"/>
  <c r="G130" i="7"/>
  <c r="F81" i="7"/>
  <c r="G137" i="7"/>
  <c r="H92" i="7"/>
  <c r="H142" i="7"/>
  <c r="F69" i="7"/>
  <c r="F141" i="7"/>
  <c r="F153" i="7"/>
  <c r="F95" i="7"/>
  <c r="G100" i="7"/>
  <c r="H78" i="7"/>
  <c r="F134" i="7"/>
  <c r="H131" i="7"/>
  <c r="G68" i="7"/>
  <c r="F75" i="7"/>
  <c r="H84" i="7"/>
  <c r="H105" i="7"/>
  <c r="H101" i="7"/>
  <c r="G72" i="7"/>
  <c r="H103" i="7"/>
  <c r="G110" i="7"/>
  <c r="G82" i="7"/>
  <c r="G57" i="7"/>
  <c r="G106" i="7"/>
  <c r="H164" i="7"/>
  <c r="G92" i="7"/>
  <c r="F103" i="7"/>
  <c r="G116" i="7"/>
  <c r="G76" i="7"/>
  <c r="G138" i="7"/>
  <c r="G73" i="7"/>
  <c r="F62" i="7"/>
  <c r="G157" i="7"/>
  <c r="F110" i="7"/>
  <c r="G153" i="7"/>
  <c r="H137" i="7"/>
  <c r="G122" i="7"/>
  <c r="G129" i="7"/>
  <c r="F78" i="7"/>
  <c r="F164" i="7"/>
  <c r="F57" i="7"/>
  <c r="F115" i="7"/>
  <c r="F113" i="7"/>
  <c r="G83" i="7"/>
  <c r="H75" i="7"/>
  <c r="H116" i="7"/>
  <c r="H170" i="7"/>
  <c r="H156" i="7"/>
  <c r="H120" i="7"/>
  <c r="H127" i="7"/>
  <c r="F172" i="7"/>
  <c r="H85" i="7"/>
  <c r="H63" i="7"/>
  <c r="F87" i="7"/>
  <c r="G139" i="7"/>
  <c r="G172" i="7"/>
  <c r="H86" i="7"/>
  <c r="F117" i="7"/>
  <c r="G108" i="7"/>
  <c r="H113" i="7"/>
  <c r="G145" i="7"/>
  <c r="G67" i="7"/>
  <c r="F148" i="7"/>
  <c r="F170" i="7"/>
  <c r="G159" i="7"/>
  <c r="F60" i="7"/>
  <c r="H77" i="7"/>
  <c r="F132" i="7"/>
  <c r="G66" i="7"/>
  <c r="F126" i="7"/>
  <c r="F152" i="7"/>
  <c r="F138" i="7"/>
  <c r="H79" i="7"/>
  <c r="H115" i="7"/>
  <c r="G98" i="7"/>
  <c r="H96" i="7"/>
  <c r="H128" i="7"/>
  <c r="H100" i="7"/>
  <c r="F65" i="7"/>
  <c r="H74" i="7"/>
  <c r="G88" i="7"/>
  <c r="G97" i="7"/>
  <c r="F91" i="7"/>
  <c r="H99" i="7"/>
  <c r="G140" i="7"/>
  <c r="F85" i="7"/>
  <c r="G84" i="7"/>
  <c r="G171" i="7"/>
  <c r="G74" i="7"/>
  <c r="H87" i="7"/>
  <c r="H129" i="7"/>
  <c r="G80" i="7"/>
  <c r="F64" i="7"/>
  <c r="F131" i="7"/>
  <c r="G142" i="7"/>
  <c r="F130" i="7"/>
  <c r="G175" i="7"/>
  <c r="G169" i="7"/>
  <c r="F114" i="7"/>
  <c r="G79" i="7"/>
  <c r="F173" i="7"/>
  <c r="G141" i="7"/>
  <c r="F96" i="7"/>
  <c r="H136" i="7"/>
  <c r="F90" i="7"/>
  <c r="F128" i="7"/>
  <c r="F70" i="7"/>
  <c r="H76" i="7"/>
  <c r="F162" i="7"/>
  <c r="G161" i="7"/>
  <c r="G149" i="7"/>
  <c r="H108" i="7"/>
  <c r="F154" i="7"/>
  <c r="F88" i="7"/>
  <c r="G77" i="7"/>
  <c r="G158" i="7"/>
  <c r="F99" i="7"/>
  <c r="H118" i="7"/>
  <c r="F165" i="7"/>
  <c r="G93" i="7"/>
  <c r="F149" i="7"/>
  <c r="G133" i="7"/>
  <c r="H145" i="7"/>
  <c r="H80" i="7"/>
  <c r="F127" i="7"/>
  <c r="G152" i="7"/>
  <c r="H111" i="7"/>
  <c r="H122" i="7"/>
  <c r="G163" i="7"/>
  <c r="F144" i="7"/>
  <c r="H133" i="7"/>
  <c r="H95" i="7"/>
  <c r="F150" i="7"/>
  <c r="H169" i="7"/>
  <c r="H60" i="7"/>
  <c r="G71" i="7"/>
  <c r="F104" i="7"/>
  <c r="G121" i="7"/>
  <c r="G167" i="7"/>
  <c r="G69" i="7"/>
  <c r="G135" i="7"/>
  <c r="H102" i="7"/>
  <c r="F163" i="7"/>
  <c r="F159" i="7"/>
  <c r="F155" i="7"/>
  <c r="G136" i="7"/>
  <c r="G109" i="7"/>
  <c r="F84" i="7"/>
  <c r="F86" i="7"/>
  <c r="F80" i="7"/>
  <c r="F98" i="7"/>
  <c r="F83" i="7"/>
  <c r="G156" i="7"/>
  <c r="G120" i="7"/>
  <c r="G148" i="7"/>
  <c r="G155" i="7"/>
  <c r="F166" i="7"/>
  <c r="G162" i="7"/>
  <c r="F151" i="7"/>
  <c r="G151" i="7"/>
  <c r="G115" i="7"/>
  <c r="H90" i="7"/>
  <c r="G112" i="7"/>
  <c r="G113" i="7"/>
  <c r="F135" i="7"/>
  <c r="F116" i="7"/>
  <c r="F157" i="7"/>
  <c r="F123" i="7"/>
  <c r="H61" i="7"/>
  <c r="H72" i="7"/>
  <c r="H171" i="7"/>
  <c r="F106" i="7"/>
  <c r="F140" i="7"/>
  <c r="G59" i="7"/>
  <c r="F169" i="7"/>
  <c r="H146" i="7"/>
  <c r="H157" i="7"/>
  <c r="F66" i="7"/>
  <c r="H155" i="7"/>
  <c r="H158" i="7"/>
  <c r="F119" i="7"/>
  <c r="H162" i="7"/>
  <c r="H94" i="7"/>
  <c r="F136" i="7"/>
  <c r="G102" i="7"/>
  <c r="G63" i="7"/>
  <c r="F142" i="7"/>
  <c r="F168" i="7"/>
  <c r="F139" i="7"/>
  <c r="F74" i="7"/>
  <c r="H68" i="7"/>
  <c r="G101" i="7"/>
  <c r="F137" i="7"/>
  <c r="H121" i="7"/>
  <c r="H172" i="7"/>
  <c r="H138" i="7"/>
  <c r="F174" i="7"/>
  <c r="G147" i="7"/>
  <c r="G154" i="7"/>
  <c r="G134" i="7"/>
  <c r="G85" i="7"/>
  <c r="H141" i="7"/>
  <c r="F175" i="7"/>
  <c r="F111" i="7"/>
  <c r="G124" i="7"/>
  <c r="G127" i="7"/>
  <c r="G114" i="7"/>
  <c r="F171" i="7"/>
  <c r="H154" i="7"/>
  <c r="G164" i="7"/>
  <c r="H139" i="7"/>
  <c r="G132" i="7"/>
  <c r="G144" i="7"/>
  <c r="G173" i="7"/>
  <c r="G111" i="7"/>
  <c r="F109" i="7"/>
  <c r="F107" i="7"/>
  <c r="G166" i="7"/>
  <c r="G123" i="7"/>
  <c r="F167" i="7"/>
  <c r="F145" i="7"/>
  <c r="F147" i="7"/>
  <c r="H166" i="7"/>
  <c r="H150" i="7"/>
  <c r="F94" i="7"/>
  <c r="G170" i="7"/>
  <c r="H98" i="7"/>
  <c r="H83" i="7"/>
  <c r="H165" i="7"/>
  <c r="H91" i="7"/>
  <c r="H175" i="7"/>
  <c r="H160" i="7"/>
  <c r="G86" i="7"/>
  <c r="G174" i="7"/>
  <c r="H167" i="7"/>
  <c r="G117" i="7"/>
  <c r="H152" i="7"/>
  <c r="H161" i="7"/>
  <c r="F67" i="7"/>
  <c r="G150"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C32" i="7"/>
  <c r="I32" i="7"/>
  <c r="R39" i="7"/>
  <c r="I39" i="7"/>
  <c r="T39" i="7"/>
  <c r="J38" i="7"/>
  <c r="K39" i="7"/>
  <c r="I33" i="7"/>
  <c r="N38" i="7"/>
  <c r="G207" i="7"/>
  <c r="R38" i="7"/>
  <c r="H38" i="7"/>
  <c r="J32" i="7"/>
  <c r="O38" i="7"/>
  <c r="E33" i="7"/>
  <c r="D33" i="7"/>
  <c r="S39" i="7"/>
  <c r="G32" i="7"/>
  <c r="S33" i="7"/>
  <c r="C39" i="7"/>
  <c r="N32" i="7"/>
  <c r="P32" i="7"/>
  <c r="F38" i="7"/>
  <c r="T38" i="7"/>
  <c r="Q33" i="7"/>
  <c r="G39" i="7"/>
  <c r="N39" i="7"/>
  <c r="K38" i="7"/>
  <c r="H33" i="7"/>
  <c r="P33" i="7"/>
  <c r="L39" i="7"/>
  <c r="G211" i="7"/>
  <c r="E32" i="7"/>
  <c r="K32" i="7"/>
  <c r="M32" i="7"/>
  <c r="G208" i="7"/>
  <c r="T32" i="7"/>
  <c r="Q38" i="7"/>
  <c r="M38" i="7"/>
  <c r="L33" i="7"/>
  <c r="G38" i="7"/>
  <c r="H208" i="7"/>
  <c r="O32" i="7"/>
  <c r="H212" i="7"/>
  <c r="G33" i="7"/>
  <c r="T33" i="7"/>
  <c r="D38" i="7"/>
  <c r="H211" i="7"/>
  <c r="R33" i="7"/>
  <c r="F32" i="7"/>
  <c r="C38" i="7"/>
  <c r="E39" i="7"/>
  <c r="J39" i="7"/>
  <c r="O33" i="7"/>
  <c r="E38" i="7"/>
  <c r="M33" i="7"/>
  <c r="F207" i="7"/>
  <c r="H32" i="7"/>
  <c r="F39" i="7"/>
  <c r="D39" i="7"/>
  <c r="J33" i="7"/>
  <c r="K33" i="7"/>
  <c r="F33" i="7"/>
  <c r="D32" i="7"/>
  <c r="P39" i="7"/>
  <c r="S32" i="7"/>
  <c r="P38" i="7"/>
  <c r="S38" i="7"/>
  <c r="Q39" i="7"/>
  <c r="R32" i="7"/>
  <c r="H207" i="7"/>
  <c r="L32" i="7"/>
  <c r="F211" i="7"/>
  <c r="O39" i="7"/>
  <c r="L38" i="7"/>
  <c r="F208" i="7"/>
  <c r="F212" i="7"/>
  <c r="I38" i="7"/>
  <c r="H39" i="7"/>
  <c r="G212" i="7"/>
  <c r="N33" i="7"/>
  <c r="C33" i="7"/>
  <c r="M39" i="7"/>
  <c r="T43" i="7" l="1"/>
  <c r="Q43" i="7"/>
  <c r="H42" i="7"/>
  <c r="C165" i="7"/>
  <c r="D43" i="7"/>
  <c r="O43" i="7"/>
  <c r="G42" i="7"/>
  <c r="S43" i="7"/>
  <c r="E101" i="7"/>
  <c r="E124" i="7"/>
  <c r="E85" i="7"/>
  <c r="N43" i="7"/>
  <c r="C156" i="7"/>
  <c r="J43" i="7"/>
  <c r="C43" i="7"/>
  <c r="U39" i="7"/>
  <c r="H43" i="7"/>
  <c r="J42" i="7"/>
  <c r="E72" i="7"/>
  <c r="C131" i="7"/>
  <c r="E82" i="7"/>
  <c r="D42" i="7"/>
  <c r="C101" i="7"/>
  <c r="D137" i="7"/>
  <c r="C73" i="7"/>
  <c r="L42" i="7"/>
  <c r="C97" i="7"/>
  <c r="I43" i="7"/>
  <c r="S42" i="7"/>
  <c r="C103" i="7"/>
  <c r="D74" i="7"/>
  <c r="D108" i="7"/>
  <c r="P43" i="7"/>
  <c r="G43" i="7"/>
  <c r="D75" i="7"/>
  <c r="D171" i="7"/>
  <c r="C60" i="7"/>
  <c r="D136" i="7"/>
  <c r="E43" i="7"/>
  <c r="D131" i="7"/>
  <c r="C85" i="7"/>
  <c r="T42" i="7"/>
  <c r="D67" i="7"/>
  <c r="D130" i="7"/>
  <c r="E126" i="7"/>
  <c r="E73" i="7"/>
  <c r="C135" i="7"/>
  <c r="E108" i="7"/>
  <c r="E59" i="7"/>
  <c r="D155" i="7"/>
  <c r="E109" i="7"/>
  <c r="R42" i="7"/>
  <c r="E57" i="7"/>
  <c r="C132" i="7"/>
  <c r="C133" i="7"/>
  <c r="C171" i="7"/>
  <c r="D151" i="7"/>
  <c r="R43" i="7"/>
  <c r="C99" i="7"/>
  <c r="D78" i="7"/>
  <c r="C174" i="7"/>
  <c r="K42" i="7"/>
  <c r="E158" i="7"/>
  <c r="C104" i="7"/>
  <c r="E93" i="7"/>
  <c r="E94" i="7"/>
  <c r="E141" i="7"/>
  <c r="D135" i="7"/>
  <c r="D166" i="7"/>
  <c r="D147" i="7"/>
  <c r="C109" i="7"/>
  <c r="F43" i="7"/>
  <c r="C157" i="7"/>
  <c r="U38" i="7"/>
  <c r="C42" i="7"/>
  <c r="D170" i="7"/>
  <c r="E66" i="7"/>
  <c r="E100" i="7"/>
  <c r="D103" i="7"/>
  <c r="E71" i="7"/>
  <c r="E68" i="7"/>
  <c r="E135" i="7"/>
  <c r="D89" i="7"/>
  <c r="L43" i="7"/>
  <c r="D134" i="7"/>
  <c r="D158" i="7"/>
  <c r="E96" i="7"/>
  <c r="E150" i="7"/>
  <c r="E163" i="7"/>
  <c r="C66" i="7"/>
  <c r="C77" i="7"/>
  <c r="D118" i="7"/>
  <c r="E78" i="7"/>
  <c r="D73" i="7"/>
  <c r="E83" i="7"/>
  <c r="F42" i="7"/>
  <c r="D66" i="7"/>
  <c r="D124" i="7"/>
  <c r="E143" i="7"/>
  <c r="P42" i="7"/>
  <c r="D145" i="7"/>
  <c r="D114" i="7"/>
  <c r="E156" i="7"/>
  <c r="E80" i="7"/>
  <c r="D140" i="7"/>
  <c r="D59" i="7"/>
  <c r="C74" i="7"/>
  <c r="E168" i="7"/>
  <c r="E115" i="7"/>
  <c r="C149" i="7"/>
  <c r="D112" i="7"/>
  <c r="D120" i="7"/>
  <c r="D99" i="7"/>
  <c r="D100" i="7"/>
  <c r="C123" i="7"/>
  <c r="K43" i="7"/>
  <c r="D154" i="7"/>
  <c r="E99" i="7"/>
  <c r="D157" i="7"/>
  <c r="D111" i="7"/>
  <c r="C126" i="7"/>
  <c r="D138" i="7"/>
  <c r="C79" i="7"/>
  <c r="E65" i="7"/>
  <c r="C78" i="7"/>
  <c r="E122" i="7"/>
  <c r="D128" i="7"/>
  <c r="C155" i="7"/>
  <c r="C164" i="7"/>
  <c r="I42" i="7"/>
  <c r="E86" i="7"/>
  <c r="C83" i="7"/>
  <c r="E132" i="7"/>
  <c r="D102" i="7"/>
  <c r="C152" i="7"/>
  <c r="M42" i="7"/>
  <c r="C107" i="7"/>
  <c r="E123" i="7"/>
  <c r="D173" i="7"/>
  <c r="C145" i="7"/>
  <c r="D76" i="7"/>
  <c r="E121" i="7"/>
  <c r="C172" i="7"/>
  <c r="E170" i="7"/>
  <c r="D160" i="7"/>
  <c r="D150" i="7"/>
  <c r="C110" i="7"/>
  <c r="C75" i="7"/>
  <c r="D175" i="7"/>
  <c r="D123" i="7"/>
  <c r="E147" i="7"/>
  <c r="D121" i="7"/>
  <c r="C88" i="7"/>
  <c r="D83" i="7"/>
  <c r="C92" i="7"/>
  <c r="C142" i="7"/>
  <c r="C144" i="7"/>
  <c r="E146" i="7"/>
  <c r="E125" i="7"/>
  <c r="E102" i="7"/>
  <c r="O42" i="7"/>
  <c r="D70" i="7"/>
  <c r="E164" i="7"/>
  <c r="C70"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C76" i="7"/>
  <c r="C136" i="7"/>
  <c r="D159" i="7"/>
  <c r="D69" i="7"/>
  <c r="E76" i="7"/>
  <c r="C162" i="7"/>
  <c r="E58" i="7"/>
  <c r="E155" i="7"/>
  <c r="E119" i="7"/>
  <c r="C173" i="7"/>
  <c r="E116" i="7"/>
  <c r="D58" i="7"/>
  <c r="E131" i="7"/>
  <c r="D92" i="7"/>
  <c r="D90" i="7"/>
  <c r="C96" i="7"/>
  <c r="E61" i="7"/>
  <c r="E104" i="7"/>
  <c r="E98" i="7"/>
  <c r="E145" i="7"/>
  <c r="C102" i="7"/>
  <c r="E74" i="7"/>
  <c r="D80" i="7"/>
  <c r="C65" i="7"/>
  <c r="E171" i="7"/>
  <c r="D148" i="7"/>
  <c r="D139" i="7"/>
  <c r="D110" i="7"/>
  <c r="C161" i="7"/>
  <c r="D88" i="7"/>
  <c r="C168" i="7"/>
  <c r="C63"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114" i="7"/>
  <c r="D98" i="7"/>
  <c r="C151" i="7"/>
  <c r="C160" i="7"/>
  <c r="E63" i="7"/>
  <c r="C167" i="7"/>
  <c r="C170" i="7"/>
  <c r="C125" i="7"/>
  <c r="C108" i="7"/>
  <c r="E105" i="7"/>
  <c r="D109" i="7"/>
  <c r="D60" i="7"/>
  <c r="C111" i="7"/>
  <c r="C154" i="7"/>
  <c r="D107" i="7"/>
  <c r="D101" i="7"/>
  <c r="C87"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116" i="7"/>
  <c r="C84" i="7"/>
  <c r="D153" i="7"/>
  <c r="C112" i="7"/>
  <c r="C163" i="7"/>
  <c r="E77" i="7"/>
  <c r="C72" i="7"/>
  <c r="E110" i="7"/>
  <c r="E111" i="7"/>
  <c r="C120" i="7"/>
  <c r="E67" i="7"/>
  <c r="E133" i="7"/>
  <c r="E134" i="7"/>
  <c r="E79" i="7"/>
  <c r="D96" i="7"/>
  <c r="D146" i="7"/>
  <c r="C119" i="7"/>
  <c r="E148" i="7"/>
  <c r="E169" i="7"/>
  <c r="D125" i="7"/>
  <c r="C169" i="7"/>
  <c r="E87" i="7"/>
  <c r="C89" i="7"/>
  <c r="C146" i="7"/>
  <c r="E149" i="7"/>
  <c r="C153" i="7"/>
  <c r="D85" i="7"/>
  <c r="C150" i="7"/>
  <c r="C113" i="7"/>
  <c r="C67"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H213" i="7"/>
  <c r="G213" i="7"/>
  <c r="F209" i="7"/>
  <c r="F213" i="7"/>
  <c r="H209" i="7"/>
  <c r="G209" i="7"/>
  <c r="F215" i="7" l="1"/>
  <c r="M34" i="12" s="1"/>
  <c r="G215" i="7"/>
  <c r="N34" i="12" s="1"/>
  <c r="H215" i="7"/>
  <c r="O34" i="12" s="1"/>
</calcChain>
</file>

<file path=xl/sharedStrings.xml><?xml version="1.0" encoding="utf-8"?>
<sst xmlns="http://schemas.openxmlformats.org/spreadsheetml/2006/main" count="10383" uniqueCount="218">
  <si>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</si>
  <si>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</si>
  <si>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</si>
  <si>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</si>
  <si>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</si>
  <si>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</si>
  <si>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</si>
  <si>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</si>
  <si>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</si>
  <si>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</si>
  <si>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</si>
  <si>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</si>
  <si>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</si>
  <si>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</si>
  <si>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</si>
  <si>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</si>
  <si>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</si>
  <si>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</si>
  <si>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</si>
  <si>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</si>
  <si>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</si>
  <si>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</si>
  <si>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</si>
  <si>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</si>
  <si>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</si>
  <si>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</si>
  <si>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</si>
  <si>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</si>
  <si>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</si>
  <si>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</si>
  <si>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</si>
  <si>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</si>
  <si>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</si>
  <si>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</si>
  <si>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</si>
  <si>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</si>
  <si>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</si>
  <si>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</si>
  <si>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</si>
  <si>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</si>
  <si>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</si>
  <si>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</si>
  <si>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</si>
  <si>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</si>
  <si>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</si>
  <si>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</si>
  <si>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</si>
  <si>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</si>
  <si>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</si>
  <si>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</si>
  <si>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</si>
  <si>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</si>
  <si>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</si>
  <si>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</si>
  <si>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</si>
  <si>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</si>
  <si>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</si>
  <si>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</si>
  <si>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</si>
  <si>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</si>
  <si>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</si>
  <si>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</si>
  <si>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</si>
  <si>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</si>
  <si>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</si>
  <si>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</si>
  <si>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</si>
  <si>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</si>
  <si>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</si>
  <si>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</si>
  <si>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</si>
  <si>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</si>
  <si>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</si>
  <si>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</si>
  <si>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</si>
  <si>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</si>
  <si>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</si>
  <si>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</si>
  <si>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</si>
  <si>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</si>
  <si>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</si>
  <si>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</si>
  <si>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</si>
  <si>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</si>
  <si>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</si>
  <si>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</si>
  <si>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</si>
  <si>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</si>
  <si>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</si>
  <si>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</si>
  <si>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</si>
  <si>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</si>
  <si>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</si>
  <si>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</si>
  <si>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</si>
  <si>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</si>
  <si>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</si>
  <si>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</si>
  <si>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</si>
  <si>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</si>
  <si>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</si>
  <si>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</si>
  <si>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</si>
  <si>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</si>
  <si>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</si>
  <si>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</si>
  <si>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</si>
  <si>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</si>
  <si>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</si>
  <si>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</si>
  <si>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</si>
  <si>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</si>
  <si>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</si>
  <si>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</si>
  <si>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</si>
  <si>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</si>
  <si>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</si>
  <si>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</si>
  <si>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</si>
  <si>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</si>
  <si>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</si>
  <si>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</si>
  <si>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</si>
  <si>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</si>
  <si>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</si>
  <si>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</si>
  <si>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</si>
  <si>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</si>
  <si>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</si>
  <si>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</si>
  <si>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</si>
  <si>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</si>
  <si>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</si>
  <si>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</si>
  <si>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</si>
  <si>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</si>
  <si>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</si>
  <si>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</si>
  <si>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</si>
  <si>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</si>
  <si>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</si>
  <si>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</si>
  <si>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</si>
  <si>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</si>
  <si>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</si>
  <si>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</si>
  <si>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</si>
  <si>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</si>
  <si>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</si>
  <si>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</si>
  <si>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</si>
  <si>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</si>
  <si>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</si>
  <si>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</si>
  <si>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</si>
  <si>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</si>
  <si>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</si>
  <si>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</si>
  <si>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</si>
  <si>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</si>
  <si>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</si>
  <si>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</si>
  <si>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</si>
  <si>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</si>
  <si>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</si>
  <si>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</si>
  <si>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</si>
  <si>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</si>
  <si>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</si>
  <si>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</si>
  <si>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</si>
  <si>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</si>
  <si>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</si>
  <si>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</si>
  <si>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</si>
  <si>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</si>
  <si>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</si>
  <si>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</si>
  <si>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</si>
  <si>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</si>
  <si>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</si>
  <si>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</si>
  <si>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</si>
  <si>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</si>
  <si>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</si>
  <si>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</si>
  <si>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</si>
  <si>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</si>
  <si>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</si>
  <si>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</si>
  <si>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</si>
  <si>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</si>
  <si>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</si>
  <si>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</si>
  <si>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</si>
  <si>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</si>
  <si>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</si>
  <si>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</si>
  <si>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</si>
  <si>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</si>
  <si>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</si>
  <si>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GRIM0227</t>
  </si>
  <si>
    <t>GRIM_output_2.xls</t>
  </si>
  <si>
    <t>Melanoma (ICD-10 C43), 1950–2014</t>
  </si>
  <si>
    <t>Final</t>
  </si>
  <si>
    <t>Final Recast</t>
  </si>
  <si>
    <t>Revised</t>
  </si>
  <si>
    <t>Preliminary</t>
  </si>
  <si>
    <t>year</t>
  </si>
  <si>
    <t>SnapshotId</t>
  </si>
  <si>
    <t>Melanoma</t>
  </si>
  <si>
    <t>C43</t>
  </si>
  <si>
    <t>All neoplasms</t>
  </si>
  <si>
    <t>C00–D48</t>
  </si>
  <si>
    <t>45 (part)</t>
  </si>
  <si>
    <t>49 (part)</t>
  </si>
  <si>
    <t>53 (part)</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</si>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</sst>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Melanoma (ICD-10 C43), by sex and year, 1950–2014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65"/>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numCache>
            </c:numRef>
          </c:xVal>
          <c:yVal>
            <c:numRef>
              <c:f>Admin!Deaths_male</c:f>
              <c:numCache>
                <c:formatCode>#,##0</c:formatCode>
                <c:ptCount val="65"/>
                <c:pt idx="0">
                  <c:v>64</c:v>
                </c:pt>
                <c:pt idx="1">
                  <c:v>61</c:v>
                </c:pt>
                <c:pt idx="2">
                  <c:v>69</c:v>
                </c:pt>
                <c:pt idx="3">
                  <c:v>74</c:v>
                </c:pt>
                <c:pt idx="4">
                  <c:v>59</c:v>
                </c:pt>
                <c:pt idx="5">
                  <c:v>86</c:v>
                </c:pt>
                <c:pt idx="6">
                  <c:v>99</c:v>
                </c:pt>
                <c:pt idx="7">
                  <c:v>121</c:v>
                </c:pt>
                <c:pt idx="8">
                  <c:v>115</c:v>
                </c:pt>
                <c:pt idx="9">
                  <c:v>138</c:v>
                </c:pt>
                <c:pt idx="10">
                  <c:v>119</c:v>
                </c:pt>
                <c:pt idx="11">
                  <c:v>124</c:v>
                </c:pt>
                <c:pt idx="12">
                  <c:v>137</c:v>
                </c:pt>
                <c:pt idx="13">
                  <c:v>160</c:v>
                </c:pt>
                <c:pt idx="14">
                  <c:v>154</c:v>
                </c:pt>
                <c:pt idx="15">
                  <c:v>163</c:v>
                </c:pt>
                <c:pt idx="16">
                  <c:v>180</c:v>
                </c:pt>
                <c:pt idx="17">
                  <c:v>166</c:v>
                </c:pt>
                <c:pt idx="18">
                  <c:v>172</c:v>
                </c:pt>
                <c:pt idx="19">
                  <c:v>215</c:v>
                </c:pt>
                <c:pt idx="20">
                  <c:v>220</c:v>
                </c:pt>
                <c:pt idx="21">
                  <c:v>194</c:v>
                </c:pt>
                <c:pt idx="22">
                  <c:v>209</c:v>
                </c:pt>
                <c:pt idx="23">
                  <c:v>222</c:v>
                </c:pt>
                <c:pt idx="24">
                  <c:v>238</c:v>
                </c:pt>
                <c:pt idx="25">
                  <c:v>252</c:v>
                </c:pt>
                <c:pt idx="26">
                  <c:v>261</c:v>
                </c:pt>
                <c:pt idx="27">
                  <c:v>307</c:v>
                </c:pt>
                <c:pt idx="28">
                  <c:v>310</c:v>
                </c:pt>
                <c:pt idx="29">
                  <c:v>325</c:v>
                </c:pt>
                <c:pt idx="30">
                  <c:v>341</c:v>
                </c:pt>
                <c:pt idx="31">
                  <c:v>359</c:v>
                </c:pt>
                <c:pt idx="32">
                  <c:v>379</c:v>
                </c:pt>
                <c:pt idx="33">
                  <c:v>363</c:v>
                </c:pt>
                <c:pt idx="34">
                  <c:v>381</c:v>
                </c:pt>
                <c:pt idx="35">
                  <c:v>422</c:v>
                </c:pt>
                <c:pt idx="36">
                  <c:v>417</c:v>
                </c:pt>
                <c:pt idx="37">
                  <c:v>505</c:v>
                </c:pt>
                <c:pt idx="38">
                  <c:v>490</c:v>
                </c:pt>
                <c:pt idx="39">
                  <c:v>487</c:v>
                </c:pt>
                <c:pt idx="40">
                  <c:v>516</c:v>
                </c:pt>
                <c:pt idx="41">
                  <c:v>513</c:v>
                </c:pt>
                <c:pt idx="42">
                  <c:v>527</c:v>
                </c:pt>
                <c:pt idx="43">
                  <c:v>575</c:v>
                </c:pt>
                <c:pt idx="44">
                  <c:v>608</c:v>
                </c:pt>
                <c:pt idx="45">
                  <c:v>604</c:v>
                </c:pt>
                <c:pt idx="46">
                  <c:v>586</c:v>
                </c:pt>
                <c:pt idx="47">
                  <c:v>579</c:v>
                </c:pt>
                <c:pt idx="48">
                  <c:v>623</c:v>
                </c:pt>
                <c:pt idx="49">
                  <c:v>631</c:v>
                </c:pt>
                <c:pt idx="50">
                  <c:v>624</c:v>
                </c:pt>
                <c:pt idx="51">
                  <c:v>686</c:v>
                </c:pt>
                <c:pt idx="52">
                  <c:v>716</c:v>
                </c:pt>
                <c:pt idx="53">
                  <c:v>759</c:v>
                </c:pt>
                <c:pt idx="54">
                  <c:v>821</c:v>
                </c:pt>
                <c:pt idx="55">
                  <c:v>862</c:v>
                </c:pt>
                <c:pt idx="56">
                  <c:v>786</c:v>
                </c:pt>
                <c:pt idx="57">
                  <c:v>865</c:v>
                </c:pt>
                <c:pt idx="58">
                  <c:v>964</c:v>
                </c:pt>
                <c:pt idx="59">
                  <c:v>933</c:v>
                </c:pt>
                <c:pt idx="60">
                  <c:v>993</c:v>
                </c:pt>
                <c:pt idx="61">
                  <c:v>1071</c:v>
                </c:pt>
                <c:pt idx="62">
                  <c:v>1039</c:v>
                </c:pt>
                <c:pt idx="63">
                  <c:v>1107</c:v>
                </c:pt>
                <c:pt idx="64">
                  <c:v>988</c:v>
                </c:pt>
              </c:numCache>
            </c:numRef>
          </c:yVal>
          <c:smooth val="0"/>
        </c:ser>
        <c:ser>
          <c:idx val="1"/>
          <c:order val="1"/>
          <c:tx>
            <c:v>Females</c:v>
          </c:tx>
          <c:spPr>
            <a:ln>
              <a:solidFill>
                <a:srgbClr val="FF9326"/>
              </a:solidFill>
            </a:ln>
          </c:spPr>
          <c:marker>
            <c:symbol val="none"/>
          </c:marker>
          <c:xVal>
            <c:numRef>
              <c:f>Admin!Years</c:f>
              <c:numCache>
                <c:formatCode>General</c:formatCode>
                <c:ptCount val="65"/>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numCache>
            </c:numRef>
          </c:xVal>
          <c:yVal>
            <c:numRef>
              <c:f>Admin!Deaths_female</c:f>
              <c:numCache>
                <c:formatCode>#,##0</c:formatCode>
                <c:ptCount val="65"/>
                <c:pt idx="0">
                  <c:v>38</c:v>
                </c:pt>
                <c:pt idx="1">
                  <c:v>49</c:v>
                </c:pt>
                <c:pt idx="2">
                  <c:v>60</c:v>
                </c:pt>
                <c:pt idx="3">
                  <c:v>56</c:v>
                </c:pt>
                <c:pt idx="4">
                  <c:v>63</c:v>
                </c:pt>
                <c:pt idx="5">
                  <c:v>78</c:v>
                </c:pt>
                <c:pt idx="6">
                  <c:v>67</c:v>
                </c:pt>
                <c:pt idx="7">
                  <c:v>91</c:v>
                </c:pt>
                <c:pt idx="8">
                  <c:v>83</c:v>
                </c:pt>
                <c:pt idx="9">
                  <c:v>102</c:v>
                </c:pt>
                <c:pt idx="10">
                  <c:v>97</c:v>
                </c:pt>
                <c:pt idx="11">
                  <c:v>100</c:v>
                </c:pt>
                <c:pt idx="12">
                  <c:v>104</c:v>
                </c:pt>
                <c:pt idx="13">
                  <c:v>133</c:v>
                </c:pt>
                <c:pt idx="14">
                  <c:v>108</c:v>
                </c:pt>
                <c:pt idx="15">
                  <c:v>125</c:v>
                </c:pt>
                <c:pt idx="16">
                  <c:v>144</c:v>
                </c:pt>
                <c:pt idx="17">
                  <c:v>122</c:v>
                </c:pt>
                <c:pt idx="18">
                  <c:v>136</c:v>
                </c:pt>
                <c:pt idx="19">
                  <c:v>127</c:v>
                </c:pt>
                <c:pt idx="20">
                  <c:v>159</c:v>
                </c:pt>
                <c:pt idx="21">
                  <c:v>154</c:v>
                </c:pt>
                <c:pt idx="22">
                  <c:v>156</c:v>
                </c:pt>
                <c:pt idx="23">
                  <c:v>161</c:v>
                </c:pt>
                <c:pt idx="24">
                  <c:v>156</c:v>
                </c:pt>
                <c:pt idx="25">
                  <c:v>170</c:v>
                </c:pt>
                <c:pt idx="26">
                  <c:v>182</c:v>
                </c:pt>
                <c:pt idx="27">
                  <c:v>197</c:v>
                </c:pt>
                <c:pt idx="28">
                  <c:v>196</c:v>
                </c:pt>
                <c:pt idx="29">
                  <c:v>195</c:v>
                </c:pt>
                <c:pt idx="30">
                  <c:v>209</c:v>
                </c:pt>
                <c:pt idx="31">
                  <c:v>206</c:v>
                </c:pt>
                <c:pt idx="32">
                  <c:v>211</c:v>
                </c:pt>
                <c:pt idx="33">
                  <c:v>264</c:v>
                </c:pt>
                <c:pt idx="34">
                  <c:v>236</c:v>
                </c:pt>
                <c:pt idx="35">
                  <c:v>269</c:v>
                </c:pt>
                <c:pt idx="36">
                  <c:v>263</c:v>
                </c:pt>
                <c:pt idx="37">
                  <c:v>287</c:v>
                </c:pt>
                <c:pt idx="38">
                  <c:v>294</c:v>
                </c:pt>
                <c:pt idx="39">
                  <c:v>281</c:v>
                </c:pt>
                <c:pt idx="40">
                  <c:v>310</c:v>
                </c:pt>
                <c:pt idx="41">
                  <c:v>302</c:v>
                </c:pt>
                <c:pt idx="42">
                  <c:v>344</c:v>
                </c:pt>
                <c:pt idx="43">
                  <c:v>279</c:v>
                </c:pt>
                <c:pt idx="44">
                  <c:v>285</c:v>
                </c:pt>
                <c:pt idx="45">
                  <c:v>327</c:v>
                </c:pt>
                <c:pt idx="46">
                  <c:v>326</c:v>
                </c:pt>
                <c:pt idx="47">
                  <c:v>329</c:v>
                </c:pt>
                <c:pt idx="48">
                  <c:v>343</c:v>
                </c:pt>
                <c:pt idx="49">
                  <c:v>359</c:v>
                </c:pt>
                <c:pt idx="50">
                  <c:v>356</c:v>
                </c:pt>
                <c:pt idx="51">
                  <c:v>383</c:v>
                </c:pt>
                <c:pt idx="52">
                  <c:v>339</c:v>
                </c:pt>
                <c:pt idx="53">
                  <c:v>373</c:v>
                </c:pt>
                <c:pt idx="54">
                  <c:v>388</c:v>
                </c:pt>
                <c:pt idx="55">
                  <c:v>411</c:v>
                </c:pt>
                <c:pt idx="56">
                  <c:v>452</c:v>
                </c:pt>
                <c:pt idx="57">
                  <c:v>415</c:v>
                </c:pt>
                <c:pt idx="58">
                  <c:v>472</c:v>
                </c:pt>
                <c:pt idx="59">
                  <c:v>452</c:v>
                </c:pt>
                <c:pt idx="60">
                  <c:v>459</c:v>
                </c:pt>
                <c:pt idx="61">
                  <c:v>473</c:v>
                </c:pt>
                <c:pt idx="62">
                  <c:v>476</c:v>
                </c:pt>
                <c:pt idx="63">
                  <c:v>509</c:v>
                </c:pt>
                <c:pt idx="64">
                  <c:v>479</c:v>
                </c:pt>
              </c:numCache>
            </c:numRef>
          </c:yVal>
          <c:smooth val="0"/>
        </c:ser>
        <c:dLbls>
          <c:showLegendKey val="0"/>
          <c:showVal val="0"/>
          <c:showCatName val="0"/>
          <c:showSerName val="0"/>
          <c:showPercent val="0"/>
          <c:showBubbleSize val="0"/>
        </c:dLbls>
        <c:axId val="55142272"/>
        <c:axId val="55160832"/>
      </c:scatterChart>
      <c:valAx>
        <c:axId val="5514227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5160832"/>
        <c:crosses val="autoZero"/>
        <c:crossBetween val="midCat"/>
        <c:minorUnit val="10"/>
      </c:valAx>
      <c:valAx>
        <c:axId val="55160832"/>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514227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Melanoma (ICD-10 C43), by sex and year, 1950–2014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65"/>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numCache>
            </c:numRef>
          </c:xVal>
          <c:yVal>
            <c:numRef>
              <c:f>Admin!ASR_male</c:f>
              <c:numCache>
                <c:formatCode>0.0</c:formatCode>
                <c:ptCount val="65"/>
                <c:pt idx="0">
                  <c:v>1.9462666</c:v>
                </c:pt>
                <c:pt idx="1">
                  <c:v>1.8550838000000001</c:v>
                </c:pt>
                <c:pt idx="2">
                  <c:v>1.9658887</c:v>
                </c:pt>
                <c:pt idx="3">
                  <c:v>2.1757355</c:v>
                </c:pt>
                <c:pt idx="4">
                  <c:v>1.6801048000000001</c:v>
                </c:pt>
                <c:pt idx="5">
                  <c:v>2.4554494</c:v>
                </c:pt>
                <c:pt idx="6">
                  <c:v>2.6609199000000001</c:v>
                </c:pt>
                <c:pt idx="7">
                  <c:v>2.9074420000000001</c:v>
                </c:pt>
                <c:pt idx="8">
                  <c:v>3.1542842000000002</c:v>
                </c:pt>
                <c:pt idx="9">
                  <c:v>3.4755438000000001</c:v>
                </c:pt>
                <c:pt idx="10">
                  <c:v>2.973052</c:v>
                </c:pt>
                <c:pt idx="11">
                  <c:v>2.9651635999999999</c:v>
                </c:pt>
                <c:pt idx="12">
                  <c:v>3.3408538999999999</c:v>
                </c:pt>
                <c:pt idx="13">
                  <c:v>3.7288070000000002</c:v>
                </c:pt>
                <c:pt idx="14">
                  <c:v>3.5384012999999999</c:v>
                </c:pt>
                <c:pt idx="15">
                  <c:v>3.5783529000000001</c:v>
                </c:pt>
                <c:pt idx="16">
                  <c:v>4.1892022999999998</c:v>
                </c:pt>
                <c:pt idx="17">
                  <c:v>3.6422108999999998</c:v>
                </c:pt>
                <c:pt idx="18">
                  <c:v>3.8097289999999999</c:v>
                </c:pt>
                <c:pt idx="19">
                  <c:v>4.6208565999999998</c:v>
                </c:pt>
                <c:pt idx="20">
                  <c:v>4.7106401</c:v>
                </c:pt>
                <c:pt idx="21">
                  <c:v>3.7554596999999998</c:v>
                </c:pt>
                <c:pt idx="22">
                  <c:v>4.1624023000000001</c:v>
                </c:pt>
                <c:pt idx="23">
                  <c:v>4.5254650999999999</c:v>
                </c:pt>
                <c:pt idx="24">
                  <c:v>4.6826115000000001</c:v>
                </c:pt>
                <c:pt idx="25">
                  <c:v>5.0657394</c:v>
                </c:pt>
                <c:pt idx="26">
                  <c:v>4.7621992999999998</c:v>
                </c:pt>
                <c:pt idx="27">
                  <c:v>5.8877344000000003</c:v>
                </c:pt>
                <c:pt idx="28">
                  <c:v>5.7164771999999999</c:v>
                </c:pt>
                <c:pt idx="29">
                  <c:v>5.6496195</c:v>
                </c:pt>
                <c:pt idx="30">
                  <c:v>5.9482289000000002</c:v>
                </c:pt>
                <c:pt idx="31">
                  <c:v>6.0980318999999996</c:v>
                </c:pt>
                <c:pt idx="32">
                  <c:v>6.4047872000000003</c:v>
                </c:pt>
                <c:pt idx="33">
                  <c:v>6.1130385</c:v>
                </c:pt>
                <c:pt idx="34">
                  <c:v>6.1339588999999997</c:v>
                </c:pt>
                <c:pt idx="35">
                  <c:v>6.8397880999999998</c:v>
                </c:pt>
                <c:pt idx="36">
                  <c:v>6.7453472999999997</c:v>
                </c:pt>
                <c:pt idx="37">
                  <c:v>8.1105668000000009</c:v>
                </c:pt>
                <c:pt idx="38">
                  <c:v>7.4129769000000003</c:v>
                </c:pt>
                <c:pt idx="39">
                  <c:v>7.4005143999999996</c:v>
                </c:pt>
                <c:pt idx="40">
                  <c:v>7.5987887000000001</c:v>
                </c:pt>
                <c:pt idx="41">
                  <c:v>7.503101</c:v>
                </c:pt>
                <c:pt idx="42">
                  <c:v>7.5596284999999996</c:v>
                </c:pt>
                <c:pt idx="43">
                  <c:v>7.9906141000000002</c:v>
                </c:pt>
                <c:pt idx="44">
                  <c:v>8.2959210999999993</c:v>
                </c:pt>
                <c:pt idx="45">
                  <c:v>8.1751614999999997</c:v>
                </c:pt>
                <c:pt idx="46">
                  <c:v>7.8172819999999996</c:v>
                </c:pt>
                <c:pt idx="47">
                  <c:v>7.2606878000000004</c:v>
                </c:pt>
                <c:pt idx="48">
                  <c:v>7.7315630000000004</c:v>
                </c:pt>
                <c:pt idx="49">
                  <c:v>7.7585755000000001</c:v>
                </c:pt>
                <c:pt idx="50">
                  <c:v>7.4216451000000001</c:v>
                </c:pt>
                <c:pt idx="51">
                  <c:v>7.8397148999999997</c:v>
                </c:pt>
                <c:pt idx="52">
                  <c:v>8.1024466999999998</c:v>
                </c:pt>
                <c:pt idx="53">
                  <c:v>8.3547028000000001</c:v>
                </c:pt>
                <c:pt idx="54">
                  <c:v>8.8418957000000002</c:v>
                </c:pt>
                <c:pt idx="55">
                  <c:v>9.0428885000000001</c:v>
                </c:pt>
                <c:pt idx="56">
                  <c:v>8.1203605000000003</c:v>
                </c:pt>
                <c:pt idx="57">
                  <c:v>8.6088743000000001</c:v>
                </c:pt>
                <c:pt idx="58">
                  <c:v>9.3079797000000006</c:v>
                </c:pt>
                <c:pt idx="59">
                  <c:v>8.7786328000000005</c:v>
                </c:pt>
                <c:pt idx="60">
                  <c:v>9.0532150999999992</c:v>
                </c:pt>
                <c:pt idx="61">
                  <c:v>9.5266193000000001</c:v>
                </c:pt>
                <c:pt idx="62">
                  <c:v>8.9949683999999994</c:v>
                </c:pt>
                <c:pt idx="63">
                  <c:v>9.2181393000000007</c:v>
                </c:pt>
                <c:pt idx="64">
                  <c:v>8.0579263999999995</c:v>
                </c:pt>
              </c:numCache>
            </c:numRef>
          </c:yVal>
          <c:smooth val="0"/>
        </c:ser>
        <c:ser>
          <c:idx val="3"/>
          <c:order val="1"/>
          <c:tx>
            <c:v>Females</c:v>
          </c:tx>
          <c:spPr>
            <a:ln>
              <a:solidFill>
                <a:srgbClr val="FF9326"/>
              </a:solidFill>
            </a:ln>
          </c:spPr>
          <c:marker>
            <c:symbol val="none"/>
          </c:marker>
          <c:xVal>
            <c:numRef>
              <c:f>Admin!Years</c:f>
              <c:numCache>
                <c:formatCode>General</c:formatCode>
                <c:ptCount val="65"/>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numCache>
            </c:numRef>
          </c:xVal>
          <c:yVal>
            <c:numRef>
              <c:f>Admin!ASR_female</c:f>
              <c:numCache>
                <c:formatCode>0.0</c:formatCode>
                <c:ptCount val="65"/>
                <c:pt idx="0">
                  <c:v>1.1946018</c:v>
                </c:pt>
                <c:pt idx="1">
                  <c:v>1.3538654000000001</c:v>
                </c:pt>
                <c:pt idx="2">
                  <c:v>1.6192651</c:v>
                </c:pt>
                <c:pt idx="3">
                  <c:v>1.4949669000000001</c:v>
                </c:pt>
                <c:pt idx="4">
                  <c:v>1.6937047999999999</c:v>
                </c:pt>
                <c:pt idx="5">
                  <c:v>2.1097689000000002</c:v>
                </c:pt>
                <c:pt idx="6">
                  <c:v>1.7400111</c:v>
                </c:pt>
                <c:pt idx="7">
                  <c:v>2.3036979</c:v>
                </c:pt>
                <c:pt idx="8">
                  <c:v>2.0463349000000002</c:v>
                </c:pt>
                <c:pt idx="9">
                  <c:v>2.4254129999999998</c:v>
                </c:pt>
                <c:pt idx="10">
                  <c:v>2.2428837000000001</c:v>
                </c:pt>
                <c:pt idx="11">
                  <c:v>2.3925051000000002</c:v>
                </c:pt>
                <c:pt idx="12">
                  <c:v>2.4440827999999999</c:v>
                </c:pt>
                <c:pt idx="13">
                  <c:v>2.9609770000000002</c:v>
                </c:pt>
                <c:pt idx="14">
                  <c:v>2.3626594999999999</c:v>
                </c:pt>
                <c:pt idx="15">
                  <c:v>2.7747028999999999</c:v>
                </c:pt>
                <c:pt idx="16">
                  <c:v>3.0628882000000002</c:v>
                </c:pt>
                <c:pt idx="17">
                  <c:v>2.5682189000000002</c:v>
                </c:pt>
                <c:pt idx="18">
                  <c:v>2.7844894999999998</c:v>
                </c:pt>
                <c:pt idx="19">
                  <c:v>2.5103483</c:v>
                </c:pt>
                <c:pt idx="20">
                  <c:v>3.1429898000000001</c:v>
                </c:pt>
                <c:pt idx="21">
                  <c:v>2.9537543999999998</c:v>
                </c:pt>
                <c:pt idx="22">
                  <c:v>2.8409577000000001</c:v>
                </c:pt>
                <c:pt idx="23">
                  <c:v>2.8167246000000001</c:v>
                </c:pt>
                <c:pt idx="24">
                  <c:v>2.7197350999999998</c:v>
                </c:pt>
                <c:pt idx="25">
                  <c:v>2.9175474000000001</c:v>
                </c:pt>
                <c:pt idx="26">
                  <c:v>3.0592275999999998</c:v>
                </c:pt>
                <c:pt idx="27">
                  <c:v>3.2529549000000002</c:v>
                </c:pt>
                <c:pt idx="28">
                  <c:v>3.1596546999999999</c:v>
                </c:pt>
                <c:pt idx="29">
                  <c:v>3.1578032999999999</c:v>
                </c:pt>
                <c:pt idx="30">
                  <c:v>3.2709754000000002</c:v>
                </c:pt>
                <c:pt idx="31">
                  <c:v>3.1986386000000002</c:v>
                </c:pt>
                <c:pt idx="32">
                  <c:v>3.1552991000000001</c:v>
                </c:pt>
                <c:pt idx="33">
                  <c:v>3.9242243999999999</c:v>
                </c:pt>
                <c:pt idx="34">
                  <c:v>3.3697767000000001</c:v>
                </c:pt>
                <c:pt idx="35">
                  <c:v>3.8331187999999998</c:v>
                </c:pt>
                <c:pt idx="36">
                  <c:v>3.5794904000000001</c:v>
                </c:pt>
                <c:pt idx="37">
                  <c:v>3.8688810999999999</c:v>
                </c:pt>
                <c:pt idx="38">
                  <c:v>3.7630460999999999</c:v>
                </c:pt>
                <c:pt idx="39">
                  <c:v>3.6187393000000001</c:v>
                </c:pt>
                <c:pt idx="40">
                  <c:v>3.8297639000000001</c:v>
                </c:pt>
                <c:pt idx="41">
                  <c:v>3.7016795999999998</c:v>
                </c:pt>
                <c:pt idx="42">
                  <c:v>4.0726488999999999</c:v>
                </c:pt>
                <c:pt idx="43">
                  <c:v>3.2373368999999999</c:v>
                </c:pt>
                <c:pt idx="44">
                  <c:v>3.2395385000000001</c:v>
                </c:pt>
                <c:pt idx="45">
                  <c:v>3.6461595999999998</c:v>
                </c:pt>
                <c:pt idx="46">
                  <c:v>3.5283183999999999</c:v>
                </c:pt>
                <c:pt idx="47">
                  <c:v>3.4727332</c:v>
                </c:pt>
                <c:pt idx="48">
                  <c:v>3.4950996999999999</c:v>
                </c:pt>
                <c:pt idx="49">
                  <c:v>3.5947939</c:v>
                </c:pt>
                <c:pt idx="50">
                  <c:v>3.497166</c:v>
                </c:pt>
                <c:pt idx="51">
                  <c:v>3.6468962999999999</c:v>
                </c:pt>
                <c:pt idx="52">
                  <c:v>3.1182715999999999</c:v>
                </c:pt>
                <c:pt idx="53">
                  <c:v>3.3954430000000002</c:v>
                </c:pt>
                <c:pt idx="54">
                  <c:v>3.4405001999999998</c:v>
                </c:pt>
                <c:pt idx="55">
                  <c:v>3.5543629000000001</c:v>
                </c:pt>
                <c:pt idx="56">
                  <c:v>3.8732087000000002</c:v>
                </c:pt>
                <c:pt idx="57">
                  <c:v>3.4489744</c:v>
                </c:pt>
                <c:pt idx="58">
                  <c:v>3.7839255999999999</c:v>
                </c:pt>
                <c:pt idx="59">
                  <c:v>3.5802546</c:v>
                </c:pt>
                <c:pt idx="60">
                  <c:v>3.5412211999999998</c:v>
                </c:pt>
                <c:pt idx="61">
                  <c:v>3.5306628</c:v>
                </c:pt>
                <c:pt idx="62">
                  <c:v>3.438965</c:v>
                </c:pt>
                <c:pt idx="63">
                  <c:v>3.6506755000000002</c:v>
                </c:pt>
                <c:pt idx="64">
                  <c:v>3.3248657000000001</c:v>
                </c:pt>
              </c:numCache>
            </c:numRef>
          </c:yVal>
          <c:smooth val="0"/>
        </c:ser>
        <c:dLbls>
          <c:showLegendKey val="0"/>
          <c:showVal val="0"/>
          <c:showCatName val="0"/>
          <c:showSerName val="0"/>
          <c:showPercent val="0"/>
          <c:showBubbleSize val="0"/>
        </c:dLbls>
        <c:axId val="69102208"/>
        <c:axId val="56213504"/>
      </c:scatterChart>
      <c:valAx>
        <c:axId val="6910220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6213504"/>
        <c:crosses val="autoZero"/>
        <c:crossBetween val="midCat"/>
        <c:minorUnit val="10"/>
      </c:valAx>
      <c:valAx>
        <c:axId val="5621350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910220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Melanoma (ICD-10 C43),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0.2364019</c:v>
                </c:pt>
                <c:pt idx="5">
                  <c:v>0.79891440000000002</c:v>
                </c:pt>
                <c:pt idx="6">
                  <c:v>0.7019358</c:v>
                </c:pt>
                <c:pt idx="7">
                  <c:v>1.8053568</c:v>
                </c:pt>
                <c:pt idx="8">
                  <c:v>2.4301986000000002</c:v>
                </c:pt>
                <c:pt idx="9">
                  <c:v>2.8843078000000002</c:v>
                </c:pt>
                <c:pt idx="10">
                  <c:v>7.0207828000000001</c:v>
                </c:pt>
                <c:pt idx="11">
                  <c:v>9.5439556000000003</c:v>
                </c:pt>
                <c:pt idx="12">
                  <c:v>17.190162999999998</c:v>
                </c:pt>
                <c:pt idx="13">
                  <c:v>18.600922000000001</c:v>
                </c:pt>
                <c:pt idx="14">
                  <c:v>29.432746000000002</c:v>
                </c:pt>
                <c:pt idx="15">
                  <c:v>52.499783999999998</c:v>
                </c:pt>
                <c:pt idx="16">
                  <c:v>80.781599999999997</c:v>
                </c:pt>
                <c:pt idx="17">
                  <c:v>95.981611000000001</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0.1242029</c:v>
                </c:pt>
                <c:pt idx="5">
                  <c:v>0.57665739999999999</c:v>
                </c:pt>
                <c:pt idx="6">
                  <c:v>0.70610079999999997</c:v>
                </c:pt>
                <c:pt idx="7">
                  <c:v>0.89518759999999997</c:v>
                </c:pt>
                <c:pt idx="8">
                  <c:v>1.5467058</c:v>
                </c:pt>
                <c:pt idx="9">
                  <c:v>3.3392583999999998</c:v>
                </c:pt>
                <c:pt idx="10">
                  <c:v>3.1709630999999998</c:v>
                </c:pt>
                <c:pt idx="11">
                  <c:v>5.1228018999999998</c:v>
                </c:pt>
                <c:pt idx="12">
                  <c:v>6.8722295999999998</c:v>
                </c:pt>
                <c:pt idx="13">
                  <c:v>8.3284602999999997</c:v>
                </c:pt>
                <c:pt idx="14">
                  <c:v>13.882406</c:v>
                </c:pt>
                <c:pt idx="15">
                  <c:v>14.269007999999999</c:v>
                </c:pt>
                <c:pt idx="16">
                  <c:v>25.299443</c:v>
                </c:pt>
                <c:pt idx="17">
                  <c:v>34.415351999999999</c:v>
                </c:pt>
              </c:numCache>
            </c:numRef>
          </c:val>
        </c:ser>
        <c:dLbls>
          <c:showLegendKey val="0"/>
          <c:showVal val="0"/>
          <c:showCatName val="0"/>
          <c:showSerName val="0"/>
          <c:showPercent val="0"/>
          <c:showBubbleSize val="0"/>
        </c:dLbls>
        <c:gapWidth val="150"/>
        <c:axId val="56317056"/>
        <c:axId val="56318976"/>
      </c:barChart>
      <c:catAx>
        <c:axId val="5631705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6318976"/>
        <c:crosses val="autoZero"/>
        <c:auto val="1"/>
        <c:lblAlgn val="ctr"/>
        <c:lblOffset val="100"/>
        <c:noMultiLvlLbl val="0"/>
      </c:catAx>
      <c:valAx>
        <c:axId val="5631897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31705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Melanoma (ICD-10 C43),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-2</c:v>
                </c:pt>
                <c:pt idx="5">
                  <c:v>-7</c:v>
                </c:pt>
                <c:pt idx="6">
                  <c:v>-6</c:v>
                </c:pt>
                <c:pt idx="7">
                  <c:v>-14</c:v>
                </c:pt>
                <c:pt idx="8">
                  <c:v>-20</c:v>
                </c:pt>
                <c:pt idx="9">
                  <c:v>-22</c:v>
                </c:pt>
                <c:pt idx="10">
                  <c:v>-54</c:v>
                </c:pt>
                <c:pt idx="11">
                  <c:v>-67</c:v>
                </c:pt>
                <c:pt idx="12">
                  <c:v>-107</c:v>
                </c:pt>
                <c:pt idx="13">
                  <c:v>-103</c:v>
                </c:pt>
                <c:pt idx="14">
                  <c:v>-118</c:v>
                </c:pt>
                <c:pt idx="15">
                  <c:v>-152</c:v>
                </c:pt>
                <c:pt idx="16">
                  <c:v>-159</c:v>
                </c:pt>
                <c:pt idx="17">
                  <c:v>-157</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1</c:v>
                </c:pt>
                <c:pt idx="5">
                  <c:v>5</c:v>
                </c:pt>
                <c:pt idx="6">
                  <c:v>6</c:v>
                </c:pt>
                <c:pt idx="7">
                  <c:v>7</c:v>
                </c:pt>
                <c:pt idx="8">
                  <c:v>13</c:v>
                </c:pt>
                <c:pt idx="9">
                  <c:v>26</c:v>
                </c:pt>
                <c:pt idx="10">
                  <c:v>25</c:v>
                </c:pt>
                <c:pt idx="11">
                  <c:v>37</c:v>
                </c:pt>
                <c:pt idx="12">
                  <c:v>44</c:v>
                </c:pt>
                <c:pt idx="13">
                  <c:v>47</c:v>
                </c:pt>
                <c:pt idx="14">
                  <c:v>58</c:v>
                </c:pt>
                <c:pt idx="15">
                  <c:v>46</c:v>
                </c:pt>
                <c:pt idx="16">
                  <c:v>64</c:v>
                </c:pt>
                <c:pt idx="17">
                  <c:v>100</c:v>
                </c:pt>
              </c:numCache>
            </c:numRef>
          </c:val>
        </c:ser>
        <c:dLbls>
          <c:showLegendKey val="0"/>
          <c:showVal val="0"/>
          <c:showCatName val="0"/>
          <c:showSerName val="0"/>
          <c:showPercent val="0"/>
          <c:showBubbleSize val="0"/>
        </c:dLbls>
        <c:gapWidth val="0"/>
        <c:overlap val="100"/>
        <c:axId val="56332672"/>
        <c:axId val="56334592"/>
      </c:barChart>
      <c:catAx>
        <c:axId val="56332672"/>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6334592"/>
        <c:crosses val="autoZero"/>
        <c:auto val="0"/>
        <c:lblAlgn val="ctr"/>
        <c:lblOffset val="100"/>
        <c:tickLblSkip val="1"/>
        <c:noMultiLvlLbl val="0"/>
      </c:catAx>
      <c:valAx>
        <c:axId val="56334592"/>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6332672"/>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Melanoma (ICD-10 C43), 1950–2014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Melanoma (ICD-10 C43), 1950–2014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Melanoma.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Melanoma (C43) are from the ICD-10 chapter All neoplasms (C00–D48).</v>
      </c>
    </row>
    <row r="20" spans="1:3" ht="15.75">
      <c r="A20" s="205"/>
      <c r="B20" s="220" t="s">
        <v>43</v>
      </c>
      <c r="C20" s="8" t="s">
        <v>44</v>
      </c>
    </row>
    <row r="21" spans="1:3" ht="15.75">
      <c r="A21" s="205"/>
      <c r="B21" s="221" t="s">
        <v>195</v>
      </c>
      <c r="C21" s="3" t="str">
        <f>IF(ISBLANK(Admin!$C$11)," ",Admin!$C$11)</f>
        <v>45 (part)</v>
      </c>
    </row>
    <row r="22" spans="1:3" ht="15.75">
      <c r="A22" s="205"/>
      <c r="B22" s="222" t="s">
        <v>105</v>
      </c>
      <c r="C22" s="3" t="str">
        <f>IF(ISBLANK(Admin!$C$12)," ",Admin!$C$12)</f>
        <v>45 (part)</v>
      </c>
    </row>
    <row r="23" spans="1:3" ht="15.75">
      <c r="A23" s="205"/>
      <c r="B23" s="223" t="s">
        <v>106</v>
      </c>
      <c r="C23" s="3" t="str">
        <f>IF(ISBLANK(Admin!$C$13)," ",Admin!$C$13)</f>
        <v>49 (part)</v>
      </c>
    </row>
    <row r="24" spans="1:3" ht="15.75">
      <c r="A24" s="205"/>
      <c r="B24" s="224" t="s">
        <v>107</v>
      </c>
      <c r="C24" s="3" t="str">
        <f>IF(ISBLANK(Admin!$C$14)," ",Admin!$C$14)</f>
        <v>53 (part)</v>
      </c>
    </row>
    <row r="25" spans="1:3" ht="15.75">
      <c r="A25" s="205"/>
      <c r="B25" s="225" t="s">
        <v>108</v>
      </c>
      <c r="C25" s="3" t="str">
        <f>IF(ISBLANK(Admin!$C$15)," ",Admin!$C$15)</f>
        <v>53 (part)</v>
      </c>
    </row>
    <row r="26" spans="1:3" ht="15.75">
      <c r="A26" s="205"/>
      <c r="B26" s="226" t="s">
        <v>109</v>
      </c>
      <c r="C26" s="3">
        <f>IF(ISBLANK(Admin!$C$16)," ",Admin!$C$16)</f>
        <v>190</v>
      </c>
    </row>
    <row r="27" spans="1:3" ht="15.75">
      <c r="A27" s="205"/>
      <c r="B27" s="227" t="s">
        <v>110</v>
      </c>
      <c r="C27" s="3">
        <f>IF(ISBLANK(Admin!$C$17)," ",Admin!$C$17)</f>
        <v>190</v>
      </c>
    </row>
    <row r="28" spans="1:3" ht="15.75">
      <c r="A28" s="205"/>
      <c r="B28" s="228" t="s">
        <v>111</v>
      </c>
      <c r="C28" s="3">
        <f>IF(ISBLANK(Admin!$C$18)," ",Admin!$C$18)</f>
        <v>172</v>
      </c>
    </row>
    <row r="29" spans="1:3" ht="15.75">
      <c r="A29" s="205"/>
      <c r="B29" s="229" t="s">
        <v>112</v>
      </c>
      <c r="C29" s="3">
        <f>IF(ISBLANK(Admin!$C$19)," ",Admin!$C$19)</f>
        <v>172</v>
      </c>
    </row>
    <row r="30" spans="1:3" ht="15.75">
      <c r="A30" s="205"/>
      <c r="B30" s="230" t="s">
        <v>113</v>
      </c>
      <c r="C30" s="3" t="str">
        <f>IF(ISBLANK(Admin!$C$20)," ",Admin!$C$20)</f>
        <v>C43</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0.98</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Melanoma (ICD-10 C43), 1950–2014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Melanoma (ICD-10 C43), 1950–2014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Melanoma (ICD-10 C43) in Australia, 1950–2014.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1950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1950</v>
      </c>
      <c r="D10" s="50"/>
      <c r="E10" s="53"/>
      <c r="F10" s="45"/>
      <c r="G10" s="88">
        <v>2014</v>
      </c>
      <c r="H10" s="45"/>
      <c r="I10" s="45"/>
      <c r="J10" s="320" t="s">
        <v>121</v>
      </c>
      <c r="K10" s="80"/>
      <c r="L10" s="311" t="str">
        <f>Admin!$C$191</f>
        <v>1950 – 2014</v>
      </c>
      <c r="M10" s="314">
        <f>Admin!F$187</f>
        <v>2.2447347522734251E-2</v>
      </c>
      <c r="N10" s="314">
        <f>Admin!G$187</f>
        <v>1.612259459371912E-2</v>
      </c>
      <c r="O10" s="314">
        <f>Admin!H$187</f>
        <v>1.9769901977125137E-2</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1950 – 2014</v>
      </c>
      <c r="M12" s="314">
        <f>Admin!F$186</f>
        <v>3.1401966205452019</v>
      </c>
      <c r="N12" s="314">
        <f>Admin!G$186</f>
        <v>1.7832418300390975</v>
      </c>
      <c r="O12" s="314">
        <f>Admin!H$186</f>
        <v>2.5005811418928197</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Melanoma (ICD-10 C43) in Australia, 1950–2014,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1950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1950</v>
      </c>
      <c r="D34" s="34"/>
      <c r="E34" s="88">
        <v>2014</v>
      </c>
      <c r="F34" s="34"/>
      <c r="G34" s="88" t="s">
        <v>6</v>
      </c>
      <c r="H34" s="34"/>
      <c r="I34" s="89" t="s">
        <v>23</v>
      </c>
      <c r="J34" s="72"/>
      <c r="K34" s="72"/>
      <c r="L34" s="303" t="str">
        <f>Admin!$C$219</f>
        <v>1950 – 2014</v>
      </c>
      <c r="M34" s="307">
        <f ca="1">Admin!F$215</f>
        <v>5.6701049461792898</v>
      </c>
      <c r="N34" s="307">
        <f ca="1">Admin!G$215</f>
        <v>3.1744163367092937</v>
      </c>
      <c r="O34" s="307">
        <f ca="1">Admin!H$215</f>
        <v>4.4215598849530284</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v>64</v>
      </c>
      <c r="D57" s="100">
        <v>1.5523054000000001</v>
      </c>
      <c r="E57" s="100">
        <v>1.9462666</v>
      </c>
      <c r="F57" s="100" t="s">
        <v>24</v>
      </c>
      <c r="G57" s="100">
        <v>2.0866766999999999</v>
      </c>
      <c r="H57" s="100">
        <v>1.5737326</v>
      </c>
      <c r="I57" s="100">
        <v>1.4338401999999999</v>
      </c>
      <c r="J57" s="100">
        <v>52.34375</v>
      </c>
      <c r="K57" s="100" t="s">
        <v>24</v>
      </c>
      <c r="L57" s="100">
        <v>1.1598405000000001</v>
      </c>
      <c r="M57" s="100">
        <v>0.14638609999999999</v>
      </c>
      <c r="N57" s="100">
        <v>1477.5</v>
      </c>
      <c r="O57" s="100">
        <v>0.36651620000000001</v>
      </c>
      <c r="P57" s="100">
        <v>0.20366319999999999</v>
      </c>
      <c r="R57" s="120">
        <v>1950</v>
      </c>
      <c r="S57" s="100">
        <v>38</v>
      </c>
      <c r="T57" s="100">
        <v>0.93692980000000003</v>
      </c>
      <c r="U57" s="100">
        <v>1.1946018</v>
      </c>
      <c r="V57" s="100" t="s">
        <v>24</v>
      </c>
      <c r="W57" s="100">
        <v>1.2954352</v>
      </c>
      <c r="X57" s="100">
        <v>0.92774809999999996</v>
      </c>
      <c r="Y57" s="100">
        <v>0.80607660000000003</v>
      </c>
      <c r="Z57" s="100">
        <v>53.157895000000003</v>
      </c>
      <c r="AA57" s="100" t="s">
        <v>24</v>
      </c>
      <c r="AB57" s="100">
        <v>0.71576569999999995</v>
      </c>
      <c r="AC57" s="100">
        <v>0.1102504</v>
      </c>
      <c r="AD57" s="100">
        <v>882.5</v>
      </c>
      <c r="AE57" s="100">
        <v>0.2242352</v>
      </c>
      <c r="AF57" s="100">
        <v>0.18163670000000001</v>
      </c>
      <c r="AH57" s="120">
        <v>1950</v>
      </c>
      <c r="AI57" s="100">
        <v>102</v>
      </c>
      <c r="AJ57" s="100">
        <v>1.247142</v>
      </c>
      <c r="AK57" s="100">
        <v>1.5637316999999999</v>
      </c>
      <c r="AL57" s="100" t="s">
        <v>24</v>
      </c>
      <c r="AM57" s="100">
        <v>1.6848369999999999</v>
      </c>
      <c r="AN57" s="100">
        <v>1.2450524000000001</v>
      </c>
      <c r="AO57" s="100">
        <v>1.1138013</v>
      </c>
      <c r="AP57" s="100">
        <v>52.647058999999999</v>
      </c>
      <c r="AQ57" s="100" t="s">
        <v>24</v>
      </c>
      <c r="AR57" s="100">
        <v>0.94208919999999996</v>
      </c>
      <c r="AS57" s="100">
        <v>0.1304565</v>
      </c>
      <c r="AT57" s="100">
        <v>2360</v>
      </c>
      <c r="AU57" s="100">
        <v>0.29622939999999998</v>
      </c>
      <c r="AV57" s="100">
        <v>0.19482840000000001</v>
      </c>
      <c r="AW57" s="100">
        <v>1.6292179</v>
      </c>
      <c r="AY57" s="120">
        <v>1950</v>
      </c>
    </row>
    <row r="58" spans="2:51">
      <c r="B58" s="120">
        <v>1951</v>
      </c>
      <c r="C58" s="100">
        <v>61</v>
      </c>
      <c r="D58" s="100">
        <v>1.4340457</v>
      </c>
      <c r="E58" s="100">
        <v>1.8550838000000001</v>
      </c>
      <c r="F58" s="100" t="s">
        <v>24</v>
      </c>
      <c r="G58" s="100">
        <v>2.0401311</v>
      </c>
      <c r="H58" s="100">
        <v>1.4859222000000001</v>
      </c>
      <c r="I58" s="100">
        <v>1.3232096</v>
      </c>
      <c r="J58" s="100">
        <v>52.745902000000001</v>
      </c>
      <c r="K58" s="100" t="s">
        <v>24</v>
      </c>
      <c r="L58" s="100">
        <v>1.0694250000000001</v>
      </c>
      <c r="M58" s="100">
        <v>0.13274430000000001</v>
      </c>
      <c r="N58" s="100">
        <v>1402.5</v>
      </c>
      <c r="O58" s="100">
        <v>0.33705839999999998</v>
      </c>
      <c r="P58" s="100">
        <v>0.18223929999999999</v>
      </c>
      <c r="R58" s="120">
        <v>1951</v>
      </c>
      <c r="S58" s="100">
        <v>49</v>
      </c>
      <c r="T58" s="100">
        <v>1.1756238000000001</v>
      </c>
      <c r="U58" s="100">
        <v>1.3538654000000001</v>
      </c>
      <c r="V58" s="100" t="s">
        <v>24</v>
      </c>
      <c r="W58" s="100">
        <v>1.4741534000000001</v>
      </c>
      <c r="X58" s="100">
        <v>1.1076784</v>
      </c>
      <c r="Y58" s="100">
        <v>0.99361299999999997</v>
      </c>
      <c r="Z58" s="100">
        <v>55.051020000000001</v>
      </c>
      <c r="AA58" s="100" t="s">
        <v>24</v>
      </c>
      <c r="AB58" s="100">
        <v>0.92645109999999997</v>
      </c>
      <c r="AC58" s="100">
        <v>0.13673779999999999</v>
      </c>
      <c r="AD58" s="100">
        <v>1005</v>
      </c>
      <c r="AE58" s="100">
        <v>0.24849170000000001</v>
      </c>
      <c r="AF58" s="100">
        <v>0.1983569</v>
      </c>
      <c r="AH58" s="120">
        <v>1951</v>
      </c>
      <c r="AI58" s="100">
        <v>110</v>
      </c>
      <c r="AJ58" s="100">
        <v>1.3061495999999999</v>
      </c>
      <c r="AK58" s="100">
        <v>1.5889936</v>
      </c>
      <c r="AL58" s="100" t="s">
        <v>24</v>
      </c>
      <c r="AM58" s="100">
        <v>1.7361686000000001</v>
      </c>
      <c r="AN58" s="100">
        <v>1.2901269</v>
      </c>
      <c r="AO58" s="100">
        <v>1.1541587</v>
      </c>
      <c r="AP58" s="100">
        <v>53.772727000000003</v>
      </c>
      <c r="AQ58" s="100" t="s">
        <v>24</v>
      </c>
      <c r="AR58" s="100">
        <v>1.0006368000000001</v>
      </c>
      <c r="AS58" s="100">
        <v>0.13449410000000001</v>
      </c>
      <c r="AT58" s="100">
        <v>2407.5</v>
      </c>
      <c r="AU58" s="100">
        <v>0.29340430000000001</v>
      </c>
      <c r="AV58" s="100">
        <v>0.1886379</v>
      </c>
      <c r="AW58" s="100">
        <v>1.3702129000000001</v>
      </c>
      <c r="AY58" s="120">
        <v>1951</v>
      </c>
    </row>
    <row r="59" spans="2:51">
      <c r="B59" s="120">
        <v>1952</v>
      </c>
      <c r="C59" s="100">
        <v>69</v>
      </c>
      <c r="D59" s="100">
        <v>1.5780084999999999</v>
      </c>
      <c r="E59" s="100">
        <v>1.9658887</v>
      </c>
      <c r="F59" s="100" t="s">
        <v>24</v>
      </c>
      <c r="G59" s="100">
        <v>2.1195978000000002</v>
      </c>
      <c r="H59" s="100">
        <v>1.6278874000000001</v>
      </c>
      <c r="I59" s="100">
        <v>1.463325</v>
      </c>
      <c r="J59" s="100">
        <v>49.601449000000002</v>
      </c>
      <c r="K59" s="100" t="s">
        <v>24</v>
      </c>
      <c r="L59" s="100">
        <v>1.1511511999999999</v>
      </c>
      <c r="M59" s="100">
        <v>0.15048739999999999</v>
      </c>
      <c r="N59" s="100">
        <v>1795</v>
      </c>
      <c r="O59" s="100">
        <v>0.41947089999999998</v>
      </c>
      <c r="P59" s="100">
        <v>0.23535429999999999</v>
      </c>
      <c r="R59" s="120">
        <v>1952</v>
      </c>
      <c r="S59" s="100">
        <v>60</v>
      </c>
      <c r="T59" s="100">
        <v>1.4071625000000001</v>
      </c>
      <c r="U59" s="100">
        <v>1.6192651</v>
      </c>
      <c r="V59" s="100" t="s">
        <v>24</v>
      </c>
      <c r="W59" s="100">
        <v>1.6932309000000001</v>
      </c>
      <c r="X59" s="100">
        <v>1.3925367</v>
      </c>
      <c r="Y59" s="100">
        <v>1.2576512</v>
      </c>
      <c r="Z59" s="100">
        <v>48.25</v>
      </c>
      <c r="AA59" s="100" t="s">
        <v>24</v>
      </c>
      <c r="AB59" s="100">
        <v>1.0887316</v>
      </c>
      <c r="AC59" s="100">
        <v>0.1678509</v>
      </c>
      <c r="AD59" s="100">
        <v>1635</v>
      </c>
      <c r="AE59" s="100">
        <v>0.39515660000000002</v>
      </c>
      <c r="AF59" s="100">
        <v>0.33031640000000001</v>
      </c>
      <c r="AH59" s="120">
        <v>1952</v>
      </c>
      <c r="AI59" s="100">
        <v>129</v>
      </c>
      <c r="AJ59" s="100">
        <v>1.4936605999999999</v>
      </c>
      <c r="AK59" s="100">
        <v>1.7724902</v>
      </c>
      <c r="AL59" s="100" t="s">
        <v>24</v>
      </c>
      <c r="AM59" s="100">
        <v>1.8806092999999999</v>
      </c>
      <c r="AN59" s="100">
        <v>1.4986356999999999</v>
      </c>
      <c r="AO59" s="100">
        <v>1.3508966</v>
      </c>
      <c r="AP59" s="100">
        <v>48.972867999999998</v>
      </c>
      <c r="AQ59" s="100" t="s">
        <v>24</v>
      </c>
      <c r="AR59" s="100">
        <v>1.1212515999999999</v>
      </c>
      <c r="AS59" s="100">
        <v>0.15809400000000001</v>
      </c>
      <c r="AT59" s="100">
        <v>3430</v>
      </c>
      <c r="AU59" s="100">
        <v>0.4075183</v>
      </c>
      <c r="AV59" s="100">
        <v>0.27272869999999999</v>
      </c>
      <c r="AW59" s="100">
        <v>1.2140622999999999</v>
      </c>
      <c r="AY59" s="120">
        <v>1952</v>
      </c>
    </row>
    <row r="60" spans="2:51">
      <c r="B60" s="120">
        <v>1953</v>
      </c>
      <c r="C60" s="100">
        <v>74</v>
      </c>
      <c r="D60" s="100">
        <v>1.6582261</v>
      </c>
      <c r="E60" s="100">
        <v>2.1757355</v>
      </c>
      <c r="F60" s="100" t="s">
        <v>24</v>
      </c>
      <c r="G60" s="100">
        <v>2.3725410999999998</v>
      </c>
      <c r="H60" s="100">
        <v>1.7304143000000001</v>
      </c>
      <c r="I60" s="100">
        <v>1.5498186</v>
      </c>
      <c r="J60" s="100">
        <v>51.959459000000003</v>
      </c>
      <c r="K60" s="100" t="s">
        <v>24</v>
      </c>
      <c r="L60" s="100">
        <v>1.2044271</v>
      </c>
      <c r="M60" s="100">
        <v>0.16509750000000001</v>
      </c>
      <c r="N60" s="100">
        <v>1760</v>
      </c>
      <c r="O60" s="100">
        <v>0.40297650000000002</v>
      </c>
      <c r="P60" s="100">
        <v>0.23781450000000001</v>
      </c>
      <c r="R60" s="120">
        <v>1953</v>
      </c>
      <c r="S60" s="100">
        <v>56</v>
      </c>
      <c r="T60" s="100">
        <v>1.2865578</v>
      </c>
      <c r="U60" s="100">
        <v>1.4949669000000001</v>
      </c>
      <c r="V60" s="100" t="s">
        <v>24</v>
      </c>
      <c r="W60" s="100">
        <v>1.5720284</v>
      </c>
      <c r="X60" s="100">
        <v>1.2502605</v>
      </c>
      <c r="Y60" s="100">
        <v>1.1165449000000001</v>
      </c>
      <c r="Z60" s="100">
        <v>50.178570999999998</v>
      </c>
      <c r="AA60" s="100" t="s">
        <v>24</v>
      </c>
      <c r="AB60" s="100">
        <v>0.97594979999999998</v>
      </c>
      <c r="AC60" s="100">
        <v>0.15834419999999999</v>
      </c>
      <c r="AD60" s="100">
        <v>1425</v>
      </c>
      <c r="AE60" s="100">
        <v>0.33752579999999999</v>
      </c>
      <c r="AF60" s="100">
        <v>0.29480830000000002</v>
      </c>
      <c r="AH60" s="120">
        <v>1953</v>
      </c>
      <c r="AI60" s="100">
        <v>130</v>
      </c>
      <c r="AJ60" s="100">
        <v>1.4747087000000001</v>
      </c>
      <c r="AK60" s="100">
        <v>1.8065876999999999</v>
      </c>
      <c r="AL60" s="100" t="s">
        <v>24</v>
      </c>
      <c r="AM60" s="100">
        <v>1.9339945999999999</v>
      </c>
      <c r="AN60" s="100">
        <v>1.4753236999999999</v>
      </c>
      <c r="AO60" s="100">
        <v>1.320767</v>
      </c>
      <c r="AP60" s="100">
        <v>51.192307999999997</v>
      </c>
      <c r="AQ60" s="100" t="s">
        <v>24</v>
      </c>
      <c r="AR60" s="100">
        <v>1.0940919</v>
      </c>
      <c r="AS60" s="100">
        <v>0.16211900000000001</v>
      </c>
      <c r="AT60" s="100">
        <v>3185</v>
      </c>
      <c r="AU60" s="100">
        <v>0.37080590000000002</v>
      </c>
      <c r="AV60" s="100">
        <v>0.26033210000000001</v>
      </c>
      <c r="AW60" s="100">
        <v>1.4553737</v>
      </c>
      <c r="AY60" s="120">
        <v>1953</v>
      </c>
    </row>
    <row r="61" spans="2:51">
      <c r="B61" s="120">
        <v>1954</v>
      </c>
      <c r="C61" s="100">
        <v>59</v>
      </c>
      <c r="D61" s="100">
        <v>1.2978156999999999</v>
      </c>
      <c r="E61" s="100">
        <v>1.6801048000000001</v>
      </c>
      <c r="F61" s="100" t="s">
        <v>24</v>
      </c>
      <c r="G61" s="100">
        <v>1.8212166999999999</v>
      </c>
      <c r="H61" s="100">
        <v>1.3619199</v>
      </c>
      <c r="I61" s="100">
        <v>1.2397917000000001</v>
      </c>
      <c r="J61" s="100">
        <v>49.025424000000001</v>
      </c>
      <c r="K61" s="100" t="s">
        <v>24</v>
      </c>
      <c r="L61" s="100">
        <v>0.94946889999999995</v>
      </c>
      <c r="M61" s="100">
        <v>0.12885750000000001</v>
      </c>
      <c r="N61" s="100">
        <v>1577.5</v>
      </c>
      <c r="O61" s="100">
        <v>0.35455809999999999</v>
      </c>
      <c r="P61" s="100">
        <v>0.21459010000000001</v>
      </c>
      <c r="R61" s="120">
        <v>1954</v>
      </c>
      <c r="S61" s="100">
        <v>63</v>
      </c>
      <c r="T61" s="100">
        <v>1.4187911</v>
      </c>
      <c r="U61" s="100">
        <v>1.6937047999999999</v>
      </c>
      <c r="V61" s="100" t="s">
        <v>24</v>
      </c>
      <c r="W61" s="100">
        <v>1.7718735999999999</v>
      </c>
      <c r="X61" s="100">
        <v>1.3858112</v>
      </c>
      <c r="Y61" s="100">
        <v>1.2362329999999999</v>
      </c>
      <c r="Z61" s="100">
        <v>52.182540000000003</v>
      </c>
      <c r="AA61" s="100" t="s">
        <v>24</v>
      </c>
      <c r="AB61" s="100">
        <v>1.0933704</v>
      </c>
      <c r="AC61" s="100">
        <v>0.1749125</v>
      </c>
      <c r="AD61" s="100">
        <v>1470</v>
      </c>
      <c r="AE61" s="100">
        <v>0.34148719999999999</v>
      </c>
      <c r="AF61" s="100">
        <v>0.3111276</v>
      </c>
      <c r="AH61" s="120">
        <v>1954</v>
      </c>
      <c r="AI61" s="100">
        <v>122</v>
      </c>
      <c r="AJ61" s="100">
        <v>1.3575919000000001</v>
      </c>
      <c r="AK61" s="100">
        <v>1.6750537000000001</v>
      </c>
      <c r="AL61" s="100" t="s">
        <v>24</v>
      </c>
      <c r="AM61" s="100">
        <v>1.7784135999999999</v>
      </c>
      <c r="AN61" s="100">
        <v>1.3699466</v>
      </c>
      <c r="AO61" s="100">
        <v>1.2358982999999999</v>
      </c>
      <c r="AP61" s="100">
        <v>50.655737999999999</v>
      </c>
      <c r="AQ61" s="100" t="s">
        <v>24</v>
      </c>
      <c r="AR61" s="100">
        <v>1.0187040999999999</v>
      </c>
      <c r="AS61" s="100">
        <v>0.14913509999999999</v>
      </c>
      <c r="AT61" s="100">
        <v>3047.5</v>
      </c>
      <c r="AU61" s="100">
        <v>0.34813050000000001</v>
      </c>
      <c r="AV61" s="100">
        <v>0.25236059999999999</v>
      </c>
      <c r="AW61" s="100">
        <v>0.99197029999999997</v>
      </c>
      <c r="AY61" s="120">
        <v>1954</v>
      </c>
    </row>
    <row r="62" spans="2:51">
      <c r="B62" s="120">
        <v>1955</v>
      </c>
      <c r="C62" s="100">
        <v>86</v>
      </c>
      <c r="D62" s="100">
        <v>1.8469599999999999</v>
      </c>
      <c r="E62" s="100">
        <v>2.4554494</v>
      </c>
      <c r="F62" s="100" t="s">
        <v>24</v>
      </c>
      <c r="G62" s="100">
        <v>2.7029613000000001</v>
      </c>
      <c r="H62" s="100">
        <v>1.9702951</v>
      </c>
      <c r="I62" s="100">
        <v>1.7818352</v>
      </c>
      <c r="J62" s="100">
        <v>50.639535000000002</v>
      </c>
      <c r="K62" s="100" t="s">
        <v>24</v>
      </c>
      <c r="L62" s="100">
        <v>1.3427009999999999</v>
      </c>
      <c r="M62" s="100">
        <v>0.18619550000000001</v>
      </c>
      <c r="N62" s="100">
        <v>2162.5</v>
      </c>
      <c r="O62" s="100">
        <v>0.47455510000000001</v>
      </c>
      <c r="P62" s="100">
        <v>0.29357559999999999</v>
      </c>
      <c r="R62" s="120">
        <v>1955</v>
      </c>
      <c r="S62" s="100">
        <v>78</v>
      </c>
      <c r="T62" s="100">
        <v>1.7167760000000001</v>
      </c>
      <c r="U62" s="100">
        <v>2.1097689000000002</v>
      </c>
      <c r="V62" s="100" t="s">
        <v>24</v>
      </c>
      <c r="W62" s="100">
        <v>2.2780366000000001</v>
      </c>
      <c r="X62" s="100">
        <v>1.6947931000000001</v>
      </c>
      <c r="Y62" s="100">
        <v>1.5100254</v>
      </c>
      <c r="Z62" s="100">
        <v>53.076923000000001</v>
      </c>
      <c r="AA62" s="100" t="s">
        <v>24</v>
      </c>
      <c r="AB62" s="100">
        <v>1.3501818000000001</v>
      </c>
      <c r="AC62" s="100">
        <v>0.21758540000000001</v>
      </c>
      <c r="AD62" s="100">
        <v>1787.5</v>
      </c>
      <c r="AE62" s="100">
        <v>0.40605619999999998</v>
      </c>
      <c r="AF62" s="100">
        <v>0.38726100000000002</v>
      </c>
      <c r="AH62" s="120">
        <v>1955</v>
      </c>
      <c r="AI62" s="100">
        <v>164</v>
      </c>
      <c r="AJ62" s="100">
        <v>1.7826668000000001</v>
      </c>
      <c r="AK62" s="100">
        <v>2.2682136000000002</v>
      </c>
      <c r="AL62" s="100" t="s">
        <v>24</v>
      </c>
      <c r="AM62" s="100">
        <v>2.4699694999999999</v>
      </c>
      <c r="AN62" s="100">
        <v>1.8262670000000001</v>
      </c>
      <c r="AO62" s="100">
        <v>1.6404308999999999</v>
      </c>
      <c r="AP62" s="100">
        <v>51.798780000000001</v>
      </c>
      <c r="AQ62" s="100" t="s">
        <v>24</v>
      </c>
      <c r="AR62" s="100">
        <v>1.3462486</v>
      </c>
      <c r="AS62" s="100">
        <v>0.19991220000000001</v>
      </c>
      <c r="AT62" s="100">
        <v>3950</v>
      </c>
      <c r="AU62" s="100">
        <v>0.44089739999999999</v>
      </c>
      <c r="AV62" s="100">
        <v>0.32966600000000001</v>
      </c>
      <c r="AW62" s="100">
        <v>1.1638474999999999</v>
      </c>
      <c r="AY62" s="120">
        <v>1955</v>
      </c>
    </row>
    <row r="63" spans="2:51">
      <c r="B63" s="120">
        <v>1956</v>
      </c>
      <c r="C63" s="100">
        <v>99</v>
      </c>
      <c r="D63" s="100">
        <v>2.0728643</v>
      </c>
      <c r="E63" s="100">
        <v>2.6609199000000001</v>
      </c>
      <c r="F63" s="100" t="s">
        <v>24</v>
      </c>
      <c r="G63" s="100">
        <v>2.8312776999999998</v>
      </c>
      <c r="H63" s="100">
        <v>2.1610157000000001</v>
      </c>
      <c r="I63" s="100">
        <v>1.9562805999999999</v>
      </c>
      <c r="J63" s="100">
        <v>50.681818</v>
      </c>
      <c r="K63" s="100" t="s">
        <v>24</v>
      </c>
      <c r="L63" s="100">
        <v>1.5084565000000001</v>
      </c>
      <c r="M63" s="100">
        <v>0.20542830000000001</v>
      </c>
      <c r="N63" s="100">
        <v>2455</v>
      </c>
      <c r="O63" s="100">
        <v>0.52527979999999996</v>
      </c>
      <c r="P63" s="100">
        <v>0.3327077</v>
      </c>
      <c r="R63" s="120">
        <v>1956</v>
      </c>
      <c r="S63" s="100">
        <v>67</v>
      </c>
      <c r="T63" s="100">
        <v>1.4410152000000001</v>
      </c>
      <c r="U63" s="100">
        <v>1.7400111</v>
      </c>
      <c r="V63" s="100" t="s">
        <v>24</v>
      </c>
      <c r="W63" s="100">
        <v>1.9009887000000001</v>
      </c>
      <c r="X63" s="100">
        <v>1.3987301999999999</v>
      </c>
      <c r="Y63" s="100">
        <v>1.2726234999999999</v>
      </c>
      <c r="Z63" s="100">
        <v>55.335821000000003</v>
      </c>
      <c r="AA63" s="100" t="s">
        <v>24</v>
      </c>
      <c r="AB63" s="100">
        <v>1.1159227</v>
      </c>
      <c r="AC63" s="100">
        <v>0.1767997</v>
      </c>
      <c r="AD63" s="100">
        <v>1370</v>
      </c>
      <c r="AE63" s="100">
        <v>0.30427539999999997</v>
      </c>
      <c r="AF63" s="100">
        <v>0.29231499999999999</v>
      </c>
      <c r="AH63" s="120">
        <v>1956</v>
      </c>
      <c r="AI63" s="100">
        <v>166</v>
      </c>
      <c r="AJ63" s="100">
        <v>1.7611798000000001</v>
      </c>
      <c r="AK63" s="100">
        <v>2.1941310000000001</v>
      </c>
      <c r="AL63" s="100" t="s">
        <v>24</v>
      </c>
      <c r="AM63" s="100">
        <v>2.3561027999999999</v>
      </c>
      <c r="AN63" s="100">
        <v>1.7802726</v>
      </c>
      <c r="AO63" s="100">
        <v>1.6169315</v>
      </c>
      <c r="AP63" s="100">
        <v>52.560240999999998</v>
      </c>
      <c r="AQ63" s="100" t="s">
        <v>24</v>
      </c>
      <c r="AR63" s="100">
        <v>1.3209199</v>
      </c>
      <c r="AS63" s="100">
        <v>0.19282589999999999</v>
      </c>
      <c r="AT63" s="100">
        <v>3825</v>
      </c>
      <c r="AU63" s="100">
        <v>0.41683920000000002</v>
      </c>
      <c r="AV63" s="100">
        <v>0.31701760000000001</v>
      </c>
      <c r="AW63" s="100">
        <v>1.5292545</v>
      </c>
      <c r="AY63" s="120">
        <v>1956</v>
      </c>
    </row>
    <row r="64" spans="2:51">
      <c r="B64" s="120">
        <v>1957</v>
      </c>
      <c r="C64" s="100">
        <v>121</v>
      </c>
      <c r="D64" s="100">
        <v>2.4783401</v>
      </c>
      <c r="E64" s="100">
        <v>2.9074420000000001</v>
      </c>
      <c r="F64" s="100" t="s">
        <v>24</v>
      </c>
      <c r="G64" s="100">
        <v>3.0557452999999999</v>
      </c>
      <c r="H64" s="100">
        <v>2.5114652999999998</v>
      </c>
      <c r="I64" s="100">
        <v>2.3402143999999998</v>
      </c>
      <c r="J64" s="100">
        <v>49.690083000000001</v>
      </c>
      <c r="K64" s="100" t="s">
        <v>24</v>
      </c>
      <c r="L64" s="100">
        <v>1.7462837</v>
      </c>
      <c r="M64" s="100">
        <v>0.25388699999999997</v>
      </c>
      <c r="N64" s="100">
        <v>3075</v>
      </c>
      <c r="O64" s="100">
        <v>0.64360170000000005</v>
      </c>
      <c r="P64" s="100">
        <v>0.40459729999999999</v>
      </c>
      <c r="R64" s="120">
        <v>1957</v>
      </c>
      <c r="S64" s="100">
        <v>91</v>
      </c>
      <c r="T64" s="100">
        <v>1.9126084999999999</v>
      </c>
      <c r="U64" s="100">
        <v>2.3036979</v>
      </c>
      <c r="V64" s="100" t="s">
        <v>24</v>
      </c>
      <c r="W64" s="100">
        <v>2.4736495000000001</v>
      </c>
      <c r="X64" s="100">
        <v>1.881289</v>
      </c>
      <c r="Y64" s="100">
        <v>1.6924602</v>
      </c>
      <c r="Z64" s="100">
        <v>52.335165000000003</v>
      </c>
      <c r="AA64" s="100" t="s">
        <v>24</v>
      </c>
      <c r="AB64" s="100">
        <v>1.5116278999999999</v>
      </c>
      <c r="AC64" s="100">
        <v>0.2440071</v>
      </c>
      <c r="AD64" s="100">
        <v>2137.5</v>
      </c>
      <c r="AE64" s="100">
        <v>0.46401819999999999</v>
      </c>
      <c r="AF64" s="100">
        <v>0.45412780000000003</v>
      </c>
      <c r="AH64" s="120">
        <v>1957</v>
      </c>
      <c r="AI64" s="100">
        <v>212</v>
      </c>
      <c r="AJ64" s="100">
        <v>2.1991244999999999</v>
      </c>
      <c r="AK64" s="100">
        <v>2.6387871000000001</v>
      </c>
      <c r="AL64" s="100" t="s">
        <v>24</v>
      </c>
      <c r="AM64" s="100">
        <v>2.8046460999999998</v>
      </c>
      <c r="AN64" s="100">
        <v>2.2138743000000001</v>
      </c>
      <c r="AO64" s="100">
        <v>2.0285867999999998</v>
      </c>
      <c r="AP64" s="100">
        <v>50.825471999999998</v>
      </c>
      <c r="AQ64" s="100" t="s">
        <v>24</v>
      </c>
      <c r="AR64" s="100">
        <v>1.6371921</v>
      </c>
      <c r="AS64" s="100">
        <v>0.24954979999999999</v>
      </c>
      <c r="AT64" s="100">
        <v>5212.5</v>
      </c>
      <c r="AU64" s="100">
        <v>0.55544899999999997</v>
      </c>
      <c r="AV64" s="100">
        <v>0.42354029999999998</v>
      </c>
      <c r="AW64" s="100">
        <v>1.2620761</v>
      </c>
      <c r="AY64" s="120">
        <v>1957</v>
      </c>
    </row>
    <row r="65" spans="2:51">
      <c r="B65" s="121">
        <v>1958</v>
      </c>
      <c r="C65" s="100">
        <v>115</v>
      </c>
      <c r="D65" s="100">
        <v>2.3108146000000001</v>
      </c>
      <c r="E65" s="100">
        <v>3.1542842000000002</v>
      </c>
      <c r="F65" s="100" t="s">
        <v>24</v>
      </c>
      <c r="G65" s="100">
        <v>3.4487367</v>
      </c>
      <c r="H65" s="100">
        <v>2.4774128000000002</v>
      </c>
      <c r="I65" s="100">
        <v>2.2183910999999998</v>
      </c>
      <c r="J65" s="100">
        <v>51.717390999999999</v>
      </c>
      <c r="K65" s="100" t="s">
        <v>24</v>
      </c>
      <c r="L65" s="100">
        <v>1.653249</v>
      </c>
      <c r="M65" s="100">
        <v>0.24442079999999999</v>
      </c>
      <c r="N65" s="100">
        <v>2775</v>
      </c>
      <c r="O65" s="100">
        <v>0.56983859999999997</v>
      </c>
      <c r="P65" s="100">
        <v>0.37513429999999998</v>
      </c>
      <c r="R65" s="121">
        <v>1958</v>
      </c>
      <c r="S65" s="100">
        <v>83</v>
      </c>
      <c r="T65" s="100">
        <v>1.7057831999999999</v>
      </c>
      <c r="U65" s="100">
        <v>2.0463349000000002</v>
      </c>
      <c r="V65" s="100" t="s">
        <v>24</v>
      </c>
      <c r="W65" s="100">
        <v>2.1581847999999999</v>
      </c>
      <c r="X65" s="100">
        <v>1.6759743</v>
      </c>
      <c r="Y65" s="100">
        <v>1.5226275</v>
      </c>
      <c r="Z65" s="100">
        <v>52.319277</v>
      </c>
      <c r="AA65" s="100" t="s">
        <v>24</v>
      </c>
      <c r="AB65" s="100">
        <v>1.3947236000000001</v>
      </c>
      <c r="AC65" s="100">
        <v>0.22632450000000001</v>
      </c>
      <c r="AD65" s="100">
        <v>1930</v>
      </c>
      <c r="AE65" s="100">
        <v>0.40985349999999998</v>
      </c>
      <c r="AF65" s="100">
        <v>0.42256450000000001</v>
      </c>
      <c r="AH65" s="121">
        <v>1958</v>
      </c>
      <c r="AI65" s="100">
        <v>198</v>
      </c>
      <c r="AJ65" s="100">
        <v>2.0117045</v>
      </c>
      <c r="AK65" s="100">
        <v>2.5364775000000002</v>
      </c>
      <c r="AL65" s="100" t="s">
        <v>24</v>
      </c>
      <c r="AM65" s="100">
        <v>2.7187662000000001</v>
      </c>
      <c r="AN65" s="100">
        <v>2.0448770000000001</v>
      </c>
      <c r="AO65" s="100">
        <v>1.8472194</v>
      </c>
      <c r="AP65" s="100">
        <v>51.969696999999996</v>
      </c>
      <c r="AQ65" s="100" t="s">
        <v>24</v>
      </c>
      <c r="AR65" s="100">
        <v>1.5340513</v>
      </c>
      <c r="AS65" s="100">
        <v>0.23649419999999999</v>
      </c>
      <c r="AT65" s="100">
        <v>4705</v>
      </c>
      <c r="AU65" s="100">
        <v>0.49118889999999998</v>
      </c>
      <c r="AV65" s="100">
        <v>0.39324009999999998</v>
      </c>
      <c r="AW65" s="100">
        <v>1.5414311000000001</v>
      </c>
      <c r="AY65" s="121">
        <v>1958</v>
      </c>
    </row>
    <row r="66" spans="2:51">
      <c r="B66" s="121">
        <v>1959</v>
      </c>
      <c r="C66" s="100">
        <v>138</v>
      </c>
      <c r="D66" s="100">
        <v>2.7164285000000001</v>
      </c>
      <c r="E66" s="100">
        <v>3.4755438000000001</v>
      </c>
      <c r="F66" s="100" t="s">
        <v>24</v>
      </c>
      <c r="G66" s="100">
        <v>3.7022700999999998</v>
      </c>
      <c r="H66" s="100">
        <v>2.8291921000000002</v>
      </c>
      <c r="I66" s="100">
        <v>2.5510559000000002</v>
      </c>
      <c r="J66" s="100">
        <v>51.594203</v>
      </c>
      <c r="K66" s="100" t="s">
        <v>24</v>
      </c>
      <c r="L66" s="100">
        <v>1.9092418</v>
      </c>
      <c r="M66" s="100">
        <v>0.27439210000000003</v>
      </c>
      <c r="N66" s="100">
        <v>3292.5</v>
      </c>
      <c r="O66" s="100">
        <v>0.66239490000000001</v>
      </c>
      <c r="P66" s="100">
        <v>0.42268440000000002</v>
      </c>
      <c r="R66" s="121">
        <v>1959</v>
      </c>
      <c r="S66" s="100">
        <v>102</v>
      </c>
      <c r="T66" s="100">
        <v>2.0497567999999999</v>
      </c>
      <c r="U66" s="100">
        <v>2.4254129999999998</v>
      </c>
      <c r="V66" s="100" t="s">
        <v>24</v>
      </c>
      <c r="W66" s="100">
        <v>2.5870517</v>
      </c>
      <c r="X66" s="100">
        <v>2.0252669999999999</v>
      </c>
      <c r="Y66" s="100">
        <v>1.8294121000000001</v>
      </c>
      <c r="Z66" s="100">
        <v>52.205882000000003</v>
      </c>
      <c r="AA66" s="100" t="s">
        <v>24</v>
      </c>
      <c r="AB66" s="100">
        <v>1.6346153999999999</v>
      </c>
      <c r="AC66" s="100">
        <v>0.2620828</v>
      </c>
      <c r="AD66" s="100">
        <v>2385</v>
      </c>
      <c r="AE66" s="100">
        <v>0.49541970000000002</v>
      </c>
      <c r="AF66" s="100">
        <v>0.50132160000000003</v>
      </c>
      <c r="AH66" s="121">
        <v>1959</v>
      </c>
      <c r="AI66" s="100">
        <v>240</v>
      </c>
      <c r="AJ66" s="100">
        <v>2.3865398999999998</v>
      </c>
      <c r="AK66" s="100">
        <v>2.9201176000000002</v>
      </c>
      <c r="AL66" s="100" t="s">
        <v>24</v>
      </c>
      <c r="AM66" s="100">
        <v>3.1061131999999998</v>
      </c>
      <c r="AN66" s="100">
        <v>2.4100130000000002</v>
      </c>
      <c r="AO66" s="100">
        <v>2.1763233999999998</v>
      </c>
      <c r="AP66" s="100">
        <v>51.854166999999997</v>
      </c>
      <c r="AQ66" s="100" t="s">
        <v>24</v>
      </c>
      <c r="AR66" s="100">
        <v>1.7820018</v>
      </c>
      <c r="AS66" s="100">
        <v>0.26902209999999999</v>
      </c>
      <c r="AT66" s="100">
        <v>5677.5</v>
      </c>
      <c r="AU66" s="100">
        <v>0.58024260000000005</v>
      </c>
      <c r="AV66" s="100">
        <v>0.4525013</v>
      </c>
      <c r="AW66" s="100">
        <v>1.4329699</v>
      </c>
      <c r="AY66" s="121">
        <v>1959</v>
      </c>
    </row>
    <row r="67" spans="2:51">
      <c r="B67" s="121">
        <v>1960</v>
      </c>
      <c r="C67" s="100">
        <v>119</v>
      </c>
      <c r="D67" s="100">
        <v>2.2918552000000001</v>
      </c>
      <c r="E67" s="100">
        <v>2.973052</v>
      </c>
      <c r="F67" s="100" t="s">
        <v>24</v>
      </c>
      <c r="G67" s="100">
        <v>3.1727604999999999</v>
      </c>
      <c r="H67" s="100">
        <v>2.4078485999999999</v>
      </c>
      <c r="I67" s="100">
        <v>2.170836</v>
      </c>
      <c r="J67" s="100">
        <v>50.945377999999998</v>
      </c>
      <c r="K67" s="100" t="s">
        <v>24</v>
      </c>
      <c r="L67" s="100">
        <v>1.6303603</v>
      </c>
      <c r="M67" s="100">
        <v>0.2397792</v>
      </c>
      <c r="N67" s="100">
        <v>2927.5</v>
      </c>
      <c r="O67" s="100">
        <v>0.57642700000000002</v>
      </c>
      <c r="P67" s="100">
        <v>0.38616149999999999</v>
      </c>
      <c r="R67" s="121">
        <v>1960</v>
      </c>
      <c r="S67" s="100">
        <v>97</v>
      </c>
      <c r="T67" s="100">
        <v>1.9084345</v>
      </c>
      <c r="U67" s="100">
        <v>2.2428837000000001</v>
      </c>
      <c r="V67" s="100" t="s">
        <v>24</v>
      </c>
      <c r="W67" s="100">
        <v>2.3792966999999998</v>
      </c>
      <c r="X67" s="100">
        <v>1.8472864</v>
      </c>
      <c r="Y67" s="100">
        <v>1.6704954000000001</v>
      </c>
      <c r="Z67" s="100">
        <v>53.634020999999997</v>
      </c>
      <c r="AA67" s="100" t="s">
        <v>24</v>
      </c>
      <c r="AB67" s="100">
        <v>1.5557338000000001</v>
      </c>
      <c r="AC67" s="100">
        <v>0.24977469999999999</v>
      </c>
      <c r="AD67" s="100">
        <v>2125</v>
      </c>
      <c r="AE67" s="100">
        <v>0.43251709999999999</v>
      </c>
      <c r="AF67" s="100">
        <v>0.44813259999999999</v>
      </c>
      <c r="AH67" s="121">
        <v>1960</v>
      </c>
      <c r="AI67" s="100">
        <v>216</v>
      </c>
      <c r="AJ67" s="100">
        <v>2.1021898000000001</v>
      </c>
      <c r="AK67" s="100">
        <v>2.5837075999999999</v>
      </c>
      <c r="AL67" s="100" t="s">
        <v>24</v>
      </c>
      <c r="AM67" s="100">
        <v>2.7438036000000001</v>
      </c>
      <c r="AN67" s="100">
        <v>2.1189874</v>
      </c>
      <c r="AO67" s="100">
        <v>1.9167335000000001</v>
      </c>
      <c r="AP67" s="100">
        <v>52.152777999999998</v>
      </c>
      <c r="AQ67" s="100" t="s">
        <v>24</v>
      </c>
      <c r="AR67" s="100">
        <v>1.5959805</v>
      </c>
      <c r="AS67" s="100">
        <v>0.2441671</v>
      </c>
      <c r="AT67" s="100">
        <v>5052.5</v>
      </c>
      <c r="AU67" s="100">
        <v>0.50566460000000002</v>
      </c>
      <c r="AV67" s="100">
        <v>0.41000819999999999</v>
      </c>
      <c r="AW67" s="100">
        <v>1.3255489</v>
      </c>
      <c r="AY67" s="121">
        <v>1960</v>
      </c>
    </row>
    <row r="68" spans="2:51">
      <c r="B68" s="121">
        <v>1961</v>
      </c>
      <c r="C68" s="100">
        <v>124</v>
      </c>
      <c r="D68" s="100">
        <v>2.3342054999999999</v>
      </c>
      <c r="E68" s="100">
        <v>2.9651635999999999</v>
      </c>
      <c r="F68" s="100" t="s">
        <v>24</v>
      </c>
      <c r="G68" s="100">
        <v>3.1367438000000001</v>
      </c>
      <c r="H68" s="100">
        <v>2.4316890999999998</v>
      </c>
      <c r="I68" s="100">
        <v>2.2193258999999999</v>
      </c>
      <c r="J68" s="100">
        <v>52.338709999999999</v>
      </c>
      <c r="K68" s="100" t="s">
        <v>24</v>
      </c>
      <c r="L68" s="100">
        <v>1.6577539999999999</v>
      </c>
      <c r="M68" s="100">
        <v>0.246776</v>
      </c>
      <c r="N68" s="100">
        <v>2847.5</v>
      </c>
      <c r="O68" s="100">
        <v>0.54820760000000002</v>
      </c>
      <c r="P68" s="100">
        <v>0.36999379999999998</v>
      </c>
      <c r="R68" s="121">
        <v>1961</v>
      </c>
      <c r="S68" s="100">
        <v>100</v>
      </c>
      <c r="T68" s="100">
        <v>1.9245943999999999</v>
      </c>
      <c r="U68" s="100">
        <v>2.3925051000000002</v>
      </c>
      <c r="V68" s="100" t="s">
        <v>24</v>
      </c>
      <c r="W68" s="100">
        <v>2.5899982000000001</v>
      </c>
      <c r="X68" s="100">
        <v>1.9065711999999999</v>
      </c>
      <c r="Y68" s="100">
        <v>1.7264047</v>
      </c>
      <c r="Z68" s="100">
        <v>54.4</v>
      </c>
      <c r="AA68" s="100" t="s">
        <v>24</v>
      </c>
      <c r="AB68" s="100">
        <v>1.5542431000000001</v>
      </c>
      <c r="AC68" s="100">
        <v>0.25831120000000002</v>
      </c>
      <c r="AD68" s="100">
        <v>2170</v>
      </c>
      <c r="AE68" s="100">
        <v>0.43237429999999999</v>
      </c>
      <c r="AF68" s="100">
        <v>0.4720393</v>
      </c>
      <c r="AH68" s="121">
        <v>1961</v>
      </c>
      <c r="AI68" s="100">
        <v>224</v>
      </c>
      <c r="AJ68" s="100">
        <v>2.1316685999999998</v>
      </c>
      <c r="AK68" s="100">
        <v>2.6850214999999999</v>
      </c>
      <c r="AL68" s="100" t="s">
        <v>24</v>
      </c>
      <c r="AM68" s="100">
        <v>2.8753467000000001</v>
      </c>
      <c r="AN68" s="100">
        <v>2.1689604999999998</v>
      </c>
      <c r="AO68" s="100">
        <v>1.9692141999999999</v>
      </c>
      <c r="AP68" s="100">
        <v>53.258929000000002</v>
      </c>
      <c r="AQ68" s="100" t="s">
        <v>24</v>
      </c>
      <c r="AR68" s="100">
        <v>1.6098893000000001</v>
      </c>
      <c r="AS68" s="100">
        <v>0.25179570000000001</v>
      </c>
      <c r="AT68" s="100">
        <v>5017.5</v>
      </c>
      <c r="AU68" s="100">
        <v>0.49128559999999999</v>
      </c>
      <c r="AV68" s="100">
        <v>0.40815410000000002</v>
      </c>
      <c r="AW68" s="100">
        <v>1.2393552000000001</v>
      </c>
      <c r="AY68" s="121">
        <v>1961</v>
      </c>
    </row>
    <row r="69" spans="2:51">
      <c r="B69" s="121">
        <v>1962</v>
      </c>
      <c r="C69" s="100">
        <v>137</v>
      </c>
      <c r="D69" s="100">
        <v>2.5374129999999999</v>
      </c>
      <c r="E69" s="100">
        <v>3.3408538999999999</v>
      </c>
      <c r="F69" s="100" t="s">
        <v>24</v>
      </c>
      <c r="G69" s="100">
        <v>3.6335894</v>
      </c>
      <c r="H69" s="100">
        <v>2.7115928</v>
      </c>
      <c r="I69" s="100">
        <v>2.4555783</v>
      </c>
      <c r="J69" s="100">
        <v>51.806569000000003</v>
      </c>
      <c r="K69" s="100" t="s">
        <v>24</v>
      </c>
      <c r="L69" s="100">
        <v>1.7647816999999999</v>
      </c>
      <c r="M69" s="100">
        <v>0.26156020000000002</v>
      </c>
      <c r="N69" s="100">
        <v>3265</v>
      </c>
      <c r="O69" s="100">
        <v>0.61867589999999995</v>
      </c>
      <c r="P69" s="100">
        <v>0.41246749999999999</v>
      </c>
      <c r="R69" s="121">
        <v>1962</v>
      </c>
      <c r="S69" s="100">
        <v>104</v>
      </c>
      <c r="T69" s="100">
        <v>1.9617830000000001</v>
      </c>
      <c r="U69" s="100">
        <v>2.4440827999999999</v>
      </c>
      <c r="V69" s="100" t="s">
        <v>24</v>
      </c>
      <c r="W69" s="100">
        <v>2.6653707999999998</v>
      </c>
      <c r="X69" s="100">
        <v>1.9443166999999999</v>
      </c>
      <c r="Y69" s="100">
        <v>1.7564200999999999</v>
      </c>
      <c r="Z69" s="100">
        <v>55.769230999999998</v>
      </c>
      <c r="AA69" s="100" t="s">
        <v>24</v>
      </c>
      <c r="AB69" s="100">
        <v>1.5943584</v>
      </c>
      <c r="AC69" s="100">
        <v>0.25499569999999999</v>
      </c>
      <c r="AD69" s="100">
        <v>2110</v>
      </c>
      <c r="AE69" s="100">
        <v>0.41240739999999998</v>
      </c>
      <c r="AF69" s="100">
        <v>0.44627040000000001</v>
      </c>
      <c r="AH69" s="121">
        <v>1962</v>
      </c>
      <c r="AI69" s="100">
        <v>241</v>
      </c>
      <c r="AJ69" s="100">
        <v>2.2522312000000002</v>
      </c>
      <c r="AK69" s="100">
        <v>2.8772120000000001</v>
      </c>
      <c r="AL69" s="100" t="s">
        <v>24</v>
      </c>
      <c r="AM69" s="100">
        <v>3.1284426000000001</v>
      </c>
      <c r="AN69" s="100">
        <v>2.3214798000000001</v>
      </c>
      <c r="AO69" s="100">
        <v>2.1026365999999999</v>
      </c>
      <c r="AP69" s="100">
        <v>53.516598000000002</v>
      </c>
      <c r="AQ69" s="100" t="s">
        <v>24</v>
      </c>
      <c r="AR69" s="100">
        <v>1.6869662999999999</v>
      </c>
      <c r="AS69" s="100">
        <v>0.25868639999999998</v>
      </c>
      <c r="AT69" s="100">
        <v>5375</v>
      </c>
      <c r="AU69" s="100">
        <v>0.51714020000000005</v>
      </c>
      <c r="AV69" s="100">
        <v>0.42510789999999998</v>
      </c>
      <c r="AW69" s="100">
        <v>1.3669152</v>
      </c>
      <c r="AY69" s="121">
        <v>1962</v>
      </c>
    </row>
    <row r="70" spans="2:51">
      <c r="B70" s="121">
        <v>1963</v>
      </c>
      <c r="C70" s="100">
        <v>160</v>
      </c>
      <c r="D70" s="100">
        <v>2.9091437999999998</v>
      </c>
      <c r="E70" s="100">
        <v>3.7288070000000002</v>
      </c>
      <c r="F70" s="100" t="s">
        <v>24</v>
      </c>
      <c r="G70" s="100">
        <v>4.0312235000000003</v>
      </c>
      <c r="H70" s="100">
        <v>3.0765267999999999</v>
      </c>
      <c r="I70" s="100">
        <v>2.8116864000000001</v>
      </c>
      <c r="J70" s="100">
        <v>52.5625</v>
      </c>
      <c r="K70" s="100" t="s">
        <v>24</v>
      </c>
      <c r="L70" s="100">
        <v>1.9814240999999999</v>
      </c>
      <c r="M70" s="100">
        <v>0.30068410000000001</v>
      </c>
      <c r="N70" s="100">
        <v>3657.5</v>
      </c>
      <c r="O70" s="100">
        <v>0.6805158</v>
      </c>
      <c r="P70" s="100">
        <v>0.46319159999999998</v>
      </c>
      <c r="R70" s="121">
        <v>1963</v>
      </c>
      <c r="S70" s="100">
        <v>133</v>
      </c>
      <c r="T70" s="100">
        <v>2.4597744000000001</v>
      </c>
      <c r="U70" s="100">
        <v>2.9609770000000002</v>
      </c>
      <c r="V70" s="100" t="s">
        <v>24</v>
      </c>
      <c r="W70" s="100">
        <v>3.1649566</v>
      </c>
      <c r="X70" s="100">
        <v>2.4343629999999998</v>
      </c>
      <c r="Y70" s="100">
        <v>2.2454456</v>
      </c>
      <c r="Z70" s="100">
        <v>53.214286000000001</v>
      </c>
      <c r="AA70" s="100" t="s">
        <v>24</v>
      </c>
      <c r="AB70" s="100">
        <v>1.920855</v>
      </c>
      <c r="AC70" s="100">
        <v>0.31908259999999999</v>
      </c>
      <c r="AD70" s="100">
        <v>2987.5</v>
      </c>
      <c r="AE70" s="100">
        <v>0.57305349999999999</v>
      </c>
      <c r="AF70" s="100">
        <v>0.62374399999999997</v>
      </c>
      <c r="AH70" s="121">
        <v>1963</v>
      </c>
      <c r="AI70" s="100">
        <v>293</v>
      </c>
      <c r="AJ70" s="100">
        <v>2.6863728</v>
      </c>
      <c r="AK70" s="100">
        <v>3.3290353000000001</v>
      </c>
      <c r="AL70" s="100" t="s">
        <v>24</v>
      </c>
      <c r="AM70" s="100">
        <v>3.5775085</v>
      </c>
      <c r="AN70" s="100">
        <v>2.7448652999999998</v>
      </c>
      <c r="AO70" s="100">
        <v>2.5206398000000001</v>
      </c>
      <c r="AP70" s="100">
        <v>52.858362</v>
      </c>
      <c r="AQ70" s="100" t="s">
        <v>24</v>
      </c>
      <c r="AR70" s="100">
        <v>1.9534636000000001</v>
      </c>
      <c r="AS70" s="100">
        <v>0.30876559999999997</v>
      </c>
      <c r="AT70" s="100">
        <v>6645</v>
      </c>
      <c r="AU70" s="100">
        <v>0.62760320000000003</v>
      </c>
      <c r="AV70" s="100">
        <v>0.52380890000000002</v>
      </c>
      <c r="AW70" s="100">
        <v>1.2593164999999999</v>
      </c>
      <c r="AY70" s="121">
        <v>1963</v>
      </c>
    </row>
    <row r="71" spans="2:51">
      <c r="B71" s="121">
        <v>1964</v>
      </c>
      <c r="C71" s="100">
        <v>154</v>
      </c>
      <c r="D71" s="100">
        <v>2.7474487999999999</v>
      </c>
      <c r="E71" s="100">
        <v>3.5384012999999999</v>
      </c>
      <c r="F71" s="100" t="s">
        <v>24</v>
      </c>
      <c r="G71" s="100">
        <v>3.7950800999999998</v>
      </c>
      <c r="H71" s="100">
        <v>2.8915353000000001</v>
      </c>
      <c r="I71" s="100">
        <v>2.6131636999999999</v>
      </c>
      <c r="J71" s="100">
        <v>52.454545000000003</v>
      </c>
      <c r="K71" s="100">
        <v>52</v>
      </c>
      <c r="L71" s="100">
        <v>1.8335516000000001</v>
      </c>
      <c r="M71" s="100">
        <v>0.27379720000000002</v>
      </c>
      <c r="N71" s="100">
        <v>3526</v>
      </c>
      <c r="O71" s="100">
        <v>0.64391240000000005</v>
      </c>
      <c r="P71" s="100">
        <v>0.42276710000000001</v>
      </c>
      <c r="R71" s="121">
        <v>1964</v>
      </c>
      <c r="S71" s="100">
        <v>108</v>
      </c>
      <c r="T71" s="100">
        <v>1.9577986000000001</v>
      </c>
      <c r="U71" s="100">
        <v>2.3626594999999999</v>
      </c>
      <c r="V71" s="100" t="s">
        <v>24</v>
      </c>
      <c r="W71" s="100">
        <v>2.5474872</v>
      </c>
      <c r="X71" s="100">
        <v>1.883121</v>
      </c>
      <c r="Y71" s="100">
        <v>1.6914549999999999</v>
      </c>
      <c r="Z71" s="100">
        <v>56.398147999999999</v>
      </c>
      <c r="AA71" s="100">
        <v>55.5</v>
      </c>
      <c r="AB71" s="100">
        <v>1.5474996000000001</v>
      </c>
      <c r="AC71" s="100">
        <v>0.24352850000000001</v>
      </c>
      <c r="AD71" s="100">
        <v>2107</v>
      </c>
      <c r="AE71" s="100">
        <v>0.39643270000000003</v>
      </c>
      <c r="AF71" s="100">
        <v>0.42181079999999999</v>
      </c>
      <c r="AH71" s="121">
        <v>1964</v>
      </c>
      <c r="AI71" s="100">
        <v>262</v>
      </c>
      <c r="AJ71" s="100">
        <v>2.3557760999999999</v>
      </c>
      <c r="AK71" s="100">
        <v>2.9382796999999998</v>
      </c>
      <c r="AL71" s="100" t="s">
        <v>24</v>
      </c>
      <c r="AM71" s="100">
        <v>3.1570102000000002</v>
      </c>
      <c r="AN71" s="100">
        <v>2.380776</v>
      </c>
      <c r="AO71" s="100">
        <v>2.1494401000000001</v>
      </c>
      <c r="AP71" s="100">
        <v>54.080153000000003</v>
      </c>
      <c r="AQ71" s="100">
        <v>53</v>
      </c>
      <c r="AR71" s="100">
        <v>1.7037325999999999</v>
      </c>
      <c r="AS71" s="100">
        <v>0.26045289999999999</v>
      </c>
      <c r="AT71" s="100">
        <v>5633</v>
      </c>
      <c r="AU71" s="100">
        <v>0.52201880000000001</v>
      </c>
      <c r="AV71" s="100">
        <v>0.42240889999999998</v>
      </c>
      <c r="AW71" s="100">
        <v>1.4976349</v>
      </c>
      <c r="AY71" s="121">
        <v>1964</v>
      </c>
    </row>
    <row r="72" spans="2:51">
      <c r="B72" s="121">
        <v>1965</v>
      </c>
      <c r="C72" s="100">
        <v>163</v>
      </c>
      <c r="D72" s="100">
        <v>2.8523930000000002</v>
      </c>
      <c r="E72" s="100">
        <v>3.5783529000000001</v>
      </c>
      <c r="F72" s="100" t="s">
        <v>24</v>
      </c>
      <c r="G72" s="100">
        <v>3.7541201000000002</v>
      </c>
      <c r="H72" s="100">
        <v>2.9724194000000002</v>
      </c>
      <c r="I72" s="100">
        <v>2.7041070999999999</v>
      </c>
      <c r="J72" s="100">
        <v>49.374232999999997</v>
      </c>
      <c r="K72" s="100">
        <v>48</v>
      </c>
      <c r="L72" s="100">
        <v>1.9292224</v>
      </c>
      <c r="M72" s="100">
        <v>0.29227180000000003</v>
      </c>
      <c r="N72" s="100">
        <v>4215</v>
      </c>
      <c r="O72" s="100">
        <v>0.75511919999999999</v>
      </c>
      <c r="P72" s="100">
        <v>0.50957549999999996</v>
      </c>
      <c r="R72" s="121">
        <v>1965</v>
      </c>
      <c r="S72" s="100">
        <v>125</v>
      </c>
      <c r="T72" s="100">
        <v>2.2216692999999998</v>
      </c>
      <c r="U72" s="100">
        <v>2.7747028999999999</v>
      </c>
      <c r="V72" s="100" t="s">
        <v>24</v>
      </c>
      <c r="W72" s="100">
        <v>3.0405820000000001</v>
      </c>
      <c r="X72" s="100">
        <v>2.1576998999999999</v>
      </c>
      <c r="Y72" s="100">
        <v>1.9148094</v>
      </c>
      <c r="Z72" s="100">
        <v>56.887999999999998</v>
      </c>
      <c r="AA72" s="100">
        <v>55</v>
      </c>
      <c r="AB72" s="100">
        <v>1.8115942</v>
      </c>
      <c r="AC72" s="100">
        <v>0.28444649999999999</v>
      </c>
      <c r="AD72" s="100">
        <v>2438</v>
      </c>
      <c r="AE72" s="100">
        <v>0.45003969999999999</v>
      </c>
      <c r="AF72" s="100">
        <v>0.49673899999999999</v>
      </c>
      <c r="AH72" s="121">
        <v>1965</v>
      </c>
      <c r="AI72" s="100">
        <v>288</v>
      </c>
      <c r="AJ72" s="100">
        <v>2.5394809999999999</v>
      </c>
      <c r="AK72" s="100">
        <v>3.2143894999999998</v>
      </c>
      <c r="AL72" s="100" t="s">
        <v>24</v>
      </c>
      <c r="AM72" s="100">
        <v>3.4475723999999999</v>
      </c>
      <c r="AN72" s="100">
        <v>2.5862666000000001</v>
      </c>
      <c r="AO72" s="100">
        <v>2.3244226000000001</v>
      </c>
      <c r="AP72" s="100">
        <v>52.635416999999997</v>
      </c>
      <c r="AQ72" s="100">
        <v>52</v>
      </c>
      <c r="AR72" s="100">
        <v>1.8763437000000001</v>
      </c>
      <c r="AS72" s="100">
        <v>0.2888231</v>
      </c>
      <c r="AT72" s="100">
        <v>6653</v>
      </c>
      <c r="AU72" s="100">
        <v>0.60486220000000002</v>
      </c>
      <c r="AV72" s="100">
        <v>0.50479529999999995</v>
      </c>
      <c r="AW72" s="100">
        <v>1.2896346000000001</v>
      </c>
      <c r="AY72" s="121">
        <v>1965</v>
      </c>
    </row>
    <row r="73" spans="2:51">
      <c r="B73" s="121">
        <v>1966</v>
      </c>
      <c r="C73" s="100">
        <v>180</v>
      </c>
      <c r="D73" s="100">
        <v>3.0813538999999999</v>
      </c>
      <c r="E73" s="100">
        <v>4.1892022999999998</v>
      </c>
      <c r="F73" s="100" t="s">
        <v>24</v>
      </c>
      <c r="G73" s="100">
        <v>4.6043906000000003</v>
      </c>
      <c r="H73" s="100">
        <v>3.3295699999999999</v>
      </c>
      <c r="I73" s="100">
        <v>2.9968275000000002</v>
      </c>
      <c r="J73" s="100">
        <v>53.905555999999997</v>
      </c>
      <c r="K73" s="100">
        <v>54</v>
      </c>
      <c r="L73" s="100">
        <v>2.0503474000000002</v>
      </c>
      <c r="M73" s="100">
        <v>0.31144559999999999</v>
      </c>
      <c r="N73" s="100">
        <v>3910</v>
      </c>
      <c r="O73" s="100">
        <v>0.68525449999999999</v>
      </c>
      <c r="P73" s="100">
        <v>0.465673</v>
      </c>
      <c r="R73" s="121">
        <v>1966</v>
      </c>
      <c r="S73" s="100">
        <v>144</v>
      </c>
      <c r="T73" s="100">
        <v>2.5009074</v>
      </c>
      <c r="U73" s="100">
        <v>3.0628882000000002</v>
      </c>
      <c r="V73" s="100" t="s">
        <v>24</v>
      </c>
      <c r="W73" s="100">
        <v>3.3083901</v>
      </c>
      <c r="X73" s="100">
        <v>2.4237049000000002</v>
      </c>
      <c r="Y73" s="100">
        <v>2.1643086</v>
      </c>
      <c r="Z73" s="100">
        <v>56.125</v>
      </c>
      <c r="AA73" s="100">
        <v>55</v>
      </c>
      <c r="AB73" s="100">
        <v>1.9911504</v>
      </c>
      <c r="AC73" s="100">
        <v>0.31213419999999997</v>
      </c>
      <c r="AD73" s="100">
        <v>2882</v>
      </c>
      <c r="AE73" s="100">
        <v>0.52015900000000004</v>
      </c>
      <c r="AF73" s="100">
        <v>0.5832155</v>
      </c>
      <c r="AH73" s="121">
        <v>1966</v>
      </c>
      <c r="AI73" s="100">
        <v>324</v>
      </c>
      <c r="AJ73" s="100">
        <v>2.7932242999999999</v>
      </c>
      <c r="AK73" s="100">
        <v>3.5855725000000001</v>
      </c>
      <c r="AL73" s="100" t="s">
        <v>24</v>
      </c>
      <c r="AM73" s="100">
        <v>3.9009173000000001</v>
      </c>
      <c r="AN73" s="100">
        <v>2.8554879</v>
      </c>
      <c r="AO73" s="100">
        <v>2.561334</v>
      </c>
      <c r="AP73" s="100">
        <v>54.891975000000002</v>
      </c>
      <c r="AQ73" s="100">
        <v>54</v>
      </c>
      <c r="AR73" s="100">
        <v>2.0236087999999999</v>
      </c>
      <c r="AS73" s="100">
        <v>0.31175130000000001</v>
      </c>
      <c r="AT73" s="100">
        <v>6792</v>
      </c>
      <c r="AU73" s="100">
        <v>0.60392000000000001</v>
      </c>
      <c r="AV73" s="100">
        <v>0.50922100000000003</v>
      </c>
      <c r="AW73" s="100">
        <v>1.3677294</v>
      </c>
      <c r="AY73" s="121">
        <v>1966</v>
      </c>
    </row>
    <row r="74" spans="2:51">
      <c r="B74" s="121">
        <v>1967</v>
      </c>
      <c r="C74" s="100">
        <v>166</v>
      </c>
      <c r="D74" s="100">
        <v>2.7949323000000001</v>
      </c>
      <c r="E74" s="100">
        <v>3.6422108999999998</v>
      </c>
      <c r="F74" s="100" t="s">
        <v>24</v>
      </c>
      <c r="G74" s="100">
        <v>3.8903696999999999</v>
      </c>
      <c r="H74" s="100">
        <v>2.9573654999999999</v>
      </c>
      <c r="I74" s="100">
        <v>2.6433665999999998</v>
      </c>
      <c r="J74" s="100">
        <v>52.524096</v>
      </c>
      <c r="K74" s="100">
        <v>53</v>
      </c>
      <c r="L74" s="100">
        <v>1.8411713000000001</v>
      </c>
      <c r="M74" s="100">
        <v>0.28865550000000001</v>
      </c>
      <c r="N74" s="100">
        <v>3803</v>
      </c>
      <c r="O74" s="100">
        <v>0.65549559999999996</v>
      </c>
      <c r="P74" s="100">
        <v>0.44570759999999998</v>
      </c>
      <c r="R74" s="121">
        <v>1967</v>
      </c>
      <c r="S74" s="100">
        <v>122</v>
      </c>
      <c r="T74" s="100">
        <v>2.0819975999999998</v>
      </c>
      <c r="U74" s="100">
        <v>2.5682189000000002</v>
      </c>
      <c r="V74" s="100" t="s">
        <v>24</v>
      </c>
      <c r="W74" s="100">
        <v>2.7562894999999998</v>
      </c>
      <c r="X74" s="100">
        <v>2.0605875999999999</v>
      </c>
      <c r="Y74" s="100">
        <v>1.8488450999999999</v>
      </c>
      <c r="Z74" s="100">
        <v>54.295082000000001</v>
      </c>
      <c r="AA74" s="100">
        <v>53</v>
      </c>
      <c r="AB74" s="100">
        <v>1.6555842000000001</v>
      </c>
      <c r="AC74" s="100">
        <v>0.2699414</v>
      </c>
      <c r="AD74" s="100">
        <v>2689</v>
      </c>
      <c r="AE74" s="100">
        <v>0.47716649999999999</v>
      </c>
      <c r="AF74" s="100">
        <v>0.54196009999999994</v>
      </c>
      <c r="AH74" s="121">
        <v>1967</v>
      </c>
      <c r="AI74" s="100">
        <v>288</v>
      </c>
      <c r="AJ74" s="100">
        <v>2.4408686999999998</v>
      </c>
      <c r="AK74" s="100">
        <v>3.0885068000000002</v>
      </c>
      <c r="AL74" s="100" t="s">
        <v>24</v>
      </c>
      <c r="AM74" s="100">
        <v>3.3107114000000002</v>
      </c>
      <c r="AN74" s="100">
        <v>2.4950203000000002</v>
      </c>
      <c r="AO74" s="100">
        <v>2.2374904999999998</v>
      </c>
      <c r="AP74" s="100">
        <v>53.274306000000003</v>
      </c>
      <c r="AQ74" s="100">
        <v>53</v>
      </c>
      <c r="AR74" s="100">
        <v>1.7577052</v>
      </c>
      <c r="AS74" s="100">
        <v>0.28042020000000001</v>
      </c>
      <c r="AT74" s="100">
        <v>6492</v>
      </c>
      <c r="AU74" s="100">
        <v>0.56762809999999997</v>
      </c>
      <c r="AV74" s="100">
        <v>0.48109839999999998</v>
      </c>
      <c r="AW74" s="100">
        <v>1.4181855000000001</v>
      </c>
      <c r="AY74" s="121">
        <v>1967</v>
      </c>
    </row>
    <row r="75" spans="2:51">
      <c r="B75" s="122">
        <v>1968</v>
      </c>
      <c r="C75" s="100">
        <v>172</v>
      </c>
      <c r="D75" s="100">
        <v>2.8461577</v>
      </c>
      <c r="E75" s="100">
        <v>3.8097289999999999</v>
      </c>
      <c r="F75" s="100" t="s">
        <v>24</v>
      </c>
      <c r="G75" s="100">
        <v>4.2229194000000003</v>
      </c>
      <c r="H75" s="100">
        <v>3.0330406999999999</v>
      </c>
      <c r="I75" s="100">
        <v>2.7744729000000001</v>
      </c>
      <c r="J75" s="100">
        <v>56.133721000000001</v>
      </c>
      <c r="K75" s="100">
        <v>58.5</v>
      </c>
      <c r="L75" s="100">
        <v>1.7860852</v>
      </c>
      <c r="M75" s="100">
        <v>0.28168549999999998</v>
      </c>
      <c r="N75" s="100">
        <v>3320</v>
      </c>
      <c r="O75" s="100">
        <v>0.56229410000000002</v>
      </c>
      <c r="P75" s="100">
        <v>0.37591010000000002</v>
      </c>
      <c r="R75" s="122">
        <v>1968</v>
      </c>
      <c r="S75" s="100">
        <v>136</v>
      </c>
      <c r="T75" s="100">
        <v>2.2798136000000002</v>
      </c>
      <c r="U75" s="100">
        <v>2.7844894999999998</v>
      </c>
      <c r="V75" s="100" t="s">
        <v>24</v>
      </c>
      <c r="W75" s="100">
        <v>2.9656438000000001</v>
      </c>
      <c r="X75" s="100">
        <v>2.2161542999999999</v>
      </c>
      <c r="Y75" s="100">
        <v>1.9496505</v>
      </c>
      <c r="Z75" s="100">
        <v>55.897058999999999</v>
      </c>
      <c r="AA75" s="100">
        <v>56.5</v>
      </c>
      <c r="AB75" s="100">
        <v>1.7836065999999999</v>
      </c>
      <c r="AC75" s="100">
        <v>0.2804933</v>
      </c>
      <c r="AD75" s="100">
        <v>2708</v>
      </c>
      <c r="AE75" s="100">
        <v>0.47222609999999998</v>
      </c>
      <c r="AF75" s="100">
        <v>0.5285841</v>
      </c>
      <c r="AH75" s="122">
        <v>1968</v>
      </c>
      <c r="AI75" s="100">
        <v>308</v>
      </c>
      <c r="AJ75" s="100">
        <v>2.5648211000000001</v>
      </c>
      <c r="AK75" s="100">
        <v>3.2585456000000002</v>
      </c>
      <c r="AL75" s="100" t="s">
        <v>24</v>
      </c>
      <c r="AM75" s="100">
        <v>3.5462484999999999</v>
      </c>
      <c r="AN75" s="100">
        <v>2.598614</v>
      </c>
      <c r="AO75" s="100">
        <v>2.3390168999999998</v>
      </c>
      <c r="AP75" s="100">
        <v>56.029221</v>
      </c>
      <c r="AQ75" s="100">
        <v>57</v>
      </c>
      <c r="AR75" s="100">
        <v>1.7849899</v>
      </c>
      <c r="AS75" s="100">
        <v>0.28115790000000002</v>
      </c>
      <c r="AT75" s="100">
        <v>6028</v>
      </c>
      <c r="AU75" s="100">
        <v>0.51791719999999997</v>
      </c>
      <c r="AV75" s="100">
        <v>0.43195929999999999</v>
      </c>
      <c r="AW75" s="100">
        <v>1.3681966000000001</v>
      </c>
      <c r="AY75" s="122">
        <v>1968</v>
      </c>
    </row>
    <row r="76" spans="2:51">
      <c r="B76" s="122">
        <v>1969</v>
      </c>
      <c r="C76" s="100">
        <v>215</v>
      </c>
      <c r="D76" s="100">
        <v>3.4844951000000002</v>
      </c>
      <c r="E76" s="100">
        <v>4.6208565999999998</v>
      </c>
      <c r="F76" s="100" t="s">
        <v>24</v>
      </c>
      <c r="G76" s="100">
        <v>5.0304932000000004</v>
      </c>
      <c r="H76" s="100">
        <v>3.7397513999999998</v>
      </c>
      <c r="I76" s="100">
        <v>3.4065096000000001</v>
      </c>
      <c r="J76" s="100">
        <v>53.269767000000002</v>
      </c>
      <c r="K76" s="100">
        <v>55</v>
      </c>
      <c r="L76" s="100">
        <v>2.2107969000000001</v>
      </c>
      <c r="M76" s="100">
        <v>0.3602185</v>
      </c>
      <c r="N76" s="100">
        <v>4780</v>
      </c>
      <c r="O76" s="100">
        <v>0.79249760000000002</v>
      </c>
      <c r="P76" s="100">
        <v>0.53413909999999998</v>
      </c>
      <c r="R76" s="122">
        <v>1969</v>
      </c>
      <c r="S76" s="100">
        <v>127</v>
      </c>
      <c r="T76" s="100">
        <v>2.0844197000000002</v>
      </c>
      <c r="U76" s="100">
        <v>2.5103483</v>
      </c>
      <c r="V76" s="100" t="s">
        <v>24</v>
      </c>
      <c r="W76" s="100">
        <v>2.6845034999999999</v>
      </c>
      <c r="X76" s="100">
        <v>2.0589895999999999</v>
      </c>
      <c r="Y76" s="100">
        <v>1.8860269000000001</v>
      </c>
      <c r="Z76" s="100">
        <v>54.031495999999997</v>
      </c>
      <c r="AA76" s="100">
        <v>53</v>
      </c>
      <c r="AB76" s="100">
        <v>1.6342813</v>
      </c>
      <c r="AC76" s="100">
        <v>0.27130949999999998</v>
      </c>
      <c r="AD76" s="100">
        <v>2751</v>
      </c>
      <c r="AE76" s="100">
        <v>0.46968949999999998</v>
      </c>
      <c r="AF76" s="100">
        <v>0.53657949999999999</v>
      </c>
      <c r="AH76" s="122">
        <v>1969</v>
      </c>
      <c r="AI76" s="100">
        <v>342</v>
      </c>
      <c r="AJ76" s="100">
        <v>2.7888739</v>
      </c>
      <c r="AK76" s="100">
        <v>3.4833208</v>
      </c>
      <c r="AL76" s="100" t="s">
        <v>24</v>
      </c>
      <c r="AM76" s="100">
        <v>3.7572081000000002</v>
      </c>
      <c r="AN76" s="100">
        <v>2.8552328</v>
      </c>
      <c r="AO76" s="100">
        <v>2.6109022999999998</v>
      </c>
      <c r="AP76" s="100">
        <v>53.552632000000003</v>
      </c>
      <c r="AQ76" s="100">
        <v>54</v>
      </c>
      <c r="AR76" s="100">
        <v>1.9547325</v>
      </c>
      <c r="AS76" s="100">
        <v>0.3211388</v>
      </c>
      <c r="AT76" s="100">
        <v>7531</v>
      </c>
      <c r="AU76" s="100">
        <v>0.63346270000000005</v>
      </c>
      <c r="AV76" s="100">
        <v>0.53502799999999995</v>
      </c>
      <c r="AW76" s="100">
        <v>1.8407233000000001</v>
      </c>
      <c r="AY76" s="122">
        <v>1969</v>
      </c>
    </row>
    <row r="77" spans="2:51">
      <c r="B77" s="122">
        <v>1970</v>
      </c>
      <c r="C77" s="100">
        <v>220</v>
      </c>
      <c r="D77" s="100">
        <v>3.4965163000000001</v>
      </c>
      <c r="E77" s="100">
        <v>4.7106401</v>
      </c>
      <c r="F77" s="100" t="s">
        <v>24</v>
      </c>
      <c r="G77" s="100">
        <v>5.103961</v>
      </c>
      <c r="H77" s="100">
        <v>3.8079681000000001</v>
      </c>
      <c r="I77" s="100">
        <v>3.4013887999999999</v>
      </c>
      <c r="J77" s="100">
        <v>51.740909000000002</v>
      </c>
      <c r="K77" s="100">
        <v>51.5</v>
      </c>
      <c r="L77" s="100">
        <v>2.1775709999999999</v>
      </c>
      <c r="M77" s="100">
        <v>0.35016229999999998</v>
      </c>
      <c r="N77" s="100">
        <v>5244</v>
      </c>
      <c r="O77" s="100">
        <v>0.85229889999999997</v>
      </c>
      <c r="P77" s="100">
        <v>0.56101520000000005</v>
      </c>
      <c r="R77" s="122">
        <v>1970</v>
      </c>
      <c r="S77" s="100">
        <v>159</v>
      </c>
      <c r="T77" s="100">
        <v>2.5581735000000001</v>
      </c>
      <c r="U77" s="100">
        <v>3.1429898000000001</v>
      </c>
      <c r="V77" s="100" t="s">
        <v>24</v>
      </c>
      <c r="W77" s="100">
        <v>3.4372419999999999</v>
      </c>
      <c r="X77" s="100">
        <v>2.5142902</v>
      </c>
      <c r="Y77" s="100">
        <v>2.2766020999999999</v>
      </c>
      <c r="Z77" s="100">
        <v>55.930818000000002</v>
      </c>
      <c r="AA77" s="100">
        <v>56</v>
      </c>
      <c r="AB77" s="100">
        <v>1.9487682</v>
      </c>
      <c r="AC77" s="100">
        <v>0.31660690000000002</v>
      </c>
      <c r="AD77" s="100">
        <v>3227</v>
      </c>
      <c r="AE77" s="100">
        <v>0.5401397</v>
      </c>
      <c r="AF77" s="100">
        <v>0.60375540000000005</v>
      </c>
      <c r="AH77" s="122">
        <v>1970</v>
      </c>
      <c r="AI77" s="100">
        <v>379</v>
      </c>
      <c r="AJ77" s="100">
        <v>3.0302185000000001</v>
      </c>
      <c r="AK77" s="100">
        <v>3.8786873000000002</v>
      </c>
      <c r="AL77" s="100" t="s">
        <v>24</v>
      </c>
      <c r="AM77" s="100">
        <v>4.2103893000000001</v>
      </c>
      <c r="AN77" s="100">
        <v>3.1380884999999998</v>
      </c>
      <c r="AO77" s="100">
        <v>2.8231704999999998</v>
      </c>
      <c r="AP77" s="100">
        <v>53.498680999999998</v>
      </c>
      <c r="AQ77" s="100">
        <v>54</v>
      </c>
      <c r="AR77" s="100">
        <v>2.0753477</v>
      </c>
      <c r="AS77" s="100">
        <v>0.33525579999999999</v>
      </c>
      <c r="AT77" s="100">
        <v>8471</v>
      </c>
      <c r="AU77" s="100">
        <v>0.69851529999999995</v>
      </c>
      <c r="AV77" s="100">
        <v>0.57656370000000001</v>
      </c>
      <c r="AW77" s="100">
        <v>1.4987767000000001</v>
      </c>
      <c r="AY77" s="122">
        <v>1970</v>
      </c>
    </row>
    <row r="78" spans="2:51">
      <c r="B78" s="122">
        <v>1971</v>
      </c>
      <c r="C78" s="100">
        <v>194</v>
      </c>
      <c r="D78" s="100">
        <v>2.9537437999999998</v>
      </c>
      <c r="E78" s="100">
        <v>3.7554596999999998</v>
      </c>
      <c r="F78" s="100" t="s">
        <v>24</v>
      </c>
      <c r="G78" s="100">
        <v>3.9373497</v>
      </c>
      <c r="H78" s="100">
        <v>3.1327552000000001</v>
      </c>
      <c r="I78" s="100">
        <v>2.839013</v>
      </c>
      <c r="J78" s="100">
        <v>50.494844999999998</v>
      </c>
      <c r="K78" s="100">
        <v>51</v>
      </c>
      <c r="L78" s="100">
        <v>1.8941612999999999</v>
      </c>
      <c r="M78" s="100">
        <v>0.31764740000000002</v>
      </c>
      <c r="N78" s="100">
        <v>4797</v>
      </c>
      <c r="O78" s="100">
        <v>0.74658749999999996</v>
      </c>
      <c r="P78" s="100">
        <v>0.5187157</v>
      </c>
      <c r="R78" s="122">
        <v>1971</v>
      </c>
      <c r="S78" s="100">
        <v>154</v>
      </c>
      <c r="T78" s="100">
        <v>2.3694753999999998</v>
      </c>
      <c r="U78" s="100">
        <v>2.9537543999999998</v>
      </c>
      <c r="V78" s="100" t="s">
        <v>24</v>
      </c>
      <c r="W78" s="100">
        <v>3.2352541000000001</v>
      </c>
      <c r="X78" s="100">
        <v>2.3069643000000002</v>
      </c>
      <c r="Y78" s="100">
        <v>2.0762554999999998</v>
      </c>
      <c r="Z78" s="100">
        <v>57.032468000000001</v>
      </c>
      <c r="AA78" s="100">
        <v>56</v>
      </c>
      <c r="AB78" s="100">
        <v>1.8737073</v>
      </c>
      <c r="AC78" s="100">
        <v>0.31063420000000003</v>
      </c>
      <c r="AD78" s="100">
        <v>3009</v>
      </c>
      <c r="AE78" s="100">
        <v>0.48146509999999998</v>
      </c>
      <c r="AF78" s="100">
        <v>0.5518883</v>
      </c>
      <c r="AH78" s="122">
        <v>1971</v>
      </c>
      <c r="AI78" s="100">
        <v>348</v>
      </c>
      <c r="AJ78" s="100">
        <v>2.6631434</v>
      </c>
      <c r="AK78" s="100">
        <v>3.4124232999999999</v>
      </c>
      <c r="AL78" s="100" t="s">
        <v>24</v>
      </c>
      <c r="AM78" s="100">
        <v>3.6615549999999999</v>
      </c>
      <c r="AN78" s="100">
        <v>2.7476262999999999</v>
      </c>
      <c r="AO78" s="100">
        <v>2.4774889</v>
      </c>
      <c r="AP78" s="100">
        <v>53.387931000000002</v>
      </c>
      <c r="AQ78" s="100">
        <v>53</v>
      </c>
      <c r="AR78" s="100">
        <v>1.8850549999999999</v>
      </c>
      <c r="AS78" s="100">
        <v>0.31450519999999998</v>
      </c>
      <c r="AT78" s="100">
        <v>7806</v>
      </c>
      <c r="AU78" s="100">
        <v>0.61586240000000003</v>
      </c>
      <c r="AV78" s="100">
        <v>0.53101929999999997</v>
      </c>
      <c r="AW78" s="100">
        <v>1.2714190999999999</v>
      </c>
      <c r="AY78" s="122">
        <v>1971</v>
      </c>
    </row>
    <row r="79" spans="2:51">
      <c r="B79" s="122">
        <v>1972</v>
      </c>
      <c r="C79" s="100">
        <v>209</v>
      </c>
      <c r="D79" s="100">
        <v>3.1263307999999999</v>
      </c>
      <c r="E79" s="100">
        <v>4.1624023000000001</v>
      </c>
      <c r="F79" s="100" t="s">
        <v>24</v>
      </c>
      <c r="G79" s="100">
        <v>4.5332219</v>
      </c>
      <c r="H79" s="100">
        <v>3.3358914999999998</v>
      </c>
      <c r="I79" s="100">
        <v>3.0204605999999998</v>
      </c>
      <c r="J79" s="100">
        <v>54.440190999999999</v>
      </c>
      <c r="K79" s="100">
        <v>56</v>
      </c>
      <c r="L79" s="100">
        <v>1.9799165999999999</v>
      </c>
      <c r="M79" s="100">
        <v>0.34197260000000002</v>
      </c>
      <c r="N79" s="100">
        <v>4388</v>
      </c>
      <c r="O79" s="100">
        <v>0.67079909999999998</v>
      </c>
      <c r="P79" s="100">
        <v>0.48461660000000001</v>
      </c>
      <c r="R79" s="122">
        <v>1972</v>
      </c>
      <c r="S79" s="100">
        <v>156</v>
      </c>
      <c r="T79" s="100">
        <v>2.3570256000000001</v>
      </c>
      <c r="U79" s="100">
        <v>2.8409577000000001</v>
      </c>
      <c r="V79" s="100" t="s">
        <v>24</v>
      </c>
      <c r="W79" s="100">
        <v>3.0499881000000002</v>
      </c>
      <c r="X79" s="100">
        <v>2.3456038000000001</v>
      </c>
      <c r="Y79" s="100">
        <v>2.1239949</v>
      </c>
      <c r="Z79" s="100">
        <v>53.865385000000003</v>
      </c>
      <c r="AA79" s="100">
        <v>54</v>
      </c>
      <c r="AB79" s="100">
        <v>1.8664752</v>
      </c>
      <c r="AC79" s="100">
        <v>0.32069730000000002</v>
      </c>
      <c r="AD79" s="100">
        <v>3447</v>
      </c>
      <c r="AE79" s="100">
        <v>0.54177839999999999</v>
      </c>
      <c r="AF79" s="100">
        <v>0.66692980000000002</v>
      </c>
      <c r="AH79" s="122">
        <v>1972</v>
      </c>
      <c r="AI79" s="100">
        <v>365</v>
      </c>
      <c r="AJ79" s="100">
        <v>2.7436050999999999</v>
      </c>
      <c r="AK79" s="100">
        <v>3.4405597999999999</v>
      </c>
      <c r="AL79" s="100" t="s">
        <v>24</v>
      </c>
      <c r="AM79" s="100">
        <v>3.7225410999999999</v>
      </c>
      <c r="AN79" s="100">
        <v>2.8033212999999999</v>
      </c>
      <c r="AO79" s="100">
        <v>2.5446762999999999</v>
      </c>
      <c r="AP79" s="100">
        <v>54.194521000000002</v>
      </c>
      <c r="AQ79" s="100">
        <v>54</v>
      </c>
      <c r="AR79" s="100">
        <v>1.9297875</v>
      </c>
      <c r="AS79" s="100">
        <v>0.3325437</v>
      </c>
      <c r="AT79" s="100">
        <v>7835</v>
      </c>
      <c r="AU79" s="100">
        <v>0.60718399999999995</v>
      </c>
      <c r="AV79" s="100">
        <v>0.55086679999999999</v>
      </c>
      <c r="AW79" s="100">
        <v>1.4651406</v>
      </c>
      <c r="AY79" s="122">
        <v>1972</v>
      </c>
    </row>
    <row r="80" spans="2:51">
      <c r="B80" s="122">
        <v>1973</v>
      </c>
      <c r="C80" s="100">
        <v>222</v>
      </c>
      <c r="D80" s="100">
        <v>3.2729613999999998</v>
      </c>
      <c r="E80" s="100">
        <v>4.5254650999999999</v>
      </c>
      <c r="F80" s="100" t="s">
        <v>24</v>
      </c>
      <c r="G80" s="100">
        <v>4.9972181000000004</v>
      </c>
      <c r="H80" s="100">
        <v>3.5274131999999998</v>
      </c>
      <c r="I80" s="100">
        <v>3.167624</v>
      </c>
      <c r="J80" s="100">
        <v>55.554054000000001</v>
      </c>
      <c r="K80" s="100">
        <v>57</v>
      </c>
      <c r="L80" s="100">
        <v>2.0491047</v>
      </c>
      <c r="M80" s="100">
        <v>0.3604598</v>
      </c>
      <c r="N80" s="100">
        <v>4471</v>
      </c>
      <c r="O80" s="100">
        <v>0.67355489999999996</v>
      </c>
      <c r="P80" s="100">
        <v>0.49659619999999999</v>
      </c>
      <c r="R80" s="122">
        <v>1973</v>
      </c>
      <c r="S80" s="100">
        <v>161</v>
      </c>
      <c r="T80" s="100">
        <v>2.3952309999999999</v>
      </c>
      <c r="U80" s="100">
        <v>2.8167246000000001</v>
      </c>
      <c r="V80" s="100" t="s">
        <v>24</v>
      </c>
      <c r="W80" s="100">
        <v>3.0333874999999999</v>
      </c>
      <c r="X80" s="100">
        <v>2.3177245000000002</v>
      </c>
      <c r="Y80" s="100">
        <v>2.1510151999999998</v>
      </c>
      <c r="Z80" s="100">
        <v>54.900621000000001</v>
      </c>
      <c r="AA80" s="100">
        <v>55</v>
      </c>
      <c r="AB80" s="100">
        <v>1.8497243000000001</v>
      </c>
      <c r="AC80" s="100">
        <v>0.32700980000000002</v>
      </c>
      <c r="AD80" s="100">
        <v>3304</v>
      </c>
      <c r="AE80" s="100">
        <v>0.5114862</v>
      </c>
      <c r="AF80" s="100">
        <v>0.65603069999999997</v>
      </c>
      <c r="AH80" s="122">
        <v>1973</v>
      </c>
      <c r="AI80" s="100">
        <v>383</v>
      </c>
      <c r="AJ80" s="100">
        <v>2.8360837000000001</v>
      </c>
      <c r="AK80" s="100">
        <v>3.5352600000000001</v>
      </c>
      <c r="AL80" s="100" t="s">
        <v>24</v>
      </c>
      <c r="AM80" s="100">
        <v>3.8509888999999999</v>
      </c>
      <c r="AN80" s="100">
        <v>2.8494847000000001</v>
      </c>
      <c r="AO80" s="100">
        <v>2.6065255000000001</v>
      </c>
      <c r="AP80" s="100">
        <v>55.279373</v>
      </c>
      <c r="AQ80" s="100">
        <v>56</v>
      </c>
      <c r="AR80" s="100">
        <v>1.9602824999999999</v>
      </c>
      <c r="AS80" s="100">
        <v>0.3455992</v>
      </c>
      <c r="AT80" s="100">
        <v>7775</v>
      </c>
      <c r="AU80" s="100">
        <v>0.59362369999999998</v>
      </c>
      <c r="AV80" s="100">
        <v>0.55378910000000003</v>
      </c>
      <c r="AW80" s="100">
        <v>1.606641</v>
      </c>
      <c r="AY80" s="122">
        <v>1973</v>
      </c>
    </row>
    <row r="81" spans="2:51">
      <c r="B81" s="122">
        <v>1974</v>
      </c>
      <c r="C81" s="100">
        <v>238</v>
      </c>
      <c r="D81" s="100">
        <v>3.4544480000000002</v>
      </c>
      <c r="E81" s="100">
        <v>4.6826115000000001</v>
      </c>
      <c r="F81" s="100" t="s">
        <v>24</v>
      </c>
      <c r="G81" s="100">
        <v>5.1598366000000002</v>
      </c>
      <c r="H81" s="100">
        <v>3.6915917999999999</v>
      </c>
      <c r="I81" s="100">
        <v>3.3488254999999998</v>
      </c>
      <c r="J81" s="100">
        <v>55.252101000000003</v>
      </c>
      <c r="K81" s="100">
        <v>56</v>
      </c>
      <c r="L81" s="100">
        <v>2.0928597</v>
      </c>
      <c r="M81" s="100">
        <v>0.37014570000000002</v>
      </c>
      <c r="N81" s="100">
        <v>4838</v>
      </c>
      <c r="O81" s="100">
        <v>0.71750599999999998</v>
      </c>
      <c r="P81" s="100">
        <v>0.52381929999999999</v>
      </c>
      <c r="R81" s="122">
        <v>1974</v>
      </c>
      <c r="S81" s="100">
        <v>156</v>
      </c>
      <c r="T81" s="100">
        <v>2.2830705999999998</v>
      </c>
      <c r="U81" s="100">
        <v>2.7197350999999998</v>
      </c>
      <c r="V81" s="100" t="s">
        <v>24</v>
      </c>
      <c r="W81" s="100">
        <v>2.9448169000000002</v>
      </c>
      <c r="X81" s="100">
        <v>2.1989041</v>
      </c>
      <c r="Y81" s="100">
        <v>2.0019651000000001</v>
      </c>
      <c r="Z81" s="100">
        <v>56.948718</v>
      </c>
      <c r="AA81" s="100">
        <v>58</v>
      </c>
      <c r="AB81" s="100">
        <v>1.7912504</v>
      </c>
      <c r="AC81" s="100">
        <v>0.3027128</v>
      </c>
      <c r="AD81" s="100">
        <v>2904</v>
      </c>
      <c r="AE81" s="100">
        <v>0.4423551</v>
      </c>
      <c r="AF81" s="100">
        <v>0.57018769999999996</v>
      </c>
      <c r="AH81" s="122">
        <v>1974</v>
      </c>
      <c r="AI81" s="100">
        <v>394</v>
      </c>
      <c r="AJ81" s="100">
        <v>2.8711821</v>
      </c>
      <c r="AK81" s="100">
        <v>3.5902090000000002</v>
      </c>
      <c r="AL81" s="100" t="s">
        <v>24</v>
      </c>
      <c r="AM81" s="100">
        <v>3.9141716</v>
      </c>
      <c r="AN81" s="100">
        <v>2.8880838</v>
      </c>
      <c r="AO81" s="100">
        <v>2.6338827</v>
      </c>
      <c r="AP81" s="100">
        <v>55.923858000000003</v>
      </c>
      <c r="AQ81" s="100">
        <v>57</v>
      </c>
      <c r="AR81" s="100">
        <v>1.9620537</v>
      </c>
      <c r="AS81" s="100">
        <v>0.34014489999999997</v>
      </c>
      <c r="AT81" s="100">
        <v>7742</v>
      </c>
      <c r="AU81" s="100">
        <v>0.58177009999999996</v>
      </c>
      <c r="AV81" s="100">
        <v>0.54030020000000001</v>
      </c>
      <c r="AW81" s="100">
        <v>1.721716</v>
      </c>
      <c r="AY81" s="122">
        <v>1974</v>
      </c>
    </row>
    <row r="82" spans="2:51">
      <c r="B82" s="122">
        <v>1975</v>
      </c>
      <c r="C82" s="100">
        <v>252</v>
      </c>
      <c r="D82" s="100">
        <v>3.6159199000000002</v>
      </c>
      <c r="E82" s="100">
        <v>5.0657394</v>
      </c>
      <c r="F82" s="100" t="s">
        <v>24</v>
      </c>
      <c r="G82" s="100">
        <v>5.5852880000000003</v>
      </c>
      <c r="H82" s="100">
        <v>3.9023064000000001</v>
      </c>
      <c r="I82" s="100">
        <v>3.4947949</v>
      </c>
      <c r="J82" s="100">
        <v>56.071429000000002</v>
      </c>
      <c r="K82" s="100">
        <v>57</v>
      </c>
      <c r="L82" s="100">
        <v>2.1842766999999998</v>
      </c>
      <c r="M82" s="100">
        <v>0.41489680000000001</v>
      </c>
      <c r="N82" s="100">
        <v>4948</v>
      </c>
      <c r="O82" s="100">
        <v>0.72578540000000002</v>
      </c>
      <c r="P82" s="100">
        <v>0.56853500000000001</v>
      </c>
      <c r="R82" s="122">
        <v>1975</v>
      </c>
      <c r="S82" s="100">
        <v>170</v>
      </c>
      <c r="T82" s="100">
        <v>2.4552941000000001</v>
      </c>
      <c r="U82" s="100">
        <v>2.9175474000000001</v>
      </c>
      <c r="V82" s="100" t="s">
        <v>24</v>
      </c>
      <c r="W82" s="100">
        <v>3.2299006000000001</v>
      </c>
      <c r="X82" s="100">
        <v>2.2917705000000002</v>
      </c>
      <c r="Y82" s="100">
        <v>2.0539858999999998</v>
      </c>
      <c r="Z82" s="100">
        <v>58.417647000000002</v>
      </c>
      <c r="AA82" s="100">
        <v>60</v>
      </c>
      <c r="AB82" s="100">
        <v>1.9098978</v>
      </c>
      <c r="AC82" s="100">
        <v>0.35209079999999998</v>
      </c>
      <c r="AD82" s="100">
        <v>3069</v>
      </c>
      <c r="AE82" s="100">
        <v>0.4618198</v>
      </c>
      <c r="AF82" s="100">
        <v>0.65283009999999997</v>
      </c>
      <c r="AH82" s="122">
        <v>1975</v>
      </c>
      <c r="AI82" s="100">
        <v>422</v>
      </c>
      <c r="AJ82" s="100">
        <v>3.0375019999999999</v>
      </c>
      <c r="AK82" s="100">
        <v>3.8857368999999999</v>
      </c>
      <c r="AL82" s="100" t="s">
        <v>24</v>
      </c>
      <c r="AM82" s="100">
        <v>4.2742795999999998</v>
      </c>
      <c r="AN82" s="100">
        <v>3.042087</v>
      </c>
      <c r="AO82" s="100">
        <v>2.7329452000000001</v>
      </c>
      <c r="AP82" s="100">
        <v>57.016587999999999</v>
      </c>
      <c r="AQ82" s="100">
        <v>58</v>
      </c>
      <c r="AR82" s="100">
        <v>2.0647812999999999</v>
      </c>
      <c r="AS82" s="100">
        <v>0.38708140000000002</v>
      </c>
      <c r="AT82" s="100">
        <v>8017</v>
      </c>
      <c r="AU82" s="100">
        <v>0.59548869999999998</v>
      </c>
      <c r="AV82" s="100">
        <v>0.59809880000000004</v>
      </c>
      <c r="AW82" s="100">
        <v>1.7363006000000001</v>
      </c>
      <c r="AY82" s="122">
        <v>1975</v>
      </c>
    </row>
    <row r="83" spans="2:51">
      <c r="B83" s="122">
        <v>1976</v>
      </c>
      <c r="C83" s="100">
        <v>261</v>
      </c>
      <c r="D83" s="100">
        <v>3.7115860999999999</v>
      </c>
      <c r="E83" s="100">
        <v>4.7621992999999998</v>
      </c>
      <c r="F83" s="100" t="s">
        <v>24</v>
      </c>
      <c r="G83" s="100">
        <v>5.1898580000000001</v>
      </c>
      <c r="H83" s="100">
        <v>3.8672431999999999</v>
      </c>
      <c r="I83" s="100">
        <v>3.5357395999999999</v>
      </c>
      <c r="J83" s="100">
        <v>53.398466999999997</v>
      </c>
      <c r="K83" s="100">
        <v>55</v>
      </c>
      <c r="L83" s="100">
        <v>2.2056958999999998</v>
      </c>
      <c r="M83" s="100">
        <v>0.4174197</v>
      </c>
      <c r="N83" s="100">
        <v>5746</v>
      </c>
      <c r="O83" s="100">
        <v>0.83585909999999997</v>
      </c>
      <c r="P83" s="100">
        <v>0.67721100000000001</v>
      </c>
      <c r="R83" s="122">
        <v>1976</v>
      </c>
      <c r="S83" s="100">
        <v>182</v>
      </c>
      <c r="T83" s="100">
        <v>2.5996104</v>
      </c>
      <c r="U83" s="100">
        <v>3.0592275999999998</v>
      </c>
      <c r="V83" s="100" t="s">
        <v>24</v>
      </c>
      <c r="W83" s="100">
        <v>3.3850853000000001</v>
      </c>
      <c r="X83" s="100">
        <v>2.4437039</v>
      </c>
      <c r="Y83" s="100">
        <v>2.2177932</v>
      </c>
      <c r="Z83" s="100">
        <v>57.186813000000001</v>
      </c>
      <c r="AA83" s="100">
        <v>58</v>
      </c>
      <c r="AB83" s="100">
        <v>1.9593067</v>
      </c>
      <c r="AC83" s="100">
        <v>0.3630198</v>
      </c>
      <c r="AD83" s="100">
        <v>3537</v>
      </c>
      <c r="AE83" s="100">
        <v>0.52708639999999995</v>
      </c>
      <c r="AF83" s="100">
        <v>0.76423620000000003</v>
      </c>
      <c r="AH83" s="122">
        <v>1976</v>
      </c>
      <c r="AI83" s="100">
        <v>443</v>
      </c>
      <c r="AJ83" s="100">
        <v>3.1568258999999999</v>
      </c>
      <c r="AK83" s="100">
        <v>3.8860168000000002</v>
      </c>
      <c r="AL83" s="100" t="s">
        <v>24</v>
      </c>
      <c r="AM83" s="100">
        <v>4.2636662000000003</v>
      </c>
      <c r="AN83" s="100">
        <v>3.1380105</v>
      </c>
      <c r="AO83" s="100">
        <v>2.8650861999999999</v>
      </c>
      <c r="AP83" s="100">
        <v>54.954853</v>
      </c>
      <c r="AQ83" s="100">
        <v>57</v>
      </c>
      <c r="AR83" s="100">
        <v>2.0973392999999998</v>
      </c>
      <c r="AS83" s="100">
        <v>0.39321159999999999</v>
      </c>
      <c r="AT83" s="100">
        <v>9283</v>
      </c>
      <c r="AU83" s="100">
        <v>0.68333529999999998</v>
      </c>
      <c r="AV83" s="100">
        <v>0.7079261</v>
      </c>
      <c r="AW83" s="100">
        <v>1.5566671999999999</v>
      </c>
      <c r="AY83" s="122">
        <v>1976</v>
      </c>
    </row>
    <row r="84" spans="2:51">
      <c r="B84" s="122">
        <v>1977</v>
      </c>
      <c r="C84" s="100">
        <v>307</v>
      </c>
      <c r="D84" s="100">
        <v>4.3210819999999996</v>
      </c>
      <c r="E84" s="100">
        <v>5.8877344000000003</v>
      </c>
      <c r="F84" s="100" t="s">
        <v>24</v>
      </c>
      <c r="G84" s="100">
        <v>6.5506960000000003</v>
      </c>
      <c r="H84" s="100">
        <v>4.5494588</v>
      </c>
      <c r="I84" s="100">
        <v>4.0831664999999999</v>
      </c>
      <c r="J84" s="100">
        <v>56.534202000000001</v>
      </c>
      <c r="K84" s="100">
        <v>59</v>
      </c>
      <c r="L84" s="100">
        <v>2.5491986999999998</v>
      </c>
      <c r="M84" s="100">
        <v>0.50895230000000002</v>
      </c>
      <c r="N84" s="100">
        <v>5881</v>
      </c>
      <c r="O84" s="100">
        <v>0.8469875</v>
      </c>
      <c r="P84" s="100">
        <v>0.70525740000000003</v>
      </c>
      <c r="R84" s="122">
        <v>1977</v>
      </c>
      <c r="S84" s="100">
        <v>197</v>
      </c>
      <c r="T84" s="100">
        <v>2.7795288999999999</v>
      </c>
      <c r="U84" s="100">
        <v>3.2529549000000002</v>
      </c>
      <c r="V84" s="100" t="s">
        <v>24</v>
      </c>
      <c r="W84" s="100">
        <v>3.5487845999999998</v>
      </c>
      <c r="X84" s="100">
        <v>2.5786072</v>
      </c>
      <c r="Y84" s="100">
        <v>2.3024327000000002</v>
      </c>
      <c r="Z84" s="100">
        <v>58.101523</v>
      </c>
      <c r="AA84" s="100">
        <v>59</v>
      </c>
      <c r="AB84" s="100">
        <v>2.0910731</v>
      </c>
      <c r="AC84" s="100">
        <v>0.40643699999999999</v>
      </c>
      <c r="AD84" s="100">
        <v>3520</v>
      </c>
      <c r="AE84" s="100">
        <v>0.51830569999999998</v>
      </c>
      <c r="AF84" s="100">
        <v>0.78485930000000004</v>
      </c>
      <c r="AH84" s="122">
        <v>1977</v>
      </c>
      <c r="AI84" s="100">
        <v>504</v>
      </c>
      <c r="AJ84" s="100">
        <v>3.5512380000000001</v>
      </c>
      <c r="AK84" s="100">
        <v>4.4065789000000004</v>
      </c>
      <c r="AL84" s="100" t="s">
        <v>24</v>
      </c>
      <c r="AM84" s="100">
        <v>4.8420158000000004</v>
      </c>
      <c r="AN84" s="100">
        <v>3.4779857000000001</v>
      </c>
      <c r="AO84" s="100">
        <v>3.1266672</v>
      </c>
      <c r="AP84" s="100">
        <v>57.146825</v>
      </c>
      <c r="AQ84" s="100">
        <v>59</v>
      </c>
      <c r="AR84" s="100">
        <v>2.3481177999999998</v>
      </c>
      <c r="AS84" s="100">
        <v>0.46327790000000002</v>
      </c>
      <c r="AT84" s="100">
        <v>9401</v>
      </c>
      <c r="AU84" s="100">
        <v>0.68446620000000002</v>
      </c>
      <c r="AV84" s="100">
        <v>0.73309690000000005</v>
      </c>
      <c r="AW84" s="100">
        <v>1.809965</v>
      </c>
      <c r="AY84" s="122">
        <v>1977</v>
      </c>
    </row>
    <row r="85" spans="2:51">
      <c r="B85" s="122">
        <v>1978</v>
      </c>
      <c r="C85" s="100">
        <v>310</v>
      </c>
      <c r="D85" s="100">
        <v>4.3167714000000004</v>
      </c>
      <c r="E85" s="100">
        <v>5.7164771999999999</v>
      </c>
      <c r="F85" s="100" t="s">
        <v>24</v>
      </c>
      <c r="G85" s="100">
        <v>6.2583451999999999</v>
      </c>
      <c r="H85" s="100">
        <v>4.5124616</v>
      </c>
      <c r="I85" s="100">
        <v>4.0507</v>
      </c>
      <c r="J85" s="100">
        <v>54.564515999999998</v>
      </c>
      <c r="K85" s="100">
        <v>55</v>
      </c>
      <c r="L85" s="100">
        <v>2.471301</v>
      </c>
      <c r="M85" s="100">
        <v>0.5142582</v>
      </c>
      <c r="N85" s="100">
        <v>6548</v>
      </c>
      <c r="O85" s="100">
        <v>0.93344930000000004</v>
      </c>
      <c r="P85" s="100">
        <v>0.80476170000000002</v>
      </c>
      <c r="R85" s="122">
        <v>1978</v>
      </c>
      <c r="S85" s="100">
        <v>196</v>
      </c>
      <c r="T85" s="100">
        <v>2.7305801000000001</v>
      </c>
      <c r="U85" s="100">
        <v>3.1596546999999999</v>
      </c>
      <c r="V85" s="100" t="s">
        <v>24</v>
      </c>
      <c r="W85" s="100">
        <v>3.4543048999999999</v>
      </c>
      <c r="X85" s="100">
        <v>2.5359712999999999</v>
      </c>
      <c r="Y85" s="100">
        <v>2.2987117000000001</v>
      </c>
      <c r="Z85" s="100">
        <v>57.377550999999997</v>
      </c>
      <c r="AA85" s="100">
        <v>60</v>
      </c>
      <c r="AB85" s="100">
        <v>2.0753917999999998</v>
      </c>
      <c r="AC85" s="100">
        <v>0.40711199999999997</v>
      </c>
      <c r="AD85" s="100">
        <v>3644</v>
      </c>
      <c r="AE85" s="100">
        <v>0.53004649999999998</v>
      </c>
      <c r="AF85" s="100">
        <v>0.83770500000000003</v>
      </c>
      <c r="AH85" s="122">
        <v>1978</v>
      </c>
      <c r="AI85" s="100">
        <v>506</v>
      </c>
      <c r="AJ85" s="100">
        <v>3.5238597</v>
      </c>
      <c r="AK85" s="100">
        <v>4.3124146000000003</v>
      </c>
      <c r="AL85" s="100" t="s">
        <v>24</v>
      </c>
      <c r="AM85" s="100">
        <v>4.6944374</v>
      </c>
      <c r="AN85" s="100">
        <v>3.4601961000000001</v>
      </c>
      <c r="AO85" s="100">
        <v>3.1262414999999999</v>
      </c>
      <c r="AP85" s="100">
        <v>55.654150000000001</v>
      </c>
      <c r="AQ85" s="100">
        <v>57</v>
      </c>
      <c r="AR85" s="100">
        <v>2.3012551999999999</v>
      </c>
      <c r="AS85" s="100">
        <v>0.46668199999999999</v>
      </c>
      <c r="AT85" s="100">
        <v>10192</v>
      </c>
      <c r="AU85" s="100">
        <v>0.73378049999999995</v>
      </c>
      <c r="AV85" s="100">
        <v>0.81623829999999997</v>
      </c>
      <c r="AW85" s="100">
        <v>1.8092094999999999</v>
      </c>
      <c r="AY85" s="122">
        <v>1978</v>
      </c>
    </row>
    <row r="86" spans="2:51">
      <c r="B86" s="123">
        <v>1979</v>
      </c>
      <c r="C86" s="100">
        <v>325</v>
      </c>
      <c r="D86" s="100">
        <v>4.4804336999999999</v>
      </c>
      <c r="E86" s="100">
        <v>5.6496195</v>
      </c>
      <c r="F86" s="100">
        <v>5.5366270999999996</v>
      </c>
      <c r="G86" s="100">
        <v>6.1808774</v>
      </c>
      <c r="H86" s="100">
        <v>4.5462715999999999</v>
      </c>
      <c r="I86" s="100">
        <v>4.1224708999999997</v>
      </c>
      <c r="J86" s="100">
        <v>55.196922999999998</v>
      </c>
      <c r="K86" s="100">
        <v>57</v>
      </c>
      <c r="L86" s="100">
        <v>2.5474212000000001</v>
      </c>
      <c r="M86" s="100">
        <v>0.54845840000000001</v>
      </c>
      <c r="N86" s="100">
        <v>6577</v>
      </c>
      <c r="O86" s="100">
        <v>0.9287301</v>
      </c>
      <c r="P86" s="100">
        <v>0.83816650000000004</v>
      </c>
      <c r="R86" s="123">
        <v>1979</v>
      </c>
      <c r="S86" s="100">
        <v>195</v>
      </c>
      <c r="T86" s="100">
        <v>2.6852228999999999</v>
      </c>
      <c r="U86" s="100">
        <v>3.1578032999999999</v>
      </c>
      <c r="V86" s="100">
        <v>3.0946471999999998</v>
      </c>
      <c r="W86" s="100">
        <v>3.4847383999999999</v>
      </c>
      <c r="X86" s="100">
        <v>2.4543577999999999</v>
      </c>
      <c r="Y86" s="100">
        <v>2.1920365999999998</v>
      </c>
      <c r="Z86" s="100">
        <v>59.061537999999999</v>
      </c>
      <c r="AA86" s="100">
        <v>59</v>
      </c>
      <c r="AB86" s="100">
        <v>2.0316733</v>
      </c>
      <c r="AC86" s="100">
        <v>0.41216629999999999</v>
      </c>
      <c r="AD86" s="100">
        <v>3444</v>
      </c>
      <c r="AE86" s="100">
        <v>0.49546960000000001</v>
      </c>
      <c r="AF86" s="100">
        <v>0.82730190000000003</v>
      </c>
      <c r="AH86" s="123">
        <v>1979</v>
      </c>
      <c r="AI86" s="100">
        <v>520</v>
      </c>
      <c r="AJ86" s="100">
        <v>3.5823209</v>
      </c>
      <c r="AK86" s="100">
        <v>4.3662798</v>
      </c>
      <c r="AL86" s="100">
        <v>4.2789542000000003</v>
      </c>
      <c r="AM86" s="100">
        <v>4.7901445999999996</v>
      </c>
      <c r="AN86" s="100">
        <v>3.4744755</v>
      </c>
      <c r="AO86" s="100">
        <v>3.1348972000000002</v>
      </c>
      <c r="AP86" s="100">
        <v>56.646154000000003</v>
      </c>
      <c r="AQ86" s="100">
        <v>57.5</v>
      </c>
      <c r="AR86" s="100">
        <v>2.3259975000000002</v>
      </c>
      <c r="AS86" s="100">
        <v>0.48795139999999998</v>
      </c>
      <c r="AT86" s="100">
        <v>10021</v>
      </c>
      <c r="AU86" s="100">
        <v>0.71411800000000003</v>
      </c>
      <c r="AV86" s="100">
        <v>0.83440049999999999</v>
      </c>
      <c r="AW86" s="100">
        <v>1.7890980000000001</v>
      </c>
      <c r="AY86" s="123">
        <v>1979</v>
      </c>
    </row>
    <row r="87" spans="2:51">
      <c r="B87" s="123">
        <v>1980</v>
      </c>
      <c r="C87" s="100">
        <v>341</v>
      </c>
      <c r="D87" s="100">
        <v>4.6470048000000004</v>
      </c>
      <c r="E87" s="100">
        <v>5.9482289000000002</v>
      </c>
      <c r="F87" s="100">
        <v>5.8292643000000002</v>
      </c>
      <c r="G87" s="100">
        <v>6.5541936999999999</v>
      </c>
      <c r="H87" s="100">
        <v>4.6760931000000001</v>
      </c>
      <c r="I87" s="100">
        <v>4.2442915000000001</v>
      </c>
      <c r="J87" s="100">
        <v>57.158358</v>
      </c>
      <c r="K87" s="100">
        <v>59</v>
      </c>
      <c r="L87" s="100">
        <v>2.5249907</v>
      </c>
      <c r="M87" s="100">
        <v>0.56346870000000004</v>
      </c>
      <c r="N87" s="100">
        <v>6260</v>
      </c>
      <c r="O87" s="100">
        <v>0.87439960000000005</v>
      </c>
      <c r="P87" s="100">
        <v>0.80394730000000003</v>
      </c>
      <c r="R87" s="123">
        <v>1980</v>
      </c>
      <c r="S87" s="100">
        <v>209</v>
      </c>
      <c r="T87" s="100">
        <v>2.8407176000000001</v>
      </c>
      <c r="U87" s="100">
        <v>3.2709754000000002</v>
      </c>
      <c r="V87" s="100">
        <v>3.2055558999999998</v>
      </c>
      <c r="W87" s="100">
        <v>3.6350316</v>
      </c>
      <c r="X87" s="100">
        <v>2.5449297999999998</v>
      </c>
      <c r="Y87" s="100">
        <v>2.2881317999999999</v>
      </c>
      <c r="Z87" s="100">
        <v>59.971291999999998</v>
      </c>
      <c r="AA87" s="100">
        <v>61</v>
      </c>
      <c r="AB87" s="100">
        <v>2.0783611999999998</v>
      </c>
      <c r="AC87" s="100">
        <v>0.43381700000000001</v>
      </c>
      <c r="AD87" s="100">
        <v>3453</v>
      </c>
      <c r="AE87" s="100">
        <v>0.49072209999999999</v>
      </c>
      <c r="AF87" s="100">
        <v>0.8525568</v>
      </c>
      <c r="AH87" s="123">
        <v>1980</v>
      </c>
      <c r="AI87" s="100">
        <v>550</v>
      </c>
      <c r="AJ87" s="100">
        <v>3.7426789999999999</v>
      </c>
      <c r="AK87" s="100">
        <v>4.5315763000000002</v>
      </c>
      <c r="AL87" s="100">
        <v>4.4409447000000002</v>
      </c>
      <c r="AM87" s="100">
        <v>5.0053346999999997</v>
      </c>
      <c r="AN87" s="100">
        <v>3.5610930000000001</v>
      </c>
      <c r="AO87" s="100">
        <v>3.2244522</v>
      </c>
      <c r="AP87" s="100">
        <v>58.227272999999997</v>
      </c>
      <c r="AQ87" s="100">
        <v>60</v>
      </c>
      <c r="AR87" s="100">
        <v>2.3343661</v>
      </c>
      <c r="AS87" s="100">
        <v>0.50600299999999998</v>
      </c>
      <c r="AT87" s="100">
        <v>9713</v>
      </c>
      <c r="AU87" s="100">
        <v>0.68421799999999999</v>
      </c>
      <c r="AV87" s="100">
        <v>0.82057999999999998</v>
      </c>
      <c r="AW87" s="100">
        <v>1.8184878</v>
      </c>
      <c r="AY87" s="123">
        <v>1980</v>
      </c>
    </row>
    <row r="88" spans="2:51">
      <c r="B88" s="123">
        <v>1981</v>
      </c>
      <c r="C88" s="100">
        <v>359</v>
      </c>
      <c r="D88" s="100">
        <v>4.8199131</v>
      </c>
      <c r="E88" s="100">
        <v>6.0980318999999996</v>
      </c>
      <c r="F88" s="100">
        <v>5.9760713000000001</v>
      </c>
      <c r="G88" s="100">
        <v>6.7169160999999997</v>
      </c>
      <c r="H88" s="100">
        <v>4.8068036000000003</v>
      </c>
      <c r="I88" s="100">
        <v>4.3295605000000004</v>
      </c>
      <c r="J88" s="100">
        <v>56.927576999999999</v>
      </c>
      <c r="K88" s="100">
        <v>59</v>
      </c>
      <c r="L88" s="100">
        <v>2.5890667999999999</v>
      </c>
      <c r="M88" s="100">
        <v>0.59147229999999995</v>
      </c>
      <c r="N88" s="100">
        <v>6657</v>
      </c>
      <c r="O88" s="100">
        <v>0.91665980000000002</v>
      </c>
      <c r="P88" s="100">
        <v>0.87400279999999997</v>
      </c>
      <c r="R88" s="123">
        <v>1981</v>
      </c>
      <c r="S88" s="100">
        <v>206</v>
      </c>
      <c r="T88" s="100">
        <v>2.7558554000000002</v>
      </c>
      <c r="U88" s="100">
        <v>3.1986386000000002</v>
      </c>
      <c r="V88" s="100">
        <v>3.1346658000000001</v>
      </c>
      <c r="W88" s="100">
        <v>3.5256368</v>
      </c>
      <c r="X88" s="100">
        <v>2.4331732000000001</v>
      </c>
      <c r="Y88" s="100">
        <v>2.1438291999999999</v>
      </c>
      <c r="Z88" s="100">
        <v>61.029125999999998</v>
      </c>
      <c r="AA88" s="100">
        <v>62.5</v>
      </c>
      <c r="AB88" s="100">
        <v>2.0249681000000002</v>
      </c>
      <c r="AC88" s="100">
        <v>0.42643920000000002</v>
      </c>
      <c r="AD88" s="100">
        <v>3215</v>
      </c>
      <c r="AE88" s="100">
        <v>0.45004680000000002</v>
      </c>
      <c r="AF88" s="100">
        <v>0.81478220000000001</v>
      </c>
      <c r="AH88" s="123">
        <v>1981</v>
      </c>
      <c r="AI88" s="100">
        <v>565</v>
      </c>
      <c r="AJ88" s="100">
        <v>3.7860360000000002</v>
      </c>
      <c r="AK88" s="100">
        <v>4.5717572000000004</v>
      </c>
      <c r="AL88" s="100">
        <v>4.4803221000000004</v>
      </c>
      <c r="AM88" s="100">
        <v>5.0354445999999999</v>
      </c>
      <c r="AN88" s="100">
        <v>3.5685692000000002</v>
      </c>
      <c r="AO88" s="100">
        <v>3.1965954999999999</v>
      </c>
      <c r="AP88" s="100">
        <v>58.423009</v>
      </c>
      <c r="AQ88" s="100">
        <v>60</v>
      </c>
      <c r="AR88" s="100">
        <v>2.3503474</v>
      </c>
      <c r="AS88" s="100">
        <v>0.51833439999999997</v>
      </c>
      <c r="AT88" s="100">
        <v>9872</v>
      </c>
      <c r="AU88" s="100">
        <v>0.68527300000000002</v>
      </c>
      <c r="AV88" s="100">
        <v>0.85379309999999997</v>
      </c>
      <c r="AW88" s="100">
        <v>1.9064460000000001</v>
      </c>
      <c r="AY88" s="123">
        <v>1981</v>
      </c>
    </row>
    <row r="89" spans="2:51">
      <c r="B89" s="123">
        <v>1982</v>
      </c>
      <c r="C89" s="100">
        <v>379</v>
      </c>
      <c r="D89" s="100">
        <v>4.9993971999999998</v>
      </c>
      <c r="E89" s="100">
        <v>6.4047872000000003</v>
      </c>
      <c r="F89" s="100">
        <v>6.2766913999999998</v>
      </c>
      <c r="G89" s="100">
        <v>7.0417525000000003</v>
      </c>
      <c r="H89" s="100">
        <v>4.9975579000000003</v>
      </c>
      <c r="I89" s="100">
        <v>4.5016958999999996</v>
      </c>
      <c r="J89" s="100">
        <v>57.329815000000004</v>
      </c>
      <c r="K89" s="100">
        <v>59</v>
      </c>
      <c r="L89" s="100">
        <v>2.6477574000000001</v>
      </c>
      <c r="M89" s="100">
        <v>0.59878350000000002</v>
      </c>
      <c r="N89" s="100">
        <v>6897</v>
      </c>
      <c r="O89" s="100">
        <v>0.93369590000000002</v>
      </c>
      <c r="P89" s="100">
        <v>0.87913850000000004</v>
      </c>
      <c r="R89" s="123">
        <v>1982</v>
      </c>
      <c r="S89" s="100">
        <v>211</v>
      </c>
      <c r="T89" s="100">
        <v>2.7750987999999999</v>
      </c>
      <c r="U89" s="100">
        <v>3.1552991000000001</v>
      </c>
      <c r="V89" s="100">
        <v>3.0921930999999998</v>
      </c>
      <c r="W89" s="100">
        <v>3.4731944000000001</v>
      </c>
      <c r="X89" s="100">
        <v>2.4292824999999998</v>
      </c>
      <c r="Y89" s="100">
        <v>2.1851250000000002</v>
      </c>
      <c r="Z89" s="100">
        <v>60.227488000000001</v>
      </c>
      <c r="AA89" s="100">
        <v>64</v>
      </c>
      <c r="AB89" s="100">
        <v>1.946674</v>
      </c>
      <c r="AC89" s="100">
        <v>0.40989979999999998</v>
      </c>
      <c r="AD89" s="100">
        <v>3440</v>
      </c>
      <c r="AE89" s="100">
        <v>0.4738559</v>
      </c>
      <c r="AF89" s="100">
        <v>0.84027459999999998</v>
      </c>
      <c r="AH89" s="123">
        <v>1982</v>
      </c>
      <c r="AI89" s="100">
        <v>590</v>
      </c>
      <c r="AJ89" s="100">
        <v>3.8856058999999998</v>
      </c>
      <c r="AK89" s="100">
        <v>4.6744313999999996</v>
      </c>
      <c r="AL89" s="100">
        <v>4.5809427999999999</v>
      </c>
      <c r="AM89" s="100">
        <v>5.1310542999999997</v>
      </c>
      <c r="AN89" s="100">
        <v>3.6498314999999999</v>
      </c>
      <c r="AO89" s="100">
        <v>3.2951961999999999</v>
      </c>
      <c r="AP89" s="100">
        <v>58.366101999999998</v>
      </c>
      <c r="AQ89" s="100">
        <v>61</v>
      </c>
      <c r="AR89" s="100">
        <v>2.3456446999999998</v>
      </c>
      <c r="AS89" s="100">
        <v>0.5140671</v>
      </c>
      <c r="AT89" s="100">
        <v>10337</v>
      </c>
      <c r="AU89" s="100">
        <v>0.70577239999999997</v>
      </c>
      <c r="AV89" s="100">
        <v>0.86581209999999997</v>
      </c>
      <c r="AW89" s="100">
        <v>2.0298511000000001</v>
      </c>
      <c r="AY89" s="123">
        <v>1982</v>
      </c>
    </row>
    <row r="90" spans="2:51">
      <c r="B90" s="123">
        <v>1983</v>
      </c>
      <c r="C90" s="100">
        <v>363</v>
      </c>
      <c r="D90" s="100">
        <v>4.7226602</v>
      </c>
      <c r="E90" s="100">
        <v>6.1130385</v>
      </c>
      <c r="F90" s="100">
        <v>5.9907776999999998</v>
      </c>
      <c r="G90" s="100">
        <v>6.7978445000000001</v>
      </c>
      <c r="H90" s="100">
        <v>4.7025912999999999</v>
      </c>
      <c r="I90" s="100">
        <v>4.1970673999999999</v>
      </c>
      <c r="J90" s="100">
        <v>57.683196000000002</v>
      </c>
      <c r="K90" s="100">
        <v>59</v>
      </c>
      <c r="L90" s="100">
        <v>2.4909078</v>
      </c>
      <c r="M90" s="100">
        <v>0.60049629999999998</v>
      </c>
      <c r="N90" s="100">
        <v>6562</v>
      </c>
      <c r="O90" s="100">
        <v>0.87679180000000001</v>
      </c>
      <c r="P90" s="100">
        <v>0.89266279999999998</v>
      </c>
      <c r="R90" s="123">
        <v>1983</v>
      </c>
      <c r="S90" s="100">
        <v>264</v>
      </c>
      <c r="T90" s="100">
        <v>3.4254014000000002</v>
      </c>
      <c r="U90" s="100">
        <v>3.9242243999999999</v>
      </c>
      <c r="V90" s="100">
        <v>3.8457398999999999</v>
      </c>
      <c r="W90" s="100">
        <v>4.3366170000000004</v>
      </c>
      <c r="X90" s="100">
        <v>3.0278189000000002</v>
      </c>
      <c r="Y90" s="100">
        <v>2.7419555999999998</v>
      </c>
      <c r="Z90" s="100">
        <v>60.371212</v>
      </c>
      <c r="AA90" s="100">
        <v>62</v>
      </c>
      <c r="AB90" s="100">
        <v>2.3420866</v>
      </c>
      <c r="AC90" s="100">
        <v>0.53189350000000002</v>
      </c>
      <c r="AD90" s="100">
        <v>4268</v>
      </c>
      <c r="AE90" s="100">
        <v>0.58071079999999997</v>
      </c>
      <c r="AF90" s="100">
        <v>1.0730142</v>
      </c>
      <c r="AH90" s="123">
        <v>1983</v>
      </c>
      <c r="AI90" s="100">
        <v>627</v>
      </c>
      <c r="AJ90" s="100">
        <v>4.0731552000000004</v>
      </c>
      <c r="AK90" s="100">
        <v>4.9132343000000001</v>
      </c>
      <c r="AL90" s="100">
        <v>4.8149696999999998</v>
      </c>
      <c r="AM90" s="100">
        <v>5.4383866000000003</v>
      </c>
      <c r="AN90" s="100">
        <v>3.8048218999999999</v>
      </c>
      <c r="AO90" s="100">
        <v>3.4254231000000002</v>
      </c>
      <c r="AP90" s="100">
        <v>58.814991999999997</v>
      </c>
      <c r="AQ90" s="100">
        <v>60</v>
      </c>
      <c r="AR90" s="100">
        <v>2.4260012</v>
      </c>
      <c r="AS90" s="100">
        <v>0.56956510000000005</v>
      </c>
      <c r="AT90" s="100">
        <v>10830</v>
      </c>
      <c r="AU90" s="100">
        <v>0.73009349999999995</v>
      </c>
      <c r="AV90" s="100">
        <v>0.9559858</v>
      </c>
      <c r="AW90" s="100">
        <v>1.5577699</v>
      </c>
      <c r="AY90" s="123">
        <v>1983</v>
      </c>
    </row>
    <row r="91" spans="2:51">
      <c r="B91" s="123">
        <v>1984</v>
      </c>
      <c r="C91" s="100">
        <v>381</v>
      </c>
      <c r="D91" s="100">
        <v>4.8982979999999996</v>
      </c>
      <c r="E91" s="100">
        <v>6.1339588999999997</v>
      </c>
      <c r="F91" s="100">
        <v>6.0112797999999996</v>
      </c>
      <c r="G91" s="100">
        <v>6.8292570000000001</v>
      </c>
      <c r="H91" s="100">
        <v>4.7935398999999999</v>
      </c>
      <c r="I91" s="100">
        <v>4.3520165000000004</v>
      </c>
      <c r="J91" s="100">
        <v>57.700786999999998</v>
      </c>
      <c r="K91" s="100">
        <v>60</v>
      </c>
      <c r="L91" s="100">
        <v>2.5914842</v>
      </c>
      <c r="M91" s="100">
        <v>0.63513759999999997</v>
      </c>
      <c r="N91" s="100">
        <v>6844</v>
      </c>
      <c r="O91" s="100">
        <v>0.9045301</v>
      </c>
      <c r="P91" s="100">
        <v>0.96929529999999997</v>
      </c>
      <c r="R91" s="123">
        <v>1984</v>
      </c>
      <c r="S91" s="100">
        <v>236</v>
      </c>
      <c r="T91" s="100">
        <v>3.0251838000000002</v>
      </c>
      <c r="U91" s="100">
        <v>3.3697767000000001</v>
      </c>
      <c r="V91" s="100">
        <v>3.3023810999999998</v>
      </c>
      <c r="W91" s="100">
        <v>3.7315204999999998</v>
      </c>
      <c r="X91" s="100">
        <v>2.5660118000000001</v>
      </c>
      <c r="Y91" s="100">
        <v>2.2764525999999998</v>
      </c>
      <c r="Z91" s="100">
        <v>61.296610000000001</v>
      </c>
      <c r="AA91" s="100">
        <v>64</v>
      </c>
      <c r="AB91" s="100">
        <v>2.0696308000000001</v>
      </c>
      <c r="AC91" s="100">
        <v>0.4726901</v>
      </c>
      <c r="AD91" s="100">
        <v>3627</v>
      </c>
      <c r="AE91" s="100">
        <v>0.48823430000000001</v>
      </c>
      <c r="AF91" s="100">
        <v>0.95101999999999998</v>
      </c>
      <c r="AH91" s="123">
        <v>1984</v>
      </c>
      <c r="AI91" s="100">
        <v>617</v>
      </c>
      <c r="AJ91" s="100">
        <v>3.9603602000000002</v>
      </c>
      <c r="AK91" s="100">
        <v>4.6636977999999996</v>
      </c>
      <c r="AL91" s="100">
        <v>4.5704238999999998</v>
      </c>
      <c r="AM91" s="100">
        <v>5.1713335999999996</v>
      </c>
      <c r="AN91" s="100">
        <v>3.6292298999999999</v>
      </c>
      <c r="AO91" s="100">
        <v>3.2726611000000001</v>
      </c>
      <c r="AP91" s="100">
        <v>59.076174999999999</v>
      </c>
      <c r="AQ91" s="100">
        <v>61</v>
      </c>
      <c r="AR91" s="100">
        <v>2.3635318999999999</v>
      </c>
      <c r="AS91" s="100">
        <v>0.56134799999999996</v>
      </c>
      <c r="AT91" s="100">
        <v>10471</v>
      </c>
      <c r="AU91" s="100">
        <v>0.69829149999999995</v>
      </c>
      <c r="AV91" s="100">
        <v>0.96288600000000002</v>
      </c>
      <c r="AW91" s="100">
        <v>1.8202864999999999</v>
      </c>
      <c r="AY91" s="123">
        <v>1984</v>
      </c>
    </row>
    <row r="92" spans="2:51">
      <c r="B92" s="123">
        <v>1985</v>
      </c>
      <c r="C92" s="100">
        <v>422</v>
      </c>
      <c r="D92" s="100">
        <v>5.3534765999999996</v>
      </c>
      <c r="E92" s="100">
        <v>6.8397880999999998</v>
      </c>
      <c r="F92" s="100">
        <v>6.7029924000000003</v>
      </c>
      <c r="G92" s="100">
        <v>7.6609875000000001</v>
      </c>
      <c r="H92" s="100">
        <v>5.2408158</v>
      </c>
      <c r="I92" s="100">
        <v>4.7165904000000003</v>
      </c>
      <c r="J92" s="100">
        <v>58.066350999999997</v>
      </c>
      <c r="K92" s="100">
        <v>60.5</v>
      </c>
      <c r="L92" s="100">
        <v>2.6678468</v>
      </c>
      <c r="M92" s="100">
        <v>0.65777169999999996</v>
      </c>
      <c r="N92" s="100">
        <v>7531</v>
      </c>
      <c r="O92" s="100">
        <v>0.98308530000000005</v>
      </c>
      <c r="P92" s="100">
        <v>1.0025373</v>
      </c>
      <c r="R92" s="123">
        <v>1985</v>
      </c>
      <c r="S92" s="100">
        <v>269</v>
      </c>
      <c r="T92" s="100">
        <v>3.4026581999999999</v>
      </c>
      <c r="U92" s="100">
        <v>3.8331187999999998</v>
      </c>
      <c r="V92" s="100">
        <v>3.7564563999999998</v>
      </c>
      <c r="W92" s="100">
        <v>4.2518197999999998</v>
      </c>
      <c r="X92" s="100">
        <v>2.9540901000000002</v>
      </c>
      <c r="Y92" s="100">
        <v>2.6454830999999999</v>
      </c>
      <c r="Z92" s="100">
        <v>60.579926</v>
      </c>
      <c r="AA92" s="100">
        <v>61</v>
      </c>
      <c r="AB92" s="100">
        <v>2.2176421999999998</v>
      </c>
      <c r="AC92" s="100">
        <v>0.49220520000000001</v>
      </c>
      <c r="AD92" s="100">
        <v>4481</v>
      </c>
      <c r="AE92" s="100">
        <v>0.59608490000000003</v>
      </c>
      <c r="AF92" s="100">
        <v>1.1002151</v>
      </c>
      <c r="AH92" s="123">
        <v>1985</v>
      </c>
      <c r="AI92" s="100">
        <v>691</v>
      </c>
      <c r="AJ92" s="100">
        <v>4.3766553000000004</v>
      </c>
      <c r="AK92" s="100">
        <v>5.1815733000000002</v>
      </c>
      <c r="AL92" s="100">
        <v>5.0779418999999999</v>
      </c>
      <c r="AM92" s="100">
        <v>5.7670461</v>
      </c>
      <c r="AN92" s="100">
        <v>4.0096068999999996</v>
      </c>
      <c r="AO92" s="100">
        <v>3.6144698000000002</v>
      </c>
      <c r="AP92" s="100">
        <v>59.044862999999999</v>
      </c>
      <c r="AQ92" s="100">
        <v>61</v>
      </c>
      <c r="AR92" s="100">
        <v>2.4724488</v>
      </c>
      <c r="AS92" s="100">
        <v>0.58161070000000004</v>
      </c>
      <c r="AT92" s="100">
        <v>12012</v>
      </c>
      <c r="AU92" s="100">
        <v>0.79141070000000002</v>
      </c>
      <c r="AV92" s="100">
        <v>1.0368777</v>
      </c>
      <c r="AW92" s="100">
        <v>1.7843924</v>
      </c>
      <c r="AY92" s="123">
        <v>1985</v>
      </c>
    </row>
    <row r="93" spans="2:51">
      <c r="B93" s="123">
        <v>1986</v>
      </c>
      <c r="C93" s="100">
        <v>417</v>
      </c>
      <c r="D93" s="100">
        <v>5.2123781999999999</v>
      </c>
      <c r="E93" s="100">
        <v>6.7453472999999997</v>
      </c>
      <c r="F93" s="100">
        <v>6.6104403999999999</v>
      </c>
      <c r="G93" s="100">
        <v>7.5136874999999996</v>
      </c>
      <c r="H93" s="100">
        <v>5.0303947999999998</v>
      </c>
      <c r="I93" s="100">
        <v>4.431629</v>
      </c>
      <c r="J93" s="100">
        <v>59.671463000000003</v>
      </c>
      <c r="K93" s="100">
        <v>63</v>
      </c>
      <c r="L93" s="100">
        <v>2.6357373000000002</v>
      </c>
      <c r="M93" s="100">
        <v>0.67031019999999997</v>
      </c>
      <c r="N93" s="100">
        <v>6829</v>
      </c>
      <c r="O93" s="100">
        <v>0.87930090000000005</v>
      </c>
      <c r="P93" s="100">
        <v>0.94368430000000003</v>
      </c>
      <c r="R93" s="123">
        <v>1986</v>
      </c>
      <c r="S93" s="100">
        <v>263</v>
      </c>
      <c r="T93" s="100">
        <v>3.2800530000000001</v>
      </c>
      <c r="U93" s="100">
        <v>3.5794904000000001</v>
      </c>
      <c r="V93" s="100">
        <v>3.5079006000000001</v>
      </c>
      <c r="W93" s="100">
        <v>3.9508228999999999</v>
      </c>
      <c r="X93" s="100">
        <v>2.7504312</v>
      </c>
      <c r="Y93" s="100">
        <v>2.4708201000000001</v>
      </c>
      <c r="Z93" s="100">
        <v>61.212927999999998</v>
      </c>
      <c r="AA93" s="100">
        <v>63</v>
      </c>
      <c r="AB93" s="100">
        <v>2.1321443000000002</v>
      </c>
      <c r="AC93" s="100">
        <v>0.49837979999999998</v>
      </c>
      <c r="AD93" s="100">
        <v>4021</v>
      </c>
      <c r="AE93" s="100">
        <v>0.52816229999999997</v>
      </c>
      <c r="AF93" s="100">
        <v>1.0307269999999999</v>
      </c>
      <c r="AH93" s="123">
        <v>1986</v>
      </c>
      <c r="AI93" s="100">
        <v>680</v>
      </c>
      <c r="AJ93" s="100">
        <v>4.2451314</v>
      </c>
      <c r="AK93" s="100">
        <v>4.9523505999999999</v>
      </c>
      <c r="AL93" s="100">
        <v>4.8533036000000003</v>
      </c>
      <c r="AM93" s="100">
        <v>5.4738040999999997</v>
      </c>
      <c r="AN93" s="100">
        <v>3.7777710999999998</v>
      </c>
      <c r="AO93" s="100">
        <v>3.3668830999999999</v>
      </c>
      <c r="AP93" s="100">
        <v>60.267646999999997</v>
      </c>
      <c r="AQ93" s="100">
        <v>63</v>
      </c>
      <c r="AR93" s="100">
        <v>2.4151158000000001</v>
      </c>
      <c r="AS93" s="100">
        <v>0.59140210000000004</v>
      </c>
      <c r="AT93" s="100">
        <v>10850</v>
      </c>
      <c r="AU93" s="100">
        <v>0.70548060000000001</v>
      </c>
      <c r="AV93" s="100">
        <v>0.97417229999999999</v>
      </c>
      <c r="AW93" s="100">
        <v>1.8844434999999999</v>
      </c>
      <c r="AY93" s="123">
        <v>1986</v>
      </c>
    </row>
    <row r="94" spans="2:51">
      <c r="B94" s="123">
        <v>1987</v>
      </c>
      <c r="C94" s="100">
        <v>505</v>
      </c>
      <c r="D94" s="100">
        <v>6.2205485999999999</v>
      </c>
      <c r="E94" s="100">
        <v>8.1105668000000009</v>
      </c>
      <c r="F94" s="100">
        <v>7.9483554999999999</v>
      </c>
      <c r="G94" s="100">
        <v>9.1616239000000004</v>
      </c>
      <c r="H94" s="100">
        <v>5.9447285000000001</v>
      </c>
      <c r="I94" s="100">
        <v>5.1777555</v>
      </c>
      <c r="J94" s="100">
        <v>61.035643999999998</v>
      </c>
      <c r="K94" s="100">
        <v>63</v>
      </c>
      <c r="L94" s="100">
        <v>3.1124806999999999</v>
      </c>
      <c r="M94" s="100">
        <v>0.79391279999999997</v>
      </c>
      <c r="N94" s="100">
        <v>7715</v>
      </c>
      <c r="O94" s="100">
        <v>0.9798114</v>
      </c>
      <c r="P94" s="100">
        <v>1.0709922999999999</v>
      </c>
      <c r="R94" s="123">
        <v>1987</v>
      </c>
      <c r="S94" s="100">
        <v>287</v>
      </c>
      <c r="T94" s="100">
        <v>3.5233664</v>
      </c>
      <c r="U94" s="100">
        <v>3.8688810999999999</v>
      </c>
      <c r="V94" s="100">
        <v>3.7915035000000001</v>
      </c>
      <c r="W94" s="100">
        <v>4.2789770000000003</v>
      </c>
      <c r="X94" s="100">
        <v>2.9105826000000001</v>
      </c>
      <c r="Y94" s="100">
        <v>2.5819098999999999</v>
      </c>
      <c r="Z94" s="100">
        <v>61.878048999999997</v>
      </c>
      <c r="AA94" s="100">
        <v>64</v>
      </c>
      <c r="AB94" s="100">
        <v>2.3272786000000001</v>
      </c>
      <c r="AC94" s="100">
        <v>0.53435109999999997</v>
      </c>
      <c r="AD94" s="100">
        <v>4366</v>
      </c>
      <c r="AE94" s="100">
        <v>0.56512150000000005</v>
      </c>
      <c r="AF94" s="100">
        <v>1.1514654</v>
      </c>
      <c r="AH94" s="123">
        <v>1987</v>
      </c>
      <c r="AI94" s="100">
        <v>792</v>
      </c>
      <c r="AJ94" s="100">
        <v>4.8696884999999996</v>
      </c>
      <c r="AK94" s="100">
        <v>5.7055169000000001</v>
      </c>
      <c r="AL94" s="100">
        <v>5.5914064999999997</v>
      </c>
      <c r="AM94" s="100">
        <v>6.3709913</v>
      </c>
      <c r="AN94" s="100">
        <v>4.2745058</v>
      </c>
      <c r="AO94" s="100">
        <v>3.7666222</v>
      </c>
      <c r="AP94" s="100">
        <v>61.340909000000003</v>
      </c>
      <c r="AQ94" s="100">
        <v>63</v>
      </c>
      <c r="AR94" s="100">
        <v>2.7734006</v>
      </c>
      <c r="AS94" s="100">
        <v>0.67508250000000003</v>
      </c>
      <c r="AT94" s="100">
        <v>12081</v>
      </c>
      <c r="AU94" s="100">
        <v>0.77443620000000002</v>
      </c>
      <c r="AV94" s="100">
        <v>1.0987431999999999</v>
      </c>
      <c r="AW94" s="100">
        <v>2.0963598000000001</v>
      </c>
      <c r="AY94" s="123">
        <v>1987</v>
      </c>
    </row>
    <row r="95" spans="2:51">
      <c r="B95" s="123">
        <v>1988</v>
      </c>
      <c r="C95" s="100">
        <v>490</v>
      </c>
      <c r="D95" s="100">
        <v>5.9401536000000004</v>
      </c>
      <c r="E95" s="100">
        <v>7.4129769000000003</v>
      </c>
      <c r="F95" s="100">
        <v>7.2647174000000003</v>
      </c>
      <c r="G95" s="100">
        <v>8.2964341000000008</v>
      </c>
      <c r="H95" s="100">
        <v>5.6319759999999999</v>
      </c>
      <c r="I95" s="100">
        <v>5.0561699000000004</v>
      </c>
      <c r="J95" s="100">
        <v>59.467346999999997</v>
      </c>
      <c r="K95" s="100">
        <v>61</v>
      </c>
      <c r="L95" s="100">
        <v>2.8862578999999999</v>
      </c>
      <c r="M95" s="100">
        <v>0.75291949999999996</v>
      </c>
      <c r="N95" s="100">
        <v>8039</v>
      </c>
      <c r="O95" s="100">
        <v>1.0056172999999999</v>
      </c>
      <c r="P95" s="100">
        <v>1.0864393999999999</v>
      </c>
      <c r="R95" s="123">
        <v>1988</v>
      </c>
      <c r="S95" s="100">
        <v>294</v>
      </c>
      <c r="T95" s="100">
        <v>3.5493448000000001</v>
      </c>
      <c r="U95" s="100">
        <v>3.7630460999999999</v>
      </c>
      <c r="V95" s="100">
        <v>3.6877852</v>
      </c>
      <c r="W95" s="100">
        <v>4.1819043000000002</v>
      </c>
      <c r="X95" s="100">
        <v>2.8399529000000001</v>
      </c>
      <c r="Y95" s="100">
        <v>2.4936536999999999</v>
      </c>
      <c r="Z95" s="100">
        <v>62.353740999999999</v>
      </c>
      <c r="AA95" s="100">
        <v>66</v>
      </c>
      <c r="AB95" s="100">
        <v>2.2773043999999998</v>
      </c>
      <c r="AC95" s="100">
        <v>0.53665300000000005</v>
      </c>
      <c r="AD95" s="100">
        <v>4311</v>
      </c>
      <c r="AE95" s="100">
        <v>0.54927789999999999</v>
      </c>
      <c r="AF95" s="100">
        <v>1.1008317000000001</v>
      </c>
      <c r="AH95" s="123">
        <v>1988</v>
      </c>
      <c r="AI95" s="100">
        <v>784</v>
      </c>
      <c r="AJ95" s="100">
        <v>4.7422709000000003</v>
      </c>
      <c r="AK95" s="100">
        <v>5.4379736999999997</v>
      </c>
      <c r="AL95" s="100">
        <v>5.3292143000000003</v>
      </c>
      <c r="AM95" s="100">
        <v>6.0505661999999996</v>
      </c>
      <c r="AN95" s="100">
        <v>4.1570495999999997</v>
      </c>
      <c r="AO95" s="100">
        <v>3.7125439999999998</v>
      </c>
      <c r="AP95" s="100">
        <v>60.549745000000001</v>
      </c>
      <c r="AQ95" s="100">
        <v>63</v>
      </c>
      <c r="AR95" s="100">
        <v>2.6232141000000002</v>
      </c>
      <c r="AS95" s="100">
        <v>0.65407459999999995</v>
      </c>
      <c r="AT95" s="100">
        <v>12350</v>
      </c>
      <c r="AU95" s="100">
        <v>0.77954469999999998</v>
      </c>
      <c r="AV95" s="100">
        <v>1.0914204000000001</v>
      </c>
      <c r="AW95" s="100">
        <v>1.9699405000000001</v>
      </c>
      <c r="AY95" s="123">
        <v>1988</v>
      </c>
    </row>
    <row r="96" spans="2:51">
      <c r="B96" s="123">
        <v>1989</v>
      </c>
      <c r="C96" s="100">
        <v>487</v>
      </c>
      <c r="D96" s="100">
        <v>5.8061977000000002</v>
      </c>
      <c r="E96" s="100">
        <v>7.4005143999999996</v>
      </c>
      <c r="F96" s="100">
        <v>7.2525041000000003</v>
      </c>
      <c r="G96" s="100">
        <v>8.3229740000000003</v>
      </c>
      <c r="H96" s="100">
        <v>5.4382684000000001</v>
      </c>
      <c r="I96" s="100">
        <v>4.7879386000000004</v>
      </c>
      <c r="J96" s="100">
        <v>62.036960999999998</v>
      </c>
      <c r="K96" s="100">
        <v>64</v>
      </c>
      <c r="L96" s="100">
        <v>2.8069164</v>
      </c>
      <c r="M96" s="100">
        <v>0.72766940000000002</v>
      </c>
      <c r="N96" s="100">
        <v>6853</v>
      </c>
      <c r="O96" s="100">
        <v>0.84388799999999997</v>
      </c>
      <c r="P96" s="100">
        <v>0.95065549999999999</v>
      </c>
      <c r="R96" s="123">
        <v>1989</v>
      </c>
      <c r="S96" s="100">
        <v>281</v>
      </c>
      <c r="T96" s="100">
        <v>3.3345885000000002</v>
      </c>
      <c r="U96" s="100">
        <v>3.6187393000000001</v>
      </c>
      <c r="V96" s="100">
        <v>3.5463646</v>
      </c>
      <c r="W96" s="100">
        <v>4.0256064</v>
      </c>
      <c r="X96" s="100">
        <v>2.6958373999999998</v>
      </c>
      <c r="Y96" s="100">
        <v>2.3731203000000001</v>
      </c>
      <c r="Z96" s="100">
        <v>63.405693999999997</v>
      </c>
      <c r="AA96" s="100">
        <v>65</v>
      </c>
      <c r="AB96" s="100">
        <v>2.1493039999999999</v>
      </c>
      <c r="AC96" s="100">
        <v>0.49035010000000001</v>
      </c>
      <c r="AD96" s="100">
        <v>3862</v>
      </c>
      <c r="AE96" s="100">
        <v>0.48426160000000001</v>
      </c>
      <c r="AF96" s="100">
        <v>1.0035809</v>
      </c>
      <c r="AH96" s="123">
        <v>1989</v>
      </c>
      <c r="AI96" s="100">
        <v>768</v>
      </c>
      <c r="AJ96" s="100">
        <v>4.5675091999999999</v>
      </c>
      <c r="AK96" s="100">
        <v>5.2996502000000003</v>
      </c>
      <c r="AL96" s="100">
        <v>5.1936571999999996</v>
      </c>
      <c r="AM96" s="100">
        <v>5.9199763000000001</v>
      </c>
      <c r="AN96" s="100">
        <v>3.9505442999999998</v>
      </c>
      <c r="AO96" s="100">
        <v>3.4927291</v>
      </c>
      <c r="AP96" s="100">
        <v>62.537759999999999</v>
      </c>
      <c r="AQ96" s="100">
        <v>64</v>
      </c>
      <c r="AR96" s="100">
        <v>2.5243229</v>
      </c>
      <c r="AS96" s="100">
        <v>0.61819820000000003</v>
      </c>
      <c r="AT96" s="100">
        <v>10715</v>
      </c>
      <c r="AU96" s="100">
        <v>0.66570260000000003</v>
      </c>
      <c r="AV96" s="100">
        <v>0.96907549999999998</v>
      </c>
      <c r="AW96" s="100">
        <v>2.0450531999999999</v>
      </c>
      <c r="AY96" s="123">
        <v>1989</v>
      </c>
    </row>
    <row r="97" spans="2:51">
      <c r="B97" s="123">
        <v>1990</v>
      </c>
      <c r="C97" s="100">
        <v>516</v>
      </c>
      <c r="D97" s="100">
        <v>6.0625507000000001</v>
      </c>
      <c r="E97" s="100">
        <v>7.5987887000000001</v>
      </c>
      <c r="F97" s="100">
        <v>7.4468129000000003</v>
      </c>
      <c r="G97" s="100">
        <v>8.5455079999999999</v>
      </c>
      <c r="H97" s="100">
        <v>5.6632940999999999</v>
      </c>
      <c r="I97" s="100">
        <v>5.0372785999999996</v>
      </c>
      <c r="J97" s="100">
        <v>61.182170999999997</v>
      </c>
      <c r="K97" s="100">
        <v>63</v>
      </c>
      <c r="L97" s="100">
        <v>2.9580370999999999</v>
      </c>
      <c r="M97" s="100">
        <v>0.79804509999999995</v>
      </c>
      <c r="N97" s="100">
        <v>7705</v>
      </c>
      <c r="O97" s="100">
        <v>0.93570989999999998</v>
      </c>
      <c r="P97" s="100">
        <v>1.0797063</v>
      </c>
      <c r="R97" s="123">
        <v>1990</v>
      </c>
      <c r="S97" s="100">
        <v>310</v>
      </c>
      <c r="T97" s="100">
        <v>3.6240953</v>
      </c>
      <c r="U97" s="100">
        <v>3.8297639000000001</v>
      </c>
      <c r="V97" s="100">
        <v>3.7531686</v>
      </c>
      <c r="W97" s="100">
        <v>4.2460987000000001</v>
      </c>
      <c r="X97" s="100">
        <v>2.8967482000000002</v>
      </c>
      <c r="Y97" s="100">
        <v>2.5739242999999998</v>
      </c>
      <c r="Z97" s="100">
        <v>61.912903</v>
      </c>
      <c r="AA97" s="100">
        <v>65</v>
      </c>
      <c r="AB97" s="100">
        <v>2.3308271</v>
      </c>
      <c r="AC97" s="100">
        <v>0.55954660000000001</v>
      </c>
      <c r="AD97" s="100">
        <v>4660</v>
      </c>
      <c r="AE97" s="100">
        <v>0.57614549999999998</v>
      </c>
      <c r="AF97" s="100">
        <v>1.2342474999999999</v>
      </c>
      <c r="AH97" s="123">
        <v>1990</v>
      </c>
      <c r="AI97" s="100">
        <v>826</v>
      </c>
      <c r="AJ97" s="100">
        <v>4.8402801000000002</v>
      </c>
      <c r="AK97" s="100">
        <v>5.5330478999999997</v>
      </c>
      <c r="AL97" s="100">
        <v>5.4223869000000002</v>
      </c>
      <c r="AM97" s="100">
        <v>6.1741663000000004</v>
      </c>
      <c r="AN97" s="100">
        <v>4.1820684000000004</v>
      </c>
      <c r="AO97" s="100">
        <v>3.7356896000000002</v>
      </c>
      <c r="AP97" s="100">
        <v>61.456415999999997</v>
      </c>
      <c r="AQ97" s="100">
        <v>64</v>
      </c>
      <c r="AR97" s="100">
        <v>2.6867030999999999</v>
      </c>
      <c r="AS97" s="100">
        <v>0.68798930000000003</v>
      </c>
      <c r="AT97" s="100">
        <v>12365</v>
      </c>
      <c r="AU97" s="100">
        <v>0.75753749999999997</v>
      </c>
      <c r="AV97" s="100">
        <v>1.1331789999999999</v>
      </c>
      <c r="AW97" s="100">
        <v>1.9841401999999999</v>
      </c>
      <c r="AY97" s="123">
        <v>1990</v>
      </c>
    </row>
    <row r="98" spans="2:51">
      <c r="B98" s="123">
        <v>1991</v>
      </c>
      <c r="C98" s="100">
        <v>513</v>
      </c>
      <c r="D98" s="100">
        <v>5.9544474000000003</v>
      </c>
      <c r="E98" s="100">
        <v>7.503101</v>
      </c>
      <c r="F98" s="100">
        <v>7.3530389999999999</v>
      </c>
      <c r="G98" s="100">
        <v>8.4858021000000008</v>
      </c>
      <c r="H98" s="100">
        <v>5.4622744000000001</v>
      </c>
      <c r="I98" s="100">
        <v>4.8067957000000003</v>
      </c>
      <c r="J98" s="100">
        <v>62.610135999999997</v>
      </c>
      <c r="K98" s="100">
        <v>64</v>
      </c>
      <c r="L98" s="100">
        <v>2.8922591</v>
      </c>
      <c r="M98" s="100">
        <v>0.8007242</v>
      </c>
      <c r="N98" s="100">
        <v>7021</v>
      </c>
      <c r="O98" s="100">
        <v>0.84308150000000004</v>
      </c>
      <c r="P98" s="100">
        <v>1.0357504</v>
      </c>
      <c r="R98" s="123">
        <v>1991</v>
      </c>
      <c r="S98" s="100">
        <v>302</v>
      </c>
      <c r="T98" s="100">
        <v>3.4838274</v>
      </c>
      <c r="U98" s="100">
        <v>3.7016795999999998</v>
      </c>
      <c r="V98" s="100">
        <v>3.6276459999999999</v>
      </c>
      <c r="W98" s="100">
        <v>4.1689838999999997</v>
      </c>
      <c r="X98" s="100">
        <v>2.7842685</v>
      </c>
      <c r="Y98" s="100">
        <v>2.4810319000000001</v>
      </c>
      <c r="Z98" s="100">
        <v>63.403973999999998</v>
      </c>
      <c r="AA98" s="100">
        <v>64</v>
      </c>
      <c r="AB98" s="100">
        <v>2.1770472999999999</v>
      </c>
      <c r="AC98" s="100">
        <v>0.54830330000000005</v>
      </c>
      <c r="AD98" s="100">
        <v>4152</v>
      </c>
      <c r="AE98" s="100">
        <v>0.50710319999999998</v>
      </c>
      <c r="AF98" s="100">
        <v>1.1309654</v>
      </c>
      <c r="AH98" s="123">
        <v>1991</v>
      </c>
      <c r="AI98" s="100">
        <v>815</v>
      </c>
      <c r="AJ98" s="100">
        <v>4.7153337999999998</v>
      </c>
      <c r="AK98" s="100">
        <v>5.3803140000000003</v>
      </c>
      <c r="AL98" s="100">
        <v>5.2727076999999998</v>
      </c>
      <c r="AM98" s="100">
        <v>6.0561731999999999</v>
      </c>
      <c r="AN98" s="100">
        <v>4.0034308000000003</v>
      </c>
      <c r="AO98" s="100">
        <v>3.5574214999999998</v>
      </c>
      <c r="AP98" s="100">
        <v>62.904294</v>
      </c>
      <c r="AQ98" s="100">
        <v>64</v>
      </c>
      <c r="AR98" s="100">
        <v>2.5783795999999999</v>
      </c>
      <c r="AS98" s="100">
        <v>0.6840347</v>
      </c>
      <c r="AT98" s="100">
        <v>11173</v>
      </c>
      <c r="AU98" s="100">
        <v>0.67651740000000005</v>
      </c>
      <c r="AV98" s="100">
        <v>1.0692009</v>
      </c>
      <c r="AW98" s="100">
        <v>2.026945</v>
      </c>
      <c r="AY98" s="123">
        <v>1991</v>
      </c>
    </row>
    <row r="99" spans="2:51">
      <c r="B99" s="123">
        <v>1992</v>
      </c>
      <c r="C99" s="100">
        <v>527</v>
      </c>
      <c r="D99" s="100">
        <v>6.0517284</v>
      </c>
      <c r="E99" s="100">
        <v>7.5596284999999996</v>
      </c>
      <c r="F99" s="100">
        <v>7.4084358999999997</v>
      </c>
      <c r="G99" s="100">
        <v>8.5824542000000008</v>
      </c>
      <c r="H99" s="100">
        <v>5.4519719999999996</v>
      </c>
      <c r="I99" s="100">
        <v>4.7485949999999999</v>
      </c>
      <c r="J99" s="100">
        <v>62.986716999999999</v>
      </c>
      <c r="K99" s="100">
        <v>66</v>
      </c>
      <c r="L99" s="100">
        <v>2.8562137999999999</v>
      </c>
      <c r="M99" s="100">
        <v>0.79709600000000003</v>
      </c>
      <c r="N99" s="100">
        <v>7122</v>
      </c>
      <c r="O99" s="100">
        <v>0.84677840000000004</v>
      </c>
      <c r="P99" s="100">
        <v>1.0539463</v>
      </c>
      <c r="R99" s="123">
        <v>1992</v>
      </c>
      <c r="S99" s="100">
        <v>344</v>
      </c>
      <c r="T99" s="100">
        <v>3.9222934</v>
      </c>
      <c r="U99" s="100">
        <v>4.0726488999999999</v>
      </c>
      <c r="V99" s="100">
        <v>3.9911959000000001</v>
      </c>
      <c r="W99" s="100">
        <v>4.5248482000000001</v>
      </c>
      <c r="X99" s="100">
        <v>3.0649123</v>
      </c>
      <c r="Y99" s="100">
        <v>2.7283664999999999</v>
      </c>
      <c r="Z99" s="100">
        <v>62.773256000000003</v>
      </c>
      <c r="AA99" s="100">
        <v>66</v>
      </c>
      <c r="AB99" s="100">
        <v>2.4652428999999998</v>
      </c>
      <c r="AC99" s="100">
        <v>0.59779300000000002</v>
      </c>
      <c r="AD99" s="100">
        <v>5002</v>
      </c>
      <c r="AE99" s="100">
        <v>0.60449149999999996</v>
      </c>
      <c r="AF99" s="100">
        <v>1.3712074000000001</v>
      </c>
      <c r="AH99" s="123">
        <v>1992</v>
      </c>
      <c r="AI99" s="100">
        <v>871</v>
      </c>
      <c r="AJ99" s="100">
        <v>4.9832267000000003</v>
      </c>
      <c r="AK99" s="100">
        <v>5.5713352</v>
      </c>
      <c r="AL99" s="100">
        <v>5.4599085000000001</v>
      </c>
      <c r="AM99" s="100">
        <v>6.2564498000000004</v>
      </c>
      <c r="AN99" s="100">
        <v>4.1253513000000002</v>
      </c>
      <c r="AO99" s="100">
        <v>3.6432688999999998</v>
      </c>
      <c r="AP99" s="100">
        <v>62.902411000000001</v>
      </c>
      <c r="AQ99" s="100">
        <v>66</v>
      </c>
      <c r="AR99" s="100">
        <v>2.6878568</v>
      </c>
      <c r="AS99" s="100">
        <v>0.70435060000000005</v>
      </c>
      <c r="AT99" s="100">
        <v>12124</v>
      </c>
      <c r="AU99" s="100">
        <v>0.7266222</v>
      </c>
      <c r="AV99" s="100">
        <v>1.165171</v>
      </c>
      <c r="AW99" s="100">
        <v>1.8561945</v>
      </c>
      <c r="AY99" s="123">
        <v>1992</v>
      </c>
    </row>
    <row r="100" spans="2:51">
      <c r="B100" s="123">
        <v>1993</v>
      </c>
      <c r="C100" s="100">
        <v>575</v>
      </c>
      <c r="D100" s="100">
        <v>6.5474984000000003</v>
      </c>
      <c r="E100" s="100">
        <v>7.9906141000000002</v>
      </c>
      <c r="F100" s="100">
        <v>7.8308017999999997</v>
      </c>
      <c r="G100" s="100">
        <v>9.0606126000000007</v>
      </c>
      <c r="H100" s="100">
        <v>5.8677242999999999</v>
      </c>
      <c r="I100" s="100">
        <v>5.1761514999999996</v>
      </c>
      <c r="J100" s="100">
        <v>62.206957000000003</v>
      </c>
      <c r="K100" s="100">
        <v>64</v>
      </c>
      <c r="L100" s="100">
        <v>3.0704330999999998</v>
      </c>
      <c r="M100" s="100">
        <v>0.88340580000000002</v>
      </c>
      <c r="N100" s="100">
        <v>8217</v>
      </c>
      <c r="O100" s="100">
        <v>0.96948880000000004</v>
      </c>
      <c r="P100" s="100">
        <v>1.2584906</v>
      </c>
      <c r="R100" s="123">
        <v>1993</v>
      </c>
      <c r="S100" s="100">
        <v>279</v>
      </c>
      <c r="T100" s="100">
        <v>3.1515352999999999</v>
      </c>
      <c r="U100" s="100">
        <v>3.2373368999999999</v>
      </c>
      <c r="V100" s="100">
        <v>3.1725902000000001</v>
      </c>
      <c r="W100" s="100">
        <v>3.6389961999999998</v>
      </c>
      <c r="X100" s="100">
        <v>2.3308422000000002</v>
      </c>
      <c r="Y100" s="100">
        <v>2.0173687999999999</v>
      </c>
      <c r="Z100" s="100">
        <v>66.422939</v>
      </c>
      <c r="AA100" s="100">
        <v>70</v>
      </c>
      <c r="AB100" s="100">
        <v>1.9309295</v>
      </c>
      <c r="AC100" s="100">
        <v>0.49371789999999999</v>
      </c>
      <c r="AD100" s="100">
        <v>3097</v>
      </c>
      <c r="AE100" s="100">
        <v>0.3711817</v>
      </c>
      <c r="AF100" s="100">
        <v>0.88776650000000001</v>
      </c>
      <c r="AH100" s="123">
        <v>1993</v>
      </c>
      <c r="AI100" s="100">
        <v>854</v>
      </c>
      <c r="AJ100" s="100">
        <v>4.8426951999999996</v>
      </c>
      <c r="AK100" s="100">
        <v>5.3746837000000003</v>
      </c>
      <c r="AL100" s="100">
        <v>5.2671900000000003</v>
      </c>
      <c r="AM100" s="100">
        <v>6.0514549000000004</v>
      </c>
      <c r="AN100" s="100">
        <v>3.9739605</v>
      </c>
      <c r="AO100" s="100">
        <v>3.5058786999999998</v>
      </c>
      <c r="AP100" s="100">
        <v>63.584308999999998</v>
      </c>
      <c r="AQ100" s="100">
        <v>66</v>
      </c>
      <c r="AR100" s="100">
        <v>2.5741499999999999</v>
      </c>
      <c r="AS100" s="100">
        <v>0.70230840000000005</v>
      </c>
      <c r="AT100" s="100">
        <v>11314</v>
      </c>
      <c r="AU100" s="100">
        <v>0.67268260000000002</v>
      </c>
      <c r="AV100" s="100">
        <v>1.1293918999999999</v>
      </c>
      <c r="AW100" s="100">
        <v>2.4682677000000002</v>
      </c>
      <c r="AY100" s="123">
        <v>1993</v>
      </c>
    </row>
    <row r="101" spans="2:51">
      <c r="B101" s="123">
        <v>1994</v>
      </c>
      <c r="C101" s="100">
        <v>608</v>
      </c>
      <c r="D101" s="100">
        <v>6.8594556999999998</v>
      </c>
      <c r="E101" s="100">
        <v>8.2959210999999993</v>
      </c>
      <c r="F101" s="100">
        <v>8.1300027000000004</v>
      </c>
      <c r="G101" s="100">
        <v>9.4006934999999991</v>
      </c>
      <c r="H101" s="100">
        <v>5.9818822000000003</v>
      </c>
      <c r="I101" s="100">
        <v>5.2429142000000004</v>
      </c>
      <c r="J101" s="100">
        <v>63.722039000000002</v>
      </c>
      <c r="K101" s="100">
        <v>67</v>
      </c>
      <c r="L101" s="100">
        <v>3.1094973000000001</v>
      </c>
      <c r="M101" s="100">
        <v>0.90122139999999995</v>
      </c>
      <c r="N101" s="100">
        <v>7790</v>
      </c>
      <c r="O101" s="100">
        <v>0.91118209999999999</v>
      </c>
      <c r="P101" s="100">
        <v>1.2035887999999999</v>
      </c>
      <c r="R101" s="123">
        <v>1994</v>
      </c>
      <c r="S101" s="100">
        <v>285</v>
      </c>
      <c r="T101" s="100">
        <v>3.1872809000000002</v>
      </c>
      <c r="U101" s="100">
        <v>3.2395385000000001</v>
      </c>
      <c r="V101" s="100">
        <v>3.1747477000000002</v>
      </c>
      <c r="W101" s="100">
        <v>3.6290171</v>
      </c>
      <c r="X101" s="100">
        <v>2.3874678999999999</v>
      </c>
      <c r="Y101" s="100">
        <v>2.1090931999999998</v>
      </c>
      <c r="Z101" s="100">
        <v>64.677193000000003</v>
      </c>
      <c r="AA101" s="100">
        <v>68</v>
      </c>
      <c r="AB101" s="100">
        <v>1.9449942</v>
      </c>
      <c r="AC101" s="100">
        <v>0.48119129999999999</v>
      </c>
      <c r="AD101" s="100">
        <v>3622</v>
      </c>
      <c r="AE101" s="100">
        <v>0.43012679999999998</v>
      </c>
      <c r="AF101" s="100">
        <v>1.0474535</v>
      </c>
      <c r="AH101" s="123">
        <v>1994</v>
      </c>
      <c r="AI101" s="100">
        <v>893</v>
      </c>
      <c r="AJ101" s="100">
        <v>5.0153132999999999</v>
      </c>
      <c r="AK101" s="100">
        <v>5.4836647000000003</v>
      </c>
      <c r="AL101" s="100">
        <v>5.3739914000000004</v>
      </c>
      <c r="AM101" s="100">
        <v>6.1681727000000004</v>
      </c>
      <c r="AN101" s="100">
        <v>4.0321728999999999</v>
      </c>
      <c r="AO101" s="100">
        <v>3.5677886999999999</v>
      </c>
      <c r="AP101" s="100">
        <v>64.026876000000001</v>
      </c>
      <c r="AQ101" s="100">
        <v>67</v>
      </c>
      <c r="AR101" s="100">
        <v>2.6106530999999999</v>
      </c>
      <c r="AS101" s="100">
        <v>0.70485900000000001</v>
      </c>
      <c r="AT101" s="100">
        <v>11412</v>
      </c>
      <c r="AU101" s="100">
        <v>0.67247659999999998</v>
      </c>
      <c r="AV101" s="100">
        <v>1.1492192999999999</v>
      </c>
      <c r="AW101" s="100">
        <v>2.5608342999999998</v>
      </c>
      <c r="AY101" s="123">
        <v>1994</v>
      </c>
    </row>
    <row r="102" spans="2:51">
      <c r="B102" s="123">
        <v>1995</v>
      </c>
      <c r="C102" s="100">
        <v>604</v>
      </c>
      <c r="D102" s="100">
        <v>6.7407478999999997</v>
      </c>
      <c r="E102" s="100">
        <v>8.1751614999999997</v>
      </c>
      <c r="F102" s="100">
        <v>8.0116583000000006</v>
      </c>
      <c r="G102" s="100">
        <v>9.2517017999999993</v>
      </c>
      <c r="H102" s="100">
        <v>5.8493225000000004</v>
      </c>
      <c r="I102" s="100">
        <v>5.0801099000000001</v>
      </c>
      <c r="J102" s="100">
        <v>63.781457000000003</v>
      </c>
      <c r="K102" s="100">
        <v>67</v>
      </c>
      <c r="L102" s="100">
        <v>3.1093951</v>
      </c>
      <c r="M102" s="100">
        <v>0.91168439999999995</v>
      </c>
      <c r="N102" s="100">
        <v>7771</v>
      </c>
      <c r="O102" s="100">
        <v>0.9001806</v>
      </c>
      <c r="P102" s="100">
        <v>1.2101515</v>
      </c>
      <c r="R102" s="123">
        <v>1995</v>
      </c>
      <c r="S102" s="100">
        <v>327</v>
      </c>
      <c r="T102" s="100">
        <v>3.6154761</v>
      </c>
      <c r="U102" s="100">
        <v>3.6461595999999998</v>
      </c>
      <c r="V102" s="100">
        <v>3.5732363999999999</v>
      </c>
      <c r="W102" s="100">
        <v>4.0487481000000001</v>
      </c>
      <c r="X102" s="100">
        <v>2.7610882999999999</v>
      </c>
      <c r="Y102" s="100">
        <v>2.4578600000000002</v>
      </c>
      <c r="Z102" s="100">
        <v>62.816513999999998</v>
      </c>
      <c r="AA102" s="100">
        <v>66</v>
      </c>
      <c r="AB102" s="100">
        <v>2.1883156000000001</v>
      </c>
      <c r="AC102" s="100">
        <v>0.55534799999999995</v>
      </c>
      <c r="AD102" s="100">
        <v>4727</v>
      </c>
      <c r="AE102" s="100">
        <v>0.55570330000000001</v>
      </c>
      <c r="AF102" s="100">
        <v>1.3563261</v>
      </c>
      <c r="AH102" s="123">
        <v>1995</v>
      </c>
      <c r="AI102" s="100">
        <v>931</v>
      </c>
      <c r="AJ102" s="100">
        <v>5.1708198000000003</v>
      </c>
      <c r="AK102" s="100">
        <v>5.6187180000000003</v>
      </c>
      <c r="AL102" s="100">
        <v>5.5063436000000001</v>
      </c>
      <c r="AM102" s="100">
        <v>6.2957426999999999</v>
      </c>
      <c r="AN102" s="100">
        <v>4.1495585999999998</v>
      </c>
      <c r="AO102" s="100">
        <v>3.6577655999999998</v>
      </c>
      <c r="AP102" s="100">
        <v>63.442534999999999</v>
      </c>
      <c r="AQ102" s="100">
        <v>67</v>
      </c>
      <c r="AR102" s="100">
        <v>2.7089153000000001</v>
      </c>
      <c r="AS102" s="100">
        <v>0.74400840000000001</v>
      </c>
      <c r="AT102" s="100">
        <v>12498</v>
      </c>
      <c r="AU102" s="100">
        <v>0.72921190000000002</v>
      </c>
      <c r="AV102" s="100">
        <v>1.2615755</v>
      </c>
      <c r="AW102" s="100">
        <v>2.2421294000000001</v>
      </c>
      <c r="AY102" s="123">
        <v>1995</v>
      </c>
    </row>
    <row r="103" spans="2:51">
      <c r="B103" s="123">
        <v>1996</v>
      </c>
      <c r="C103" s="100">
        <v>586</v>
      </c>
      <c r="D103" s="100">
        <v>6.4641925999999996</v>
      </c>
      <c r="E103" s="100">
        <v>7.8172819999999996</v>
      </c>
      <c r="F103" s="100">
        <v>7.6609363999999998</v>
      </c>
      <c r="G103" s="100">
        <v>8.9450380000000003</v>
      </c>
      <c r="H103" s="100">
        <v>5.5296456999999997</v>
      </c>
      <c r="I103" s="100">
        <v>4.7878055000000002</v>
      </c>
      <c r="J103" s="100">
        <v>64.658703000000003</v>
      </c>
      <c r="K103" s="100">
        <v>67</v>
      </c>
      <c r="L103" s="100">
        <v>2.9463523</v>
      </c>
      <c r="M103" s="100">
        <v>0.85916199999999998</v>
      </c>
      <c r="N103" s="100">
        <v>7193</v>
      </c>
      <c r="O103" s="100">
        <v>0.82476479999999996</v>
      </c>
      <c r="P103" s="100">
        <v>1.1134572</v>
      </c>
      <c r="R103" s="123">
        <v>1996</v>
      </c>
      <c r="S103" s="100">
        <v>326</v>
      </c>
      <c r="T103" s="100">
        <v>3.5591683999999999</v>
      </c>
      <c r="U103" s="100">
        <v>3.5283183999999999</v>
      </c>
      <c r="V103" s="100">
        <v>3.4577520000000002</v>
      </c>
      <c r="W103" s="100">
        <v>3.9751778999999998</v>
      </c>
      <c r="X103" s="100">
        <v>2.5653779000000001</v>
      </c>
      <c r="Y103" s="100">
        <v>2.2633215</v>
      </c>
      <c r="Z103" s="100">
        <v>65.739264000000006</v>
      </c>
      <c r="AA103" s="100">
        <v>69</v>
      </c>
      <c r="AB103" s="100">
        <v>2.1219814000000001</v>
      </c>
      <c r="AC103" s="100">
        <v>0.53872719999999996</v>
      </c>
      <c r="AD103" s="100">
        <v>4008</v>
      </c>
      <c r="AE103" s="100">
        <v>0.46603559999999999</v>
      </c>
      <c r="AF103" s="100">
        <v>1.1747498999999999</v>
      </c>
      <c r="AH103" s="123">
        <v>1996</v>
      </c>
      <c r="AI103" s="100">
        <v>912</v>
      </c>
      <c r="AJ103" s="100">
        <v>5.0041792000000003</v>
      </c>
      <c r="AK103" s="100">
        <v>5.3957617000000004</v>
      </c>
      <c r="AL103" s="100">
        <v>5.2878464999999997</v>
      </c>
      <c r="AM103" s="100">
        <v>6.1186062999999997</v>
      </c>
      <c r="AN103" s="100">
        <v>3.9021092999999998</v>
      </c>
      <c r="AO103" s="100">
        <v>3.4226044999999998</v>
      </c>
      <c r="AP103" s="100">
        <v>65.044955999999999</v>
      </c>
      <c r="AQ103" s="100">
        <v>68</v>
      </c>
      <c r="AR103" s="100">
        <v>2.5870872999999999</v>
      </c>
      <c r="AS103" s="100">
        <v>0.70852009999999999</v>
      </c>
      <c r="AT103" s="100">
        <v>11201</v>
      </c>
      <c r="AU103" s="100">
        <v>0.6466539</v>
      </c>
      <c r="AV103" s="100">
        <v>1.1346404000000001</v>
      </c>
      <c r="AW103" s="100">
        <v>2.2155828999999998</v>
      </c>
      <c r="AY103" s="123">
        <v>1996</v>
      </c>
    </row>
    <row r="104" spans="2:51">
      <c r="B104" s="124">
        <v>1997</v>
      </c>
      <c r="C104" s="100">
        <v>579</v>
      </c>
      <c r="D104" s="100">
        <v>6.3235998999999996</v>
      </c>
      <c r="E104" s="100">
        <v>7.2606878000000004</v>
      </c>
      <c r="F104" s="100">
        <v>7.2606878000000004</v>
      </c>
      <c r="G104" s="100">
        <v>8.2500774000000003</v>
      </c>
      <c r="H104" s="100">
        <v>5.2736581999999999</v>
      </c>
      <c r="I104" s="100">
        <v>4.6194959000000004</v>
      </c>
      <c r="J104" s="100">
        <v>64.428325000000001</v>
      </c>
      <c r="K104" s="100">
        <v>67</v>
      </c>
      <c r="L104" s="100">
        <v>2.9146740000000002</v>
      </c>
      <c r="M104" s="100">
        <v>0.85458730000000005</v>
      </c>
      <c r="N104" s="100">
        <v>7003</v>
      </c>
      <c r="O104" s="100">
        <v>0.79621299999999995</v>
      </c>
      <c r="P104" s="100">
        <v>1.1026836</v>
      </c>
      <c r="R104" s="124">
        <v>1997</v>
      </c>
      <c r="S104" s="100">
        <v>329</v>
      </c>
      <c r="T104" s="100">
        <v>3.5502856</v>
      </c>
      <c r="U104" s="100">
        <v>3.4727332</v>
      </c>
      <c r="V104" s="100">
        <v>3.4727332</v>
      </c>
      <c r="W104" s="100">
        <v>3.8805234</v>
      </c>
      <c r="X104" s="100">
        <v>2.6483935000000001</v>
      </c>
      <c r="Y104" s="100">
        <v>2.3587674999999999</v>
      </c>
      <c r="Z104" s="100">
        <v>62.990881000000002</v>
      </c>
      <c r="AA104" s="100">
        <v>66</v>
      </c>
      <c r="AB104" s="100">
        <v>2.1228546000000001</v>
      </c>
      <c r="AC104" s="100">
        <v>0.53410829999999998</v>
      </c>
      <c r="AD104" s="100">
        <v>4647</v>
      </c>
      <c r="AE104" s="100">
        <v>0.53511149999999996</v>
      </c>
      <c r="AF104" s="100">
        <v>1.3332951</v>
      </c>
      <c r="AH104" s="124">
        <v>1997</v>
      </c>
      <c r="AI104" s="100">
        <v>908</v>
      </c>
      <c r="AJ104" s="100">
        <v>4.9286118999999999</v>
      </c>
      <c r="AK104" s="100">
        <v>5.1711808000000001</v>
      </c>
      <c r="AL104" s="100">
        <v>5.1711808000000001</v>
      </c>
      <c r="AM104" s="100">
        <v>5.8288462000000001</v>
      </c>
      <c r="AN104" s="100">
        <v>3.8543761999999999</v>
      </c>
      <c r="AO104" s="100">
        <v>3.4164072000000001</v>
      </c>
      <c r="AP104" s="100">
        <v>63.907488999999998</v>
      </c>
      <c r="AQ104" s="100">
        <v>67</v>
      </c>
      <c r="AR104" s="100">
        <v>2.5676554999999999</v>
      </c>
      <c r="AS104" s="100">
        <v>0.70197140000000002</v>
      </c>
      <c r="AT104" s="100">
        <v>11650</v>
      </c>
      <c r="AU104" s="100">
        <v>0.66649290000000005</v>
      </c>
      <c r="AV104" s="100">
        <v>1.1843980999999999</v>
      </c>
      <c r="AW104" s="100">
        <v>2.0907703999999998</v>
      </c>
      <c r="AY104" s="124">
        <v>1997</v>
      </c>
    </row>
    <row r="105" spans="2:51">
      <c r="B105" s="124">
        <v>1998</v>
      </c>
      <c r="C105" s="100">
        <v>623</v>
      </c>
      <c r="D105" s="100">
        <v>6.7401315999999998</v>
      </c>
      <c r="E105" s="100">
        <v>7.7315630000000004</v>
      </c>
      <c r="F105" s="100">
        <v>7.7315630000000004</v>
      </c>
      <c r="G105" s="100">
        <v>8.8328735999999992</v>
      </c>
      <c r="H105" s="100">
        <v>5.5322657</v>
      </c>
      <c r="I105" s="100">
        <v>4.8601596000000002</v>
      </c>
      <c r="J105" s="100">
        <v>65.035313000000002</v>
      </c>
      <c r="K105" s="100">
        <v>68</v>
      </c>
      <c r="L105" s="100">
        <v>3.0890520000000001</v>
      </c>
      <c r="M105" s="100">
        <v>0.92883870000000002</v>
      </c>
      <c r="N105" s="100">
        <v>7293</v>
      </c>
      <c r="O105" s="100">
        <v>0.82262480000000004</v>
      </c>
      <c r="P105" s="100">
        <v>1.1632598999999999</v>
      </c>
      <c r="R105" s="124">
        <v>1998</v>
      </c>
      <c r="S105" s="100">
        <v>343</v>
      </c>
      <c r="T105" s="100">
        <v>3.662792</v>
      </c>
      <c r="U105" s="100">
        <v>3.4950996999999999</v>
      </c>
      <c r="V105" s="100">
        <v>3.4950996999999999</v>
      </c>
      <c r="W105" s="100">
        <v>3.9858487999999999</v>
      </c>
      <c r="X105" s="100">
        <v>2.5247584999999999</v>
      </c>
      <c r="Y105" s="100">
        <v>2.2038099</v>
      </c>
      <c r="Z105" s="100">
        <v>67.113703000000001</v>
      </c>
      <c r="AA105" s="100">
        <v>70</v>
      </c>
      <c r="AB105" s="100">
        <v>2.2213587000000001</v>
      </c>
      <c r="AC105" s="100">
        <v>0.57044019999999995</v>
      </c>
      <c r="AD105" s="100">
        <v>3925</v>
      </c>
      <c r="AE105" s="100">
        <v>0.44805149999999999</v>
      </c>
      <c r="AF105" s="100">
        <v>1.1628114000000001</v>
      </c>
      <c r="AH105" s="124">
        <v>1998</v>
      </c>
      <c r="AI105" s="100">
        <v>966</v>
      </c>
      <c r="AJ105" s="100">
        <v>5.1914315999999996</v>
      </c>
      <c r="AK105" s="100">
        <v>5.4091946999999996</v>
      </c>
      <c r="AL105" s="100">
        <v>5.4091946999999996</v>
      </c>
      <c r="AM105" s="100">
        <v>6.1613341999999998</v>
      </c>
      <c r="AN105" s="100">
        <v>3.9181575999999998</v>
      </c>
      <c r="AO105" s="100">
        <v>3.4527328000000002</v>
      </c>
      <c r="AP105" s="100">
        <v>65.773291999999998</v>
      </c>
      <c r="AQ105" s="100">
        <v>68.5</v>
      </c>
      <c r="AR105" s="100">
        <v>2.7127973000000001</v>
      </c>
      <c r="AS105" s="100">
        <v>0.75942200000000004</v>
      </c>
      <c r="AT105" s="100">
        <v>11218</v>
      </c>
      <c r="AU105" s="100">
        <v>0.63645779999999996</v>
      </c>
      <c r="AV105" s="100">
        <v>1.1631028999999999</v>
      </c>
      <c r="AW105" s="100">
        <v>2.2121151000000001</v>
      </c>
      <c r="AY105" s="124">
        <v>1998</v>
      </c>
    </row>
    <row r="106" spans="2:51">
      <c r="B106" s="124">
        <v>1999</v>
      </c>
      <c r="C106" s="100">
        <v>631</v>
      </c>
      <c r="D106" s="100">
        <v>6.7558097999999998</v>
      </c>
      <c r="E106" s="100">
        <v>7.7585755000000001</v>
      </c>
      <c r="F106" s="100">
        <v>7.7585755000000001</v>
      </c>
      <c r="G106" s="100">
        <v>8.9049628999999992</v>
      </c>
      <c r="H106" s="100">
        <v>5.4590491999999999</v>
      </c>
      <c r="I106" s="100">
        <v>4.7045272999999996</v>
      </c>
      <c r="J106" s="100">
        <v>65.817750000000004</v>
      </c>
      <c r="K106" s="100">
        <v>69</v>
      </c>
      <c r="L106" s="100">
        <v>3.1109795999999998</v>
      </c>
      <c r="M106" s="100">
        <v>0.93861099999999997</v>
      </c>
      <c r="N106" s="100">
        <v>7135</v>
      </c>
      <c r="O106" s="100">
        <v>0.79766479999999995</v>
      </c>
      <c r="P106" s="100">
        <v>1.1436329000000001</v>
      </c>
      <c r="R106" s="124">
        <v>1999</v>
      </c>
      <c r="S106" s="100">
        <v>359</v>
      </c>
      <c r="T106" s="100">
        <v>3.7900562</v>
      </c>
      <c r="U106" s="100">
        <v>3.5947939</v>
      </c>
      <c r="V106" s="100">
        <v>3.5947939</v>
      </c>
      <c r="W106" s="100">
        <v>4.0649670999999996</v>
      </c>
      <c r="X106" s="100">
        <v>2.6514533</v>
      </c>
      <c r="Y106" s="100">
        <v>2.3640283000000002</v>
      </c>
      <c r="Z106" s="100">
        <v>66.069637999999998</v>
      </c>
      <c r="AA106" s="100">
        <v>69</v>
      </c>
      <c r="AB106" s="100">
        <v>2.3052719000000002</v>
      </c>
      <c r="AC106" s="100">
        <v>0.58973310000000001</v>
      </c>
      <c r="AD106" s="100">
        <v>4308</v>
      </c>
      <c r="AE106" s="100">
        <v>0.48701119999999998</v>
      </c>
      <c r="AF106" s="100">
        <v>1.2805192999999999</v>
      </c>
      <c r="AH106" s="124">
        <v>1999</v>
      </c>
      <c r="AI106" s="100">
        <v>990</v>
      </c>
      <c r="AJ106" s="100">
        <v>5.2625244999999996</v>
      </c>
      <c r="AK106" s="100">
        <v>5.4151408999999999</v>
      </c>
      <c r="AL106" s="100">
        <v>5.4151408999999999</v>
      </c>
      <c r="AM106" s="100">
        <v>6.1599572</v>
      </c>
      <c r="AN106" s="100">
        <v>3.9196816000000001</v>
      </c>
      <c r="AO106" s="100">
        <v>3.4414221</v>
      </c>
      <c r="AP106" s="100">
        <v>65.909091000000004</v>
      </c>
      <c r="AQ106" s="100">
        <v>69</v>
      </c>
      <c r="AR106" s="100">
        <v>2.7610442000000002</v>
      </c>
      <c r="AS106" s="100">
        <v>0.77282169999999994</v>
      </c>
      <c r="AT106" s="100">
        <v>11443</v>
      </c>
      <c r="AU106" s="100">
        <v>0.64320290000000002</v>
      </c>
      <c r="AV106" s="100">
        <v>1.1915882</v>
      </c>
      <c r="AW106" s="100">
        <v>2.1582810000000001</v>
      </c>
      <c r="AY106" s="124">
        <v>1999</v>
      </c>
    </row>
    <row r="107" spans="2:51" s="92" customFormat="1">
      <c r="B107" s="125">
        <v>2000</v>
      </c>
      <c r="C107" s="100">
        <v>624</v>
      </c>
      <c r="D107" s="100">
        <v>6.6077440999999997</v>
      </c>
      <c r="E107" s="100">
        <v>7.4216451000000001</v>
      </c>
      <c r="F107" s="100">
        <v>7.4216451000000001</v>
      </c>
      <c r="G107" s="100">
        <v>8.4947157999999998</v>
      </c>
      <c r="H107" s="100">
        <v>5.1795036000000003</v>
      </c>
      <c r="I107" s="100">
        <v>4.4464752000000001</v>
      </c>
      <c r="J107" s="100">
        <v>66.818910000000002</v>
      </c>
      <c r="K107" s="100">
        <v>70</v>
      </c>
      <c r="L107" s="100">
        <v>3.0372352999999999</v>
      </c>
      <c r="M107" s="100">
        <v>0.93389409999999995</v>
      </c>
      <c r="N107" s="100">
        <v>6369</v>
      </c>
      <c r="O107" s="100">
        <v>0.70531370000000004</v>
      </c>
      <c r="P107" s="100">
        <v>1.0667681</v>
      </c>
      <c r="R107" s="125">
        <v>2000</v>
      </c>
      <c r="S107" s="100">
        <v>356</v>
      </c>
      <c r="T107" s="100">
        <v>3.7140061000000002</v>
      </c>
      <c r="U107" s="100">
        <v>3.497166</v>
      </c>
      <c r="V107" s="100">
        <v>3.497166</v>
      </c>
      <c r="W107" s="100">
        <v>3.9248748999999998</v>
      </c>
      <c r="X107" s="100">
        <v>2.6005807999999999</v>
      </c>
      <c r="Y107" s="100">
        <v>2.2791507000000002</v>
      </c>
      <c r="Z107" s="100">
        <v>65.002808999999999</v>
      </c>
      <c r="AA107" s="100">
        <v>69</v>
      </c>
      <c r="AB107" s="100">
        <v>2.2490366000000002</v>
      </c>
      <c r="AC107" s="100">
        <v>0.57910660000000003</v>
      </c>
      <c r="AD107" s="100">
        <v>4561</v>
      </c>
      <c r="AE107" s="100">
        <v>0.51037750000000004</v>
      </c>
      <c r="AF107" s="100">
        <v>1.3705175000000001</v>
      </c>
      <c r="AH107" s="125">
        <v>2000</v>
      </c>
      <c r="AI107" s="100">
        <v>980</v>
      </c>
      <c r="AJ107" s="100">
        <v>5.1500877000000003</v>
      </c>
      <c r="AK107" s="100">
        <v>5.2227544999999997</v>
      </c>
      <c r="AL107" s="100">
        <v>5.2227544999999997</v>
      </c>
      <c r="AM107" s="100">
        <v>5.9193856</v>
      </c>
      <c r="AN107" s="100">
        <v>3.7650188</v>
      </c>
      <c r="AO107" s="100">
        <v>3.2753179000000001</v>
      </c>
      <c r="AP107" s="100">
        <v>66.159183999999996</v>
      </c>
      <c r="AQ107" s="100">
        <v>70</v>
      </c>
      <c r="AR107" s="100">
        <v>2.6942320999999998</v>
      </c>
      <c r="AS107" s="100">
        <v>0.76388829999999996</v>
      </c>
      <c r="AT107" s="100">
        <v>10930</v>
      </c>
      <c r="AU107" s="100">
        <v>0.60835280000000003</v>
      </c>
      <c r="AV107" s="100">
        <v>1.1754823999999999</v>
      </c>
      <c r="AW107" s="100">
        <v>2.1221884000000002</v>
      </c>
      <c r="AY107" s="125">
        <v>2000</v>
      </c>
    </row>
    <row r="108" spans="2:51">
      <c r="B108" s="124">
        <v>2001</v>
      </c>
      <c r="C108" s="100">
        <v>686</v>
      </c>
      <c r="D108" s="100">
        <v>7.1743619000000001</v>
      </c>
      <c r="E108" s="100">
        <v>7.8397148999999997</v>
      </c>
      <c r="F108" s="100">
        <v>7.8397148999999997</v>
      </c>
      <c r="G108" s="100">
        <v>8.9041654000000001</v>
      </c>
      <c r="H108" s="100">
        <v>5.6002086000000002</v>
      </c>
      <c r="I108" s="100">
        <v>4.886857</v>
      </c>
      <c r="J108" s="100">
        <v>65.392128</v>
      </c>
      <c r="K108" s="100">
        <v>68</v>
      </c>
      <c r="L108" s="100">
        <v>3.2471836000000001</v>
      </c>
      <c r="M108" s="100">
        <v>1.0264082999999999</v>
      </c>
      <c r="N108" s="100">
        <v>7935</v>
      </c>
      <c r="O108" s="100">
        <v>0.86937419999999999</v>
      </c>
      <c r="P108" s="100">
        <v>1.3654314000000001</v>
      </c>
      <c r="R108" s="124">
        <v>2001</v>
      </c>
      <c r="S108" s="100">
        <v>383</v>
      </c>
      <c r="T108" s="100">
        <v>3.9432197000000002</v>
      </c>
      <c r="U108" s="100">
        <v>3.6468962999999999</v>
      </c>
      <c r="V108" s="100">
        <v>3.6468962999999999</v>
      </c>
      <c r="W108" s="100">
        <v>4.1373515000000003</v>
      </c>
      <c r="X108" s="100">
        <v>2.665203</v>
      </c>
      <c r="Y108" s="100">
        <v>2.3326197</v>
      </c>
      <c r="Z108" s="100">
        <v>66.853785999999999</v>
      </c>
      <c r="AA108" s="100">
        <v>70</v>
      </c>
      <c r="AB108" s="100">
        <v>2.3395028</v>
      </c>
      <c r="AC108" s="100">
        <v>0.62065499999999996</v>
      </c>
      <c r="AD108" s="100">
        <v>4318</v>
      </c>
      <c r="AE108" s="100">
        <v>0.47763709999999998</v>
      </c>
      <c r="AF108" s="100">
        <v>1.3415062</v>
      </c>
      <c r="AH108" s="124">
        <v>2001</v>
      </c>
      <c r="AI108" s="100">
        <v>1069</v>
      </c>
      <c r="AJ108" s="100">
        <v>5.5461301000000001</v>
      </c>
      <c r="AK108" s="100">
        <v>5.5439296999999996</v>
      </c>
      <c r="AL108" s="100">
        <v>5.5439296999999996</v>
      </c>
      <c r="AM108" s="100">
        <v>6.2770223999999999</v>
      </c>
      <c r="AN108" s="100">
        <v>4.0283160999999996</v>
      </c>
      <c r="AO108" s="100">
        <v>3.5340140999999998</v>
      </c>
      <c r="AP108" s="100">
        <v>65.915808999999996</v>
      </c>
      <c r="AQ108" s="100">
        <v>69</v>
      </c>
      <c r="AR108" s="100">
        <v>2.8508947</v>
      </c>
      <c r="AS108" s="100">
        <v>0.83162190000000002</v>
      </c>
      <c r="AT108" s="100">
        <v>12253</v>
      </c>
      <c r="AU108" s="100">
        <v>0.67444269999999995</v>
      </c>
      <c r="AV108" s="100">
        <v>1.3569032999999999</v>
      </c>
      <c r="AW108" s="100">
        <v>2.1496949999999999</v>
      </c>
      <c r="AY108" s="124">
        <v>2001</v>
      </c>
    </row>
    <row r="109" spans="2:51">
      <c r="B109" s="125">
        <v>2002</v>
      </c>
      <c r="C109" s="100">
        <v>716</v>
      </c>
      <c r="D109" s="100">
        <v>7.4001473999999998</v>
      </c>
      <c r="E109" s="100">
        <v>8.1024466999999998</v>
      </c>
      <c r="F109" s="100">
        <v>8.1024466999999998</v>
      </c>
      <c r="G109" s="100">
        <v>9.3403252000000005</v>
      </c>
      <c r="H109" s="100">
        <v>5.6487685000000001</v>
      </c>
      <c r="I109" s="100">
        <v>4.8895133</v>
      </c>
      <c r="J109" s="100">
        <v>66.949650000000005</v>
      </c>
      <c r="K109" s="100">
        <v>70</v>
      </c>
      <c r="L109" s="100">
        <v>3.3365954000000002</v>
      </c>
      <c r="M109" s="100">
        <v>1.0394135</v>
      </c>
      <c r="N109" s="100">
        <v>7445</v>
      </c>
      <c r="O109" s="100">
        <v>0.80714909999999995</v>
      </c>
      <c r="P109" s="100">
        <v>1.3060830999999999</v>
      </c>
      <c r="R109" s="125">
        <v>2002</v>
      </c>
      <c r="S109" s="100">
        <v>339</v>
      </c>
      <c r="T109" s="100">
        <v>3.4522344999999999</v>
      </c>
      <c r="U109" s="100">
        <v>3.1182715999999999</v>
      </c>
      <c r="V109" s="100">
        <v>3.1182715999999999</v>
      </c>
      <c r="W109" s="100">
        <v>3.5255912999999999</v>
      </c>
      <c r="X109" s="100">
        <v>2.2146941999999998</v>
      </c>
      <c r="Y109" s="100">
        <v>1.9021323000000001</v>
      </c>
      <c r="Z109" s="100">
        <v>68.233727999999999</v>
      </c>
      <c r="AA109" s="100">
        <v>73</v>
      </c>
      <c r="AB109" s="100">
        <v>1.9979960999999999</v>
      </c>
      <c r="AC109" s="100">
        <v>0.52297059999999995</v>
      </c>
      <c r="AD109" s="100">
        <v>3534</v>
      </c>
      <c r="AE109" s="100">
        <v>0.38706190000000001</v>
      </c>
      <c r="AF109" s="100">
        <v>1.0768514</v>
      </c>
      <c r="AH109" s="125">
        <v>2002</v>
      </c>
      <c r="AI109" s="100">
        <v>1055</v>
      </c>
      <c r="AJ109" s="100">
        <v>5.4115856999999998</v>
      </c>
      <c r="AK109" s="100">
        <v>5.3337298999999998</v>
      </c>
      <c r="AL109" s="100">
        <v>5.3337298999999998</v>
      </c>
      <c r="AM109" s="100">
        <v>6.0850466000000001</v>
      </c>
      <c r="AN109" s="100">
        <v>3.7908118000000002</v>
      </c>
      <c r="AO109" s="100">
        <v>3.2940136</v>
      </c>
      <c r="AP109" s="100">
        <v>67.361823000000001</v>
      </c>
      <c r="AQ109" s="100">
        <v>70</v>
      </c>
      <c r="AR109" s="100">
        <v>2.7455368999999998</v>
      </c>
      <c r="AS109" s="100">
        <v>0.78903869999999998</v>
      </c>
      <c r="AT109" s="100">
        <v>10979</v>
      </c>
      <c r="AU109" s="100">
        <v>0.59817549999999997</v>
      </c>
      <c r="AV109" s="100">
        <v>1.2223280999999999</v>
      </c>
      <c r="AW109" s="100">
        <v>2.5983774999999998</v>
      </c>
      <c r="AY109" s="125">
        <v>2002</v>
      </c>
    </row>
    <row r="110" spans="2:51">
      <c r="B110" s="124">
        <v>2003</v>
      </c>
      <c r="C110" s="100">
        <v>759</v>
      </c>
      <c r="D110" s="100">
        <v>7.7547123999999998</v>
      </c>
      <c r="E110" s="100">
        <v>8.3547028000000001</v>
      </c>
      <c r="F110" s="100">
        <v>8.3547028000000001</v>
      </c>
      <c r="G110" s="100">
        <v>9.6302230000000009</v>
      </c>
      <c r="H110" s="100">
        <v>5.8567193</v>
      </c>
      <c r="I110" s="100">
        <v>5.0674678000000002</v>
      </c>
      <c r="J110" s="100">
        <v>66.827404000000001</v>
      </c>
      <c r="K110" s="100">
        <v>69</v>
      </c>
      <c r="L110" s="100">
        <v>3.5294118000000001</v>
      </c>
      <c r="M110" s="100">
        <v>1.1107859</v>
      </c>
      <c r="N110" s="100">
        <v>8030</v>
      </c>
      <c r="O110" s="100">
        <v>0.86169010000000001</v>
      </c>
      <c r="P110" s="100">
        <v>1.419902</v>
      </c>
      <c r="R110" s="124">
        <v>2003</v>
      </c>
      <c r="S110" s="100">
        <v>373</v>
      </c>
      <c r="T110" s="100">
        <v>3.7551066</v>
      </c>
      <c r="U110" s="100">
        <v>3.3954430000000002</v>
      </c>
      <c r="V110" s="100">
        <v>3.3954430000000002</v>
      </c>
      <c r="W110" s="100">
        <v>3.8781336</v>
      </c>
      <c r="X110" s="100">
        <v>2.4553897</v>
      </c>
      <c r="Y110" s="100">
        <v>2.1712566999999998</v>
      </c>
      <c r="Z110" s="100">
        <v>68.112600999999998</v>
      </c>
      <c r="AA110" s="100">
        <v>70</v>
      </c>
      <c r="AB110" s="100">
        <v>2.2087997000000001</v>
      </c>
      <c r="AC110" s="100">
        <v>0.58315879999999998</v>
      </c>
      <c r="AD110" s="100">
        <v>3860</v>
      </c>
      <c r="AE110" s="100">
        <v>0.41832209999999997</v>
      </c>
      <c r="AF110" s="100">
        <v>1.2010741</v>
      </c>
      <c r="AH110" s="124">
        <v>2003</v>
      </c>
      <c r="AI110" s="100">
        <v>1132</v>
      </c>
      <c r="AJ110" s="100">
        <v>5.7401505999999998</v>
      </c>
      <c r="AK110" s="100">
        <v>5.6037622999999996</v>
      </c>
      <c r="AL110" s="100">
        <v>5.6037622999999996</v>
      </c>
      <c r="AM110" s="100">
        <v>6.4136088999999998</v>
      </c>
      <c r="AN110" s="100">
        <v>4.0176575999999997</v>
      </c>
      <c r="AO110" s="100">
        <v>3.5216894000000001</v>
      </c>
      <c r="AP110" s="100">
        <v>67.250883000000002</v>
      </c>
      <c r="AQ110" s="100">
        <v>69</v>
      </c>
      <c r="AR110" s="100">
        <v>2.9485309000000002</v>
      </c>
      <c r="AS110" s="100">
        <v>0.85568290000000002</v>
      </c>
      <c r="AT110" s="100">
        <v>11890</v>
      </c>
      <c r="AU110" s="100">
        <v>0.64110049999999996</v>
      </c>
      <c r="AV110" s="100">
        <v>1.340608</v>
      </c>
      <c r="AW110" s="100">
        <v>2.4605633999999998</v>
      </c>
      <c r="AY110" s="124">
        <v>2003</v>
      </c>
    </row>
    <row r="111" spans="2:51">
      <c r="B111" s="125">
        <v>2004</v>
      </c>
      <c r="C111" s="100">
        <v>821</v>
      </c>
      <c r="D111" s="100">
        <v>8.2963223999999993</v>
      </c>
      <c r="E111" s="100">
        <v>8.8418957000000002</v>
      </c>
      <c r="F111" s="100">
        <v>8.8418957000000002</v>
      </c>
      <c r="G111" s="100">
        <v>10.144036</v>
      </c>
      <c r="H111" s="100">
        <v>6.1600453999999996</v>
      </c>
      <c r="I111" s="100">
        <v>5.2868776999999998</v>
      </c>
      <c r="J111" s="100">
        <v>66.903775999999993</v>
      </c>
      <c r="K111" s="100">
        <v>69</v>
      </c>
      <c r="L111" s="100">
        <v>3.7607073</v>
      </c>
      <c r="M111" s="100">
        <v>1.2003801000000001</v>
      </c>
      <c r="N111" s="100">
        <v>8658</v>
      </c>
      <c r="O111" s="100">
        <v>0.91998970000000002</v>
      </c>
      <c r="P111" s="100">
        <v>1.5728263</v>
      </c>
      <c r="R111" s="125">
        <v>2004</v>
      </c>
      <c r="S111" s="100">
        <v>388</v>
      </c>
      <c r="T111" s="100">
        <v>3.8657851000000001</v>
      </c>
      <c r="U111" s="100">
        <v>3.4405001999999998</v>
      </c>
      <c r="V111" s="100">
        <v>3.4405001999999998</v>
      </c>
      <c r="W111" s="100">
        <v>3.9223829000000001</v>
      </c>
      <c r="X111" s="100">
        <v>2.4832032000000002</v>
      </c>
      <c r="Y111" s="100">
        <v>2.1680744000000001</v>
      </c>
      <c r="Z111" s="100">
        <v>67.858247000000006</v>
      </c>
      <c r="AA111" s="100">
        <v>71</v>
      </c>
      <c r="AB111" s="100">
        <v>2.2794031000000001</v>
      </c>
      <c r="AC111" s="100">
        <v>0.60518150000000004</v>
      </c>
      <c r="AD111" s="100">
        <v>4145</v>
      </c>
      <c r="AE111" s="100">
        <v>0.44491940000000002</v>
      </c>
      <c r="AF111" s="100">
        <v>1.3196266000000001</v>
      </c>
      <c r="AH111" s="125">
        <v>2004</v>
      </c>
      <c r="AI111" s="100">
        <v>1209</v>
      </c>
      <c r="AJ111" s="100">
        <v>6.0654034000000001</v>
      </c>
      <c r="AK111" s="100">
        <v>5.8525895999999999</v>
      </c>
      <c r="AL111" s="100">
        <v>5.8525895999999999</v>
      </c>
      <c r="AM111" s="100">
        <v>6.6710700999999997</v>
      </c>
      <c r="AN111" s="100">
        <v>4.1738305000000002</v>
      </c>
      <c r="AO111" s="100">
        <v>3.6223787999999999</v>
      </c>
      <c r="AP111" s="100">
        <v>67.210091000000006</v>
      </c>
      <c r="AQ111" s="100">
        <v>70</v>
      </c>
      <c r="AR111" s="100">
        <v>3.1117287999999999</v>
      </c>
      <c r="AS111" s="100">
        <v>0.91239769999999998</v>
      </c>
      <c r="AT111" s="100">
        <v>12803</v>
      </c>
      <c r="AU111" s="100">
        <v>0.68365549999999997</v>
      </c>
      <c r="AV111" s="100">
        <v>1.4808380999999999</v>
      </c>
      <c r="AW111" s="100">
        <v>2.5699448</v>
      </c>
      <c r="AY111" s="125">
        <v>2004</v>
      </c>
    </row>
    <row r="112" spans="2:51">
      <c r="B112" s="124">
        <v>2005</v>
      </c>
      <c r="C112" s="100">
        <v>862</v>
      </c>
      <c r="D112" s="100">
        <v>8.6031095000000004</v>
      </c>
      <c r="E112" s="100">
        <v>9.0428885000000001</v>
      </c>
      <c r="F112" s="100">
        <v>9.0428885000000001</v>
      </c>
      <c r="G112" s="100">
        <v>10.442546</v>
      </c>
      <c r="H112" s="100">
        <v>6.2851868</v>
      </c>
      <c r="I112" s="100">
        <v>5.3809937999999997</v>
      </c>
      <c r="J112" s="100">
        <v>67.592806999999993</v>
      </c>
      <c r="K112" s="100">
        <v>70</v>
      </c>
      <c r="L112" s="100">
        <v>3.9112482000000002</v>
      </c>
      <c r="M112" s="100">
        <v>1.2819559</v>
      </c>
      <c r="N112" s="100">
        <v>8653</v>
      </c>
      <c r="O112" s="100">
        <v>0.90915699999999999</v>
      </c>
      <c r="P112" s="100">
        <v>1.5685841</v>
      </c>
      <c r="R112" s="124">
        <v>2005</v>
      </c>
      <c r="S112" s="100">
        <v>411</v>
      </c>
      <c r="T112" s="100">
        <v>4.0463864000000003</v>
      </c>
      <c r="U112" s="100">
        <v>3.5543629000000001</v>
      </c>
      <c r="V112" s="100">
        <v>3.5543629000000001</v>
      </c>
      <c r="W112" s="100">
        <v>4.0413214000000002</v>
      </c>
      <c r="X112" s="100">
        <v>2.5371473999999998</v>
      </c>
      <c r="Y112" s="100">
        <v>2.2060217</v>
      </c>
      <c r="Z112" s="100">
        <v>68.702438999999998</v>
      </c>
      <c r="AA112" s="100">
        <v>71</v>
      </c>
      <c r="AB112" s="100">
        <v>2.391899</v>
      </c>
      <c r="AC112" s="100">
        <v>0.64751939999999997</v>
      </c>
      <c r="AD112" s="100">
        <v>4171</v>
      </c>
      <c r="AE112" s="100">
        <v>0.44271890000000003</v>
      </c>
      <c r="AF112" s="100">
        <v>1.3278915</v>
      </c>
      <c r="AH112" s="124">
        <v>2005</v>
      </c>
      <c r="AI112" s="100">
        <v>1273</v>
      </c>
      <c r="AJ112" s="100">
        <v>6.3092126999999998</v>
      </c>
      <c r="AK112" s="100">
        <v>6.0070753999999997</v>
      </c>
      <c r="AL112" s="100">
        <v>6.0070753999999997</v>
      </c>
      <c r="AM112" s="100">
        <v>6.8749336999999997</v>
      </c>
      <c r="AN112" s="100">
        <v>4.2619338999999998</v>
      </c>
      <c r="AO112" s="100">
        <v>3.6876150000000001</v>
      </c>
      <c r="AP112" s="100">
        <v>67.950472000000005</v>
      </c>
      <c r="AQ112" s="100">
        <v>70</v>
      </c>
      <c r="AR112" s="100">
        <v>3.2456274999999999</v>
      </c>
      <c r="AS112" s="100">
        <v>0.97388189999999997</v>
      </c>
      <c r="AT112" s="100">
        <v>12824</v>
      </c>
      <c r="AU112" s="100">
        <v>0.67712360000000005</v>
      </c>
      <c r="AV112" s="100">
        <v>1.4812573</v>
      </c>
      <c r="AW112" s="100">
        <v>2.5441658</v>
      </c>
      <c r="AY112" s="124">
        <v>2005</v>
      </c>
    </row>
    <row r="113" spans="2:51">
      <c r="B113" s="124">
        <v>2006</v>
      </c>
      <c r="C113" s="100">
        <v>786</v>
      </c>
      <c r="D113" s="100">
        <v>7.7366590999999998</v>
      </c>
      <c r="E113" s="100">
        <v>8.1203605000000003</v>
      </c>
      <c r="F113" s="100">
        <v>8.1203605000000003</v>
      </c>
      <c r="G113" s="100">
        <v>9.3712513000000008</v>
      </c>
      <c r="H113" s="100">
        <v>5.540724</v>
      </c>
      <c r="I113" s="100">
        <v>4.7158856</v>
      </c>
      <c r="J113" s="100">
        <v>68.772265000000004</v>
      </c>
      <c r="K113" s="100">
        <v>72</v>
      </c>
      <c r="L113" s="100">
        <v>3.5108093999999999</v>
      </c>
      <c r="M113" s="100">
        <v>1.1465080000000001</v>
      </c>
      <c r="N113" s="100">
        <v>7136</v>
      </c>
      <c r="O113" s="100">
        <v>0.74011420000000006</v>
      </c>
      <c r="P113" s="100">
        <v>1.3166439999999999</v>
      </c>
      <c r="R113" s="124">
        <v>2006</v>
      </c>
      <c r="S113" s="100">
        <v>452</v>
      </c>
      <c r="T113" s="100">
        <v>4.3919560000000004</v>
      </c>
      <c r="U113" s="100">
        <v>3.8732087000000002</v>
      </c>
      <c r="V113" s="100">
        <v>3.8732087000000002</v>
      </c>
      <c r="W113" s="100">
        <v>4.3889018000000002</v>
      </c>
      <c r="X113" s="100">
        <v>2.7934754000000002</v>
      </c>
      <c r="Y113" s="100">
        <v>2.4440350999999998</v>
      </c>
      <c r="Z113" s="100">
        <v>68.349558000000002</v>
      </c>
      <c r="AA113" s="100">
        <v>70</v>
      </c>
      <c r="AB113" s="100">
        <v>2.6003911999999998</v>
      </c>
      <c r="AC113" s="100">
        <v>0.6934323</v>
      </c>
      <c r="AD113" s="100">
        <v>4665</v>
      </c>
      <c r="AE113" s="100">
        <v>0.48887069999999999</v>
      </c>
      <c r="AF113" s="100">
        <v>1.4923511</v>
      </c>
      <c r="AH113" s="124">
        <v>2006</v>
      </c>
      <c r="AI113" s="100">
        <v>1238</v>
      </c>
      <c r="AJ113" s="100">
        <v>6.0535037999999997</v>
      </c>
      <c r="AK113" s="100">
        <v>5.7435003</v>
      </c>
      <c r="AL113" s="100">
        <v>5.7435003</v>
      </c>
      <c r="AM113" s="100">
        <v>6.5614970000000001</v>
      </c>
      <c r="AN113" s="100">
        <v>4.0375581</v>
      </c>
      <c r="AO113" s="100">
        <v>3.4879424000000001</v>
      </c>
      <c r="AP113" s="100">
        <v>68.617931999999996</v>
      </c>
      <c r="AQ113" s="100">
        <v>72</v>
      </c>
      <c r="AR113" s="100">
        <v>3.1128992000000002</v>
      </c>
      <c r="AS113" s="100">
        <v>0.92568360000000005</v>
      </c>
      <c r="AT113" s="100">
        <v>11801</v>
      </c>
      <c r="AU113" s="100">
        <v>0.61514310000000005</v>
      </c>
      <c r="AV113" s="100">
        <v>1.3809155</v>
      </c>
      <c r="AW113" s="100">
        <v>2.0965460999999999</v>
      </c>
      <c r="AY113" s="124">
        <v>2006</v>
      </c>
    </row>
    <row r="114" spans="2:51">
      <c r="B114" s="124">
        <v>2007</v>
      </c>
      <c r="C114" s="100">
        <v>865</v>
      </c>
      <c r="D114" s="100">
        <v>8.3545528999999998</v>
      </c>
      <c r="E114" s="100">
        <v>8.6088743000000001</v>
      </c>
      <c r="F114" s="100">
        <v>8.6088743000000001</v>
      </c>
      <c r="G114" s="100">
        <v>9.9663156999999991</v>
      </c>
      <c r="H114" s="100">
        <v>5.8853361</v>
      </c>
      <c r="I114" s="100">
        <v>5.0176873999999998</v>
      </c>
      <c r="J114" s="100">
        <v>68.636994000000001</v>
      </c>
      <c r="K114" s="100">
        <v>71</v>
      </c>
      <c r="L114" s="100">
        <v>3.7941924999999999</v>
      </c>
      <c r="M114" s="100">
        <v>1.2257507000000001</v>
      </c>
      <c r="N114" s="100">
        <v>8051</v>
      </c>
      <c r="O114" s="100">
        <v>0.8197605</v>
      </c>
      <c r="P114" s="100">
        <v>1.4700941000000001</v>
      </c>
      <c r="R114" s="124">
        <v>2007</v>
      </c>
      <c r="S114" s="100">
        <v>415</v>
      </c>
      <c r="T114" s="100">
        <v>3.9621974</v>
      </c>
      <c r="U114" s="100">
        <v>3.4489744</v>
      </c>
      <c r="V114" s="100">
        <v>3.4489744</v>
      </c>
      <c r="W114" s="100">
        <v>3.9099965999999999</v>
      </c>
      <c r="X114" s="100">
        <v>2.5021770999999999</v>
      </c>
      <c r="Y114" s="100">
        <v>2.2045653999999999</v>
      </c>
      <c r="Z114" s="100">
        <v>67.930120000000002</v>
      </c>
      <c r="AA114" s="100">
        <v>71</v>
      </c>
      <c r="AB114" s="100">
        <v>2.3669652000000001</v>
      </c>
      <c r="AC114" s="100">
        <v>0.61677939999999998</v>
      </c>
      <c r="AD114" s="100">
        <v>4605</v>
      </c>
      <c r="AE114" s="100">
        <v>0.47421740000000001</v>
      </c>
      <c r="AF114" s="100">
        <v>1.4277032999999999</v>
      </c>
      <c r="AH114" s="124">
        <v>2007</v>
      </c>
      <c r="AI114" s="100">
        <v>1280</v>
      </c>
      <c r="AJ114" s="100">
        <v>6.1456847999999997</v>
      </c>
      <c r="AK114" s="100">
        <v>5.7545976999999997</v>
      </c>
      <c r="AL114" s="100">
        <v>5.7545976999999997</v>
      </c>
      <c r="AM114" s="100">
        <v>6.5937557</v>
      </c>
      <c r="AN114" s="100">
        <v>4.0530087000000004</v>
      </c>
      <c r="AO114" s="100">
        <v>3.5104650999999998</v>
      </c>
      <c r="AP114" s="100">
        <v>68.407813000000004</v>
      </c>
      <c r="AQ114" s="100">
        <v>71</v>
      </c>
      <c r="AR114" s="100">
        <v>3.1737373</v>
      </c>
      <c r="AS114" s="100">
        <v>0.92851859999999997</v>
      </c>
      <c r="AT114" s="100">
        <v>12656</v>
      </c>
      <c r="AU114" s="100">
        <v>0.64796569999999998</v>
      </c>
      <c r="AV114" s="100">
        <v>1.4543816000000001</v>
      </c>
      <c r="AW114" s="100">
        <v>2.4960678999999999</v>
      </c>
      <c r="AY114" s="124">
        <v>2007</v>
      </c>
    </row>
    <row r="115" spans="2:51">
      <c r="B115" s="124">
        <v>2008</v>
      </c>
      <c r="C115" s="100">
        <v>964</v>
      </c>
      <c r="D115" s="100">
        <v>9.1183872000000008</v>
      </c>
      <c r="E115" s="100">
        <v>9.3079797000000006</v>
      </c>
      <c r="F115" s="100">
        <v>9.3079797000000006</v>
      </c>
      <c r="G115" s="100">
        <v>10.77055</v>
      </c>
      <c r="H115" s="100">
        <v>6.4062542000000002</v>
      </c>
      <c r="I115" s="100">
        <v>5.4485666999999998</v>
      </c>
      <c r="J115" s="100">
        <v>68.786306999999994</v>
      </c>
      <c r="K115" s="100">
        <v>71</v>
      </c>
      <c r="L115" s="100">
        <v>4.0312801</v>
      </c>
      <c r="M115" s="100">
        <v>1.3107086999999999</v>
      </c>
      <c r="N115" s="100">
        <v>8776</v>
      </c>
      <c r="O115" s="100">
        <v>0.87522730000000004</v>
      </c>
      <c r="P115" s="100">
        <v>1.5702187999999999</v>
      </c>
      <c r="R115" s="124">
        <v>2008</v>
      </c>
      <c r="S115" s="100">
        <v>472</v>
      </c>
      <c r="T115" s="100">
        <v>4.4206536999999999</v>
      </c>
      <c r="U115" s="100">
        <v>3.7839255999999999</v>
      </c>
      <c r="V115" s="100">
        <v>3.7839255999999999</v>
      </c>
      <c r="W115" s="100">
        <v>4.3212302999999999</v>
      </c>
      <c r="X115" s="100">
        <v>2.7082158000000001</v>
      </c>
      <c r="Y115" s="100">
        <v>2.3755052000000001</v>
      </c>
      <c r="Z115" s="100">
        <v>69.072034000000002</v>
      </c>
      <c r="AA115" s="100">
        <v>72</v>
      </c>
      <c r="AB115" s="100">
        <v>2.549973</v>
      </c>
      <c r="AC115" s="100">
        <v>0.6704736</v>
      </c>
      <c r="AD115" s="100">
        <v>4802</v>
      </c>
      <c r="AE115" s="100">
        <v>0.48495450000000001</v>
      </c>
      <c r="AF115" s="100">
        <v>1.4996970999999999</v>
      </c>
      <c r="AH115" s="124">
        <v>2008</v>
      </c>
      <c r="AI115" s="100">
        <v>1436</v>
      </c>
      <c r="AJ115" s="100">
        <v>6.7579018</v>
      </c>
      <c r="AK115" s="100">
        <v>6.2849304000000004</v>
      </c>
      <c r="AL115" s="100">
        <v>6.2849304000000004</v>
      </c>
      <c r="AM115" s="100">
        <v>7.2198311999999998</v>
      </c>
      <c r="AN115" s="100">
        <v>4.4221339999999998</v>
      </c>
      <c r="AO115" s="100">
        <v>3.8169065999999998</v>
      </c>
      <c r="AP115" s="100">
        <v>68.880223000000001</v>
      </c>
      <c r="AQ115" s="100">
        <v>71</v>
      </c>
      <c r="AR115" s="100">
        <v>3.3849562999999998</v>
      </c>
      <c r="AS115" s="100">
        <v>0.99759629999999999</v>
      </c>
      <c r="AT115" s="100">
        <v>13578</v>
      </c>
      <c r="AU115" s="100">
        <v>0.68131629999999999</v>
      </c>
      <c r="AV115" s="100">
        <v>1.5445324</v>
      </c>
      <c r="AW115" s="100">
        <v>2.4598738999999998</v>
      </c>
      <c r="AY115" s="124">
        <v>2008</v>
      </c>
    </row>
    <row r="116" spans="2:51">
      <c r="B116" s="124">
        <v>2009</v>
      </c>
      <c r="C116" s="100">
        <v>933</v>
      </c>
      <c r="D116" s="100">
        <v>8.6382513999999997</v>
      </c>
      <c r="E116" s="100">
        <v>8.7786328000000005</v>
      </c>
      <c r="F116" s="100">
        <v>8.7786328000000005</v>
      </c>
      <c r="G116" s="100">
        <v>10.159903</v>
      </c>
      <c r="H116" s="100">
        <v>5.9926085999999996</v>
      </c>
      <c r="I116" s="100">
        <v>5.0868333000000003</v>
      </c>
      <c r="J116" s="100">
        <v>69.376205999999996</v>
      </c>
      <c r="K116" s="100">
        <v>72</v>
      </c>
      <c r="L116" s="100">
        <v>3.9378719000000002</v>
      </c>
      <c r="M116" s="100">
        <v>1.2900996</v>
      </c>
      <c r="N116" s="100">
        <v>8020</v>
      </c>
      <c r="O116" s="100">
        <v>0.78295199999999998</v>
      </c>
      <c r="P116" s="100">
        <v>1.4262469</v>
      </c>
      <c r="R116" s="124">
        <v>2009</v>
      </c>
      <c r="S116" s="100">
        <v>452</v>
      </c>
      <c r="T116" s="100">
        <v>4.1502705999999998</v>
      </c>
      <c r="U116" s="100">
        <v>3.5802546</v>
      </c>
      <c r="V116" s="100">
        <v>3.5802546</v>
      </c>
      <c r="W116" s="100">
        <v>4.0596699999999997</v>
      </c>
      <c r="X116" s="100">
        <v>2.6129121999999998</v>
      </c>
      <c r="Y116" s="100">
        <v>2.3062670000000001</v>
      </c>
      <c r="Z116" s="100">
        <v>67.862831999999997</v>
      </c>
      <c r="AA116" s="100">
        <v>69</v>
      </c>
      <c r="AB116" s="100">
        <v>2.4737303000000002</v>
      </c>
      <c r="AC116" s="100">
        <v>0.66043249999999998</v>
      </c>
      <c r="AD116" s="100">
        <v>4978</v>
      </c>
      <c r="AE116" s="100">
        <v>0.492678</v>
      </c>
      <c r="AF116" s="100">
        <v>1.519652</v>
      </c>
      <c r="AH116" s="124">
        <v>2009</v>
      </c>
      <c r="AI116" s="100">
        <v>1385</v>
      </c>
      <c r="AJ116" s="100">
        <v>6.3849444999999996</v>
      </c>
      <c r="AK116" s="100">
        <v>5.9267325</v>
      </c>
      <c r="AL116" s="100">
        <v>5.9267325</v>
      </c>
      <c r="AM116" s="100">
        <v>6.7936964</v>
      </c>
      <c r="AN116" s="100">
        <v>4.1712400000000001</v>
      </c>
      <c r="AO116" s="100">
        <v>3.6044219000000002</v>
      </c>
      <c r="AP116" s="100">
        <v>68.882310000000004</v>
      </c>
      <c r="AQ116" s="100">
        <v>71</v>
      </c>
      <c r="AR116" s="100">
        <v>3.3003694000000001</v>
      </c>
      <c r="AS116" s="100">
        <v>0.98394429999999999</v>
      </c>
      <c r="AT116" s="100">
        <v>12998</v>
      </c>
      <c r="AU116" s="100">
        <v>0.63880870000000001</v>
      </c>
      <c r="AV116" s="100">
        <v>1.4606300000000001</v>
      </c>
      <c r="AW116" s="100">
        <v>2.4519576999999999</v>
      </c>
      <c r="AY116" s="124">
        <v>2009</v>
      </c>
    </row>
    <row r="117" spans="2:51">
      <c r="B117" s="124">
        <v>2010</v>
      </c>
      <c r="C117" s="100">
        <v>993</v>
      </c>
      <c r="D117" s="100">
        <v>9.0537500000000009</v>
      </c>
      <c r="E117" s="100">
        <v>9.0532150999999992</v>
      </c>
      <c r="F117" s="100">
        <v>9.0532150999999992</v>
      </c>
      <c r="G117" s="100">
        <v>10.564228</v>
      </c>
      <c r="H117" s="100">
        <v>6.1627922000000002</v>
      </c>
      <c r="I117" s="100">
        <v>5.2706954000000001</v>
      </c>
      <c r="J117" s="100">
        <v>69.539777999999998</v>
      </c>
      <c r="K117" s="100">
        <v>71</v>
      </c>
      <c r="L117" s="100">
        <v>4.0436534999999996</v>
      </c>
      <c r="M117" s="100">
        <v>1.3513146</v>
      </c>
      <c r="N117" s="100">
        <v>8637</v>
      </c>
      <c r="O117" s="100">
        <v>0.83078810000000003</v>
      </c>
      <c r="P117" s="100">
        <v>1.5426188999999999</v>
      </c>
      <c r="R117" s="124">
        <v>2010</v>
      </c>
      <c r="S117" s="100">
        <v>459</v>
      </c>
      <c r="T117" s="100">
        <v>4.1486204000000004</v>
      </c>
      <c r="U117" s="100">
        <v>3.5412211999999998</v>
      </c>
      <c r="V117" s="100">
        <v>3.5412211999999998</v>
      </c>
      <c r="W117" s="100">
        <v>4.0501690000000004</v>
      </c>
      <c r="X117" s="100">
        <v>2.5421765000000001</v>
      </c>
      <c r="Y117" s="100">
        <v>2.2300040000000001</v>
      </c>
      <c r="Z117" s="100">
        <v>68.991285000000005</v>
      </c>
      <c r="AA117" s="100">
        <v>71</v>
      </c>
      <c r="AB117" s="100">
        <v>2.4476084</v>
      </c>
      <c r="AC117" s="100">
        <v>0.65581730000000005</v>
      </c>
      <c r="AD117" s="100">
        <v>4441</v>
      </c>
      <c r="AE117" s="100">
        <v>0.43275269999999999</v>
      </c>
      <c r="AF117" s="100">
        <v>1.3861405</v>
      </c>
      <c r="AH117" s="124">
        <v>2010</v>
      </c>
      <c r="AI117" s="100">
        <v>1452</v>
      </c>
      <c r="AJ117" s="100">
        <v>6.5904886999999999</v>
      </c>
      <c r="AK117" s="100">
        <v>6.0005309999999996</v>
      </c>
      <c r="AL117" s="100">
        <v>6.0005309999999996</v>
      </c>
      <c r="AM117" s="100">
        <v>6.9292996999999996</v>
      </c>
      <c r="AN117" s="100">
        <v>4.2033567999999999</v>
      </c>
      <c r="AO117" s="100">
        <v>3.6424268</v>
      </c>
      <c r="AP117" s="100">
        <v>69.366390999999993</v>
      </c>
      <c r="AQ117" s="100">
        <v>71</v>
      </c>
      <c r="AR117" s="100">
        <v>3.3525744999999998</v>
      </c>
      <c r="AS117" s="100">
        <v>1.0120370999999999</v>
      </c>
      <c r="AT117" s="100">
        <v>13078</v>
      </c>
      <c r="AU117" s="100">
        <v>0.63306079999999998</v>
      </c>
      <c r="AV117" s="100">
        <v>1.4856670000000001</v>
      </c>
      <c r="AW117" s="100">
        <v>2.5565234999999999</v>
      </c>
      <c r="AY117" s="124">
        <v>2010</v>
      </c>
    </row>
    <row r="118" spans="2:51">
      <c r="B118" s="124">
        <v>2011</v>
      </c>
      <c r="C118" s="100">
        <v>1071</v>
      </c>
      <c r="D118" s="100">
        <v>9.6328247999999999</v>
      </c>
      <c r="E118" s="100">
        <v>9.5266193000000001</v>
      </c>
      <c r="F118" s="100">
        <v>9.5266193000000001</v>
      </c>
      <c r="G118" s="100">
        <v>11.088876000000001</v>
      </c>
      <c r="H118" s="100">
        <v>6.4288347999999997</v>
      </c>
      <c r="I118" s="100">
        <v>5.4647125000000001</v>
      </c>
      <c r="J118" s="100">
        <v>70.230626000000001</v>
      </c>
      <c r="K118" s="100">
        <v>72</v>
      </c>
      <c r="L118" s="100">
        <v>4.3274476000000002</v>
      </c>
      <c r="M118" s="100">
        <v>1.4217443000000001</v>
      </c>
      <c r="N118" s="100">
        <v>8824</v>
      </c>
      <c r="O118" s="100">
        <v>0.8379723</v>
      </c>
      <c r="P118" s="100">
        <v>1.6229598000000001</v>
      </c>
      <c r="R118" s="124">
        <v>2011</v>
      </c>
      <c r="S118" s="100">
        <v>473</v>
      </c>
      <c r="T118" s="100">
        <v>4.2150138000000004</v>
      </c>
      <c r="U118" s="100">
        <v>3.5306628</v>
      </c>
      <c r="V118" s="100">
        <v>3.5306628</v>
      </c>
      <c r="W118" s="100">
        <v>4.0273234000000002</v>
      </c>
      <c r="X118" s="100">
        <v>2.5116288</v>
      </c>
      <c r="Y118" s="100">
        <v>2.1648274999999999</v>
      </c>
      <c r="Z118" s="100">
        <v>69.361521999999994</v>
      </c>
      <c r="AA118" s="100">
        <v>73</v>
      </c>
      <c r="AB118" s="100">
        <v>2.4917031000000001</v>
      </c>
      <c r="AC118" s="100">
        <v>0.66059610000000002</v>
      </c>
      <c r="AD118" s="100">
        <v>4725</v>
      </c>
      <c r="AE118" s="100">
        <v>0.45415820000000001</v>
      </c>
      <c r="AF118" s="100">
        <v>1.4450689999999999</v>
      </c>
      <c r="AH118" s="124">
        <v>2011</v>
      </c>
      <c r="AI118" s="100">
        <v>1544</v>
      </c>
      <c r="AJ118" s="100">
        <v>6.9113623000000004</v>
      </c>
      <c r="AK118" s="100">
        <v>6.2359095</v>
      </c>
      <c r="AL118" s="100">
        <v>6.2359095</v>
      </c>
      <c r="AM118" s="100">
        <v>7.1875692000000004</v>
      </c>
      <c r="AN118" s="100">
        <v>4.3219871999999997</v>
      </c>
      <c r="AO118" s="100">
        <v>3.7072881999999998</v>
      </c>
      <c r="AP118" s="100">
        <v>69.964377999999996</v>
      </c>
      <c r="AQ118" s="100">
        <v>73</v>
      </c>
      <c r="AR118" s="100">
        <v>3.5305954000000002</v>
      </c>
      <c r="AS118" s="100">
        <v>1.0508261999999999</v>
      </c>
      <c r="AT118" s="100">
        <v>13549</v>
      </c>
      <c r="AU118" s="100">
        <v>0.64722329999999995</v>
      </c>
      <c r="AV118" s="100">
        <v>1.5561543</v>
      </c>
      <c r="AW118" s="100">
        <v>2.6982523999999999</v>
      </c>
      <c r="AY118" s="124">
        <v>2011</v>
      </c>
    </row>
    <row r="119" spans="2:51">
      <c r="B119" s="124">
        <v>2012</v>
      </c>
      <c r="C119" s="100">
        <v>1039</v>
      </c>
      <c r="D119" s="100">
        <v>9.1842682</v>
      </c>
      <c r="E119" s="100">
        <v>8.9949683999999994</v>
      </c>
      <c r="F119" s="100">
        <v>8.9949683999999994</v>
      </c>
      <c r="G119" s="100">
        <v>10.493302999999999</v>
      </c>
      <c r="H119" s="100">
        <v>6.0089933999999996</v>
      </c>
      <c r="I119" s="100">
        <v>5.1042063000000004</v>
      </c>
      <c r="J119" s="100">
        <v>70.923002999999994</v>
      </c>
      <c r="K119" s="100">
        <v>73</v>
      </c>
      <c r="L119" s="100">
        <v>4.2299392999999998</v>
      </c>
      <c r="M119" s="100">
        <v>1.3891488999999999</v>
      </c>
      <c r="N119" s="100">
        <v>7975</v>
      </c>
      <c r="O119" s="100">
        <v>0.74491070000000004</v>
      </c>
      <c r="P119" s="100">
        <v>1.5080089999999999</v>
      </c>
      <c r="R119" s="124">
        <v>2012</v>
      </c>
      <c r="S119" s="100">
        <v>476</v>
      </c>
      <c r="T119" s="100">
        <v>4.1697943999999998</v>
      </c>
      <c r="U119" s="100">
        <v>3.438965</v>
      </c>
      <c r="V119" s="100">
        <v>3.438965</v>
      </c>
      <c r="W119" s="100">
        <v>3.948375</v>
      </c>
      <c r="X119" s="100">
        <v>2.4166653</v>
      </c>
      <c r="Y119" s="100">
        <v>2.0946848999999998</v>
      </c>
      <c r="Z119" s="100">
        <v>70.565126000000006</v>
      </c>
      <c r="AA119" s="100">
        <v>73</v>
      </c>
      <c r="AB119" s="100">
        <v>2.5128016</v>
      </c>
      <c r="AC119" s="100">
        <v>0.65833149999999996</v>
      </c>
      <c r="AD119" s="100">
        <v>4323</v>
      </c>
      <c r="AE119" s="100">
        <v>0.40847339999999999</v>
      </c>
      <c r="AF119" s="100">
        <v>1.3529754000000001</v>
      </c>
      <c r="AH119" s="124">
        <v>2012</v>
      </c>
      <c r="AI119" s="100">
        <v>1515</v>
      </c>
      <c r="AJ119" s="100">
        <v>6.6657121999999998</v>
      </c>
      <c r="AK119" s="100">
        <v>5.9456571</v>
      </c>
      <c r="AL119" s="100">
        <v>5.9456571</v>
      </c>
      <c r="AM119" s="100">
        <v>6.8762923999999996</v>
      </c>
      <c r="AN119" s="100">
        <v>4.0754869999999999</v>
      </c>
      <c r="AO119" s="100">
        <v>3.4994893</v>
      </c>
      <c r="AP119" s="100">
        <v>70.810561000000007</v>
      </c>
      <c r="AQ119" s="100">
        <v>73</v>
      </c>
      <c r="AR119" s="100">
        <v>3.4822782999999999</v>
      </c>
      <c r="AS119" s="100">
        <v>1.0299256000000001</v>
      </c>
      <c r="AT119" s="100">
        <v>12298</v>
      </c>
      <c r="AU119" s="100">
        <v>0.57766130000000004</v>
      </c>
      <c r="AV119" s="100">
        <v>1.4496187</v>
      </c>
      <c r="AW119" s="100">
        <v>2.6156033000000001</v>
      </c>
      <c r="AY119" s="124">
        <v>2012</v>
      </c>
    </row>
    <row r="120" spans="2:51">
      <c r="B120" s="124">
        <v>2013</v>
      </c>
      <c r="C120" s="100">
        <v>1107</v>
      </c>
      <c r="D120" s="100">
        <v>9.6214125999999993</v>
      </c>
      <c r="E120" s="100">
        <v>9.2181393000000007</v>
      </c>
      <c r="F120" s="100">
        <v>9.2181393000000007</v>
      </c>
      <c r="G120" s="100">
        <v>10.76868</v>
      </c>
      <c r="H120" s="100">
        <v>6.2116958999999996</v>
      </c>
      <c r="I120" s="100">
        <v>5.2766691999999997</v>
      </c>
      <c r="J120" s="100">
        <v>70.741643999999994</v>
      </c>
      <c r="K120" s="100">
        <v>72</v>
      </c>
      <c r="L120" s="100">
        <v>4.3865905999999999</v>
      </c>
      <c r="M120" s="100">
        <v>1.460769</v>
      </c>
      <c r="N120" s="100">
        <v>8592</v>
      </c>
      <c r="O120" s="100">
        <v>0.78982839999999999</v>
      </c>
      <c r="P120" s="100">
        <v>1.6047724999999999</v>
      </c>
      <c r="R120" s="124">
        <v>2013</v>
      </c>
      <c r="S120" s="100">
        <v>509</v>
      </c>
      <c r="T120" s="100">
        <v>4.3834847999999997</v>
      </c>
      <c r="U120" s="100">
        <v>3.6506755000000002</v>
      </c>
      <c r="V120" s="100">
        <v>3.6506755000000002</v>
      </c>
      <c r="W120" s="100">
        <v>4.1539921</v>
      </c>
      <c r="X120" s="100">
        <v>2.5922634000000002</v>
      </c>
      <c r="Y120" s="100">
        <v>2.2414355000000001</v>
      </c>
      <c r="Z120" s="100">
        <v>69.231826999999996</v>
      </c>
      <c r="AA120" s="100">
        <v>71</v>
      </c>
      <c r="AB120" s="100">
        <v>2.6187168999999999</v>
      </c>
      <c r="AC120" s="100">
        <v>0.70796709999999996</v>
      </c>
      <c r="AD120" s="100">
        <v>5045</v>
      </c>
      <c r="AE120" s="100">
        <v>0.46868369999999998</v>
      </c>
      <c r="AF120" s="100">
        <v>1.5493615000000001</v>
      </c>
      <c r="AH120" s="124">
        <v>2013</v>
      </c>
      <c r="AI120" s="100">
        <v>1616</v>
      </c>
      <c r="AJ120" s="100">
        <v>6.9904197000000003</v>
      </c>
      <c r="AK120" s="100">
        <v>6.1797892000000001</v>
      </c>
      <c r="AL120" s="100">
        <v>6.1797892000000001</v>
      </c>
      <c r="AM120" s="100">
        <v>7.1384866999999996</v>
      </c>
      <c r="AN120" s="100">
        <v>4.2712754000000004</v>
      </c>
      <c r="AO120" s="100">
        <v>3.6647173999999998</v>
      </c>
      <c r="AP120" s="100">
        <v>70.266088999999994</v>
      </c>
      <c r="AQ120" s="100">
        <v>72</v>
      </c>
      <c r="AR120" s="100">
        <v>3.6173975</v>
      </c>
      <c r="AS120" s="100">
        <v>1.0942727000000001</v>
      </c>
      <c r="AT120" s="100">
        <v>13637</v>
      </c>
      <c r="AU120" s="100">
        <v>0.63010279999999996</v>
      </c>
      <c r="AV120" s="100">
        <v>1.5838174</v>
      </c>
      <c r="AW120" s="100">
        <v>2.5250503000000002</v>
      </c>
      <c r="AY120" s="124">
        <v>2013</v>
      </c>
    </row>
    <row r="121" spans="2:51">
      <c r="B121" s="124">
        <v>2014</v>
      </c>
      <c r="C121" s="100">
        <v>988</v>
      </c>
      <c r="D121" s="100">
        <v>8.4672713000000002</v>
      </c>
      <c r="E121" s="100">
        <v>8.0579263999999995</v>
      </c>
      <c r="F121" s="100">
        <v>8.0579263999999995</v>
      </c>
      <c r="G121" s="100">
        <v>9.4060775000000003</v>
      </c>
      <c r="H121" s="100">
        <v>5.3892331999999996</v>
      </c>
      <c r="I121" s="100">
        <v>4.5280335999999997</v>
      </c>
      <c r="J121" s="100">
        <v>70.994939000000002</v>
      </c>
      <c r="K121" s="100">
        <v>74</v>
      </c>
      <c r="L121" s="100">
        <v>3.9529486999999999</v>
      </c>
      <c r="M121" s="100">
        <v>1.2611532000000001</v>
      </c>
      <c r="N121" s="100">
        <v>7490</v>
      </c>
      <c r="O121" s="100">
        <v>0.67976380000000003</v>
      </c>
      <c r="P121" s="100">
        <v>1.3687164999999999</v>
      </c>
      <c r="R121" s="124">
        <v>2014</v>
      </c>
      <c r="S121" s="100">
        <v>479</v>
      </c>
      <c r="T121" s="100">
        <v>4.0619946999999996</v>
      </c>
      <c r="U121" s="100">
        <v>3.3248657000000001</v>
      </c>
      <c r="V121" s="100">
        <v>3.3248657000000001</v>
      </c>
      <c r="W121" s="100">
        <v>3.8196438000000001</v>
      </c>
      <c r="X121" s="100">
        <v>2.353567</v>
      </c>
      <c r="Y121" s="100">
        <v>2.0524193999999998</v>
      </c>
      <c r="Z121" s="100">
        <v>70.093946000000003</v>
      </c>
      <c r="AA121" s="100">
        <v>72</v>
      </c>
      <c r="AB121" s="100">
        <v>2.4265450999999998</v>
      </c>
      <c r="AC121" s="100">
        <v>0.63663789999999998</v>
      </c>
      <c r="AD121" s="100">
        <v>4333</v>
      </c>
      <c r="AE121" s="100">
        <v>0.39656530000000001</v>
      </c>
      <c r="AF121" s="100">
        <v>1.3003849999999999</v>
      </c>
      <c r="AH121" s="124">
        <v>2014</v>
      </c>
      <c r="AI121" s="100">
        <v>1467</v>
      </c>
      <c r="AJ121" s="100">
        <v>6.253012</v>
      </c>
      <c r="AK121" s="100">
        <v>5.4739696999999996</v>
      </c>
      <c r="AL121" s="100">
        <v>5.4739696999999996</v>
      </c>
      <c r="AM121" s="100">
        <v>6.3377448999999997</v>
      </c>
      <c r="AN121" s="100">
        <v>3.7595209000000001</v>
      </c>
      <c r="AO121" s="100">
        <v>3.2094912</v>
      </c>
      <c r="AP121" s="100">
        <v>70.700749999999999</v>
      </c>
      <c r="AQ121" s="100">
        <v>73</v>
      </c>
      <c r="AR121" s="100">
        <v>3.2793847999999999</v>
      </c>
      <c r="AS121" s="100">
        <v>0.95520249999999995</v>
      </c>
      <c r="AT121" s="100">
        <v>11823</v>
      </c>
      <c r="AU121" s="100">
        <v>0.53875960000000001</v>
      </c>
      <c r="AV121" s="100">
        <v>1.3428559</v>
      </c>
      <c r="AW121" s="100">
        <v>2.4235343999999999</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v>0</v>
      </c>
      <c r="D57" s="100">
        <v>0</v>
      </c>
      <c r="E57" s="100">
        <v>0</v>
      </c>
      <c r="F57" s="100">
        <v>0</v>
      </c>
      <c r="G57" s="100">
        <v>3</v>
      </c>
      <c r="H57" s="100">
        <v>6</v>
      </c>
      <c r="I57" s="100">
        <v>4</v>
      </c>
      <c r="J57" s="100">
        <v>4</v>
      </c>
      <c r="K57" s="100">
        <v>7</v>
      </c>
      <c r="L57" s="100">
        <v>4</v>
      </c>
      <c r="M57" s="100">
        <v>8</v>
      </c>
      <c r="N57" s="100">
        <v>4</v>
      </c>
      <c r="O57" s="100">
        <v>4</v>
      </c>
      <c r="P57" s="100">
        <v>8</v>
      </c>
      <c r="Q57" s="100">
        <v>7</v>
      </c>
      <c r="R57" s="100">
        <v>3</v>
      </c>
      <c r="S57" s="100">
        <v>1</v>
      </c>
      <c r="T57" s="100">
        <v>1</v>
      </c>
      <c r="U57" s="100">
        <v>0</v>
      </c>
      <c r="V57" s="100">
        <v>64</v>
      </c>
      <c r="W57" s="128"/>
      <c r="X57" s="120">
        <v>1950</v>
      </c>
      <c r="Y57" s="100">
        <v>0</v>
      </c>
      <c r="Z57" s="100">
        <v>0</v>
      </c>
      <c r="AA57" s="100">
        <v>0</v>
      </c>
      <c r="AB57" s="100">
        <v>1</v>
      </c>
      <c r="AC57" s="100">
        <v>0</v>
      </c>
      <c r="AD57" s="100">
        <v>2</v>
      </c>
      <c r="AE57" s="100">
        <v>3</v>
      </c>
      <c r="AF57" s="100">
        <v>6</v>
      </c>
      <c r="AG57" s="100">
        <v>4</v>
      </c>
      <c r="AH57" s="100">
        <v>4</v>
      </c>
      <c r="AI57" s="100">
        <v>2</v>
      </c>
      <c r="AJ57" s="100">
        <v>3</v>
      </c>
      <c r="AK57" s="100">
        <v>1</v>
      </c>
      <c r="AL57" s="100">
        <v>3</v>
      </c>
      <c r="AM57" s="100">
        <v>2</v>
      </c>
      <c r="AN57" s="100">
        <v>2</v>
      </c>
      <c r="AO57" s="100">
        <v>3</v>
      </c>
      <c r="AP57" s="100">
        <v>2</v>
      </c>
      <c r="AQ57" s="100">
        <v>0</v>
      </c>
      <c r="AR57" s="100">
        <v>38</v>
      </c>
      <c r="AS57" s="128"/>
      <c r="AT57" s="120">
        <v>1950</v>
      </c>
      <c r="AU57" s="100">
        <v>0</v>
      </c>
      <c r="AV57" s="100">
        <v>0</v>
      </c>
      <c r="AW57" s="100">
        <v>0</v>
      </c>
      <c r="AX57" s="100">
        <v>1</v>
      </c>
      <c r="AY57" s="100">
        <v>3</v>
      </c>
      <c r="AZ57" s="100">
        <v>8</v>
      </c>
      <c r="BA57" s="100">
        <v>7</v>
      </c>
      <c r="BB57" s="100">
        <v>10</v>
      </c>
      <c r="BC57" s="100">
        <v>11</v>
      </c>
      <c r="BD57" s="100">
        <v>8</v>
      </c>
      <c r="BE57" s="100">
        <v>10</v>
      </c>
      <c r="BF57" s="100">
        <v>7</v>
      </c>
      <c r="BG57" s="100">
        <v>5</v>
      </c>
      <c r="BH57" s="100">
        <v>11</v>
      </c>
      <c r="BI57" s="100">
        <v>9</v>
      </c>
      <c r="BJ57" s="100">
        <v>5</v>
      </c>
      <c r="BK57" s="100">
        <v>4</v>
      </c>
      <c r="BL57" s="100">
        <v>3</v>
      </c>
      <c r="BM57" s="100">
        <v>0</v>
      </c>
      <c r="BN57" s="100">
        <v>102</v>
      </c>
      <c r="BP57" s="120">
        <v>1950</v>
      </c>
    </row>
    <row r="58" spans="2:68">
      <c r="B58" s="120">
        <v>1951</v>
      </c>
      <c r="C58" s="100">
        <v>0</v>
      </c>
      <c r="D58" s="100">
        <v>0</v>
      </c>
      <c r="E58" s="100">
        <v>0</v>
      </c>
      <c r="F58" s="100">
        <v>2</v>
      </c>
      <c r="G58" s="100">
        <v>4</v>
      </c>
      <c r="H58" s="100">
        <v>2</v>
      </c>
      <c r="I58" s="100">
        <v>3</v>
      </c>
      <c r="J58" s="100">
        <v>10</v>
      </c>
      <c r="K58" s="100">
        <v>2</v>
      </c>
      <c r="L58" s="100">
        <v>3</v>
      </c>
      <c r="M58" s="100">
        <v>4</v>
      </c>
      <c r="N58" s="100">
        <v>5</v>
      </c>
      <c r="O58" s="100">
        <v>8</v>
      </c>
      <c r="P58" s="100">
        <v>6</v>
      </c>
      <c r="Q58" s="100">
        <v>4</v>
      </c>
      <c r="R58" s="100">
        <v>4</v>
      </c>
      <c r="S58" s="100">
        <v>3</v>
      </c>
      <c r="T58" s="100">
        <v>1</v>
      </c>
      <c r="U58" s="100">
        <v>0</v>
      </c>
      <c r="V58" s="100">
        <v>61</v>
      </c>
      <c r="W58" s="128"/>
      <c r="X58" s="120">
        <v>1951</v>
      </c>
      <c r="Y58" s="100">
        <v>0</v>
      </c>
      <c r="Z58" s="100">
        <v>0</v>
      </c>
      <c r="AA58" s="100">
        <v>0</v>
      </c>
      <c r="AB58" s="100">
        <v>1</v>
      </c>
      <c r="AC58" s="100">
        <v>4</v>
      </c>
      <c r="AD58" s="100">
        <v>2</v>
      </c>
      <c r="AE58" s="100">
        <v>1</v>
      </c>
      <c r="AF58" s="100">
        <v>5</v>
      </c>
      <c r="AG58" s="100">
        <v>3</v>
      </c>
      <c r="AH58" s="100">
        <v>0</v>
      </c>
      <c r="AI58" s="100">
        <v>3</v>
      </c>
      <c r="AJ58" s="100">
        <v>7</v>
      </c>
      <c r="AK58" s="100">
        <v>6</v>
      </c>
      <c r="AL58" s="100">
        <v>5</v>
      </c>
      <c r="AM58" s="100">
        <v>5</v>
      </c>
      <c r="AN58" s="100">
        <v>5</v>
      </c>
      <c r="AO58" s="100">
        <v>2</v>
      </c>
      <c r="AP58" s="100">
        <v>0</v>
      </c>
      <c r="AQ58" s="100">
        <v>0</v>
      </c>
      <c r="AR58" s="100">
        <v>49</v>
      </c>
      <c r="AS58" s="128"/>
      <c r="AT58" s="120">
        <v>1951</v>
      </c>
      <c r="AU58" s="100">
        <v>0</v>
      </c>
      <c r="AV58" s="100">
        <v>0</v>
      </c>
      <c r="AW58" s="100">
        <v>0</v>
      </c>
      <c r="AX58" s="100">
        <v>3</v>
      </c>
      <c r="AY58" s="100">
        <v>8</v>
      </c>
      <c r="AZ58" s="100">
        <v>4</v>
      </c>
      <c r="BA58" s="100">
        <v>4</v>
      </c>
      <c r="BB58" s="100">
        <v>15</v>
      </c>
      <c r="BC58" s="100">
        <v>5</v>
      </c>
      <c r="BD58" s="100">
        <v>3</v>
      </c>
      <c r="BE58" s="100">
        <v>7</v>
      </c>
      <c r="BF58" s="100">
        <v>12</v>
      </c>
      <c r="BG58" s="100">
        <v>14</v>
      </c>
      <c r="BH58" s="100">
        <v>11</v>
      </c>
      <c r="BI58" s="100">
        <v>9</v>
      </c>
      <c r="BJ58" s="100">
        <v>9</v>
      </c>
      <c r="BK58" s="100">
        <v>5</v>
      </c>
      <c r="BL58" s="100">
        <v>1</v>
      </c>
      <c r="BM58" s="100">
        <v>0</v>
      </c>
      <c r="BN58" s="100">
        <v>110</v>
      </c>
      <c r="BP58" s="120">
        <v>1951</v>
      </c>
    </row>
    <row r="59" spans="2:68">
      <c r="B59" s="120">
        <v>1952</v>
      </c>
      <c r="C59" s="100">
        <v>0</v>
      </c>
      <c r="D59" s="100">
        <v>0</v>
      </c>
      <c r="E59" s="100">
        <v>1</v>
      </c>
      <c r="F59" s="100">
        <v>1</v>
      </c>
      <c r="G59" s="100">
        <v>4</v>
      </c>
      <c r="H59" s="100">
        <v>4</v>
      </c>
      <c r="I59" s="100">
        <v>6</v>
      </c>
      <c r="J59" s="100">
        <v>6</v>
      </c>
      <c r="K59" s="100">
        <v>8</v>
      </c>
      <c r="L59" s="100">
        <v>8</v>
      </c>
      <c r="M59" s="100">
        <v>4</v>
      </c>
      <c r="N59" s="100">
        <v>6</v>
      </c>
      <c r="O59" s="100">
        <v>4</v>
      </c>
      <c r="P59" s="100">
        <v>9</v>
      </c>
      <c r="Q59" s="100">
        <v>1</v>
      </c>
      <c r="R59" s="100">
        <v>3</v>
      </c>
      <c r="S59" s="100">
        <v>3</v>
      </c>
      <c r="T59" s="100">
        <v>1</v>
      </c>
      <c r="U59" s="100">
        <v>0</v>
      </c>
      <c r="V59" s="100">
        <v>69</v>
      </c>
      <c r="W59" s="128"/>
      <c r="X59" s="120">
        <v>1952</v>
      </c>
      <c r="Y59" s="100">
        <v>0</v>
      </c>
      <c r="Z59" s="100">
        <v>0</v>
      </c>
      <c r="AA59" s="100">
        <v>0</v>
      </c>
      <c r="AB59" s="100">
        <v>1</v>
      </c>
      <c r="AC59" s="100">
        <v>5</v>
      </c>
      <c r="AD59" s="100">
        <v>5</v>
      </c>
      <c r="AE59" s="100">
        <v>3</v>
      </c>
      <c r="AF59" s="100">
        <v>7</v>
      </c>
      <c r="AG59" s="100">
        <v>6</v>
      </c>
      <c r="AH59" s="100">
        <v>8</v>
      </c>
      <c r="AI59" s="100">
        <v>4</v>
      </c>
      <c r="AJ59" s="100">
        <v>7</v>
      </c>
      <c r="AK59" s="100">
        <v>3</v>
      </c>
      <c r="AL59" s="100">
        <v>2</v>
      </c>
      <c r="AM59" s="100">
        <v>3</v>
      </c>
      <c r="AN59" s="100">
        <v>3</v>
      </c>
      <c r="AO59" s="100">
        <v>3</v>
      </c>
      <c r="AP59" s="100">
        <v>0</v>
      </c>
      <c r="AQ59" s="100">
        <v>0</v>
      </c>
      <c r="AR59" s="100">
        <v>60</v>
      </c>
      <c r="AS59" s="128"/>
      <c r="AT59" s="120">
        <v>1952</v>
      </c>
      <c r="AU59" s="100">
        <v>0</v>
      </c>
      <c r="AV59" s="100">
        <v>0</v>
      </c>
      <c r="AW59" s="100">
        <v>1</v>
      </c>
      <c r="AX59" s="100">
        <v>2</v>
      </c>
      <c r="AY59" s="100">
        <v>9</v>
      </c>
      <c r="AZ59" s="100">
        <v>9</v>
      </c>
      <c r="BA59" s="100">
        <v>9</v>
      </c>
      <c r="BB59" s="100">
        <v>13</v>
      </c>
      <c r="BC59" s="100">
        <v>14</v>
      </c>
      <c r="BD59" s="100">
        <v>16</v>
      </c>
      <c r="BE59" s="100">
        <v>8</v>
      </c>
      <c r="BF59" s="100">
        <v>13</v>
      </c>
      <c r="BG59" s="100">
        <v>7</v>
      </c>
      <c r="BH59" s="100">
        <v>11</v>
      </c>
      <c r="BI59" s="100">
        <v>4</v>
      </c>
      <c r="BJ59" s="100">
        <v>6</v>
      </c>
      <c r="BK59" s="100">
        <v>6</v>
      </c>
      <c r="BL59" s="100">
        <v>1</v>
      </c>
      <c r="BM59" s="100">
        <v>0</v>
      </c>
      <c r="BN59" s="100">
        <v>129</v>
      </c>
      <c r="BP59" s="120">
        <v>1952</v>
      </c>
    </row>
    <row r="60" spans="2:68">
      <c r="B60" s="120">
        <v>1953</v>
      </c>
      <c r="C60" s="100">
        <v>0</v>
      </c>
      <c r="D60" s="100">
        <v>0</v>
      </c>
      <c r="E60" s="100">
        <v>0</v>
      </c>
      <c r="F60" s="100">
        <v>1</v>
      </c>
      <c r="G60" s="100">
        <v>3</v>
      </c>
      <c r="H60" s="100">
        <v>4</v>
      </c>
      <c r="I60" s="100">
        <v>6</v>
      </c>
      <c r="J60" s="100">
        <v>7</v>
      </c>
      <c r="K60" s="100">
        <v>9</v>
      </c>
      <c r="L60" s="100">
        <v>5</v>
      </c>
      <c r="M60" s="100">
        <v>8</v>
      </c>
      <c r="N60" s="100">
        <v>4</v>
      </c>
      <c r="O60" s="100">
        <v>7</v>
      </c>
      <c r="P60" s="100">
        <v>8</v>
      </c>
      <c r="Q60" s="100">
        <v>4</v>
      </c>
      <c r="R60" s="100">
        <v>3</v>
      </c>
      <c r="S60" s="100">
        <v>3</v>
      </c>
      <c r="T60" s="100">
        <v>2</v>
      </c>
      <c r="U60" s="100">
        <v>0</v>
      </c>
      <c r="V60" s="100">
        <v>74</v>
      </c>
      <c r="W60" s="128"/>
      <c r="X60" s="120">
        <v>1953</v>
      </c>
      <c r="Y60" s="100">
        <v>0</v>
      </c>
      <c r="Z60" s="100">
        <v>0</v>
      </c>
      <c r="AA60" s="100">
        <v>2</v>
      </c>
      <c r="AB60" s="100">
        <v>0</v>
      </c>
      <c r="AC60" s="100">
        <v>2</v>
      </c>
      <c r="AD60" s="100">
        <v>5</v>
      </c>
      <c r="AE60" s="100">
        <v>7</v>
      </c>
      <c r="AF60" s="100">
        <v>3</v>
      </c>
      <c r="AG60" s="100">
        <v>7</v>
      </c>
      <c r="AH60" s="100">
        <v>4</v>
      </c>
      <c r="AI60" s="100">
        <v>3</v>
      </c>
      <c r="AJ60" s="100">
        <v>2</v>
      </c>
      <c r="AK60" s="100">
        <v>6</v>
      </c>
      <c r="AL60" s="100">
        <v>3</v>
      </c>
      <c r="AM60" s="100">
        <v>4</v>
      </c>
      <c r="AN60" s="100">
        <v>5</v>
      </c>
      <c r="AO60" s="100">
        <v>3</v>
      </c>
      <c r="AP60" s="100">
        <v>0</v>
      </c>
      <c r="AQ60" s="100">
        <v>0</v>
      </c>
      <c r="AR60" s="100">
        <v>56</v>
      </c>
      <c r="AS60" s="128"/>
      <c r="AT60" s="120">
        <v>1953</v>
      </c>
      <c r="AU60" s="100">
        <v>0</v>
      </c>
      <c r="AV60" s="100">
        <v>0</v>
      </c>
      <c r="AW60" s="100">
        <v>2</v>
      </c>
      <c r="AX60" s="100">
        <v>1</v>
      </c>
      <c r="AY60" s="100">
        <v>5</v>
      </c>
      <c r="AZ60" s="100">
        <v>9</v>
      </c>
      <c r="BA60" s="100">
        <v>13</v>
      </c>
      <c r="BB60" s="100">
        <v>10</v>
      </c>
      <c r="BC60" s="100">
        <v>16</v>
      </c>
      <c r="BD60" s="100">
        <v>9</v>
      </c>
      <c r="BE60" s="100">
        <v>11</v>
      </c>
      <c r="BF60" s="100">
        <v>6</v>
      </c>
      <c r="BG60" s="100">
        <v>13</v>
      </c>
      <c r="BH60" s="100">
        <v>11</v>
      </c>
      <c r="BI60" s="100">
        <v>8</v>
      </c>
      <c r="BJ60" s="100">
        <v>8</v>
      </c>
      <c r="BK60" s="100">
        <v>6</v>
      </c>
      <c r="BL60" s="100">
        <v>2</v>
      </c>
      <c r="BM60" s="100">
        <v>0</v>
      </c>
      <c r="BN60" s="100">
        <v>130</v>
      </c>
      <c r="BP60" s="120">
        <v>1953</v>
      </c>
    </row>
    <row r="61" spans="2:68">
      <c r="B61" s="120">
        <v>1954</v>
      </c>
      <c r="C61" s="100">
        <v>0</v>
      </c>
      <c r="D61" s="100">
        <v>0</v>
      </c>
      <c r="E61" s="100">
        <v>0</v>
      </c>
      <c r="F61" s="100">
        <v>3</v>
      </c>
      <c r="G61" s="100">
        <v>1</v>
      </c>
      <c r="H61" s="100">
        <v>4</v>
      </c>
      <c r="I61" s="100">
        <v>4</v>
      </c>
      <c r="J61" s="100">
        <v>4</v>
      </c>
      <c r="K61" s="100">
        <v>11</v>
      </c>
      <c r="L61" s="100">
        <v>8</v>
      </c>
      <c r="M61" s="100">
        <v>4</v>
      </c>
      <c r="N61" s="100">
        <v>4</v>
      </c>
      <c r="O61" s="100">
        <v>7</v>
      </c>
      <c r="P61" s="100">
        <v>2</v>
      </c>
      <c r="Q61" s="100">
        <v>1</v>
      </c>
      <c r="R61" s="100">
        <v>2</v>
      </c>
      <c r="S61" s="100">
        <v>2</v>
      </c>
      <c r="T61" s="100">
        <v>2</v>
      </c>
      <c r="U61" s="100">
        <v>0</v>
      </c>
      <c r="V61" s="100">
        <v>59</v>
      </c>
      <c r="W61" s="128"/>
      <c r="X61" s="120">
        <v>1954</v>
      </c>
      <c r="Y61" s="100">
        <v>0</v>
      </c>
      <c r="Z61" s="100">
        <v>0</v>
      </c>
      <c r="AA61" s="100">
        <v>0</v>
      </c>
      <c r="AB61" s="100">
        <v>1</v>
      </c>
      <c r="AC61" s="100">
        <v>1</v>
      </c>
      <c r="AD61" s="100">
        <v>0</v>
      </c>
      <c r="AE61" s="100">
        <v>6</v>
      </c>
      <c r="AF61" s="100">
        <v>10</v>
      </c>
      <c r="AG61" s="100">
        <v>5</v>
      </c>
      <c r="AH61" s="100">
        <v>8</v>
      </c>
      <c r="AI61" s="100">
        <v>8</v>
      </c>
      <c r="AJ61" s="100">
        <v>4</v>
      </c>
      <c r="AK61" s="100">
        <v>4</v>
      </c>
      <c r="AL61" s="100">
        <v>5</v>
      </c>
      <c r="AM61" s="100">
        <v>4</v>
      </c>
      <c r="AN61" s="100">
        <v>5</v>
      </c>
      <c r="AO61" s="100">
        <v>1</v>
      </c>
      <c r="AP61" s="100">
        <v>1</v>
      </c>
      <c r="AQ61" s="100">
        <v>0</v>
      </c>
      <c r="AR61" s="100">
        <v>63</v>
      </c>
      <c r="AS61" s="128"/>
      <c r="AT61" s="120">
        <v>1954</v>
      </c>
      <c r="AU61" s="100">
        <v>0</v>
      </c>
      <c r="AV61" s="100">
        <v>0</v>
      </c>
      <c r="AW61" s="100">
        <v>0</v>
      </c>
      <c r="AX61" s="100">
        <v>4</v>
      </c>
      <c r="AY61" s="100">
        <v>2</v>
      </c>
      <c r="AZ61" s="100">
        <v>4</v>
      </c>
      <c r="BA61" s="100">
        <v>10</v>
      </c>
      <c r="BB61" s="100">
        <v>14</v>
      </c>
      <c r="BC61" s="100">
        <v>16</v>
      </c>
      <c r="BD61" s="100">
        <v>16</v>
      </c>
      <c r="BE61" s="100">
        <v>12</v>
      </c>
      <c r="BF61" s="100">
        <v>8</v>
      </c>
      <c r="BG61" s="100">
        <v>11</v>
      </c>
      <c r="BH61" s="100">
        <v>7</v>
      </c>
      <c r="BI61" s="100">
        <v>5</v>
      </c>
      <c r="BJ61" s="100">
        <v>7</v>
      </c>
      <c r="BK61" s="100">
        <v>3</v>
      </c>
      <c r="BL61" s="100">
        <v>3</v>
      </c>
      <c r="BM61" s="100">
        <v>0</v>
      </c>
      <c r="BN61" s="100">
        <v>122</v>
      </c>
      <c r="BP61" s="120">
        <v>1954</v>
      </c>
    </row>
    <row r="62" spans="2:68">
      <c r="B62" s="120">
        <v>1955</v>
      </c>
      <c r="C62" s="100">
        <v>0</v>
      </c>
      <c r="D62" s="100">
        <v>1</v>
      </c>
      <c r="E62" s="100">
        <v>0</v>
      </c>
      <c r="F62" s="100">
        <v>0</v>
      </c>
      <c r="G62" s="100">
        <v>6</v>
      </c>
      <c r="H62" s="100">
        <v>4</v>
      </c>
      <c r="I62" s="100">
        <v>8</v>
      </c>
      <c r="J62" s="100">
        <v>9</v>
      </c>
      <c r="K62" s="100">
        <v>6</v>
      </c>
      <c r="L62" s="100">
        <v>9</v>
      </c>
      <c r="M62" s="100">
        <v>7</v>
      </c>
      <c r="N62" s="100">
        <v>8</v>
      </c>
      <c r="O62" s="100">
        <v>9</v>
      </c>
      <c r="P62" s="100">
        <v>7</v>
      </c>
      <c r="Q62" s="100">
        <v>3</v>
      </c>
      <c r="R62" s="100">
        <v>4</v>
      </c>
      <c r="S62" s="100">
        <v>1</v>
      </c>
      <c r="T62" s="100">
        <v>4</v>
      </c>
      <c r="U62" s="100">
        <v>0</v>
      </c>
      <c r="V62" s="100">
        <v>86</v>
      </c>
      <c r="W62" s="128"/>
      <c r="X62" s="120">
        <v>1955</v>
      </c>
      <c r="Y62" s="100">
        <v>0</v>
      </c>
      <c r="Z62" s="100">
        <v>0</v>
      </c>
      <c r="AA62" s="100">
        <v>1</v>
      </c>
      <c r="AB62" s="100">
        <v>1</v>
      </c>
      <c r="AC62" s="100">
        <v>3</v>
      </c>
      <c r="AD62" s="100">
        <v>4</v>
      </c>
      <c r="AE62" s="100">
        <v>9</v>
      </c>
      <c r="AF62" s="100">
        <v>4</v>
      </c>
      <c r="AG62" s="100">
        <v>7</v>
      </c>
      <c r="AH62" s="100">
        <v>5</v>
      </c>
      <c r="AI62" s="100">
        <v>7</v>
      </c>
      <c r="AJ62" s="100">
        <v>9</v>
      </c>
      <c r="AK62" s="100">
        <v>3</v>
      </c>
      <c r="AL62" s="100">
        <v>7</v>
      </c>
      <c r="AM62" s="100">
        <v>7</v>
      </c>
      <c r="AN62" s="100">
        <v>5</v>
      </c>
      <c r="AO62" s="100">
        <v>2</v>
      </c>
      <c r="AP62" s="100">
        <v>4</v>
      </c>
      <c r="AQ62" s="100">
        <v>0</v>
      </c>
      <c r="AR62" s="100">
        <v>78</v>
      </c>
      <c r="AS62" s="128"/>
      <c r="AT62" s="120">
        <v>1955</v>
      </c>
      <c r="AU62" s="100">
        <v>0</v>
      </c>
      <c r="AV62" s="100">
        <v>1</v>
      </c>
      <c r="AW62" s="100">
        <v>1</v>
      </c>
      <c r="AX62" s="100">
        <v>1</v>
      </c>
      <c r="AY62" s="100">
        <v>9</v>
      </c>
      <c r="AZ62" s="100">
        <v>8</v>
      </c>
      <c r="BA62" s="100">
        <v>17</v>
      </c>
      <c r="BB62" s="100">
        <v>13</v>
      </c>
      <c r="BC62" s="100">
        <v>13</v>
      </c>
      <c r="BD62" s="100">
        <v>14</v>
      </c>
      <c r="BE62" s="100">
        <v>14</v>
      </c>
      <c r="BF62" s="100">
        <v>17</v>
      </c>
      <c r="BG62" s="100">
        <v>12</v>
      </c>
      <c r="BH62" s="100">
        <v>14</v>
      </c>
      <c r="BI62" s="100">
        <v>10</v>
      </c>
      <c r="BJ62" s="100">
        <v>9</v>
      </c>
      <c r="BK62" s="100">
        <v>3</v>
      </c>
      <c r="BL62" s="100">
        <v>8</v>
      </c>
      <c r="BM62" s="100">
        <v>0</v>
      </c>
      <c r="BN62" s="100">
        <v>164</v>
      </c>
      <c r="BP62" s="120">
        <v>1955</v>
      </c>
    </row>
    <row r="63" spans="2:68">
      <c r="B63" s="120">
        <v>1956</v>
      </c>
      <c r="C63" s="100">
        <v>0</v>
      </c>
      <c r="D63" s="100">
        <v>0</v>
      </c>
      <c r="E63" s="100">
        <v>1</v>
      </c>
      <c r="F63" s="100">
        <v>2</v>
      </c>
      <c r="G63" s="100">
        <v>3</v>
      </c>
      <c r="H63" s="100">
        <v>3</v>
      </c>
      <c r="I63" s="100">
        <v>8</v>
      </c>
      <c r="J63" s="100">
        <v>12</v>
      </c>
      <c r="K63" s="100">
        <v>8</v>
      </c>
      <c r="L63" s="100">
        <v>15</v>
      </c>
      <c r="M63" s="100">
        <v>12</v>
      </c>
      <c r="N63" s="100">
        <v>6</v>
      </c>
      <c r="O63" s="100">
        <v>5</v>
      </c>
      <c r="P63" s="100">
        <v>7</v>
      </c>
      <c r="Q63" s="100">
        <v>10</v>
      </c>
      <c r="R63" s="100">
        <v>3</v>
      </c>
      <c r="S63" s="100">
        <v>2</v>
      </c>
      <c r="T63" s="100">
        <v>2</v>
      </c>
      <c r="U63" s="100">
        <v>0</v>
      </c>
      <c r="V63" s="100">
        <v>99</v>
      </c>
      <c r="W63" s="128"/>
      <c r="X63" s="120">
        <v>1956</v>
      </c>
      <c r="Y63" s="100">
        <v>0</v>
      </c>
      <c r="Z63" s="100">
        <v>0</v>
      </c>
      <c r="AA63" s="100">
        <v>0</v>
      </c>
      <c r="AB63" s="100">
        <v>1</v>
      </c>
      <c r="AC63" s="100">
        <v>2</v>
      </c>
      <c r="AD63" s="100">
        <v>2</v>
      </c>
      <c r="AE63" s="100">
        <v>4</v>
      </c>
      <c r="AF63" s="100">
        <v>2</v>
      </c>
      <c r="AG63" s="100">
        <v>9</v>
      </c>
      <c r="AH63" s="100">
        <v>5</v>
      </c>
      <c r="AI63" s="100">
        <v>5</v>
      </c>
      <c r="AJ63" s="100">
        <v>11</v>
      </c>
      <c r="AK63" s="100">
        <v>5</v>
      </c>
      <c r="AL63" s="100">
        <v>7</v>
      </c>
      <c r="AM63" s="100">
        <v>7</v>
      </c>
      <c r="AN63" s="100">
        <v>3</v>
      </c>
      <c r="AO63" s="100">
        <v>1</v>
      </c>
      <c r="AP63" s="100">
        <v>3</v>
      </c>
      <c r="AQ63" s="100">
        <v>0</v>
      </c>
      <c r="AR63" s="100">
        <v>67</v>
      </c>
      <c r="AS63" s="128"/>
      <c r="AT63" s="120">
        <v>1956</v>
      </c>
      <c r="AU63" s="100">
        <v>0</v>
      </c>
      <c r="AV63" s="100">
        <v>0</v>
      </c>
      <c r="AW63" s="100">
        <v>1</v>
      </c>
      <c r="AX63" s="100">
        <v>3</v>
      </c>
      <c r="AY63" s="100">
        <v>5</v>
      </c>
      <c r="AZ63" s="100">
        <v>5</v>
      </c>
      <c r="BA63" s="100">
        <v>12</v>
      </c>
      <c r="BB63" s="100">
        <v>14</v>
      </c>
      <c r="BC63" s="100">
        <v>17</v>
      </c>
      <c r="BD63" s="100">
        <v>20</v>
      </c>
      <c r="BE63" s="100">
        <v>17</v>
      </c>
      <c r="BF63" s="100">
        <v>17</v>
      </c>
      <c r="BG63" s="100">
        <v>10</v>
      </c>
      <c r="BH63" s="100">
        <v>14</v>
      </c>
      <c r="BI63" s="100">
        <v>17</v>
      </c>
      <c r="BJ63" s="100">
        <v>6</v>
      </c>
      <c r="BK63" s="100">
        <v>3</v>
      </c>
      <c r="BL63" s="100">
        <v>5</v>
      </c>
      <c r="BM63" s="100">
        <v>0</v>
      </c>
      <c r="BN63" s="100">
        <v>166</v>
      </c>
      <c r="BP63" s="120">
        <v>1956</v>
      </c>
    </row>
    <row r="64" spans="2:68">
      <c r="B64" s="120">
        <v>1957</v>
      </c>
      <c r="C64" s="100">
        <v>0</v>
      </c>
      <c r="D64" s="100">
        <v>0</v>
      </c>
      <c r="E64" s="100">
        <v>0</v>
      </c>
      <c r="F64" s="100">
        <v>3</v>
      </c>
      <c r="G64" s="100">
        <v>3</v>
      </c>
      <c r="H64" s="100">
        <v>8</v>
      </c>
      <c r="I64" s="100">
        <v>13</v>
      </c>
      <c r="J64" s="100">
        <v>5</v>
      </c>
      <c r="K64" s="100">
        <v>13</v>
      </c>
      <c r="L64" s="100">
        <v>12</v>
      </c>
      <c r="M64" s="100">
        <v>20</v>
      </c>
      <c r="N64" s="100">
        <v>10</v>
      </c>
      <c r="O64" s="100">
        <v>11</v>
      </c>
      <c r="P64" s="100">
        <v>12</v>
      </c>
      <c r="Q64" s="100">
        <v>8</v>
      </c>
      <c r="R64" s="100">
        <v>2</v>
      </c>
      <c r="S64" s="100">
        <v>1</v>
      </c>
      <c r="T64" s="100">
        <v>0</v>
      </c>
      <c r="U64" s="100">
        <v>0</v>
      </c>
      <c r="V64" s="100">
        <v>121</v>
      </c>
      <c r="W64" s="128"/>
      <c r="X64" s="120">
        <v>1957</v>
      </c>
      <c r="Y64" s="100">
        <v>0</v>
      </c>
      <c r="Z64" s="100">
        <v>1</v>
      </c>
      <c r="AA64" s="100">
        <v>0</v>
      </c>
      <c r="AB64" s="100">
        <v>0</v>
      </c>
      <c r="AC64" s="100">
        <v>4</v>
      </c>
      <c r="AD64" s="100">
        <v>2</v>
      </c>
      <c r="AE64" s="100">
        <v>8</v>
      </c>
      <c r="AF64" s="100">
        <v>10</v>
      </c>
      <c r="AG64" s="100">
        <v>10</v>
      </c>
      <c r="AH64" s="100">
        <v>10</v>
      </c>
      <c r="AI64" s="100">
        <v>7</v>
      </c>
      <c r="AJ64" s="100">
        <v>6</v>
      </c>
      <c r="AK64" s="100">
        <v>11</v>
      </c>
      <c r="AL64" s="100">
        <v>5</v>
      </c>
      <c r="AM64" s="100">
        <v>5</v>
      </c>
      <c r="AN64" s="100">
        <v>6</v>
      </c>
      <c r="AO64" s="100">
        <v>3</v>
      </c>
      <c r="AP64" s="100">
        <v>3</v>
      </c>
      <c r="AQ64" s="100">
        <v>0</v>
      </c>
      <c r="AR64" s="100">
        <v>91</v>
      </c>
      <c r="AS64" s="128"/>
      <c r="AT64" s="120">
        <v>1957</v>
      </c>
      <c r="AU64" s="100">
        <v>0</v>
      </c>
      <c r="AV64" s="100">
        <v>1</v>
      </c>
      <c r="AW64" s="100">
        <v>0</v>
      </c>
      <c r="AX64" s="100">
        <v>3</v>
      </c>
      <c r="AY64" s="100">
        <v>7</v>
      </c>
      <c r="AZ64" s="100">
        <v>10</v>
      </c>
      <c r="BA64" s="100">
        <v>21</v>
      </c>
      <c r="BB64" s="100">
        <v>15</v>
      </c>
      <c r="BC64" s="100">
        <v>23</v>
      </c>
      <c r="BD64" s="100">
        <v>22</v>
      </c>
      <c r="BE64" s="100">
        <v>27</v>
      </c>
      <c r="BF64" s="100">
        <v>16</v>
      </c>
      <c r="BG64" s="100">
        <v>22</v>
      </c>
      <c r="BH64" s="100">
        <v>17</v>
      </c>
      <c r="BI64" s="100">
        <v>13</v>
      </c>
      <c r="BJ64" s="100">
        <v>8</v>
      </c>
      <c r="BK64" s="100">
        <v>4</v>
      </c>
      <c r="BL64" s="100">
        <v>3</v>
      </c>
      <c r="BM64" s="100">
        <v>0</v>
      </c>
      <c r="BN64" s="100">
        <v>212</v>
      </c>
      <c r="BP64" s="120">
        <v>1957</v>
      </c>
    </row>
    <row r="65" spans="2:68">
      <c r="B65" s="121">
        <v>1958</v>
      </c>
      <c r="C65" s="100">
        <v>0</v>
      </c>
      <c r="D65" s="100">
        <v>1</v>
      </c>
      <c r="E65" s="100">
        <v>0</v>
      </c>
      <c r="F65" s="100">
        <v>1</v>
      </c>
      <c r="G65" s="100">
        <v>3</v>
      </c>
      <c r="H65" s="100">
        <v>6</v>
      </c>
      <c r="I65" s="100">
        <v>7</v>
      </c>
      <c r="J65" s="100">
        <v>17</v>
      </c>
      <c r="K65" s="100">
        <v>13</v>
      </c>
      <c r="L65" s="100">
        <v>10</v>
      </c>
      <c r="M65" s="100">
        <v>13</v>
      </c>
      <c r="N65" s="100">
        <v>3</v>
      </c>
      <c r="O65" s="100">
        <v>10</v>
      </c>
      <c r="P65" s="100">
        <v>12</v>
      </c>
      <c r="Q65" s="100">
        <v>6</v>
      </c>
      <c r="R65" s="100">
        <v>4</v>
      </c>
      <c r="S65" s="100">
        <v>5</v>
      </c>
      <c r="T65" s="100">
        <v>4</v>
      </c>
      <c r="U65" s="100">
        <v>0</v>
      </c>
      <c r="V65" s="100">
        <v>115</v>
      </c>
      <c r="W65" s="128"/>
      <c r="X65" s="121">
        <v>1958</v>
      </c>
      <c r="Y65" s="100">
        <v>0</v>
      </c>
      <c r="Z65" s="100">
        <v>0</v>
      </c>
      <c r="AA65" s="100">
        <v>0</v>
      </c>
      <c r="AB65" s="100">
        <v>2</v>
      </c>
      <c r="AC65" s="100">
        <v>1</v>
      </c>
      <c r="AD65" s="100">
        <v>3</v>
      </c>
      <c r="AE65" s="100">
        <v>8</v>
      </c>
      <c r="AF65" s="100">
        <v>3</v>
      </c>
      <c r="AG65" s="100">
        <v>15</v>
      </c>
      <c r="AH65" s="100">
        <v>9</v>
      </c>
      <c r="AI65" s="100">
        <v>8</v>
      </c>
      <c r="AJ65" s="100">
        <v>6</v>
      </c>
      <c r="AK65" s="100">
        <v>9</v>
      </c>
      <c r="AL65" s="100">
        <v>2</v>
      </c>
      <c r="AM65" s="100">
        <v>8</v>
      </c>
      <c r="AN65" s="100">
        <v>6</v>
      </c>
      <c r="AO65" s="100">
        <v>1</v>
      </c>
      <c r="AP65" s="100">
        <v>2</v>
      </c>
      <c r="AQ65" s="100">
        <v>0</v>
      </c>
      <c r="AR65" s="100">
        <v>83</v>
      </c>
      <c r="AS65" s="128"/>
      <c r="AT65" s="121">
        <v>1958</v>
      </c>
      <c r="AU65" s="100">
        <v>0</v>
      </c>
      <c r="AV65" s="100">
        <v>1</v>
      </c>
      <c r="AW65" s="100">
        <v>0</v>
      </c>
      <c r="AX65" s="100">
        <v>3</v>
      </c>
      <c r="AY65" s="100">
        <v>4</v>
      </c>
      <c r="AZ65" s="100">
        <v>9</v>
      </c>
      <c r="BA65" s="100">
        <v>15</v>
      </c>
      <c r="BB65" s="100">
        <v>20</v>
      </c>
      <c r="BC65" s="100">
        <v>28</v>
      </c>
      <c r="BD65" s="100">
        <v>19</v>
      </c>
      <c r="BE65" s="100">
        <v>21</v>
      </c>
      <c r="BF65" s="100">
        <v>9</v>
      </c>
      <c r="BG65" s="100">
        <v>19</v>
      </c>
      <c r="BH65" s="100">
        <v>14</v>
      </c>
      <c r="BI65" s="100">
        <v>14</v>
      </c>
      <c r="BJ65" s="100">
        <v>10</v>
      </c>
      <c r="BK65" s="100">
        <v>6</v>
      </c>
      <c r="BL65" s="100">
        <v>6</v>
      </c>
      <c r="BM65" s="100">
        <v>0</v>
      </c>
      <c r="BN65" s="100">
        <v>198</v>
      </c>
      <c r="BP65" s="121">
        <v>1958</v>
      </c>
    </row>
    <row r="66" spans="2:68">
      <c r="B66" s="121">
        <v>1959</v>
      </c>
      <c r="C66" s="100">
        <v>0</v>
      </c>
      <c r="D66" s="100">
        <v>0</v>
      </c>
      <c r="E66" s="100">
        <v>0</v>
      </c>
      <c r="F66" s="100">
        <v>0</v>
      </c>
      <c r="G66" s="100">
        <v>3</v>
      </c>
      <c r="H66" s="100">
        <v>6</v>
      </c>
      <c r="I66" s="100">
        <v>12</v>
      </c>
      <c r="J66" s="100">
        <v>15</v>
      </c>
      <c r="K66" s="100">
        <v>16</v>
      </c>
      <c r="L66" s="100">
        <v>17</v>
      </c>
      <c r="M66" s="100">
        <v>17</v>
      </c>
      <c r="N66" s="100">
        <v>9</v>
      </c>
      <c r="O66" s="100">
        <v>10</v>
      </c>
      <c r="P66" s="100">
        <v>15</v>
      </c>
      <c r="Q66" s="100">
        <v>5</v>
      </c>
      <c r="R66" s="100">
        <v>9</v>
      </c>
      <c r="S66" s="100">
        <v>2</v>
      </c>
      <c r="T66" s="100">
        <v>2</v>
      </c>
      <c r="U66" s="100">
        <v>0</v>
      </c>
      <c r="V66" s="100">
        <v>138</v>
      </c>
      <c r="W66" s="128"/>
      <c r="X66" s="121">
        <v>1959</v>
      </c>
      <c r="Y66" s="100">
        <v>0</v>
      </c>
      <c r="Z66" s="100">
        <v>0</v>
      </c>
      <c r="AA66" s="100">
        <v>0</v>
      </c>
      <c r="AB66" s="100">
        <v>0</v>
      </c>
      <c r="AC66" s="100">
        <v>1</v>
      </c>
      <c r="AD66" s="100">
        <v>8</v>
      </c>
      <c r="AE66" s="100">
        <v>10</v>
      </c>
      <c r="AF66" s="100">
        <v>10</v>
      </c>
      <c r="AG66" s="100">
        <v>6</v>
      </c>
      <c r="AH66" s="100">
        <v>17</v>
      </c>
      <c r="AI66" s="100">
        <v>4</v>
      </c>
      <c r="AJ66" s="100">
        <v>13</v>
      </c>
      <c r="AK66" s="100">
        <v>8</v>
      </c>
      <c r="AL66" s="100">
        <v>8</v>
      </c>
      <c r="AM66" s="100">
        <v>5</v>
      </c>
      <c r="AN66" s="100">
        <v>8</v>
      </c>
      <c r="AO66" s="100">
        <v>2</v>
      </c>
      <c r="AP66" s="100">
        <v>2</v>
      </c>
      <c r="AQ66" s="100">
        <v>0</v>
      </c>
      <c r="AR66" s="100">
        <v>102</v>
      </c>
      <c r="AS66" s="128"/>
      <c r="AT66" s="121">
        <v>1959</v>
      </c>
      <c r="AU66" s="100">
        <v>0</v>
      </c>
      <c r="AV66" s="100">
        <v>0</v>
      </c>
      <c r="AW66" s="100">
        <v>0</v>
      </c>
      <c r="AX66" s="100">
        <v>0</v>
      </c>
      <c r="AY66" s="100">
        <v>4</v>
      </c>
      <c r="AZ66" s="100">
        <v>14</v>
      </c>
      <c r="BA66" s="100">
        <v>22</v>
      </c>
      <c r="BB66" s="100">
        <v>25</v>
      </c>
      <c r="BC66" s="100">
        <v>22</v>
      </c>
      <c r="BD66" s="100">
        <v>34</v>
      </c>
      <c r="BE66" s="100">
        <v>21</v>
      </c>
      <c r="BF66" s="100">
        <v>22</v>
      </c>
      <c r="BG66" s="100">
        <v>18</v>
      </c>
      <c r="BH66" s="100">
        <v>23</v>
      </c>
      <c r="BI66" s="100">
        <v>10</v>
      </c>
      <c r="BJ66" s="100">
        <v>17</v>
      </c>
      <c r="BK66" s="100">
        <v>4</v>
      </c>
      <c r="BL66" s="100">
        <v>4</v>
      </c>
      <c r="BM66" s="100">
        <v>0</v>
      </c>
      <c r="BN66" s="100">
        <v>240</v>
      </c>
      <c r="BP66" s="121">
        <v>1959</v>
      </c>
    </row>
    <row r="67" spans="2:68">
      <c r="B67" s="121">
        <v>1960</v>
      </c>
      <c r="C67" s="100">
        <v>0</v>
      </c>
      <c r="D67" s="100">
        <v>0</v>
      </c>
      <c r="E67" s="100">
        <v>1</v>
      </c>
      <c r="F67" s="100">
        <v>0</v>
      </c>
      <c r="G67" s="100">
        <v>1</v>
      </c>
      <c r="H67" s="100">
        <v>8</v>
      </c>
      <c r="I67" s="100">
        <v>8</v>
      </c>
      <c r="J67" s="100">
        <v>12</v>
      </c>
      <c r="K67" s="100">
        <v>15</v>
      </c>
      <c r="L67" s="100">
        <v>20</v>
      </c>
      <c r="M67" s="100">
        <v>12</v>
      </c>
      <c r="N67" s="100">
        <v>10</v>
      </c>
      <c r="O67" s="100">
        <v>7</v>
      </c>
      <c r="P67" s="100">
        <v>7</v>
      </c>
      <c r="Q67" s="100">
        <v>8</v>
      </c>
      <c r="R67" s="100">
        <v>4</v>
      </c>
      <c r="S67" s="100">
        <v>4</v>
      </c>
      <c r="T67" s="100">
        <v>2</v>
      </c>
      <c r="U67" s="100">
        <v>0</v>
      </c>
      <c r="V67" s="100">
        <v>119</v>
      </c>
      <c r="W67" s="128"/>
      <c r="X67" s="121">
        <v>1960</v>
      </c>
      <c r="Y67" s="100">
        <v>0</v>
      </c>
      <c r="Z67" s="100">
        <v>0</v>
      </c>
      <c r="AA67" s="100">
        <v>0</v>
      </c>
      <c r="AB67" s="100">
        <v>0</v>
      </c>
      <c r="AC67" s="100">
        <v>1</v>
      </c>
      <c r="AD67" s="100">
        <v>3</v>
      </c>
      <c r="AE67" s="100">
        <v>5</v>
      </c>
      <c r="AF67" s="100">
        <v>15</v>
      </c>
      <c r="AG67" s="100">
        <v>10</v>
      </c>
      <c r="AH67" s="100">
        <v>9</v>
      </c>
      <c r="AI67" s="100">
        <v>12</v>
      </c>
      <c r="AJ67" s="100">
        <v>6</v>
      </c>
      <c r="AK67" s="100">
        <v>8</v>
      </c>
      <c r="AL67" s="100">
        <v>12</v>
      </c>
      <c r="AM67" s="100">
        <v>7</v>
      </c>
      <c r="AN67" s="100">
        <v>4</v>
      </c>
      <c r="AO67" s="100">
        <v>4</v>
      </c>
      <c r="AP67" s="100">
        <v>1</v>
      </c>
      <c r="AQ67" s="100">
        <v>0</v>
      </c>
      <c r="AR67" s="100">
        <v>97</v>
      </c>
      <c r="AS67" s="128"/>
      <c r="AT67" s="121">
        <v>1960</v>
      </c>
      <c r="AU67" s="100">
        <v>0</v>
      </c>
      <c r="AV67" s="100">
        <v>0</v>
      </c>
      <c r="AW67" s="100">
        <v>1</v>
      </c>
      <c r="AX67" s="100">
        <v>0</v>
      </c>
      <c r="AY67" s="100">
        <v>2</v>
      </c>
      <c r="AZ67" s="100">
        <v>11</v>
      </c>
      <c r="BA67" s="100">
        <v>13</v>
      </c>
      <c r="BB67" s="100">
        <v>27</v>
      </c>
      <c r="BC67" s="100">
        <v>25</v>
      </c>
      <c r="BD67" s="100">
        <v>29</v>
      </c>
      <c r="BE67" s="100">
        <v>24</v>
      </c>
      <c r="BF67" s="100">
        <v>16</v>
      </c>
      <c r="BG67" s="100">
        <v>15</v>
      </c>
      <c r="BH67" s="100">
        <v>19</v>
      </c>
      <c r="BI67" s="100">
        <v>15</v>
      </c>
      <c r="BJ67" s="100">
        <v>8</v>
      </c>
      <c r="BK67" s="100">
        <v>8</v>
      </c>
      <c r="BL67" s="100">
        <v>3</v>
      </c>
      <c r="BM67" s="100">
        <v>0</v>
      </c>
      <c r="BN67" s="100">
        <v>216</v>
      </c>
      <c r="BP67" s="121">
        <v>1960</v>
      </c>
    </row>
    <row r="68" spans="2:68">
      <c r="B68" s="121">
        <v>1961</v>
      </c>
      <c r="C68" s="100">
        <v>0</v>
      </c>
      <c r="D68" s="100">
        <v>0</v>
      </c>
      <c r="E68" s="100">
        <v>0</v>
      </c>
      <c r="F68" s="100">
        <v>3</v>
      </c>
      <c r="G68" s="100">
        <v>2</v>
      </c>
      <c r="H68" s="100">
        <v>6</v>
      </c>
      <c r="I68" s="100">
        <v>6</v>
      </c>
      <c r="J68" s="100">
        <v>11</v>
      </c>
      <c r="K68" s="100">
        <v>14</v>
      </c>
      <c r="L68" s="100">
        <v>11</v>
      </c>
      <c r="M68" s="100">
        <v>20</v>
      </c>
      <c r="N68" s="100">
        <v>12</v>
      </c>
      <c r="O68" s="100">
        <v>6</v>
      </c>
      <c r="P68" s="100">
        <v>13</v>
      </c>
      <c r="Q68" s="100">
        <v>11</v>
      </c>
      <c r="R68" s="100">
        <v>7</v>
      </c>
      <c r="S68" s="100">
        <v>1</v>
      </c>
      <c r="T68" s="100">
        <v>1</v>
      </c>
      <c r="U68" s="100">
        <v>0</v>
      </c>
      <c r="V68" s="100">
        <v>124</v>
      </c>
      <c r="W68" s="128"/>
      <c r="X68" s="121">
        <v>1961</v>
      </c>
      <c r="Y68" s="100">
        <v>0</v>
      </c>
      <c r="Z68" s="100">
        <v>0</v>
      </c>
      <c r="AA68" s="100">
        <v>0</v>
      </c>
      <c r="AB68" s="100">
        <v>2</v>
      </c>
      <c r="AC68" s="100">
        <v>1</v>
      </c>
      <c r="AD68" s="100">
        <v>4</v>
      </c>
      <c r="AE68" s="100">
        <v>2</v>
      </c>
      <c r="AF68" s="100">
        <v>7</v>
      </c>
      <c r="AG68" s="100">
        <v>14</v>
      </c>
      <c r="AH68" s="100">
        <v>16</v>
      </c>
      <c r="AI68" s="100">
        <v>11</v>
      </c>
      <c r="AJ68" s="100">
        <v>10</v>
      </c>
      <c r="AK68" s="100">
        <v>7</v>
      </c>
      <c r="AL68" s="100">
        <v>6</v>
      </c>
      <c r="AM68" s="100">
        <v>6</v>
      </c>
      <c r="AN68" s="100">
        <v>3</v>
      </c>
      <c r="AO68" s="100">
        <v>7</v>
      </c>
      <c r="AP68" s="100">
        <v>4</v>
      </c>
      <c r="AQ68" s="100">
        <v>0</v>
      </c>
      <c r="AR68" s="100">
        <v>100</v>
      </c>
      <c r="AS68" s="128"/>
      <c r="AT68" s="121">
        <v>1961</v>
      </c>
      <c r="AU68" s="100">
        <v>0</v>
      </c>
      <c r="AV68" s="100">
        <v>0</v>
      </c>
      <c r="AW68" s="100">
        <v>0</v>
      </c>
      <c r="AX68" s="100">
        <v>5</v>
      </c>
      <c r="AY68" s="100">
        <v>3</v>
      </c>
      <c r="AZ68" s="100">
        <v>10</v>
      </c>
      <c r="BA68" s="100">
        <v>8</v>
      </c>
      <c r="BB68" s="100">
        <v>18</v>
      </c>
      <c r="BC68" s="100">
        <v>28</v>
      </c>
      <c r="BD68" s="100">
        <v>27</v>
      </c>
      <c r="BE68" s="100">
        <v>31</v>
      </c>
      <c r="BF68" s="100">
        <v>22</v>
      </c>
      <c r="BG68" s="100">
        <v>13</v>
      </c>
      <c r="BH68" s="100">
        <v>19</v>
      </c>
      <c r="BI68" s="100">
        <v>17</v>
      </c>
      <c r="BJ68" s="100">
        <v>10</v>
      </c>
      <c r="BK68" s="100">
        <v>8</v>
      </c>
      <c r="BL68" s="100">
        <v>5</v>
      </c>
      <c r="BM68" s="100">
        <v>0</v>
      </c>
      <c r="BN68" s="100">
        <v>224</v>
      </c>
      <c r="BP68" s="121">
        <v>1961</v>
      </c>
    </row>
    <row r="69" spans="2:68">
      <c r="B69" s="121">
        <v>1962</v>
      </c>
      <c r="C69" s="100">
        <v>0</v>
      </c>
      <c r="D69" s="100">
        <v>0</v>
      </c>
      <c r="E69" s="100">
        <v>0</v>
      </c>
      <c r="F69" s="100">
        <v>2</v>
      </c>
      <c r="G69" s="100">
        <v>3</v>
      </c>
      <c r="H69" s="100">
        <v>7</v>
      </c>
      <c r="I69" s="100">
        <v>11</v>
      </c>
      <c r="J69" s="100">
        <v>9</v>
      </c>
      <c r="K69" s="100">
        <v>12</v>
      </c>
      <c r="L69" s="100">
        <v>22</v>
      </c>
      <c r="M69" s="100">
        <v>15</v>
      </c>
      <c r="N69" s="100">
        <v>16</v>
      </c>
      <c r="O69" s="100">
        <v>13</v>
      </c>
      <c r="P69" s="100">
        <v>9</v>
      </c>
      <c r="Q69" s="100">
        <v>5</v>
      </c>
      <c r="R69" s="100">
        <v>5</v>
      </c>
      <c r="S69" s="100">
        <v>5</v>
      </c>
      <c r="T69" s="100">
        <v>3</v>
      </c>
      <c r="U69" s="100">
        <v>0</v>
      </c>
      <c r="V69" s="100">
        <v>137</v>
      </c>
      <c r="W69" s="128"/>
      <c r="X69" s="121">
        <v>1962</v>
      </c>
      <c r="Y69" s="100">
        <v>0</v>
      </c>
      <c r="Z69" s="100">
        <v>0</v>
      </c>
      <c r="AA69" s="100">
        <v>0</v>
      </c>
      <c r="AB69" s="100">
        <v>1</v>
      </c>
      <c r="AC69" s="100">
        <v>1</v>
      </c>
      <c r="AD69" s="100">
        <v>5</v>
      </c>
      <c r="AE69" s="100">
        <v>8</v>
      </c>
      <c r="AF69" s="100">
        <v>4</v>
      </c>
      <c r="AG69" s="100">
        <v>9</v>
      </c>
      <c r="AH69" s="100">
        <v>9</v>
      </c>
      <c r="AI69" s="100">
        <v>15</v>
      </c>
      <c r="AJ69" s="100">
        <v>10</v>
      </c>
      <c r="AK69" s="100">
        <v>12</v>
      </c>
      <c r="AL69" s="100">
        <v>7</v>
      </c>
      <c r="AM69" s="100">
        <v>7</v>
      </c>
      <c r="AN69" s="100">
        <v>7</v>
      </c>
      <c r="AO69" s="100">
        <v>4</v>
      </c>
      <c r="AP69" s="100">
        <v>5</v>
      </c>
      <c r="AQ69" s="100">
        <v>0</v>
      </c>
      <c r="AR69" s="100">
        <v>104</v>
      </c>
      <c r="AS69" s="128"/>
      <c r="AT69" s="121">
        <v>1962</v>
      </c>
      <c r="AU69" s="100">
        <v>0</v>
      </c>
      <c r="AV69" s="100">
        <v>0</v>
      </c>
      <c r="AW69" s="100">
        <v>0</v>
      </c>
      <c r="AX69" s="100">
        <v>3</v>
      </c>
      <c r="AY69" s="100">
        <v>4</v>
      </c>
      <c r="AZ69" s="100">
        <v>12</v>
      </c>
      <c r="BA69" s="100">
        <v>19</v>
      </c>
      <c r="BB69" s="100">
        <v>13</v>
      </c>
      <c r="BC69" s="100">
        <v>21</v>
      </c>
      <c r="BD69" s="100">
        <v>31</v>
      </c>
      <c r="BE69" s="100">
        <v>30</v>
      </c>
      <c r="BF69" s="100">
        <v>26</v>
      </c>
      <c r="BG69" s="100">
        <v>25</v>
      </c>
      <c r="BH69" s="100">
        <v>16</v>
      </c>
      <c r="BI69" s="100">
        <v>12</v>
      </c>
      <c r="BJ69" s="100">
        <v>12</v>
      </c>
      <c r="BK69" s="100">
        <v>9</v>
      </c>
      <c r="BL69" s="100">
        <v>8</v>
      </c>
      <c r="BM69" s="100">
        <v>0</v>
      </c>
      <c r="BN69" s="100">
        <v>241</v>
      </c>
      <c r="BP69" s="121">
        <v>1962</v>
      </c>
    </row>
    <row r="70" spans="2:68">
      <c r="B70" s="121">
        <v>1963</v>
      </c>
      <c r="C70" s="100">
        <v>0</v>
      </c>
      <c r="D70" s="100">
        <v>0</v>
      </c>
      <c r="E70" s="100">
        <v>0</v>
      </c>
      <c r="F70" s="100">
        <v>1</v>
      </c>
      <c r="G70" s="100">
        <v>3</v>
      </c>
      <c r="H70" s="100">
        <v>9</v>
      </c>
      <c r="I70" s="100">
        <v>11</v>
      </c>
      <c r="J70" s="100">
        <v>14</v>
      </c>
      <c r="K70" s="100">
        <v>14</v>
      </c>
      <c r="L70" s="100">
        <v>13</v>
      </c>
      <c r="M70" s="100">
        <v>24</v>
      </c>
      <c r="N70" s="100">
        <v>18</v>
      </c>
      <c r="O70" s="100">
        <v>17</v>
      </c>
      <c r="P70" s="100">
        <v>16</v>
      </c>
      <c r="Q70" s="100">
        <v>9</v>
      </c>
      <c r="R70" s="100">
        <v>5</v>
      </c>
      <c r="S70" s="100">
        <v>4</v>
      </c>
      <c r="T70" s="100">
        <v>2</v>
      </c>
      <c r="U70" s="100">
        <v>0</v>
      </c>
      <c r="V70" s="100">
        <v>160</v>
      </c>
      <c r="W70" s="128"/>
      <c r="X70" s="121">
        <v>1963</v>
      </c>
      <c r="Y70" s="100">
        <v>0</v>
      </c>
      <c r="Z70" s="100">
        <v>0</v>
      </c>
      <c r="AA70" s="100">
        <v>0</v>
      </c>
      <c r="AB70" s="100">
        <v>3</v>
      </c>
      <c r="AC70" s="100">
        <v>0</v>
      </c>
      <c r="AD70" s="100">
        <v>9</v>
      </c>
      <c r="AE70" s="100">
        <v>5</v>
      </c>
      <c r="AF70" s="100">
        <v>16</v>
      </c>
      <c r="AG70" s="100">
        <v>11</v>
      </c>
      <c r="AH70" s="100">
        <v>17</v>
      </c>
      <c r="AI70" s="100">
        <v>14</v>
      </c>
      <c r="AJ70" s="100">
        <v>9</v>
      </c>
      <c r="AK70" s="100">
        <v>15</v>
      </c>
      <c r="AL70" s="100">
        <v>8</v>
      </c>
      <c r="AM70" s="100">
        <v>12</v>
      </c>
      <c r="AN70" s="100">
        <v>8</v>
      </c>
      <c r="AO70" s="100">
        <v>1</v>
      </c>
      <c r="AP70" s="100">
        <v>5</v>
      </c>
      <c r="AQ70" s="100">
        <v>0</v>
      </c>
      <c r="AR70" s="100">
        <v>133</v>
      </c>
      <c r="AS70" s="128"/>
      <c r="AT70" s="121">
        <v>1963</v>
      </c>
      <c r="AU70" s="100">
        <v>0</v>
      </c>
      <c r="AV70" s="100">
        <v>0</v>
      </c>
      <c r="AW70" s="100">
        <v>0</v>
      </c>
      <c r="AX70" s="100">
        <v>4</v>
      </c>
      <c r="AY70" s="100">
        <v>3</v>
      </c>
      <c r="AZ70" s="100">
        <v>18</v>
      </c>
      <c r="BA70" s="100">
        <v>16</v>
      </c>
      <c r="BB70" s="100">
        <v>30</v>
      </c>
      <c r="BC70" s="100">
        <v>25</v>
      </c>
      <c r="BD70" s="100">
        <v>30</v>
      </c>
      <c r="BE70" s="100">
        <v>38</v>
      </c>
      <c r="BF70" s="100">
        <v>27</v>
      </c>
      <c r="BG70" s="100">
        <v>32</v>
      </c>
      <c r="BH70" s="100">
        <v>24</v>
      </c>
      <c r="BI70" s="100">
        <v>21</v>
      </c>
      <c r="BJ70" s="100">
        <v>13</v>
      </c>
      <c r="BK70" s="100">
        <v>5</v>
      </c>
      <c r="BL70" s="100">
        <v>7</v>
      </c>
      <c r="BM70" s="100">
        <v>0</v>
      </c>
      <c r="BN70" s="100">
        <v>293</v>
      </c>
      <c r="BP70" s="121">
        <v>1963</v>
      </c>
    </row>
    <row r="71" spans="2:68">
      <c r="B71" s="121">
        <v>1964</v>
      </c>
      <c r="C71" s="100">
        <v>0</v>
      </c>
      <c r="D71" s="100">
        <v>0</v>
      </c>
      <c r="E71" s="100">
        <v>0</v>
      </c>
      <c r="F71" s="100">
        <v>0</v>
      </c>
      <c r="G71" s="100">
        <v>4</v>
      </c>
      <c r="H71" s="100">
        <v>7</v>
      </c>
      <c r="I71" s="100">
        <v>6</v>
      </c>
      <c r="J71" s="100">
        <v>19</v>
      </c>
      <c r="K71" s="100">
        <v>16</v>
      </c>
      <c r="L71" s="100">
        <v>19</v>
      </c>
      <c r="M71" s="100">
        <v>17</v>
      </c>
      <c r="N71" s="100">
        <v>13</v>
      </c>
      <c r="O71" s="100">
        <v>18</v>
      </c>
      <c r="P71" s="100">
        <v>9</v>
      </c>
      <c r="Q71" s="100">
        <v>12</v>
      </c>
      <c r="R71" s="100">
        <v>7</v>
      </c>
      <c r="S71" s="100">
        <v>7</v>
      </c>
      <c r="T71" s="100">
        <v>0</v>
      </c>
      <c r="U71" s="100">
        <v>0</v>
      </c>
      <c r="V71" s="100">
        <v>154</v>
      </c>
      <c r="W71" s="128"/>
      <c r="X71" s="121">
        <v>1964</v>
      </c>
      <c r="Y71" s="100">
        <v>0</v>
      </c>
      <c r="Z71" s="100">
        <v>0</v>
      </c>
      <c r="AA71" s="100">
        <v>0</v>
      </c>
      <c r="AB71" s="100">
        <v>1</v>
      </c>
      <c r="AC71" s="100">
        <v>1</v>
      </c>
      <c r="AD71" s="100">
        <v>4</v>
      </c>
      <c r="AE71" s="100">
        <v>4</v>
      </c>
      <c r="AF71" s="100">
        <v>9</v>
      </c>
      <c r="AG71" s="100">
        <v>11</v>
      </c>
      <c r="AH71" s="100">
        <v>7</v>
      </c>
      <c r="AI71" s="100">
        <v>15</v>
      </c>
      <c r="AJ71" s="100">
        <v>10</v>
      </c>
      <c r="AK71" s="100">
        <v>9</v>
      </c>
      <c r="AL71" s="100">
        <v>8</v>
      </c>
      <c r="AM71" s="100">
        <v>15</v>
      </c>
      <c r="AN71" s="100">
        <v>5</v>
      </c>
      <c r="AO71" s="100">
        <v>7</v>
      </c>
      <c r="AP71" s="100">
        <v>2</v>
      </c>
      <c r="AQ71" s="100">
        <v>0</v>
      </c>
      <c r="AR71" s="100">
        <v>108</v>
      </c>
      <c r="AS71" s="128"/>
      <c r="AT71" s="121">
        <v>1964</v>
      </c>
      <c r="AU71" s="100">
        <v>0</v>
      </c>
      <c r="AV71" s="100">
        <v>0</v>
      </c>
      <c r="AW71" s="100">
        <v>0</v>
      </c>
      <c r="AX71" s="100">
        <v>1</v>
      </c>
      <c r="AY71" s="100">
        <v>5</v>
      </c>
      <c r="AZ71" s="100">
        <v>11</v>
      </c>
      <c r="BA71" s="100">
        <v>10</v>
      </c>
      <c r="BB71" s="100">
        <v>28</v>
      </c>
      <c r="BC71" s="100">
        <v>27</v>
      </c>
      <c r="BD71" s="100">
        <v>26</v>
      </c>
      <c r="BE71" s="100">
        <v>32</v>
      </c>
      <c r="BF71" s="100">
        <v>23</v>
      </c>
      <c r="BG71" s="100">
        <v>27</v>
      </c>
      <c r="BH71" s="100">
        <v>17</v>
      </c>
      <c r="BI71" s="100">
        <v>27</v>
      </c>
      <c r="BJ71" s="100">
        <v>12</v>
      </c>
      <c r="BK71" s="100">
        <v>14</v>
      </c>
      <c r="BL71" s="100">
        <v>2</v>
      </c>
      <c r="BM71" s="100">
        <v>0</v>
      </c>
      <c r="BN71" s="100">
        <v>262</v>
      </c>
      <c r="BP71" s="121">
        <v>1964</v>
      </c>
    </row>
    <row r="72" spans="2:68">
      <c r="B72" s="121">
        <v>1965</v>
      </c>
      <c r="C72" s="100">
        <v>0</v>
      </c>
      <c r="D72" s="100">
        <v>0</v>
      </c>
      <c r="E72" s="100">
        <v>1</v>
      </c>
      <c r="F72" s="100">
        <v>3</v>
      </c>
      <c r="G72" s="100">
        <v>8</v>
      </c>
      <c r="H72" s="100">
        <v>3</v>
      </c>
      <c r="I72" s="100">
        <v>11</v>
      </c>
      <c r="J72" s="100">
        <v>11</v>
      </c>
      <c r="K72" s="100">
        <v>32</v>
      </c>
      <c r="L72" s="100">
        <v>14</v>
      </c>
      <c r="M72" s="100">
        <v>23</v>
      </c>
      <c r="N72" s="100">
        <v>13</v>
      </c>
      <c r="O72" s="100">
        <v>14</v>
      </c>
      <c r="P72" s="100">
        <v>10</v>
      </c>
      <c r="Q72" s="100">
        <v>6</v>
      </c>
      <c r="R72" s="100">
        <v>12</v>
      </c>
      <c r="S72" s="100">
        <v>0</v>
      </c>
      <c r="T72" s="100">
        <v>2</v>
      </c>
      <c r="U72" s="100">
        <v>0</v>
      </c>
      <c r="V72" s="100">
        <v>163</v>
      </c>
      <c r="W72" s="128"/>
      <c r="X72" s="121">
        <v>1965</v>
      </c>
      <c r="Y72" s="100">
        <v>0</v>
      </c>
      <c r="Z72" s="100">
        <v>0</v>
      </c>
      <c r="AA72" s="100">
        <v>0</v>
      </c>
      <c r="AB72" s="100">
        <v>0</v>
      </c>
      <c r="AC72" s="100">
        <v>3</v>
      </c>
      <c r="AD72" s="100">
        <v>4</v>
      </c>
      <c r="AE72" s="100">
        <v>3</v>
      </c>
      <c r="AF72" s="100">
        <v>12</v>
      </c>
      <c r="AG72" s="100">
        <v>13</v>
      </c>
      <c r="AH72" s="100">
        <v>9</v>
      </c>
      <c r="AI72" s="100">
        <v>16</v>
      </c>
      <c r="AJ72" s="100">
        <v>14</v>
      </c>
      <c r="AK72" s="100">
        <v>8</v>
      </c>
      <c r="AL72" s="100">
        <v>9</v>
      </c>
      <c r="AM72" s="100">
        <v>12</v>
      </c>
      <c r="AN72" s="100">
        <v>5</v>
      </c>
      <c r="AO72" s="100">
        <v>10</v>
      </c>
      <c r="AP72" s="100">
        <v>7</v>
      </c>
      <c r="AQ72" s="100">
        <v>0</v>
      </c>
      <c r="AR72" s="100">
        <v>125</v>
      </c>
      <c r="AS72" s="128"/>
      <c r="AT72" s="121">
        <v>1965</v>
      </c>
      <c r="AU72" s="100">
        <v>0</v>
      </c>
      <c r="AV72" s="100">
        <v>0</v>
      </c>
      <c r="AW72" s="100">
        <v>1</v>
      </c>
      <c r="AX72" s="100">
        <v>3</v>
      </c>
      <c r="AY72" s="100">
        <v>11</v>
      </c>
      <c r="AZ72" s="100">
        <v>7</v>
      </c>
      <c r="BA72" s="100">
        <v>14</v>
      </c>
      <c r="BB72" s="100">
        <v>23</v>
      </c>
      <c r="BC72" s="100">
        <v>45</v>
      </c>
      <c r="BD72" s="100">
        <v>23</v>
      </c>
      <c r="BE72" s="100">
        <v>39</v>
      </c>
      <c r="BF72" s="100">
        <v>27</v>
      </c>
      <c r="BG72" s="100">
        <v>22</v>
      </c>
      <c r="BH72" s="100">
        <v>19</v>
      </c>
      <c r="BI72" s="100">
        <v>18</v>
      </c>
      <c r="BJ72" s="100">
        <v>17</v>
      </c>
      <c r="BK72" s="100">
        <v>10</v>
      </c>
      <c r="BL72" s="100">
        <v>9</v>
      </c>
      <c r="BM72" s="100">
        <v>0</v>
      </c>
      <c r="BN72" s="100">
        <v>288</v>
      </c>
      <c r="BP72" s="121">
        <v>1965</v>
      </c>
    </row>
    <row r="73" spans="2:68">
      <c r="B73" s="121">
        <v>1966</v>
      </c>
      <c r="C73" s="100">
        <v>0</v>
      </c>
      <c r="D73" s="100">
        <v>0</v>
      </c>
      <c r="E73" s="100">
        <v>0</v>
      </c>
      <c r="F73" s="100">
        <v>1</v>
      </c>
      <c r="G73" s="100">
        <v>8</v>
      </c>
      <c r="H73" s="100">
        <v>2</v>
      </c>
      <c r="I73" s="100">
        <v>12</v>
      </c>
      <c r="J73" s="100">
        <v>15</v>
      </c>
      <c r="K73" s="100">
        <v>17</v>
      </c>
      <c r="L73" s="100">
        <v>14</v>
      </c>
      <c r="M73" s="100">
        <v>23</v>
      </c>
      <c r="N73" s="100">
        <v>20</v>
      </c>
      <c r="O73" s="100">
        <v>16</v>
      </c>
      <c r="P73" s="100">
        <v>23</v>
      </c>
      <c r="Q73" s="100">
        <v>11</v>
      </c>
      <c r="R73" s="100">
        <v>7</v>
      </c>
      <c r="S73" s="100">
        <v>6</v>
      </c>
      <c r="T73" s="100">
        <v>5</v>
      </c>
      <c r="U73" s="100">
        <v>0</v>
      </c>
      <c r="V73" s="100">
        <v>180</v>
      </c>
      <c r="W73" s="128"/>
      <c r="X73" s="121">
        <v>1966</v>
      </c>
      <c r="Y73" s="100">
        <v>0</v>
      </c>
      <c r="Z73" s="100">
        <v>0</v>
      </c>
      <c r="AA73" s="100">
        <v>0</v>
      </c>
      <c r="AB73" s="100">
        <v>1</v>
      </c>
      <c r="AC73" s="100">
        <v>5</v>
      </c>
      <c r="AD73" s="100">
        <v>5</v>
      </c>
      <c r="AE73" s="100">
        <v>6</v>
      </c>
      <c r="AF73" s="100">
        <v>13</v>
      </c>
      <c r="AG73" s="100">
        <v>10</v>
      </c>
      <c r="AH73" s="100">
        <v>19</v>
      </c>
      <c r="AI73" s="100">
        <v>12</v>
      </c>
      <c r="AJ73" s="100">
        <v>9</v>
      </c>
      <c r="AK73" s="100">
        <v>10</v>
      </c>
      <c r="AL73" s="100">
        <v>12</v>
      </c>
      <c r="AM73" s="100">
        <v>14</v>
      </c>
      <c r="AN73" s="100">
        <v>15</v>
      </c>
      <c r="AO73" s="100">
        <v>8</v>
      </c>
      <c r="AP73" s="100">
        <v>5</v>
      </c>
      <c r="AQ73" s="100">
        <v>0</v>
      </c>
      <c r="AR73" s="100">
        <v>144</v>
      </c>
      <c r="AS73" s="128"/>
      <c r="AT73" s="121">
        <v>1966</v>
      </c>
      <c r="AU73" s="100">
        <v>0</v>
      </c>
      <c r="AV73" s="100">
        <v>0</v>
      </c>
      <c r="AW73" s="100">
        <v>0</v>
      </c>
      <c r="AX73" s="100">
        <v>2</v>
      </c>
      <c r="AY73" s="100">
        <v>13</v>
      </c>
      <c r="AZ73" s="100">
        <v>7</v>
      </c>
      <c r="BA73" s="100">
        <v>18</v>
      </c>
      <c r="BB73" s="100">
        <v>28</v>
      </c>
      <c r="BC73" s="100">
        <v>27</v>
      </c>
      <c r="BD73" s="100">
        <v>33</v>
      </c>
      <c r="BE73" s="100">
        <v>35</v>
      </c>
      <c r="BF73" s="100">
        <v>29</v>
      </c>
      <c r="BG73" s="100">
        <v>26</v>
      </c>
      <c r="BH73" s="100">
        <v>35</v>
      </c>
      <c r="BI73" s="100">
        <v>25</v>
      </c>
      <c r="BJ73" s="100">
        <v>22</v>
      </c>
      <c r="BK73" s="100">
        <v>14</v>
      </c>
      <c r="BL73" s="100">
        <v>10</v>
      </c>
      <c r="BM73" s="100">
        <v>0</v>
      </c>
      <c r="BN73" s="100">
        <v>324</v>
      </c>
      <c r="BP73" s="121">
        <v>1966</v>
      </c>
    </row>
    <row r="74" spans="2:68">
      <c r="B74" s="121">
        <v>1967</v>
      </c>
      <c r="C74" s="100">
        <v>0</v>
      </c>
      <c r="D74" s="100">
        <v>0</v>
      </c>
      <c r="E74" s="100">
        <v>0</v>
      </c>
      <c r="F74" s="100">
        <v>2</v>
      </c>
      <c r="G74" s="100">
        <v>6</v>
      </c>
      <c r="H74" s="100">
        <v>6</v>
      </c>
      <c r="I74" s="100">
        <v>12</v>
      </c>
      <c r="J74" s="100">
        <v>11</v>
      </c>
      <c r="K74" s="100">
        <v>14</v>
      </c>
      <c r="L74" s="100">
        <v>18</v>
      </c>
      <c r="M74" s="100">
        <v>23</v>
      </c>
      <c r="N74" s="100">
        <v>17</v>
      </c>
      <c r="O74" s="100">
        <v>18</v>
      </c>
      <c r="P74" s="100">
        <v>9</v>
      </c>
      <c r="Q74" s="100">
        <v>10</v>
      </c>
      <c r="R74" s="100">
        <v>14</v>
      </c>
      <c r="S74" s="100">
        <v>6</v>
      </c>
      <c r="T74" s="100">
        <v>0</v>
      </c>
      <c r="U74" s="100">
        <v>0</v>
      </c>
      <c r="V74" s="100">
        <v>166</v>
      </c>
      <c r="W74" s="128"/>
      <c r="X74" s="121">
        <v>1967</v>
      </c>
      <c r="Y74" s="100">
        <v>0</v>
      </c>
      <c r="Z74" s="100">
        <v>0</v>
      </c>
      <c r="AA74" s="100">
        <v>0</v>
      </c>
      <c r="AB74" s="100">
        <v>1</v>
      </c>
      <c r="AC74" s="100">
        <v>2</v>
      </c>
      <c r="AD74" s="100">
        <v>8</v>
      </c>
      <c r="AE74" s="100">
        <v>6</v>
      </c>
      <c r="AF74" s="100">
        <v>7</v>
      </c>
      <c r="AG74" s="100">
        <v>16</v>
      </c>
      <c r="AH74" s="100">
        <v>11</v>
      </c>
      <c r="AI74" s="100">
        <v>15</v>
      </c>
      <c r="AJ74" s="100">
        <v>14</v>
      </c>
      <c r="AK74" s="100">
        <v>9</v>
      </c>
      <c r="AL74" s="100">
        <v>5</v>
      </c>
      <c r="AM74" s="100">
        <v>7</v>
      </c>
      <c r="AN74" s="100">
        <v>10</v>
      </c>
      <c r="AO74" s="100">
        <v>5</v>
      </c>
      <c r="AP74" s="100">
        <v>6</v>
      </c>
      <c r="AQ74" s="100">
        <v>0</v>
      </c>
      <c r="AR74" s="100">
        <v>122</v>
      </c>
      <c r="AS74" s="128"/>
      <c r="AT74" s="121">
        <v>1967</v>
      </c>
      <c r="AU74" s="100">
        <v>0</v>
      </c>
      <c r="AV74" s="100">
        <v>0</v>
      </c>
      <c r="AW74" s="100">
        <v>0</v>
      </c>
      <c r="AX74" s="100">
        <v>3</v>
      </c>
      <c r="AY74" s="100">
        <v>8</v>
      </c>
      <c r="AZ74" s="100">
        <v>14</v>
      </c>
      <c r="BA74" s="100">
        <v>18</v>
      </c>
      <c r="BB74" s="100">
        <v>18</v>
      </c>
      <c r="BC74" s="100">
        <v>30</v>
      </c>
      <c r="BD74" s="100">
        <v>29</v>
      </c>
      <c r="BE74" s="100">
        <v>38</v>
      </c>
      <c r="BF74" s="100">
        <v>31</v>
      </c>
      <c r="BG74" s="100">
        <v>27</v>
      </c>
      <c r="BH74" s="100">
        <v>14</v>
      </c>
      <c r="BI74" s="100">
        <v>17</v>
      </c>
      <c r="BJ74" s="100">
        <v>24</v>
      </c>
      <c r="BK74" s="100">
        <v>11</v>
      </c>
      <c r="BL74" s="100">
        <v>6</v>
      </c>
      <c r="BM74" s="100">
        <v>0</v>
      </c>
      <c r="BN74" s="100">
        <v>288</v>
      </c>
      <c r="BP74" s="121">
        <v>1967</v>
      </c>
    </row>
    <row r="75" spans="2:68">
      <c r="B75" s="122">
        <v>1968</v>
      </c>
      <c r="C75" s="100">
        <v>0</v>
      </c>
      <c r="D75" s="100">
        <v>0</v>
      </c>
      <c r="E75" s="100">
        <v>0</v>
      </c>
      <c r="F75" s="100">
        <v>0</v>
      </c>
      <c r="G75" s="100">
        <v>5</v>
      </c>
      <c r="H75" s="100">
        <v>3</v>
      </c>
      <c r="I75" s="100">
        <v>9</v>
      </c>
      <c r="J75" s="100">
        <v>9</v>
      </c>
      <c r="K75" s="100">
        <v>13</v>
      </c>
      <c r="L75" s="100">
        <v>17</v>
      </c>
      <c r="M75" s="100">
        <v>16</v>
      </c>
      <c r="N75" s="100">
        <v>17</v>
      </c>
      <c r="O75" s="100">
        <v>29</v>
      </c>
      <c r="P75" s="100">
        <v>22</v>
      </c>
      <c r="Q75" s="100">
        <v>15</v>
      </c>
      <c r="R75" s="100">
        <v>9</v>
      </c>
      <c r="S75" s="100">
        <v>6</v>
      </c>
      <c r="T75" s="100">
        <v>2</v>
      </c>
      <c r="U75" s="100">
        <v>0</v>
      </c>
      <c r="V75" s="100">
        <v>172</v>
      </c>
      <c r="W75" s="128"/>
      <c r="X75" s="122">
        <v>1968</v>
      </c>
      <c r="Y75" s="100">
        <v>0</v>
      </c>
      <c r="Z75" s="100">
        <v>0</v>
      </c>
      <c r="AA75" s="100">
        <v>0</v>
      </c>
      <c r="AB75" s="100">
        <v>1</v>
      </c>
      <c r="AC75" s="100">
        <v>1</v>
      </c>
      <c r="AD75" s="100">
        <v>6</v>
      </c>
      <c r="AE75" s="100">
        <v>10</v>
      </c>
      <c r="AF75" s="100">
        <v>11</v>
      </c>
      <c r="AG75" s="100">
        <v>11</v>
      </c>
      <c r="AH75" s="100">
        <v>14</v>
      </c>
      <c r="AI75" s="100">
        <v>10</v>
      </c>
      <c r="AJ75" s="100">
        <v>14</v>
      </c>
      <c r="AK75" s="100">
        <v>7</v>
      </c>
      <c r="AL75" s="100">
        <v>11</v>
      </c>
      <c r="AM75" s="100">
        <v>12</v>
      </c>
      <c r="AN75" s="100">
        <v>20</v>
      </c>
      <c r="AO75" s="100">
        <v>5</v>
      </c>
      <c r="AP75" s="100">
        <v>3</v>
      </c>
      <c r="AQ75" s="100">
        <v>0</v>
      </c>
      <c r="AR75" s="100">
        <v>136</v>
      </c>
      <c r="AS75" s="128"/>
      <c r="AT75" s="122">
        <v>1968</v>
      </c>
      <c r="AU75" s="100">
        <v>0</v>
      </c>
      <c r="AV75" s="100">
        <v>0</v>
      </c>
      <c r="AW75" s="100">
        <v>0</v>
      </c>
      <c r="AX75" s="100">
        <v>1</v>
      </c>
      <c r="AY75" s="100">
        <v>6</v>
      </c>
      <c r="AZ75" s="100">
        <v>9</v>
      </c>
      <c r="BA75" s="100">
        <v>19</v>
      </c>
      <c r="BB75" s="100">
        <v>20</v>
      </c>
      <c r="BC75" s="100">
        <v>24</v>
      </c>
      <c r="BD75" s="100">
        <v>31</v>
      </c>
      <c r="BE75" s="100">
        <v>26</v>
      </c>
      <c r="BF75" s="100">
        <v>31</v>
      </c>
      <c r="BG75" s="100">
        <v>36</v>
      </c>
      <c r="BH75" s="100">
        <v>33</v>
      </c>
      <c r="BI75" s="100">
        <v>27</v>
      </c>
      <c r="BJ75" s="100">
        <v>29</v>
      </c>
      <c r="BK75" s="100">
        <v>11</v>
      </c>
      <c r="BL75" s="100">
        <v>5</v>
      </c>
      <c r="BM75" s="100">
        <v>0</v>
      </c>
      <c r="BN75" s="100">
        <v>308</v>
      </c>
      <c r="BP75" s="122">
        <v>1968</v>
      </c>
    </row>
    <row r="76" spans="2:68">
      <c r="B76" s="122">
        <v>1969</v>
      </c>
      <c r="C76" s="100">
        <v>0</v>
      </c>
      <c r="D76" s="100">
        <v>0</v>
      </c>
      <c r="E76" s="100">
        <v>0</v>
      </c>
      <c r="F76" s="100">
        <v>1</v>
      </c>
      <c r="G76" s="100">
        <v>5</v>
      </c>
      <c r="H76" s="100">
        <v>12</v>
      </c>
      <c r="I76" s="100">
        <v>10</v>
      </c>
      <c r="J76" s="100">
        <v>18</v>
      </c>
      <c r="K76" s="100">
        <v>17</v>
      </c>
      <c r="L76" s="100">
        <v>20</v>
      </c>
      <c r="M76" s="100">
        <v>23</v>
      </c>
      <c r="N76" s="100">
        <v>34</v>
      </c>
      <c r="O76" s="100">
        <v>25</v>
      </c>
      <c r="P76" s="100">
        <v>15</v>
      </c>
      <c r="Q76" s="100">
        <v>19</v>
      </c>
      <c r="R76" s="100">
        <v>8</v>
      </c>
      <c r="S76" s="100">
        <v>4</v>
      </c>
      <c r="T76" s="100">
        <v>4</v>
      </c>
      <c r="U76" s="100">
        <v>0</v>
      </c>
      <c r="V76" s="100">
        <v>215</v>
      </c>
      <c r="W76" s="128"/>
      <c r="X76" s="122">
        <v>1969</v>
      </c>
      <c r="Y76" s="100">
        <v>0</v>
      </c>
      <c r="Z76" s="100">
        <v>0</v>
      </c>
      <c r="AA76" s="100">
        <v>0</v>
      </c>
      <c r="AB76" s="100">
        <v>1</v>
      </c>
      <c r="AC76" s="100">
        <v>3</v>
      </c>
      <c r="AD76" s="100">
        <v>4</v>
      </c>
      <c r="AE76" s="100">
        <v>6</v>
      </c>
      <c r="AF76" s="100">
        <v>7</v>
      </c>
      <c r="AG76" s="100">
        <v>20</v>
      </c>
      <c r="AH76" s="100">
        <v>13</v>
      </c>
      <c r="AI76" s="100">
        <v>14</v>
      </c>
      <c r="AJ76" s="100">
        <v>10</v>
      </c>
      <c r="AK76" s="100">
        <v>15</v>
      </c>
      <c r="AL76" s="100">
        <v>10</v>
      </c>
      <c r="AM76" s="100">
        <v>10</v>
      </c>
      <c r="AN76" s="100">
        <v>6</v>
      </c>
      <c r="AO76" s="100">
        <v>5</v>
      </c>
      <c r="AP76" s="100">
        <v>3</v>
      </c>
      <c r="AQ76" s="100">
        <v>0</v>
      </c>
      <c r="AR76" s="100">
        <v>127</v>
      </c>
      <c r="AS76" s="128"/>
      <c r="AT76" s="122">
        <v>1969</v>
      </c>
      <c r="AU76" s="100">
        <v>0</v>
      </c>
      <c r="AV76" s="100">
        <v>0</v>
      </c>
      <c r="AW76" s="100">
        <v>0</v>
      </c>
      <c r="AX76" s="100">
        <v>2</v>
      </c>
      <c r="AY76" s="100">
        <v>8</v>
      </c>
      <c r="AZ76" s="100">
        <v>16</v>
      </c>
      <c r="BA76" s="100">
        <v>16</v>
      </c>
      <c r="BB76" s="100">
        <v>25</v>
      </c>
      <c r="BC76" s="100">
        <v>37</v>
      </c>
      <c r="BD76" s="100">
        <v>33</v>
      </c>
      <c r="BE76" s="100">
        <v>37</v>
      </c>
      <c r="BF76" s="100">
        <v>44</v>
      </c>
      <c r="BG76" s="100">
        <v>40</v>
      </c>
      <c r="BH76" s="100">
        <v>25</v>
      </c>
      <c r="BI76" s="100">
        <v>29</v>
      </c>
      <c r="BJ76" s="100">
        <v>14</v>
      </c>
      <c r="BK76" s="100">
        <v>9</v>
      </c>
      <c r="BL76" s="100">
        <v>7</v>
      </c>
      <c r="BM76" s="100">
        <v>0</v>
      </c>
      <c r="BN76" s="100">
        <v>342</v>
      </c>
      <c r="BP76" s="122">
        <v>1969</v>
      </c>
    </row>
    <row r="77" spans="2:68">
      <c r="B77" s="122">
        <v>1970</v>
      </c>
      <c r="C77" s="100">
        <v>0</v>
      </c>
      <c r="D77" s="100">
        <v>0</v>
      </c>
      <c r="E77" s="100">
        <v>0</v>
      </c>
      <c r="F77" s="100">
        <v>1</v>
      </c>
      <c r="G77" s="100">
        <v>6</v>
      </c>
      <c r="H77" s="100">
        <v>10</v>
      </c>
      <c r="I77" s="100">
        <v>19</v>
      </c>
      <c r="J77" s="100">
        <v>21</v>
      </c>
      <c r="K77" s="100">
        <v>22</v>
      </c>
      <c r="L77" s="100">
        <v>20</v>
      </c>
      <c r="M77" s="100">
        <v>21</v>
      </c>
      <c r="N77" s="100">
        <v>29</v>
      </c>
      <c r="O77" s="100">
        <v>23</v>
      </c>
      <c r="P77" s="100">
        <v>16</v>
      </c>
      <c r="Q77" s="100">
        <v>10</v>
      </c>
      <c r="R77" s="100">
        <v>10</v>
      </c>
      <c r="S77" s="100">
        <v>7</v>
      </c>
      <c r="T77" s="100">
        <v>5</v>
      </c>
      <c r="U77" s="100">
        <v>0</v>
      </c>
      <c r="V77" s="100">
        <v>220</v>
      </c>
      <c r="W77" s="128"/>
      <c r="X77" s="122">
        <v>1970</v>
      </c>
      <c r="Y77" s="100">
        <v>0</v>
      </c>
      <c r="Z77" s="100">
        <v>0</v>
      </c>
      <c r="AA77" s="100">
        <v>0</v>
      </c>
      <c r="AB77" s="100">
        <v>2</v>
      </c>
      <c r="AC77" s="100">
        <v>1</v>
      </c>
      <c r="AD77" s="100">
        <v>5</v>
      </c>
      <c r="AE77" s="100">
        <v>7</v>
      </c>
      <c r="AF77" s="100">
        <v>13</v>
      </c>
      <c r="AG77" s="100">
        <v>10</v>
      </c>
      <c r="AH77" s="100">
        <v>23</v>
      </c>
      <c r="AI77" s="100">
        <v>14</v>
      </c>
      <c r="AJ77" s="100">
        <v>21</v>
      </c>
      <c r="AK77" s="100">
        <v>19</v>
      </c>
      <c r="AL77" s="100">
        <v>8</v>
      </c>
      <c r="AM77" s="100">
        <v>12</v>
      </c>
      <c r="AN77" s="100">
        <v>7</v>
      </c>
      <c r="AO77" s="100">
        <v>9</v>
      </c>
      <c r="AP77" s="100">
        <v>8</v>
      </c>
      <c r="AQ77" s="100">
        <v>0</v>
      </c>
      <c r="AR77" s="100">
        <v>159</v>
      </c>
      <c r="AS77" s="128"/>
      <c r="AT77" s="122">
        <v>1970</v>
      </c>
      <c r="AU77" s="100">
        <v>0</v>
      </c>
      <c r="AV77" s="100">
        <v>0</v>
      </c>
      <c r="AW77" s="100">
        <v>0</v>
      </c>
      <c r="AX77" s="100">
        <v>3</v>
      </c>
      <c r="AY77" s="100">
        <v>7</v>
      </c>
      <c r="AZ77" s="100">
        <v>15</v>
      </c>
      <c r="BA77" s="100">
        <v>26</v>
      </c>
      <c r="BB77" s="100">
        <v>34</v>
      </c>
      <c r="BC77" s="100">
        <v>32</v>
      </c>
      <c r="BD77" s="100">
        <v>43</v>
      </c>
      <c r="BE77" s="100">
        <v>35</v>
      </c>
      <c r="BF77" s="100">
        <v>50</v>
      </c>
      <c r="BG77" s="100">
        <v>42</v>
      </c>
      <c r="BH77" s="100">
        <v>24</v>
      </c>
      <c r="BI77" s="100">
        <v>22</v>
      </c>
      <c r="BJ77" s="100">
        <v>17</v>
      </c>
      <c r="BK77" s="100">
        <v>16</v>
      </c>
      <c r="BL77" s="100">
        <v>13</v>
      </c>
      <c r="BM77" s="100">
        <v>0</v>
      </c>
      <c r="BN77" s="100">
        <v>379</v>
      </c>
      <c r="BP77" s="122">
        <v>1970</v>
      </c>
    </row>
    <row r="78" spans="2:68">
      <c r="B78" s="122">
        <v>1971</v>
      </c>
      <c r="C78" s="100">
        <v>1</v>
      </c>
      <c r="D78" s="100">
        <v>0</v>
      </c>
      <c r="E78" s="100">
        <v>1</v>
      </c>
      <c r="F78" s="100">
        <v>2</v>
      </c>
      <c r="G78" s="100">
        <v>3</v>
      </c>
      <c r="H78" s="100">
        <v>7</v>
      </c>
      <c r="I78" s="100">
        <v>17</v>
      </c>
      <c r="J78" s="100">
        <v>12</v>
      </c>
      <c r="K78" s="100">
        <v>24</v>
      </c>
      <c r="L78" s="100">
        <v>22</v>
      </c>
      <c r="M78" s="100">
        <v>30</v>
      </c>
      <c r="N78" s="100">
        <v>25</v>
      </c>
      <c r="O78" s="100">
        <v>10</v>
      </c>
      <c r="P78" s="100">
        <v>14</v>
      </c>
      <c r="Q78" s="100">
        <v>17</v>
      </c>
      <c r="R78" s="100">
        <v>4</v>
      </c>
      <c r="S78" s="100">
        <v>5</v>
      </c>
      <c r="T78" s="100">
        <v>0</v>
      </c>
      <c r="U78" s="100">
        <v>0</v>
      </c>
      <c r="V78" s="100">
        <v>194</v>
      </c>
      <c r="W78" s="128"/>
      <c r="X78" s="122">
        <v>1971</v>
      </c>
      <c r="Y78" s="100">
        <v>0</v>
      </c>
      <c r="Z78" s="100">
        <v>0</v>
      </c>
      <c r="AA78" s="100">
        <v>0</v>
      </c>
      <c r="AB78" s="100">
        <v>1</v>
      </c>
      <c r="AC78" s="100">
        <v>4</v>
      </c>
      <c r="AD78" s="100">
        <v>7</v>
      </c>
      <c r="AE78" s="100">
        <v>5</v>
      </c>
      <c r="AF78" s="100">
        <v>9</v>
      </c>
      <c r="AG78" s="100">
        <v>12</v>
      </c>
      <c r="AH78" s="100">
        <v>16</v>
      </c>
      <c r="AI78" s="100">
        <v>21</v>
      </c>
      <c r="AJ78" s="100">
        <v>12</v>
      </c>
      <c r="AK78" s="100">
        <v>16</v>
      </c>
      <c r="AL78" s="100">
        <v>11</v>
      </c>
      <c r="AM78" s="100">
        <v>9</v>
      </c>
      <c r="AN78" s="100">
        <v>11</v>
      </c>
      <c r="AO78" s="100">
        <v>10</v>
      </c>
      <c r="AP78" s="100">
        <v>10</v>
      </c>
      <c r="AQ78" s="100">
        <v>0</v>
      </c>
      <c r="AR78" s="100">
        <v>154</v>
      </c>
      <c r="AS78" s="128"/>
      <c r="AT78" s="122">
        <v>1971</v>
      </c>
      <c r="AU78" s="100">
        <v>1</v>
      </c>
      <c r="AV78" s="100">
        <v>0</v>
      </c>
      <c r="AW78" s="100">
        <v>1</v>
      </c>
      <c r="AX78" s="100">
        <v>3</v>
      </c>
      <c r="AY78" s="100">
        <v>7</v>
      </c>
      <c r="AZ78" s="100">
        <v>14</v>
      </c>
      <c r="BA78" s="100">
        <v>22</v>
      </c>
      <c r="BB78" s="100">
        <v>21</v>
      </c>
      <c r="BC78" s="100">
        <v>36</v>
      </c>
      <c r="BD78" s="100">
        <v>38</v>
      </c>
      <c r="BE78" s="100">
        <v>51</v>
      </c>
      <c r="BF78" s="100">
        <v>37</v>
      </c>
      <c r="BG78" s="100">
        <v>26</v>
      </c>
      <c r="BH78" s="100">
        <v>25</v>
      </c>
      <c r="BI78" s="100">
        <v>26</v>
      </c>
      <c r="BJ78" s="100">
        <v>15</v>
      </c>
      <c r="BK78" s="100">
        <v>15</v>
      </c>
      <c r="BL78" s="100">
        <v>10</v>
      </c>
      <c r="BM78" s="100">
        <v>0</v>
      </c>
      <c r="BN78" s="100">
        <v>348</v>
      </c>
      <c r="BP78" s="122">
        <v>1971</v>
      </c>
    </row>
    <row r="79" spans="2:68">
      <c r="B79" s="122">
        <v>1972</v>
      </c>
      <c r="C79" s="100">
        <v>0</v>
      </c>
      <c r="D79" s="100">
        <v>0</v>
      </c>
      <c r="E79" s="100">
        <v>0</v>
      </c>
      <c r="F79" s="100">
        <v>2</v>
      </c>
      <c r="G79" s="100">
        <v>4</v>
      </c>
      <c r="H79" s="100">
        <v>7</v>
      </c>
      <c r="I79" s="100">
        <v>9</v>
      </c>
      <c r="J79" s="100">
        <v>13</v>
      </c>
      <c r="K79" s="100">
        <v>19</v>
      </c>
      <c r="L79" s="100">
        <v>25</v>
      </c>
      <c r="M79" s="100">
        <v>21</v>
      </c>
      <c r="N79" s="100">
        <v>30</v>
      </c>
      <c r="O79" s="100">
        <v>26</v>
      </c>
      <c r="P79" s="100">
        <v>16</v>
      </c>
      <c r="Q79" s="100">
        <v>18</v>
      </c>
      <c r="R79" s="100">
        <v>10</v>
      </c>
      <c r="S79" s="100">
        <v>7</v>
      </c>
      <c r="T79" s="100">
        <v>2</v>
      </c>
      <c r="U79" s="100">
        <v>0</v>
      </c>
      <c r="V79" s="100">
        <v>209</v>
      </c>
      <c r="W79" s="128"/>
      <c r="X79" s="122">
        <v>1972</v>
      </c>
      <c r="Y79" s="100">
        <v>0</v>
      </c>
      <c r="Z79" s="100">
        <v>0</v>
      </c>
      <c r="AA79" s="100">
        <v>0</v>
      </c>
      <c r="AB79" s="100">
        <v>0</v>
      </c>
      <c r="AC79" s="100">
        <v>6</v>
      </c>
      <c r="AD79" s="100">
        <v>6</v>
      </c>
      <c r="AE79" s="100">
        <v>13</v>
      </c>
      <c r="AF79" s="100">
        <v>10</v>
      </c>
      <c r="AG79" s="100">
        <v>11</v>
      </c>
      <c r="AH79" s="100">
        <v>18</v>
      </c>
      <c r="AI79" s="100">
        <v>19</v>
      </c>
      <c r="AJ79" s="100">
        <v>16</v>
      </c>
      <c r="AK79" s="100">
        <v>12</v>
      </c>
      <c r="AL79" s="100">
        <v>17</v>
      </c>
      <c r="AM79" s="100">
        <v>10</v>
      </c>
      <c r="AN79" s="100">
        <v>5</v>
      </c>
      <c r="AO79" s="100">
        <v>8</v>
      </c>
      <c r="AP79" s="100">
        <v>5</v>
      </c>
      <c r="AQ79" s="100">
        <v>0</v>
      </c>
      <c r="AR79" s="100">
        <v>156</v>
      </c>
      <c r="AS79" s="128"/>
      <c r="AT79" s="122">
        <v>1972</v>
      </c>
      <c r="AU79" s="100">
        <v>0</v>
      </c>
      <c r="AV79" s="100">
        <v>0</v>
      </c>
      <c r="AW79" s="100">
        <v>0</v>
      </c>
      <c r="AX79" s="100">
        <v>2</v>
      </c>
      <c r="AY79" s="100">
        <v>10</v>
      </c>
      <c r="AZ79" s="100">
        <v>13</v>
      </c>
      <c r="BA79" s="100">
        <v>22</v>
      </c>
      <c r="BB79" s="100">
        <v>23</v>
      </c>
      <c r="BC79" s="100">
        <v>30</v>
      </c>
      <c r="BD79" s="100">
        <v>43</v>
      </c>
      <c r="BE79" s="100">
        <v>40</v>
      </c>
      <c r="BF79" s="100">
        <v>46</v>
      </c>
      <c r="BG79" s="100">
        <v>38</v>
      </c>
      <c r="BH79" s="100">
        <v>33</v>
      </c>
      <c r="BI79" s="100">
        <v>28</v>
      </c>
      <c r="BJ79" s="100">
        <v>15</v>
      </c>
      <c r="BK79" s="100">
        <v>15</v>
      </c>
      <c r="BL79" s="100">
        <v>7</v>
      </c>
      <c r="BM79" s="100">
        <v>0</v>
      </c>
      <c r="BN79" s="100">
        <v>365</v>
      </c>
      <c r="BP79" s="122">
        <v>1972</v>
      </c>
    </row>
    <row r="80" spans="2:68">
      <c r="B80" s="122">
        <v>1973</v>
      </c>
      <c r="C80" s="100">
        <v>0</v>
      </c>
      <c r="D80" s="100">
        <v>0</v>
      </c>
      <c r="E80" s="100">
        <v>0</v>
      </c>
      <c r="F80" s="100">
        <v>2</v>
      </c>
      <c r="G80" s="100">
        <v>9</v>
      </c>
      <c r="H80" s="100">
        <v>8</v>
      </c>
      <c r="I80" s="100">
        <v>11</v>
      </c>
      <c r="J80" s="100">
        <v>8</v>
      </c>
      <c r="K80" s="100">
        <v>16</v>
      </c>
      <c r="L80" s="100">
        <v>21</v>
      </c>
      <c r="M80" s="100">
        <v>22</v>
      </c>
      <c r="N80" s="100">
        <v>27</v>
      </c>
      <c r="O80" s="100">
        <v>27</v>
      </c>
      <c r="P80" s="100">
        <v>24</v>
      </c>
      <c r="Q80" s="100">
        <v>18</v>
      </c>
      <c r="R80" s="100">
        <v>17</v>
      </c>
      <c r="S80" s="100">
        <v>7</v>
      </c>
      <c r="T80" s="100">
        <v>5</v>
      </c>
      <c r="U80" s="100">
        <v>0</v>
      </c>
      <c r="V80" s="100">
        <v>222</v>
      </c>
      <c r="W80" s="128"/>
      <c r="X80" s="122">
        <v>1973</v>
      </c>
      <c r="Y80" s="100">
        <v>0</v>
      </c>
      <c r="Z80" s="100">
        <v>0</v>
      </c>
      <c r="AA80" s="100">
        <v>0</v>
      </c>
      <c r="AB80" s="100">
        <v>4</v>
      </c>
      <c r="AC80" s="100">
        <v>4</v>
      </c>
      <c r="AD80" s="100">
        <v>4</v>
      </c>
      <c r="AE80" s="100">
        <v>8</v>
      </c>
      <c r="AF80" s="100">
        <v>5</v>
      </c>
      <c r="AG80" s="100">
        <v>11</v>
      </c>
      <c r="AH80" s="100">
        <v>20</v>
      </c>
      <c r="AI80" s="100">
        <v>23</v>
      </c>
      <c r="AJ80" s="100">
        <v>12</v>
      </c>
      <c r="AK80" s="100">
        <v>21</v>
      </c>
      <c r="AL80" s="100">
        <v>18</v>
      </c>
      <c r="AM80" s="100">
        <v>15</v>
      </c>
      <c r="AN80" s="100">
        <v>9</v>
      </c>
      <c r="AO80" s="100">
        <v>5</v>
      </c>
      <c r="AP80" s="100">
        <v>2</v>
      </c>
      <c r="AQ80" s="100">
        <v>0</v>
      </c>
      <c r="AR80" s="100">
        <v>161</v>
      </c>
      <c r="AS80" s="128"/>
      <c r="AT80" s="122">
        <v>1973</v>
      </c>
      <c r="AU80" s="100">
        <v>0</v>
      </c>
      <c r="AV80" s="100">
        <v>0</v>
      </c>
      <c r="AW80" s="100">
        <v>0</v>
      </c>
      <c r="AX80" s="100">
        <v>6</v>
      </c>
      <c r="AY80" s="100">
        <v>13</v>
      </c>
      <c r="AZ80" s="100">
        <v>12</v>
      </c>
      <c r="BA80" s="100">
        <v>19</v>
      </c>
      <c r="BB80" s="100">
        <v>13</v>
      </c>
      <c r="BC80" s="100">
        <v>27</v>
      </c>
      <c r="BD80" s="100">
        <v>41</v>
      </c>
      <c r="BE80" s="100">
        <v>45</v>
      </c>
      <c r="BF80" s="100">
        <v>39</v>
      </c>
      <c r="BG80" s="100">
        <v>48</v>
      </c>
      <c r="BH80" s="100">
        <v>42</v>
      </c>
      <c r="BI80" s="100">
        <v>33</v>
      </c>
      <c r="BJ80" s="100">
        <v>26</v>
      </c>
      <c r="BK80" s="100">
        <v>12</v>
      </c>
      <c r="BL80" s="100">
        <v>7</v>
      </c>
      <c r="BM80" s="100">
        <v>0</v>
      </c>
      <c r="BN80" s="100">
        <v>383</v>
      </c>
      <c r="BP80" s="122">
        <v>1973</v>
      </c>
    </row>
    <row r="81" spans="2:68">
      <c r="B81" s="122">
        <v>1974</v>
      </c>
      <c r="C81" s="100">
        <v>0</v>
      </c>
      <c r="D81" s="100">
        <v>0</v>
      </c>
      <c r="E81" s="100">
        <v>0</v>
      </c>
      <c r="F81" s="100">
        <v>1</v>
      </c>
      <c r="G81" s="100">
        <v>5</v>
      </c>
      <c r="H81" s="100">
        <v>10</v>
      </c>
      <c r="I81" s="100">
        <v>10</v>
      </c>
      <c r="J81" s="100">
        <v>10</v>
      </c>
      <c r="K81" s="100">
        <v>20</v>
      </c>
      <c r="L81" s="100">
        <v>32</v>
      </c>
      <c r="M81" s="100">
        <v>24</v>
      </c>
      <c r="N81" s="100">
        <v>26</v>
      </c>
      <c r="O81" s="100">
        <v>28</v>
      </c>
      <c r="P81" s="100">
        <v>32</v>
      </c>
      <c r="Q81" s="100">
        <v>13</v>
      </c>
      <c r="R81" s="100">
        <v>14</v>
      </c>
      <c r="S81" s="100">
        <v>8</v>
      </c>
      <c r="T81" s="100">
        <v>5</v>
      </c>
      <c r="U81" s="100">
        <v>0</v>
      </c>
      <c r="V81" s="100">
        <v>238</v>
      </c>
      <c r="W81" s="128"/>
      <c r="X81" s="122">
        <v>1974</v>
      </c>
      <c r="Y81" s="100">
        <v>0</v>
      </c>
      <c r="Z81" s="100">
        <v>0</v>
      </c>
      <c r="AA81" s="100">
        <v>0</v>
      </c>
      <c r="AB81" s="100">
        <v>0</v>
      </c>
      <c r="AC81" s="100">
        <v>1</v>
      </c>
      <c r="AD81" s="100">
        <v>6</v>
      </c>
      <c r="AE81" s="100">
        <v>4</v>
      </c>
      <c r="AF81" s="100">
        <v>9</v>
      </c>
      <c r="AG81" s="100">
        <v>13</v>
      </c>
      <c r="AH81" s="100">
        <v>16</v>
      </c>
      <c r="AI81" s="100">
        <v>18</v>
      </c>
      <c r="AJ81" s="100">
        <v>19</v>
      </c>
      <c r="AK81" s="100">
        <v>12</v>
      </c>
      <c r="AL81" s="100">
        <v>25</v>
      </c>
      <c r="AM81" s="100">
        <v>14</v>
      </c>
      <c r="AN81" s="100">
        <v>8</v>
      </c>
      <c r="AO81" s="100">
        <v>10</v>
      </c>
      <c r="AP81" s="100">
        <v>1</v>
      </c>
      <c r="AQ81" s="100">
        <v>0</v>
      </c>
      <c r="AR81" s="100">
        <v>156</v>
      </c>
      <c r="AS81" s="128"/>
      <c r="AT81" s="122">
        <v>1974</v>
      </c>
      <c r="AU81" s="100">
        <v>0</v>
      </c>
      <c r="AV81" s="100">
        <v>0</v>
      </c>
      <c r="AW81" s="100">
        <v>0</v>
      </c>
      <c r="AX81" s="100">
        <v>1</v>
      </c>
      <c r="AY81" s="100">
        <v>6</v>
      </c>
      <c r="AZ81" s="100">
        <v>16</v>
      </c>
      <c r="BA81" s="100">
        <v>14</v>
      </c>
      <c r="BB81" s="100">
        <v>19</v>
      </c>
      <c r="BC81" s="100">
        <v>33</v>
      </c>
      <c r="BD81" s="100">
        <v>48</v>
      </c>
      <c r="BE81" s="100">
        <v>42</v>
      </c>
      <c r="BF81" s="100">
        <v>45</v>
      </c>
      <c r="BG81" s="100">
        <v>40</v>
      </c>
      <c r="BH81" s="100">
        <v>57</v>
      </c>
      <c r="BI81" s="100">
        <v>27</v>
      </c>
      <c r="BJ81" s="100">
        <v>22</v>
      </c>
      <c r="BK81" s="100">
        <v>18</v>
      </c>
      <c r="BL81" s="100">
        <v>6</v>
      </c>
      <c r="BM81" s="100">
        <v>0</v>
      </c>
      <c r="BN81" s="100">
        <v>394</v>
      </c>
      <c r="BP81" s="122">
        <v>1974</v>
      </c>
    </row>
    <row r="82" spans="2:68">
      <c r="B82" s="122">
        <v>1975</v>
      </c>
      <c r="C82" s="100">
        <v>0</v>
      </c>
      <c r="D82" s="100">
        <v>0</v>
      </c>
      <c r="E82" s="100">
        <v>0</v>
      </c>
      <c r="F82" s="100">
        <v>2</v>
      </c>
      <c r="G82" s="100">
        <v>2</v>
      </c>
      <c r="H82" s="100">
        <v>12</v>
      </c>
      <c r="I82" s="100">
        <v>14</v>
      </c>
      <c r="J82" s="100">
        <v>9</v>
      </c>
      <c r="K82" s="100">
        <v>24</v>
      </c>
      <c r="L82" s="100">
        <v>27</v>
      </c>
      <c r="M82" s="100">
        <v>26</v>
      </c>
      <c r="N82" s="100">
        <v>28</v>
      </c>
      <c r="O82" s="100">
        <v>20</v>
      </c>
      <c r="P82" s="100">
        <v>34</v>
      </c>
      <c r="Q82" s="100">
        <v>22</v>
      </c>
      <c r="R82" s="100">
        <v>15</v>
      </c>
      <c r="S82" s="100">
        <v>9</v>
      </c>
      <c r="T82" s="100">
        <v>8</v>
      </c>
      <c r="U82" s="100">
        <v>0</v>
      </c>
      <c r="V82" s="100">
        <v>252</v>
      </c>
      <c r="W82" s="128"/>
      <c r="X82" s="122">
        <v>1975</v>
      </c>
      <c r="Y82" s="100">
        <v>0</v>
      </c>
      <c r="Z82" s="100">
        <v>0</v>
      </c>
      <c r="AA82" s="100">
        <v>1</v>
      </c>
      <c r="AB82" s="100">
        <v>1</v>
      </c>
      <c r="AC82" s="100">
        <v>5</v>
      </c>
      <c r="AD82" s="100">
        <v>7</v>
      </c>
      <c r="AE82" s="100">
        <v>6</v>
      </c>
      <c r="AF82" s="100">
        <v>10</v>
      </c>
      <c r="AG82" s="100">
        <v>8</v>
      </c>
      <c r="AH82" s="100">
        <v>9</v>
      </c>
      <c r="AI82" s="100">
        <v>17</v>
      </c>
      <c r="AJ82" s="100">
        <v>19</v>
      </c>
      <c r="AK82" s="100">
        <v>24</v>
      </c>
      <c r="AL82" s="100">
        <v>15</v>
      </c>
      <c r="AM82" s="100">
        <v>12</v>
      </c>
      <c r="AN82" s="100">
        <v>16</v>
      </c>
      <c r="AO82" s="100">
        <v>12</v>
      </c>
      <c r="AP82" s="100">
        <v>8</v>
      </c>
      <c r="AQ82" s="100">
        <v>0</v>
      </c>
      <c r="AR82" s="100">
        <v>170</v>
      </c>
      <c r="AS82" s="128"/>
      <c r="AT82" s="122">
        <v>1975</v>
      </c>
      <c r="AU82" s="100">
        <v>0</v>
      </c>
      <c r="AV82" s="100">
        <v>0</v>
      </c>
      <c r="AW82" s="100">
        <v>1</v>
      </c>
      <c r="AX82" s="100">
        <v>3</v>
      </c>
      <c r="AY82" s="100">
        <v>7</v>
      </c>
      <c r="AZ82" s="100">
        <v>19</v>
      </c>
      <c r="BA82" s="100">
        <v>20</v>
      </c>
      <c r="BB82" s="100">
        <v>19</v>
      </c>
      <c r="BC82" s="100">
        <v>32</v>
      </c>
      <c r="BD82" s="100">
        <v>36</v>
      </c>
      <c r="BE82" s="100">
        <v>43</v>
      </c>
      <c r="BF82" s="100">
        <v>47</v>
      </c>
      <c r="BG82" s="100">
        <v>44</v>
      </c>
      <c r="BH82" s="100">
        <v>49</v>
      </c>
      <c r="BI82" s="100">
        <v>34</v>
      </c>
      <c r="BJ82" s="100">
        <v>31</v>
      </c>
      <c r="BK82" s="100">
        <v>21</v>
      </c>
      <c r="BL82" s="100">
        <v>16</v>
      </c>
      <c r="BM82" s="100">
        <v>0</v>
      </c>
      <c r="BN82" s="100">
        <v>422</v>
      </c>
      <c r="BP82" s="122">
        <v>1975</v>
      </c>
    </row>
    <row r="83" spans="2:68">
      <c r="B83" s="122">
        <v>1976</v>
      </c>
      <c r="C83" s="100">
        <v>0</v>
      </c>
      <c r="D83" s="100">
        <v>0</v>
      </c>
      <c r="E83" s="100">
        <v>0</v>
      </c>
      <c r="F83" s="100">
        <v>3</v>
      </c>
      <c r="G83" s="100">
        <v>7</v>
      </c>
      <c r="H83" s="100">
        <v>16</v>
      </c>
      <c r="I83" s="100">
        <v>15</v>
      </c>
      <c r="J83" s="100">
        <v>14</v>
      </c>
      <c r="K83" s="100">
        <v>22</v>
      </c>
      <c r="L83" s="100">
        <v>26</v>
      </c>
      <c r="M83" s="100">
        <v>26</v>
      </c>
      <c r="N83" s="100">
        <v>24</v>
      </c>
      <c r="O83" s="100">
        <v>40</v>
      </c>
      <c r="P83" s="100">
        <v>27</v>
      </c>
      <c r="Q83" s="100">
        <v>16</v>
      </c>
      <c r="R83" s="100">
        <v>15</v>
      </c>
      <c r="S83" s="100">
        <v>7</v>
      </c>
      <c r="T83" s="100">
        <v>3</v>
      </c>
      <c r="U83" s="100">
        <v>0</v>
      </c>
      <c r="V83" s="100">
        <v>261</v>
      </c>
      <c r="W83" s="128"/>
      <c r="X83" s="122">
        <v>1976</v>
      </c>
      <c r="Y83" s="100">
        <v>0</v>
      </c>
      <c r="Z83" s="100">
        <v>0</v>
      </c>
      <c r="AA83" s="100">
        <v>0</v>
      </c>
      <c r="AB83" s="100">
        <v>1</v>
      </c>
      <c r="AC83" s="100">
        <v>5</v>
      </c>
      <c r="AD83" s="100">
        <v>10</v>
      </c>
      <c r="AE83" s="100">
        <v>10</v>
      </c>
      <c r="AF83" s="100">
        <v>13</v>
      </c>
      <c r="AG83" s="100">
        <v>9</v>
      </c>
      <c r="AH83" s="100">
        <v>15</v>
      </c>
      <c r="AI83" s="100">
        <v>14</v>
      </c>
      <c r="AJ83" s="100">
        <v>16</v>
      </c>
      <c r="AK83" s="100">
        <v>23</v>
      </c>
      <c r="AL83" s="100">
        <v>21</v>
      </c>
      <c r="AM83" s="100">
        <v>13</v>
      </c>
      <c r="AN83" s="100">
        <v>7</v>
      </c>
      <c r="AO83" s="100">
        <v>12</v>
      </c>
      <c r="AP83" s="100">
        <v>13</v>
      </c>
      <c r="AQ83" s="100">
        <v>0</v>
      </c>
      <c r="AR83" s="100">
        <v>182</v>
      </c>
      <c r="AS83" s="128"/>
      <c r="AT83" s="122">
        <v>1976</v>
      </c>
      <c r="AU83" s="100">
        <v>0</v>
      </c>
      <c r="AV83" s="100">
        <v>0</v>
      </c>
      <c r="AW83" s="100">
        <v>0</v>
      </c>
      <c r="AX83" s="100">
        <v>4</v>
      </c>
      <c r="AY83" s="100">
        <v>12</v>
      </c>
      <c r="AZ83" s="100">
        <v>26</v>
      </c>
      <c r="BA83" s="100">
        <v>25</v>
      </c>
      <c r="BB83" s="100">
        <v>27</v>
      </c>
      <c r="BC83" s="100">
        <v>31</v>
      </c>
      <c r="BD83" s="100">
        <v>41</v>
      </c>
      <c r="BE83" s="100">
        <v>40</v>
      </c>
      <c r="BF83" s="100">
        <v>40</v>
      </c>
      <c r="BG83" s="100">
        <v>63</v>
      </c>
      <c r="BH83" s="100">
        <v>48</v>
      </c>
      <c r="BI83" s="100">
        <v>29</v>
      </c>
      <c r="BJ83" s="100">
        <v>22</v>
      </c>
      <c r="BK83" s="100">
        <v>19</v>
      </c>
      <c r="BL83" s="100">
        <v>16</v>
      </c>
      <c r="BM83" s="100">
        <v>0</v>
      </c>
      <c r="BN83" s="100">
        <v>443</v>
      </c>
      <c r="BP83" s="122">
        <v>1976</v>
      </c>
    </row>
    <row r="84" spans="2:68">
      <c r="B84" s="122">
        <v>1977</v>
      </c>
      <c r="C84" s="100">
        <v>0</v>
      </c>
      <c r="D84" s="100">
        <v>0</v>
      </c>
      <c r="E84" s="100">
        <v>0</v>
      </c>
      <c r="F84" s="100">
        <v>3</v>
      </c>
      <c r="G84" s="100">
        <v>4</v>
      </c>
      <c r="H84" s="100">
        <v>12</v>
      </c>
      <c r="I84" s="100">
        <v>17</v>
      </c>
      <c r="J84" s="100">
        <v>18</v>
      </c>
      <c r="K84" s="100">
        <v>17</v>
      </c>
      <c r="L84" s="100">
        <v>27</v>
      </c>
      <c r="M84" s="100">
        <v>30</v>
      </c>
      <c r="N84" s="100">
        <v>35</v>
      </c>
      <c r="O84" s="100">
        <v>41</v>
      </c>
      <c r="P84" s="100">
        <v>35</v>
      </c>
      <c r="Q84" s="100">
        <v>28</v>
      </c>
      <c r="R84" s="100">
        <v>19</v>
      </c>
      <c r="S84" s="100">
        <v>12</v>
      </c>
      <c r="T84" s="100">
        <v>9</v>
      </c>
      <c r="U84" s="100">
        <v>0</v>
      </c>
      <c r="V84" s="100">
        <v>307</v>
      </c>
      <c r="W84" s="128"/>
      <c r="X84" s="122">
        <v>1977</v>
      </c>
      <c r="Y84" s="100">
        <v>0</v>
      </c>
      <c r="Z84" s="100">
        <v>0</v>
      </c>
      <c r="AA84" s="100">
        <v>0</v>
      </c>
      <c r="AB84" s="100">
        <v>3</v>
      </c>
      <c r="AC84" s="100">
        <v>3</v>
      </c>
      <c r="AD84" s="100">
        <v>5</v>
      </c>
      <c r="AE84" s="100">
        <v>9</v>
      </c>
      <c r="AF84" s="100">
        <v>11</v>
      </c>
      <c r="AG84" s="100">
        <v>9</v>
      </c>
      <c r="AH84" s="100">
        <v>16</v>
      </c>
      <c r="AI84" s="100">
        <v>20</v>
      </c>
      <c r="AJ84" s="100">
        <v>26</v>
      </c>
      <c r="AK84" s="100">
        <v>19</v>
      </c>
      <c r="AL84" s="100">
        <v>21</v>
      </c>
      <c r="AM84" s="100">
        <v>18</v>
      </c>
      <c r="AN84" s="100">
        <v>19</v>
      </c>
      <c r="AO84" s="100">
        <v>15</v>
      </c>
      <c r="AP84" s="100">
        <v>3</v>
      </c>
      <c r="AQ84" s="100">
        <v>0</v>
      </c>
      <c r="AR84" s="100">
        <v>197</v>
      </c>
      <c r="AS84" s="128"/>
      <c r="AT84" s="122">
        <v>1977</v>
      </c>
      <c r="AU84" s="100">
        <v>0</v>
      </c>
      <c r="AV84" s="100">
        <v>0</v>
      </c>
      <c r="AW84" s="100">
        <v>0</v>
      </c>
      <c r="AX84" s="100">
        <v>6</v>
      </c>
      <c r="AY84" s="100">
        <v>7</v>
      </c>
      <c r="AZ84" s="100">
        <v>17</v>
      </c>
      <c r="BA84" s="100">
        <v>26</v>
      </c>
      <c r="BB84" s="100">
        <v>29</v>
      </c>
      <c r="BC84" s="100">
        <v>26</v>
      </c>
      <c r="BD84" s="100">
        <v>43</v>
      </c>
      <c r="BE84" s="100">
        <v>50</v>
      </c>
      <c r="BF84" s="100">
        <v>61</v>
      </c>
      <c r="BG84" s="100">
        <v>60</v>
      </c>
      <c r="BH84" s="100">
        <v>56</v>
      </c>
      <c r="BI84" s="100">
        <v>46</v>
      </c>
      <c r="BJ84" s="100">
        <v>38</v>
      </c>
      <c r="BK84" s="100">
        <v>27</v>
      </c>
      <c r="BL84" s="100">
        <v>12</v>
      </c>
      <c r="BM84" s="100">
        <v>0</v>
      </c>
      <c r="BN84" s="100">
        <v>504</v>
      </c>
      <c r="BP84" s="122">
        <v>1977</v>
      </c>
    </row>
    <row r="85" spans="2:68">
      <c r="B85" s="122">
        <v>1978</v>
      </c>
      <c r="C85" s="100">
        <v>0</v>
      </c>
      <c r="D85" s="100">
        <v>0</v>
      </c>
      <c r="E85" s="100">
        <v>0</v>
      </c>
      <c r="F85" s="100">
        <v>2</v>
      </c>
      <c r="G85" s="100">
        <v>9</v>
      </c>
      <c r="H85" s="100">
        <v>8</v>
      </c>
      <c r="I85" s="100">
        <v>24</v>
      </c>
      <c r="J85" s="100">
        <v>26</v>
      </c>
      <c r="K85" s="100">
        <v>22</v>
      </c>
      <c r="L85" s="100">
        <v>25</v>
      </c>
      <c r="M85" s="100">
        <v>36</v>
      </c>
      <c r="N85" s="100">
        <v>31</v>
      </c>
      <c r="O85" s="100">
        <v>31</v>
      </c>
      <c r="P85" s="100">
        <v>32</v>
      </c>
      <c r="Q85" s="100">
        <v>35</v>
      </c>
      <c r="R85" s="100">
        <v>9</v>
      </c>
      <c r="S85" s="100">
        <v>12</v>
      </c>
      <c r="T85" s="100">
        <v>8</v>
      </c>
      <c r="U85" s="100">
        <v>0</v>
      </c>
      <c r="V85" s="100">
        <v>310</v>
      </c>
      <c r="W85" s="128"/>
      <c r="X85" s="122">
        <v>1978</v>
      </c>
      <c r="Y85" s="100">
        <v>0</v>
      </c>
      <c r="Z85" s="100">
        <v>0</v>
      </c>
      <c r="AA85" s="100">
        <v>0</v>
      </c>
      <c r="AB85" s="100">
        <v>0</v>
      </c>
      <c r="AC85" s="100">
        <v>4</v>
      </c>
      <c r="AD85" s="100">
        <v>6</v>
      </c>
      <c r="AE85" s="100">
        <v>14</v>
      </c>
      <c r="AF85" s="100">
        <v>10</v>
      </c>
      <c r="AG85" s="100">
        <v>10</v>
      </c>
      <c r="AH85" s="100">
        <v>19</v>
      </c>
      <c r="AI85" s="100">
        <v>18</v>
      </c>
      <c r="AJ85" s="100">
        <v>16</v>
      </c>
      <c r="AK85" s="100">
        <v>25</v>
      </c>
      <c r="AL85" s="100">
        <v>26</v>
      </c>
      <c r="AM85" s="100">
        <v>16</v>
      </c>
      <c r="AN85" s="100">
        <v>14</v>
      </c>
      <c r="AO85" s="100">
        <v>13</v>
      </c>
      <c r="AP85" s="100">
        <v>5</v>
      </c>
      <c r="AQ85" s="100">
        <v>0</v>
      </c>
      <c r="AR85" s="100">
        <v>196</v>
      </c>
      <c r="AS85" s="128"/>
      <c r="AT85" s="122">
        <v>1978</v>
      </c>
      <c r="AU85" s="100">
        <v>0</v>
      </c>
      <c r="AV85" s="100">
        <v>0</v>
      </c>
      <c r="AW85" s="100">
        <v>0</v>
      </c>
      <c r="AX85" s="100">
        <v>2</v>
      </c>
      <c r="AY85" s="100">
        <v>13</v>
      </c>
      <c r="AZ85" s="100">
        <v>14</v>
      </c>
      <c r="BA85" s="100">
        <v>38</v>
      </c>
      <c r="BB85" s="100">
        <v>36</v>
      </c>
      <c r="BC85" s="100">
        <v>32</v>
      </c>
      <c r="BD85" s="100">
        <v>44</v>
      </c>
      <c r="BE85" s="100">
        <v>54</v>
      </c>
      <c r="BF85" s="100">
        <v>47</v>
      </c>
      <c r="BG85" s="100">
        <v>56</v>
      </c>
      <c r="BH85" s="100">
        <v>58</v>
      </c>
      <c r="BI85" s="100">
        <v>51</v>
      </c>
      <c r="BJ85" s="100">
        <v>23</v>
      </c>
      <c r="BK85" s="100">
        <v>25</v>
      </c>
      <c r="BL85" s="100">
        <v>13</v>
      </c>
      <c r="BM85" s="100">
        <v>0</v>
      </c>
      <c r="BN85" s="100">
        <v>506</v>
      </c>
      <c r="BP85" s="122">
        <v>1978</v>
      </c>
    </row>
    <row r="86" spans="2:68">
      <c r="B86" s="123">
        <v>1979</v>
      </c>
      <c r="C86" s="100">
        <v>0</v>
      </c>
      <c r="D86" s="100">
        <v>0</v>
      </c>
      <c r="E86" s="100">
        <v>0</v>
      </c>
      <c r="F86" s="100">
        <v>1</v>
      </c>
      <c r="G86" s="100">
        <v>3</v>
      </c>
      <c r="H86" s="100">
        <v>10</v>
      </c>
      <c r="I86" s="100">
        <v>25</v>
      </c>
      <c r="J86" s="100">
        <v>20</v>
      </c>
      <c r="K86" s="100">
        <v>20</v>
      </c>
      <c r="L86" s="100">
        <v>26</v>
      </c>
      <c r="M86" s="100">
        <v>37</v>
      </c>
      <c r="N86" s="100">
        <v>54</v>
      </c>
      <c r="O86" s="100">
        <v>36</v>
      </c>
      <c r="P86" s="100">
        <v>39</v>
      </c>
      <c r="Q86" s="100">
        <v>27</v>
      </c>
      <c r="R86" s="100">
        <v>15</v>
      </c>
      <c r="S86" s="100">
        <v>7</v>
      </c>
      <c r="T86" s="100">
        <v>5</v>
      </c>
      <c r="U86" s="100">
        <v>0</v>
      </c>
      <c r="V86" s="100">
        <v>325</v>
      </c>
      <c r="W86" s="128"/>
      <c r="X86" s="123">
        <v>1979</v>
      </c>
      <c r="Y86" s="100">
        <v>0</v>
      </c>
      <c r="Z86" s="100">
        <v>0</v>
      </c>
      <c r="AA86" s="100">
        <v>0</v>
      </c>
      <c r="AB86" s="100">
        <v>1</v>
      </c>
      <c r="AC86" s="100">
        <v>3</v>
      </c>
      <c r="AD86" s="100">
        <v>3</v>
      </c>
      <c r="AE86" s="100">
        <v>12</v>
      </c>
      <c r="AF86" s="100">
        <v>10</v>
      </c>
      <c r="AG86" s="100">
        <v>13</v>
      </c>
      <c r="AH86" s="100">
        <v>13</v>
      </c>
      <c r="AI86" s="100">
        <v>21</v>
      </c>
      <c r="AJ86" s="100">
        <v>24</v>
      </c>
      <c r="AK86" s="100">
        <v>18</v>
      </c>
      <c r="AL86" s="100">
        <v>21</v>
      </c>
      <c r="AM86" s="100">
        <v>16</v>
      </c>
      <c r="AN86" s="100">
        <v>12</v>
      </c>
      <c r="AO86" s="100">
        <v>13</v>
      </c>
      <c r="AP86" s="100">
        <v>15</v>
      </c>
      <c r="AQ86" s="100">
        <v>0</v>
      </c>
      <c r="AR86" s="100">
        <v>195</v>
      </c>
      <c r="AS86" s="128"/>
      <c r="AT86" s="123">
        <v>1979</v>
      </c>
      <c r="AU86" s="100">
        <v>0</v>
      </c>
      <c r="AV86" s="100">
        <v>0</v>
      </c>
      <c r="AW86" s="100">
        <v>0</v>
      </c>
      <c r="AX86" s="100">
        <v>2</v>
      </c>
      <c r="AY86" s="100">
        <v>6</v>
      </c>
      <c r="AZ86" s="100">
        <v>13</v>
      </c>
      <c r="BA86" s="100">
        <v>37</v>
      </c>
      <c r="BB86" s="100">
        <v>30</v>
      </c>
      <c r="BC86" s="100">
        <v>33</v>
      </c>
      <c r="BD86" s="100">
        <v>39</v>
      </c>
      <c r="BE86" s="100">
        <v>58</v>
      </c>
      <c r="BF86" s="100">
        <v>78</v>
      </c>
      <c r="BG86" s="100">
        <v>54</v>
      </c>
      <c r="BH86" s="100">
        <v>60</v>
      </c>
      <c r="BI86" s="100">
        <v>43</v>
      </c>
      <c r="BJ86" s="100">
        <v>27</v>
      </c>
      <c r="BK86" s="100">
        <v>20</v>
      </c>
      <c r="BL86" s="100">
        <v>20</v>
      </c>
      <c r="BM86" s="100">
        <v>0</v>
      </c>
      <c r="BN86" s="100">
        <v>520</v>
      </c>
      <c r="BP86" s="123">
        <v>1979</v>
      </c>
    </row>
    <row r="87" spans="2:68">
      <c r="B87" s="123">
        <v>1980</v>
      </c>
      <c r="C87" s="100">
        <v>0</v>
      </c>
      <c r="D87" s="100">
        <v>0</v>
      </c>
      <c r="E87" s="100">
        <v>0</v>
      </c>
      <c r="F87" s="100">
        <v>3</v>
      </c>
      <c r="G87" s="100">
        <v>3</v>
      </c>
      <c r="H87" s="100">
        <v>13</v>
      </c>
      <c r="I87" s="100">
        <v>20</v>
      </c>
      <c r="J87" s="100">
        <v>16</v>
      </c>
      <c r="K87" s="100">
        <v>17</v>
      </c>
      <c r="L87" s="100">
        <v>24</v>
      </c>
      <c r="M87" s="100">
        <v>34</v>
      </c>
      <c r="N87" s="100">
        <v>46</v>
      </c>
      <c r="O87" s="100">
        <v>47</v>
      </c>
      <c r="P87" s="100">
        <v>36</v>
      </c>
      <c r="Q87" s="100">
        <v>45</v>
      </c>
      <c r="R87" s="100">
        <v>24</v>
      </c>
      <c r="S87" s="100">
        <v>8</v>
      </c>
      <c r="T87" s="100">
        <v>5</v>
      </c>
      <c r="U87" s="100">
        <v>0</v>
      </c>
      <c r="V87" s="100">
        <v>341</v>
      </c>
      <c r="W87" s="128"/>
      <c r="X87" s="123">
        <v>1980</v>
      </c>
      <c r="Y87" s="100">
        <v>0</v>
      </c>
      <c r="Z87" s="100">
        <v>0</v>
      </c>
      <c r="AA87" s="100">
        <v>0</v>
      </c>
      <c r="AB87" s="100">
        <v>1</v>
      </c>
      <c r="AC87" s="100">
        <v>2</v>
      </c>
      <c r="AD87" s="100">
        <v>9</v>
      </c>
      <c r="AE87" s="100">
        <v>7</v>
      </c>
      <c r="AF87" s="100">
        <v>12</v>
      </c>
      <c r="AG87" s="100">
        <v>8</v>
      </c>
      <c r="AH87" s="100">
        <v>16</v>
      </c>
      <c r="AI87" s="100">
        <v>16</v>
      </c>
      <c r="AJ87" s="100">
        <v>27</v>
      </c>
      <c r="AK87" s="100">
        <v>24</v>
      </c>
      <c r="AL87" s="100">
        <v>22</v>
      </c>
      <c r="AM87" s="100">
        <v>21</v>
      </c>
      <c r="AN87" s="100">
        <v>16</v>
      </c>
      <c r="AO87" s="100">
        <v>16</v>
      </c>
      <c r="AP87" s="100">
        <v>12</v>
      </c>
      <c r="AQ87" s="100">
        <v>0</v>
      </c>
      <c r="AR87" s="100">
        <v>209</v>
      </c>
      <c r="AS87" s="128"/>
      <c r="AT87" s="123">
        <v>1980</v>
      </c>
      <c r="AU87" s="100">
        <v>0</v>
      </c>
      <c r="AV87" s="100">
        <v>0</v>
      </c>
      <c r="AW87" s="100">
        <v>0</v>
      </c>
      <c r="AX87" s="100">
        <v>4</v>
      </c>
      <c r="AY87" s="100">
        <v>5</v>
      </c>
      <c r="AZ87" s="100">
        <v>22</v>
      </c>
      <c r="BA87" s="100">
        <v>27</v>
      </c>
      <c r="BB87" s="100">
        <v>28</v>
      </c>
      <c r="BC87" s="100">
        <v>25</v>
      </c>
      <c r="BD87" s="100">
        <v>40</v>
      </c>
      <c r="BE87" s="100">
        <v>50</v>
      </c>
      <c r="BF87" s="100">
        <v>73</v>
      </c>
      <c r="BG87" s="100">
        <v>71</v>
      </c>
      <c r="BH87" s="100">
        <v>58</v>
      </c>
      <c r="BI87" s="100">
        <v>66</v>
      </c>
      <c r="BJ87" s="100">
        <v>40</v>
      </c>
      <c r="BK87" s="100">
        <v>24</v>
      </c>
      <c r="BL87" s="100">
        <v>17</v>
      </c>
      <c r="BM87" s="100">
        <v>0</v>
      </c>
      <c r="BN87" s="100">
        <v>550</v>
      </c>
      <c r="BP87" s="123">
        <v>1980</v>
      </c>
    </row>
    <row r="88" spans="2:68">
      <c r="B88" s="123">
        <v>1981</v>
      </c>
      <c r="C88" s="100">
        <v>0</v>
      </c>
      <c r="D88" s="100">
        <v>0</v>
      </c>
      <c r="E88" s="100">
        <v>1</v>
      </c>
      <c r="F88" s="100">
        <v>1</v>
      </c>
      <c r="G88" s="100">
        <v>4</v>
      </c>
      <c r="H88" s="100">
        <v>18</v>
      </c>
      <c r="I88" s="100">
        <v>23</v>
      </c>
      <c r="J88" s="100">
        <v>17</v>
      </c>
      <c r="K88" s="100">
        <v>14</v>
      </c>
      <c r="L88" s="100">
        <v>28</v>
      </c>
      <c r="M88" s="100">
        <v>31</v>
      </c>
      <c r="N88" s="100">
        <v>48</v>
      </c>
      <c r="O88" s="100">
        <v>41</v>
      </c>
      <c r="P88" s="100">
        <v>48</v>
      </c>
      <c r="Q88" s="100">
        <v>41</v>
      </c>
      <c r="R88" s="100">
        <v>27</v>
      </c>
      <c r="S88" s="100">
        <v>14</v>
      </c>
      <c r="T88" s="100">
        <v>3</v>
      </c>
      <c r="U88" s="100">
        <v>0</v>
      </c>
      <c r="V88" s="100">
        <v>359</v>
      </c>
      <c r="W88" s="128"/>
      <c r="X88" s="123">
        <v>1981</v>
      </c>
      <c r="Y88" s="100">
        <v>0</v>
      </c>
      <c r="Z88" s="100">
        <v>0</v>
      </c>
      <c r="AA88" s="100">
        <v>0</v>
      </c>
      <c r="AB88" s="100">
        <v>1</v>
      </c>
      <c r="AC88" s="100">
        <v>1</v>
      </c>
      <c r="AD88" s="100">
        <v>5</v>
      </c>
      <c r="AE88" s="100">
        <v>6</v>
      </c>
      <c r="AF88" s="100">
        <v>17</v>
      </c>
      <c r="AG88" s="100">
        <v>11</v>
      </c>
      <c r="AH88" s="100">
        <v>8</v>
      </c>
      <c r="AI88" s="100">
        <v>23</v>
      </c>
      <c r="AJ88" s="100">
        <v>23</v>
      </c>
      <c r="AK88" s="100">
        <v>15</v>
      </c>
      <c r="AL88" s="100">
        <v>24</v>
      </c>
      <c r="AM88" s="100">
        <v>22</v>
      </c>
      <c r="AN88" s="100">
        <v>19</v>
      </c>
      <c r="AO88" s="100">
        <v>17</v>
      </c>
      <c r="AP88" s="100">
        <v>14</v>
      </c>
      <c r="AQ88" s="100">
        <v>0</v>
      </c>
      <c r="AR88" s="100">
        <v>206</v>
      </c>
      <c r="AS88" s="128"/>
      <c r="AT88" s="123">
        <v>1981</v>
      </c>
      <c r="AU88" s="100">
        <v>0</v>
      </c>
      <c r="AV88" s="100">
        <v>0</v>
      </c>
      <c r="AW88" s="100">
        <v>1</v>
      </c>
      <c r="AX88" s="100">
        <v>2</v>
      </c>
      <c r="AY88" s="100">
        <v>5</v>
      </c>
      <c r="AZ88" s="100">
        <v>23</v>
      </c>
      <c r="BA88" s="100">
        <v>29</v>
      </c>
      <c r="BB88" s="100">
        <v>34</v>
      </c>
      <c r="BC88" s="100">
        <v>25</v>
      </c>
      <c r="BD88" s="100">
        <v>36</v>
      </c>
      <c r="BE88" s="100">
        <v>54</v>
      </c>
      <c r="BF88" s="100">
        <v>71</v>
      </c>
      <c r="BG88" s="100">
        <v>56</v>
      </c>
      <c r="BH88" s="100">
        <v>72</v>
      </c>
      <c r="BI88" s="100">
        <v>63</v>
      </c>
      <c r="BJ88" s="100">
        <v>46</v>
      </c>
      <c r="BK88" s="100">
        <v>31</v>
      </c>
      <c r="BL88" s="100">
        <v>17</v>
      </c>
      <c r="BM88" s="100">
        <v>0</v>
      </c>
      <c r="BN88" s="100">
        <v>565</v>
      </c>
      <c r="BP88" s="123">
        <v>1981</v>
      </c>
    </row>
    <row r="89" spans="2:68">
      <c r="B89" s="123">
        <v>1982</v>
      </c>
      <c r="C89" s="100">
        <v>0</v>
      </c>
      <c r="D89" s="100">
        <v>0</v>
      </c>
      <c r="E89" s="100">
        <v>1</v>
      </c>
      <c r="F89" s="100">
        <v>2</v>
      </c>
      <c r="G89" s="100">
        <v>6</v>
      </c>
      <c r="H89" s="100">
        <v>7</v>
      </c>
      <c r="I89" s="100">
        <v>19</v>
      </c>
      <c r="J89" s="100">
        <v>27</v>
      </c>
      <c r="K89" s="100">
        <v>23</v>
      </c>
      <c r="L89" s="100">
        <v>30</v>
      </c>
      <c r="M89" s="100">
        <v>37</v>
      </c>
      <c r="N89" s="100">
        <v>41</v>
      </c>
      <c r="O89" s="100">
        <v>35</v>
      </c>
      <c r="P89" s="100">
        <v>58</v>
      </c>
      <c r="Q89" s="100">
        <v>49</v>
      </c>
      <c r="R89" s="100">
        <v>23</v>
      </c>
      <c r="S89" s="100">
        <v>15</v>
      </c>
      <c r="T89" s="100">
        <v>6</v>
      </c>
      <c r="U89" s="100">
        <v>0</v>
      </c>
      <c r="V89" s="100">
        <v>379</v>
      </c>
      <c r="W89" s="128"/>
      <c r="X89" s="123">
        <v>1982</v>
      </c>
      <c r="Y89" s="100">
        <v>0</v>
      </c>
      <c r="Z89" s="100">
        <v>0</v>
      </c>
      <c r="AA89" s="100">
        <v>0</v>
      </c>
      <c r="AB89" s="100">
        <v>1</v>
      </c>
      <c r="AC89" s="100">
        <v>3</v>
      </c>
      <c r="AD89" s="100">
        <v>9</v>
      </c>
      <c r="AE89" s="100">
        <v>10</v>
      </c>
      <c r="AF89" s="100">
        <v>10</v>
      </c>
      <c r="AG89" s="100">
        <v>13</v>
      </c>
      <c r="AH89" s="100">
        <v>13</v>
      </c>
      <c r="AI89" s="100">
        <v>18</v>
      </c>
      <c r="AJ89" s="100">
        <v>14</v>
      </c>
      <c r="AK89" s="100">
        <v>17</v>
      </c>
      <c r="AL89" s="100">
        <v>29</v>
      </c>
      <c r="AM89" s="100">
        <v>28</v>
      </c>
      <c r="AN89" s="100">
        <v>18</v>
      </c>
      <c r="AO89" s="100">
        <v>12</v>
      </c>
      <c r="AP89" s="100">
        <v>16</v>
      </c>
      <c r="AQ89" s="100">
        <v>0</v>
      </c>
      <c r="AR89" s="100">
        <v>211</v>
      </c>
      <c r="AS89" s="128"/>
      <c r="AT89" s="123">
        <v>1982</v>
      </c>
      <c r="AU89" s="100">
        <v>0</v>
      </c>
      <c r="AV89" s="100">
        <v>0</v>
      </c>
      <c r="AW89" s="100">
        <v>1</v>
      </c>
      <c r="AX89" s="100">
        <v>3</v>
      </c>
      <c r="AY89" s="100">
        <v>9</v>
      </c>
      <c r="AZ89" s="100">
        <v>16</v>
      </c>
      <c r="BA89" s="100">
        <v>29</v>
      </c>
      <c r="BB89" s="100">
        <v>37</v>
      </c>
      <c r="BC89" s="100">
        <v>36</v>
      </c>
      <c r="BD89" s="100">
        <v>43</v>
      </c>
      <c r="BE89" s="100">
        <v>55</v>
      </c>
      <c r="BF89" s="100">
        <v>55</v>
      </c>
      <c r="BG89" s="100">
        <v>52</v>
      </c>
      <c r="BH89" s="100">
        <v>87</v>
      </c>
      <c r="BI89" s="100">
        <v>77</v>
      </c>
      <c r="BJ89" s="100">
        <v>41</v>
      </c>
      <c r="BK89" s="100">
        <v>27</v>
      </c>
      <c r="BL89" s="100">
        <v>22</v>
      </c>
      <c r="BM89" s="100">
        <v>0</v>
      </c>
      <c r="BN89" s="100">
        <v>590</v>
      </c>
      <c r="BP89" s="123">
        <v>1982</v>
      </c>
    </row>
    <row r="90" spans="2:68">
      <c r="B90" s="123">
        <v>1983</v>
      </c>
      <c r="C90" s="100">
        <v>0</v>
      </c>
      <c r="D90" s="100">
        <v>0</v>
      </c>
      <c r="E90" s="100">
        <v>0</v>
      </c>
      <c r="F90" s="100">
        <v>2</v>
      </c>
      <c r="G90" s="100">
        <v>8</v>
      </c>
      <c r="H90" s="100">
        <v>6</v>
      </c>
      <c r="I90" s="100">
        <v>20</v>
      </c>
      <c r="J90" s="100">
        <v>21</v>
      </c>
      <c r="K90" s="100">
        <v>26</v>
      </c>
      <c r="L90" s="100">
        <v>16</v>
      </c>
      <c r="M90" s="100">
        <v>39</v>
      </c>
      <c r="N90" s="100">
        <v>45</v>
      </c>
      <c r="O90" s="100">
        <v>49</v>
      </c>
      <c r="P90" s="100">
        <v>40</v>
      </c>
      <c r="Q90" s="100">
        <v>39</v>
      </c>
      <c r="R90" s="100">
        <v>25</v>
      </c>
      <c r="S90" s="100">
        <v>18</v>
      </c>
      <c r="T90" s="100">
        <v>9</v>
      </c>
      <c r="U90" s="100">
        <v>0</v>
      </c>
      <c r="V90" s="100">
        <v>363</v>
      </c>
      <c r="W90" s="128"/>
      <c r="X90" s="123">
        <v>1983</v>
      </c>
      <c r="Y90" s="100">
        <v>0</v>
      </c>
      <c r="Z90" s="100">
        <v>0</v>
      </c>
      <c r="AA90" s="100">
        <v>0</v>
      </c>
      <c r="AB90" s="100">
        <v>2</v>
      </c>
      <c r="AC90" s="100">
        <v>2</v>
      </c>
      <c r="AD90" s="100">
        <v>10</v>
      </c>
      <c r="AE90" s="100">
        <v>8</v>
      </c>
      <c r="AF90" s="100">
        <v>8</v>
      </c>
      <c r="AG90" s="100">
        <v>19</v>
      </c>
      <c r="AH90" s="100">
        <v>24</v>
      </c>
      <c r="AI90" s="100">
        <v>20</v>
      </c>
      <c r="AJ90" s="100">
        <v>28</v>
      </c>
      <c r="AK90" s="100">
        <v>26</v>
      </c>
      <c r="AL90" s="100">
        <v>29</v>
      </c>
      <c r="AM90" s="100">
        <v>29</v>
      </c>
      <c r="AN90" s="100">
        <v>24</v>
      </c>
      <c r="AO90" s="100">
        <v>14</v>
      </c>
      <c r="AP90" s="100">
        <v>21</v>
      </c>
      <c r="AQ90" s="100">
        <v>0</v>
      </c>
      <c r="AR90" s="100">
        <v>264</v>
      </c>
      <c r="AS90" s="128"/>
      <c r="AT90" s="123">
        <v>1983</v>
      </c>
      <c r="AU90" s="100">
        <v>0</v>
      </c>
      <c r="AV90" s="100">
        <v>0</v>
      </c>
      <c r="AW90" s="100">
        <v>0</v>
      </c>
      <c r="AX90" s="100">
        <v>4</v>
      </c>
      <c r="AY90" s="100">
        <v>10</v>
      </c>
      <c r="AZ90" s="100">
        <v>16</v>
      </c>
      <c r="BA90" s="100">
        <v>28</v>
      </c>
      <c r="BB90" s="100">
        <v>29</v>
      </c>
      <c r="BC90" s="100">
        <v>45</v>
      </c>
      <c r="BD90" s="100">
        <v>40</v>
      </c>
      <c r="BE90" s="100">
        <v>59</v>
      </c>
      <c r="BF90" s="100">
        <v>73</v>
      </c>
      <c r="BG90" s="100">
        <v>75</v>
      </c>
      <c r="BH90" s="100">
        <v>69</v>
      </c>
      <c r="BI90" s="100">
        <v>68</v>
      </c>
      <c r="BJ90" s="100">
        <v>49</v>
      </c>
      <c r="BK90" s="100">
        <v>32</v>
      </c>
      <c r="BL90" s="100">
        <v>30</v>
      </c>
      <c r="BM90" s="100">
        <v>0</v>
      </c>
      <c r="BN90" s="100">
        <v>627</v>
      </c>
      <c r="BP90" s="123">
        <v>1983</v>
      </c>
    </row>
    <row r="91" spans="2:68">
      <c r="B91" s="123">
        <v>1984</v>
      </c>
      <c r="C91" s="100">
        <v>0</v>
      </c>
      <c r="D91" s="100">
        <v>0</v>
      </c>
      <c r="E91" s="100">
        <v>0</v>
      </c>
      <c r="F91" s="100">
        <v>2</v>
      </c>
      <c r="G91" s="100">
        <v>5</v>
      </c>
      <c r="H91" s="100">
        <v>14</v>
      </c>
      <c r="I91" s="100">
        <v>19</v>
      </c>
      <c r="J91" s="100">
        <v>21</v>
      </c>
      <c r="K91" s="100">
        <v>20</v>
      </c>
      <c r="L91" s="100">
        <v>24</v>
      </c>
      <c r="M91" s="100">
        <v>35</v>
      </c>
      <c r="N91" s="100">
        <v>46</v>
      </c>
      <c r="O91" s="100">
        <v>57</v>
      </c>
      <c r="P91" s="100">
        <v>51</v>
      </c>
      <c r="Q91" s="100">
        <v>38</v>
      </c>
      <c r="R91" s="100">
        <v>27</v>
      </c>
      <c r="S91" s="100">
        <v>13</v>
      </c>
      <c r="T91" s="100">
        <v>9</v>
      </c>
      <c r="U91" s="100">
        <v>0</v>
      </c>
      <c r="V91" s="100">
        <v>381</v>
      </c>
      <c r="W91" s="128"/>
      <c r="X91" s="123">
        <v>1984</v>
      </c>
      <c r="Y91" s="100">
        <v>0</v>
      </c>
      <c r="Z91" s="100">
        <v>0</v>
      </c>
      <c r="AA91" s="100">
        <v>0</v>
      </c>
      <c r="AB91" s="100">
        <v>1</v>
      </c>
      <c r="AC91" s="100">
        <v>3</v>
      </c>
      <c r="AD91" s="100">
        <v>5</v>
      </c>
      <c r="AE91" s="100">
        <v>12</v>
      </c>
      <c r="AF91" s="100">
        <v>13</v>
      </c>
      <c r="AG91" s="100">
        <v>16</v>
      </c>
      <c r="AH91" s="100">
        <v>16</v>
      </c>
      <c r="AI91" s="100">
        <v>12</v>
      </c>
      <c r="AJ91" s="100">
        <v>17</v>
      </c>
      <c r="AK91" s="100">
        <v>25</v>
      </c>
      <c r="AL91" s="100">
        <v>25</v>
      </c>
      <c r="AM91" s="100">
        <v>30</v>
      </c>
      <c r="AN91" s="100">
        <v>25</v>
      </c>
      <c r="AO91" s="100">
        <v>20</v>
      </c>
      <c r="AP91" s="100">
        <v>16</v>
      </c>
      <c r="AQ91" s="100">
        <v>0</v>
      </c>
      <c r="AR91" s="100">
        <v>236</v>
      </c>
      <c r="AS91" s="128"/>
      <c r="AT91" s="123">
        <v>1984</v>
      </c>
      <c r="AU91" s="100">
        <v>0</v>
      </c>
      <c r="AV91" s="100">
        <v>0</v>
      </c>
      <c r="AW91" s="100">
        <v>0</v>
      </c>
      <c r="AX91" s="100">
        <v>3</v>
      </c>
      <c r="AY91" s="100">
        <v>8</v>
      </c>
      <c r="AZ91" s="100">
        <v>19</v>
      </c>
      <c r="BA91" s="100">
        <v>31</v>
      </c>
      <c r="BB91" s="100">
        <v>34</v>
      </c>
      <c r="BC91" s="100">
        <v>36</v>
      </c>
      <c r="BD91" s="100">
        <v>40</v>
      </c>
      <c r="BE91" s="100">
        <v>47</v>
      </c>
      <c r="BF91" s="100">
        <v>63</v>
      </c>
      <c r="BG91" s="100">
        <v>82</v>
      </c>
      <c r="BH91" s="100">
        <v>76</v>
      </c>
      <c r="BI91" s="100">
        <v>68</v>
      </c>
      <c r="BJ91" s="100">
        <v>52</v>
      </c>
      <c r="BK91" s="100">
        <v>33</v>
      </c>
      <c r="BL91" s="100">
        <v>25</v>
      </c>
      <c r="BM91" s="100">
        <v>0</v>
      </c>
      <c r="BN91" s="100">
        <v>617</v>
      </c>
      <c r="BP91" s="123">
        <v>1984</v>
      </c>
    </row>
    <row r="92" spans="2:68">
      <c r="B92" s="123">
        <v>1985</v>
      </c>
      <c r="C92" s="100">
        <v>1</v>
      </c>
      <c r="D92" s="100">
        <v>0</v>
      </c>
      <c r="E92" s="100">
        <v>0</v>
      </c>
      <c r="F92" s="100">
        <v>5</v>
      </c>
      <c r="G92" s="100">
        <v>6</v>
      </c>
      <c r="H92" s="100">
        <v>14</v>
      </c>
      <c r="I92" s="100">
        <v>15</v>
      </c>
      <c r="J92" s="100">
        <v>29</v>
      </c>
      <c r="K92" s="100">
        <v>21</v>
      </c>
      <c r="L92" s="100">
        <v>28</v>
      </c>
      <c r="M92" s="100">
        <v>37</v>
      </c>
      <c r="N92" s="100">
        <v>45</v>
      </c>
      <c r="O92" s="100">
        <v>57</v>
      </c>
      <c r="P92" s="100">
        <v>53</v>
      </c>
      <c r="Q92" s="100">
        <v>46</v>
      </c>
      <c r="R92" s="100">
        <v>28</v>
      </c>
      <c r="S92" s="100">
        <v>23</v>
      </c>
      <c r="T92" s="100">
        <v>14</v>
      </c>
      <c r="U92" s="100">
        <v>0</v>
      </c>
      <c r="V92" s="100">
        <v>422</v>
      </c>
      <c r="W92" s="128"/>
      <c r="X92" s="123">
        <v>1985</v>
      </c>
      <c r="Y92" s="100">
        <v>0</v>
      </c>
      <c r="Z92" s="100">
        <v>0</v>
      </c>
      <c r="AA92" s="100">
        <v>0</v>
      </c>
      <c r="AB92" s="100">
        <v>3</v>
      </c>
      <c r="AC92" s="100">
        <v>1</v>
      </c>
      <c r="AD92" s="100">
        <v>8</v>
      </c>
      <c r="AE92" s="100">
        <v>14</v>
      </c>
      <c r="AF92" s="100">
        <v>14</v>
      </c>
      <c r="AG92" s="100">
        <v>12</v>
      </c>
      <c r="AH92" s="100">
        <v>22</v>
      </c>
      <c r="AI92" s="100">
        <v>26</v>
      </c>
      <c r="AJ92" s="100">
        <v>30</v>
      </c>
      <c r="AK92" s="100">
        <v>26</v>
      </c>
      <c r="AL92" s="100">
        <v>25</v>
      </c>
      <c r="AM92" s="100">
        <v>21</v>
      </c>
      <c r="AN92" s="100">
        <v>20</v>
      </c>
      <c r="AO92" s="100">
        <v>20</v>
      </c>
      <c r="AP92" s="100">
        <v>27</v>
      </c>
      <c r="AQ92" s="100">
        <v>0</v>
      </c>
      <c r="AR92" s="100">
        <v>269</v>
      </c>
      <c r="AS92" s="128"/>
      <c r="AT92" s="123">
        <v>1985</v>
      </c>
      <c r="AU92" s="100">
        <v>1</v>
      </c>
      <c r="AV92" s="100">
        <v>0</v>
      </c>
      <c r="AW92" s="100">
        <v>0</v>
      </c>
      <c r="AX92" s="100">
        <v>8</v>
      </c>
      <c r="AY92" s="100">
        <v>7</v>
      </c>
      <c r="AZ92" s="100">
        <v>22</v>
      </c>
      <c r="BA92" s="100">
        <v>29</v>
      </c>
      <c r="BB92" s="100">
        <v>43</v>
      </c>
      <c r="BC92" s="100">
        <v>33</v>
      </c>
      <c r="BD92" s="100">
        <v>50</v>
      </c>
      <c r="BE92" s="100">
        <v>63</v>
      </c>
      <c r="BF92" s="100">
        <v>75</v>
      </c>
      <c r="BG92" s="100">
        <v>83</v>
      </c>
      <c r="BH92" s="100">
        <v>78</v>
      </c>
      <c r="BI92" s="100">
        <v>67</v>
      </c>
      <c r="BJ92" s="100">
        <v>48</v>
      </c>
      <c r="BK92" s="100">
        <v>43</v>
      </c>
      <c r="BL92" s="100">
        <v>41</v>
      </c>
      <c r="BM92" s="100">
        <v>0</v>
      </c>
      <c r="BN92" s="100">
        <v>691</v>
      </c>
      <c r="BP92" s="123">
        <v>1985</v>
      </c>
    </row>
    <row r="93" spans="2:68">
      <c r="B93" s="123">
        <v>1986</v>
      </c>
      <c r="C93" s="100">
        <v>0</v>
      </c>
      <c r="D93" s="100">
        <v>0</v>
      </c>
      <c r="E93" s="100">
        <v>0</v>
      </c>
      <c r="F93" s="100">
        <v>3</v>
      </c>
      <c r="G93" s="100">
        <v>7</v>
      </c>
      <c r="H93" s="100">
        <v>9</v>
      </c>
      <c r="I93" s="100">
        <v>26</v>
      </c>
      <c r="J93" s="100">
        <v>20</v>
      </c>
      <c r="K93" s="100">
        <v>24</v>
      </c>
      <c r="L93" s="100">
        <v>21</v>
      </c>
      <c r="M93" s="100">
        <v>35</v>
      </c>
      <c r="N93" s="100">
        <v>37</v>
      </c>
      <c r="O93" s="100">
        <v>42</v>
      </c>
      <c r="P93" s="100">
        <v>52</v>
      </c>
      <c r="Q93" s="100">
        <v>59</v>
      </c>
      <c r="R93" s="100">
        <v>46</v>
      </c>
      <c r="S93" s="100">
        <v>20</v>
      </c>
      <c r="T93" s="100">
        <v>16</v>
      </c>
      <c r="U93" s="100">
        <v>0</v>
      </c>
      <c r="V93" s="100">
        <v>417</v>
      </c>
      <c r="W93" s="128"/>
      <c r="X93" s="123">
        <v>1986</v>
      </c>
      <c r="Y93" s="100">
        <v>1</v>
      </c>
      <c r="Z93" s="100">
        <v>0</v>
      </c>
      <c r="AA93" s="100">
        <v>0</v>
      </c>
      <c r="AB93" s="100">
        <v>1</v>
      </c>
      <c r="AC93" s="100">
        <v>1</v>
      </c>
      <c r="AD93" s="100">
        <v>5</v>
      </c>
      <c r="AE93" s="100">
        <v>10</v>
      </c>
      <c r="AF93" s="100">
        <v>17</v>
      </c>
      <c r="AG93" s="100">
        <v>16</v>
      </c>
      <c r="AH93" s="100">
        <v>16</v>
      </c>
      <c r="AI93" s="100">
        <v>19</v>
      </c>
      <c r="AJ93" s="100">
        <v>21</v>
      </c>
      <c r="AK93" s="100">
        <v>31</v>
      </c>
      <c r="AL93" s="100">
        <v>28</v>
      </c>
      <c r="AM93" s="100">
        <v>35</v>
      </c>
      <c r="AN93" s="100">
        <v>29</v>
      </c>
      <c r="AO93" s="100">
        <v>16</v>
      </c>
      <c r="AP93" s="100">
        <v>17</v>
      </c>
      <c r="AQ93" s="100">
        <v>0</v>
      </c>
      <c r="AR93" s="100">
        <v>263</v>
      </c>
      <c r="AS93" s="128"/>
      <c r="AT93" s="123">
        <v>1986</v>
      </c>
      <c r="AU93" s="100">
        <v>1</v>
      </c>
      <c r="AV93" s="100">
        <v>0</v>
      </c>
      <c r="AW93" s="100">
        <v>0</v>
      </c>
      <c r="AX93" s="100">
        <v>4</v>
      </c>
      <c r="AY93" s="100">
        <v>8</v>
      </c>
      <c r="AZ93" s="100">
        <v>14</v>
      </c>
      <c r="BA93" s="100">
        <v>36</v>
      </c>
      <c r="BB93" s="100">
        <v>37</v>
      </c>
      <c r="BC93" s="100">
        <v>40</v>
      </c>
      <c r="BD93" s="100">
        <v>37</v>
      </c>
      <c r="BE93" s="100">
        <v>54</v>
      </c>
      <c r="BF93" s="100">
        <v>58</v>
      </c>
      <c r="BG93" s="100">
        <v>73</v>
      </c>
      <c r="BH93" s="100">
        <v>80</v>
      </c>
      <c r="BI93" s="100">
        <v>94</v>
      </c>
      <c r="BJ93" s="100">
        <v>75</v>
      </c>
      <c r="BK93" s="100">
        <v>36</v>
      </c>
      <c r="BL93" s="100">
        <v>33</v>
      </c>
      <c r="BM93" s="100">
        <v>0</v>
      </c>
      <c r="BN93" s="100">
        <v>680</v>
      </c>
      <c r="BP93" s="123">
        <v>1986</v>
      </c>
    </row>
    <row r="94" spans="2:68">
      <c r="B94" s="123">
        <v>1987</v>
      </c>
      <c r="C94" s="100">
        <v>0</v>
      </c>
      <c r="D94" s="100">
        <v>0</v>
      </c>
      <c r="E94" s="100">
        <v>0</v>
      </c>
      <c r="F94" s="100">
        <v>1</v>
      </c>
      <c r="G94" s="100">
        <v>5</v>
      </c>
      <c r="H94" s="100">
        <v>11</v>
      </c>
      <c r="I94" s="100">
        <v>29</v>
      </c>
      <c r="J94" s="100">
        <v>24</v>
      </c>
      <c r="K94" s="100">
        <v>29</v>
      </c>
      <c r="L94" s="100">
        <v>25</v>
      </c>
      <c r="M94" s="100">
        <v>30</v>
      </c>
      <c r="N94" s="100">
        <v>56</v>
      </c>
      <c r="O94" s="100">
        <v>59</v>
      </c>
      <c r="P94" s="100">
        <v>54</v>
      </c>
      <c r="Q94" s="100">
        <v>70</v>
      </c>
      <c r="R94" s="100">
        <v>52</v>
      </c>
      <c r="S94" s="100">
        <v>37</v>
      </c>
      <c r="T94" s="100">
        <v>23</v>
      </c>
      <c r="U94" s="100">
        <v>0</v>
      </c>
      <c r="V94" s="100">
        <v>505</v>
      </c>
      <c r="W94" s="128"/>
      <c r="X94" s="123">
        <v>1987</v>
      </c>
      <c r="Y94" s="100">
        <v>0</v>
      </c>
      <c r="Z94" s="100">
        <v>0</v>
      </c>
      <c r="AA94" s="100">
        <v>1</v>
      </c>
      <c r="AB94" s="100">
        <v>1</v>
      </c>
      <c r="AC94" s="100">
        <v>3</v>
      </c>
      <c r="AD94" s="100">
        <v>8</v>
      </c>
      <c r="AE94" s="100">
        <v>7</v>
      </c>
      <c r="AF94" s="100">
        <v>19</v>
      </c>
      <c r="AG94" s="100">
        <v>21</v>
      </c>
      <c r="AH94" s="100">
        <v>20</v>
      </c>
      <c r="AI94" s="100">
        <v>24</v>
      </c>
      <c r="AJ94" s="100">
        <v>15</v>
      </c>
      <c r="AK94" s="100">
        <v>26</v>
      </c>
      <c r="AL94" s="100">
        <v>25</v>
      </c>
      <c r="AM94" s="100">
        <v>34</v>
      </c>
      <c r="AN94" s="100">
        <v>28</v>
      </c>
      <c r="AO94" s="100">
        <v>28</v>
      </c>
      <c r="AP94" s="100">
        <v>27</v>
      </c>
      <c r="AQ94" s="100">
        <v>0</v>
      </c>
      <c r="AR94" s="100">
        <v>287</v>
      </c>
      <c r="AS94" s="128"/>
      <c r="AT94" s="123">
        <v>1987</v>
      </c>
      <c r="AU94" s="100">
        <v>0</v>
      </c>
      <c r="AV94" s="100">
        <v>0</v>
      </c>
      <c r="AW94" s="100">
        <v>1</v>
      </c>
      <c r="AX94" s="100">
        <v>2</v>
      </c>
      <c r="AY94" s="100">
        <v>8</v>
      </c>
      <c r="AZ94" s="100">
        <v>19</v>
      </c>
      <c r="BA94" s="100">
        <v>36</v>
      </c>
      <c r="BB94" s="100">
        <v>43</v>
      </c>
      <c r="BC94" s="100">
        <v>50</v>
      </c>
      <c r="BD94" s="100">
        <v>45</v>
      </c>
      <c r="BE94" s="100">
        <v>54</v>
      </c>
      <c r="BF94" s="100">
        <v>71</v>
      </c>
      <c r="BG94" s="100">
        <v>85</v>
      </c>
      <c r="BH94" s="100">
        <v>79</v>
      </c>
      <c r="BI94" s="100">
        <v>104</v>
      </c>
      <c r="BJ94" s="100">
        <v>80</v>
      </c>
      <c r="BK94" s="100">
        <v>65</v>
      </c>
      <c r="BL94" s="100">
        <v>50</v>
      </c>
      <c r="BM94" s="100">
        <v>0</v>
      </c>
      <c r="BN94" s="100">
        <v>792</v>
      </c>
      <c r="BP94" s="123">
        <v>1987</v>
      </c>
    </row>
    <row r="95" spans="2:68">
      <c r="B95" s="123">
        <v>1988</v>
      </c>
      <c r="C95" s="100">
        <v>0</v>
      </c>
      <c r="D95" s="100">
        <v>0</v>
      </c>
      <c r="E95" s="100">
        <v>0</v>
      </c>
      <c r="F95" s="100">
        <v>2</v>
      </c>
      <c r="G95" s="100">
        <v>4</v>
      </c>
      <c r="H95" s="100">
        <v>12</v>
      </c>
      <c r="I95" s="100">
        <v>19</v>
      </c>
      <c r="J95" s="100">
        <v>25</v>
      </c>
      <c r="K95" s="100">
        <v>32</v>
      </c>
      <c r="L95" s="100">
        <v>26</v>
      </c>
      <c r="M95" s="100">
        <v>45</v>
      </c>
      <c r="N95" s="100">
        <v>58</v>
      </c>
      <c r="O95" s="100">
        <v>60</v>
      </c>
      <c r="P95" s="100">
        <v>68</v>
      </c>
      <c r="Q95" s="100">
        <v>60</v>
      </c>
      <c r="R95" s="100">
        <v>40</v>
      </c>
      <c r="S95" s="100">
        <v>20</v>
      </c>
      <c r="T95" s="100">
        <v>19</v>
      </c>
      <c r="U95" s="100">
        <v>0</v>
      </c>
      <c r="V95" s="100">
        <v>490</v>
      </c>
      <c r="W95" s="128"/>
      <c r="X95" s="123">
        <v>1988</v>
      </c>
      <c r="Y95" s="100">
        <v>0</v>
      </c>
      <c r="Z95" s="100">
        <v>0</v>
      </c>
      <c r="AA95" s="100">
        <v>1</v>
      </c>
      <c r="AB95" s="100">
        <v>0</v>
      </c>
      <c r="AC95" s="100">
        <v>4</v>
      </c>
      <c r="AD95" s="100">
        <v>8</v>
      </c>
      <c r="AE95" s="100">
        <v>14</v>
      </c>
      <c r="AF95" s="100">
        <v>20</v>
      </c>
      <c r="AG95" s="100">
        <v>15</v>
      </c>
      <c r="AH95" s="100">
        <v>14</v>
      </c>
      <c r="AI95" s="100">
        <v>14</v>
      </c>
      <c r="AJ95" s="100">
        <v>20</v>
      </c>
      <c r="AK95" s="100">
        <v>25</v>
      </c>
      <c r="AL95" s="100">
        <v>36</v>
      </c>
      <c r="AM95" s="100">
        <v>35</v>
      </c>
      <c r="AN95" s="100">
        <v>39</v>
      </c>
      <c r="AO95" s="100">
        <v>26</v>
      </c>
      <c r="AP95" s="100">
        <v>23</v>
      </c>
      <c r="AQ95" s="100">
        <v>0</v>
      </c>
      <c r="AR95" s="100">
        <v>294</v>
      </c>
      <c r="AS95" s="128"/>
      <c r="AT95" s="123">
        <v>1988</v>
      </c>
      <c r="AU95" s="100">
        <v>0</v>
      </c>
      <c r="AV95" s="100">
        <v>0</v>
      </c>
      <c r="AW95" s="100">
        <v>1</v>
      </c>
      <c r="AX95" s="100">
        <v>2</v>
      </c>
      <c r="AY95" s="100">
        <v>8</v>
      </c>
      <c r="AZ95" s="100">
        <v>20</v>
      </c>
      <c r="BA95" s="100">
        <v>33</v>
      </c>
      <c r="BB95" s="100">
        <v>45</v>
      </c>
      <c r="BC95" s="100">
        <v>47</v>
      </c>
      <c r="BD95" s="100">
        <v>40</v>
      </c>
      <c r="BE95" s="100">
        <v>59</v>
      </c>
      <c r="BF95" s="100">
        <v>78</v>
      </c>
      <c r="BG95" s="100">
        <v>85</v>
      </c>
      <c r="BH95" s="100">
        <v>104</v>
      </c>
      <c r="BI95" s="100">
        <v>95</v>
      </c>
      <c r="BJ95" s="100">
        <v>79</v>
      </c>
      <c r="BK95" s="100">
        <v>46</v>
      </c>
      <c r="BL95" s="100">
        <v>42</v>
      </c>
      <c r="BM95" s="100">
        <v>0</v>
      </c>
      <c r="BN95" s="100">
        <v>784</v>
      </c>
      <c r="BP95" s="123">
        <v>1988</v>
      </c>
    </row>
    <row r="96" spans="2:68">
      <c r="B96" s="123">
        <v>1989</v>
      </c>
      <c r="C96" s="100">
        <v>0</v>
      </c>
      <c r="D96" s="100">
        <v>0</v>
      </c>
      <c r="E96" s="100">
        <v>0</v>
      </c>
      <c r="F96" s="100">
        <v>3</v>
      </c>
      <c r="G96" s="100">
        <v>2</v>
      </c>
      <c r="H96" s="100">
        <v>6</v>
      </c>
      <c r="I96" s="100">
        <v>15</v>
      </c>
      <c r="J96" s="100">
        <v>22</v>
      </c>
      <c r="K96" s="100">
        <v>24</v>
      </c>
      <c r="L96" s="100">
        <v>31</v>
      </c>
      <c r="M96" s="100">
        <v>39</v>
      </c>
      <c r="N96" s="100">
        <v>48</v>
      </c>
      <c r="O96" s="100">
        <v>57</v>
      </c>
      <c r="P96" s="100">
        <v>64</v>
      </c>
      <c r="Q96" s="100">
        <v>67</v>
      </c>
      <c r="R96" s="100">
        <v>60</v>
      </c>
      <c r="S96" s="100">
        <v>31</v>
      </c>
      <c r="T96" s="100">
        <v>18</v>
      </c>
      <c r="U96" s="100">
        <v>0</v>
      </c>
      <c r="V96" s="100">
        <v>487</v>
      </c>
      <c r="W96" s="128"/>
      <c r="X96" s="123">
        <v>1989</v>
      </c>
      <c r="Y96" s="100">
        <v>0</v>
      </c>
      <c r="Z96" s="100">
        <v>0</v>
      </c>
      <c r="AA96" s="100">
        <v>0</v>
      </c>
      <c r="AB96" s="100">
        <v>2</v>
      </c>
      <c r="AC96" s="100">
        <v>1</v>
      </c>
      <c r="AD96" s="100">
        <v>3</v>
      </c>
      <c r="AE96" s="100">
        <v>8</v>
      </c>
      <c r="AF96" s="100">
        <v>13</v>
      </c>
      <c r="AG96" s="100">
        <v>19</v>
      </c>
      <c r="AH96" s="100">
        <v>23</v>
      </c>
      <c r="AI96" s="100">
        <v>20</v>
      </c>
      <c r="AJ96" s="100">
        <v>21</v>
      </c>
      <c r="AK96" s="100">
        <v>30</v>
      </c>
      <c r="AL96" s="100">
        <v>23</v>
      </c>
      <c r="AM96" s="100">
        <v>25</v>
      </c>
      <c r="AN96" s="100">
        <v>43</v>
      </c>
      <c r="AO96" s="100">
        <v>27</v>
      </c>
      <c r="AP96" s="100">
        <v>23</v>
      </c>
      <c r="AQ96" s="100">
        <v>0</v>
      </c>
      <c r="AR96" s="100">
        <v>281</v>
      </c>
      <c r="AS96" s="128"/>
      <c r="AT96" s="123">
        <v>1989</v>
      </c>
      <c r="AU96" s="100">
        <v>0</v>
      </c>
      <c r="AV96" s="100">
        <v>0</v>
      </c>
      <c r="AW96" s="100">
        <v>0</v>
      </c>
      <c r="AX96" s="100">
        <v>5</v>
      </c>
      <c r="AY96" s="100">
        <v>3</v>
      </c>
      <c r="AZ96" s="100">
        <v>9</v>
      </c>
      <c r="BA96" s="100">
        <v>23</v>
      </c>
      <c r="BB96" s="100">
        <v>35</v>
      </c>
      <c r="BC96" s="100">
        <v>43</v>
      </c>
      <c r="BD96" s="100">
        <v>54</v>
      </c>
      <c r="BE96" s="100">
        <v>59</v>
      </c>
      <c r="BF96" s="100">
        <v>69</v>
      </c>
      <c r="BG96" s="100">
        <v>87</v>
      </c>
      <c r="BH96" s="100">
        <v>87</v>
      </c>
      <c r="BI96" s="100">
        <v>92</v>
      </c>
      <c r="BJ96" s="100">
        <v>103</v>
      </c>
      <c r="BK96" s="100">
        <v>58</v>
      </c>
      <c r="BL96" s="100">
        <v>41</v>
      </c>
      <c r="BM96" s="100">
        <v>0</v>
      </c>
      <c r="BN96" s="100">
        <v>768</v>
      </c>
      <c r="BP96" s="123">
        <v>1989</v>
      </c>
    </row>
    <row r="97" spans="2:68">
      <c r="B97" s="123">
        <v>1990</v>
      </c>
      <c r="C97" s="100">
        <v>1</v>
      </c>
      <c r="D97" s="100">
        <v>0</v>
      </c>
      <c r="E97" s="100">
        <v>0</v>
      </c>
      <c r="F97" s="100">
        <v>2</v>
      </c>
      <c r="G97" s="100">
        <v>3</v>
      </c>
      <c r="H97" s="100">
        <v>9</v>
      </c>
      <c r="I97" s="100">
        <v>14</v>
      </c>
      <c r="J97" s="100">
        <v>20</v>
      </c>
      <c r="K97" s="100">
        <v>28</v>
      </c>
      <c r="L97" s="100">
        <v>39</v>
      </c>
      <c r="M97" s="100">
        <v>46</v>
      </c>
      <c r="N97" s="100">
        <v>54</v>
      </c>
      <c r="O97" s="100">
        <v>62</v>
      </c>
      <c r="P97" s="100">
        <v>70</v>
      </c>
      <c r="Q97" s="100">
        <v>61</v>
      </c>
      <c r="R97" s="100">
        <v>55</v>
      </c>
      <c r="S97" s="100">
        <v>33</v>
      </c>
      <c r="T97" s="100">
        <v>19</v>
      </c>
      <c r="U97" s="100">
        <v>0</v>
      </c>
      <c r="V97" s="100">
        <v>516</v>
      </c>
      <c r="W97" s="128"/>
      <c r="X97" s="123">
        <v>1990</v>
      </c>
      <c r="Y97" s="100">
        <v>0</v>
      </c>
      <c r="Z97" s="100">
        <v>0</v>
      </c>
      <c r="AA97" s="100">
        <v>1</v>
      </c>
      <c r="AB97" s="100">
        <v>0</v>
      </c>
      <c r="AC97" s="100">
        <v>4</v>
      </c>
      <c r="AD97" s="100">
        <v>8</v>
      </c>
      <c r="AE97" s="100">
        <v>10</v>
      </c>
      <c r="AF97" s="100">
        <v>20</v>
      </c>
      <c r="AG97" s="100">
        <v>27</v>
      </c>
      <c r="AH97" s="100">
        <v>16</v>
      </c>
      <c r="AI97" s="100">
        <v>17</v>
      </c>
      <c r="AJ97" s="100">
        <v>19</v>
      </c>
      <c r="AK97" s="100">
        <v>32</v>
      </c>
      <c r="AL97" s="100">
        <v>27</v>
      </c>
      <c r="AM97" s="100">
        <v>42</v>
      </c>
      <c r="AN97" s="100">
        <v>35</v>
      </c>
      <c r="AO97" s="100">
        <v>24</v>
      </c>
      <c r="AP97" s="100">
        <v>28</v>
      </c>
      <c r="AQ97" s="100">
        <v>0</v>
      </c>
      <c r="AR97" s="100">
        <v>310</v>
      </c>
      <c r="AS97" s="128"/>
      <c r="AT97" s="123">
        <v>1990</v>
      </c>
      <c r="AU97" s="100">
        <v>1</v>
      </c>
      <c r="AV97" s="100">
        <v>0</v>
      </c>
      <c r="AW97" s="100">
        <v>1</v>
      </c>
      <c r="AX97" s="100">
        <v>2</v>
      </c>
      <c r="AY97" s="100">
        <v>7</v>
      </c>
      <c r="AZ97" s="100">
        <v>17</v>
      </c>
      <c r="BA97" s="100">
        <v>24</v>
      </c>
      <c r="BB97" s="100">
        <v>40</v>
      </c>
      <c r="BC97" s="100">
        <v>55</v>
      </c>
      <c r="BD97" s="100">
        <v>55</v>
      </c>
      <c r="BE97" s="100">
        <v>63</v>
      </c>
      <c r="BF97" s="100">
        <v>73</v>
      </c>
      <c r="BG97" s="100">
        <v>94</v>
      </c>
      <c r="BH97" s="100">
        <v>97</v>
      </c>
      <c r="BI97" s="100">
        <v>103</v>
      </c>
      <c r="BJ97" s="100">
        <v>90</v>
      </c>
      <c r="BK97" s="100">
        <v>57</v>
      </c>
      <c r="BL97" s="100">
        <v>47</v>
      </c>
      <c r="BM97" s="100">
        <v>0</v>
      </c>
      <c r="BN97" s="100">
        <v>826</v>
      </c>
      <c r="BP97" s="123">
        <v>1990</v>
      </c>
    </row>
    <row r="98" spans="2:68">
      <c r="B98" s="123">
        <v>1991</v>
      </c>
      <c r="C98" s="100">
        <v>0</v>
      </c>
      <c r="D98" s="100">
        <v>0</v>
      </c>
      <c r="E98" s="100">
        <v>0</v>
      </c>
      <c r="F98" s="100">
        <v>0</v>
      </c>
      <c r="G98" s="100">
        <v>3</v>
      </c>
      <c r="H98" s="100">
        <v>3</v>
      </c>
      <c r="I98" s="100">
        <v>16</v>
      </c>
      <c r="J98" s="100">
        <v>19</v>
      </c>
      <c r="K98" s="100">
        <v>31</v>
      </c>
      <c r="L98" s="100">
        <v>26</v>
      </c>
      <c r="M98" s="100">
        <v>53</v>
      </c>
      <c r="N98" s="100">
        <v>39</v>
      </c>
      <c r="O98" s="100">
        <v>67</v>
      </c>
      <c r="P98" s="100">
        <v>71</v>
      </c>
      <c r="Q98" s="100">
        <v>61</v>
      </c>
      <c r="R98" s="100">
        <v>63</v>
      </c>
      <c r="S98" s="100">
        <v>37</v>
      </c>
      <c r="T98" s="100">
        <v>24</v>
      </c>
      <c r="U98" s="100">
        <v>0</v>
      </c>
      <c r="V98" s="100">
        <v>513</v>
      </c>
      <c r="W98" s="128"/>
      <c r="X98" s="123">
        <v>1991</v>
      </c>
      <c r="Y98" s="100">
        <v>0</v>
      </c>
      <c r="Z98" s="100">
        <v>0</v>
      </c>
      <c r="AA98" s="100">
        <v>1</v>
      </c>
      <c r="AB98" s="100">
        <v>1</v>
      </c>
      <c r="AC98" s="100">
        <v>1</v>
      </c>
      <c r="AD98" s="100">
        <v>4</v>
      </c>
      <c r="AE98" s="100">
        <v>10</v>
      </c>
      <c r="AF98" s="100">
        <v>15</v>
      </c>
      <c r="AG98" s="100">
        <v>14</v>
      </c>
      <c r="AH98" s="100">
        <v>22</v>
      </c>
      <c r="AI98" s="100">
        <v>18</v>
      </c>
      <c r="AJ98" s="100">
        <v>29</v>
      </c>
      <c r="AK98" s="100">
        <v>37</v>
      </c>
      <c r="AL98" s="100">
        <v>23</v>
      </c>
      <c r="AM98" s="100">
        <v>40</v>
      </c>
      <c r="AN98" s="100">
        <v>28</v>
      </c>
      <c r="AO98" s="100">
        <v>29</v>
      </c>
      <c r="AP98" s="100">
        <v>30</v>
      </c>
      <c r="AQ98" s="100">
        <v>0</v>
      </c>
      <c r="AR98" s="100">
        <v>302</v>
      </c>
      <c r="AS98" s="128"/>
      <c r="AT98" s="123">
        <v>1991</v>
      </c>
      <c r="AU98" s="100">
        <v>0</v>
      </c>
      <c r="AV98" s="100">
        <v>0</v>
      </c>
      <c r="AW98" s="100">
        <v>1</v>
      </c>
      <c r="AX98" s="100">
        <v>1</v>
      </c>
      <c r="AY98" s="100">
        <v>4</v>
      </c>
      <c r="AZ98" s="100">
        <v>7</v>
      </c>
      <c r="BA98" s="100">
        <v>26</v>
      </c>
      <c r="BB98" s="100">
        <v>34</v>
      </c>
      <c r="BC98" s="100">
        <v>45</v>
      </c>
      <c r="BD98" s="100">
        <v>48</v>
      </c>
      <c r="BE98" s="100">
        <v>71</v>
      </c>
      <c r="BF98" s="100">
        <v>68</v>
      </c>
      <c r="BG98" s="100">
        <v>104</v>
      </c>
      <c r="BH98" s="100">
        <v>94</v>
      </c>
      <c r="BI98" s="100">
        <v>101</v>
      </c>
      <c r="BJ98" s="100">
        <v>91</v>
      </c>
      <c r="BK98" s="100">
        <v>66</v>
      </c>
      <c r="BL98" s="100">
        <v>54</v>
      </c>
      <c r="BM98" s="100">
        <v>0</v>
      </c>
      <c r="BN98" s="100">
        <v>815</v>
      </c>
      <c r="BP98" s="123">
        <v>1991</v>
      </c>
    </row>
    <row r="99" spans="2:68">
      <c r="B99" s="123">
        <v>1992</v>
      </c>
      <c r="C99" s="100">
        <v>1</v>
      </c>
      <c r="D99" s="100">
        <v>0</v>
      </c>
      <c r="E99" s="100">
        <v>1</v>
      </c>
      <c r="F99" s="100">
        <v>1</v>
      </c>
      <c r="G99" s="100">
        <v>4</v>
      </c>
      <c r="H99" s="100">
        <v>9</v>
      </c>
      <c r="I99" s="100">
        <v>19</v>
      </c>
      <c r="J99" s="100">
        <v>22</v>
      </c>
      <c r="K99" s="100">
        <v>24</v>
      </c>
      <c r="L99" s="100">
        <v>36</v>
      </c>
      <c r="M99" s="100">
        <v>26</v>
      </c>
      <c r="N99" s="100">
        <v>41</v>
      </c>
      <c r="O99" s="100">
        <v>57</v>
      </c>
      <c r="P99" s="100">
        <v>65</v>
      </c>
      <c r="Q99" s="100">
        <v>81</v>
      </c>
      <c r="R99" s="100">
        <v>66</v>
      </c>
      <c r="S99" s="100">
        <v>47</v>
      </c>
      <c r="T99" s="100">
        <v>27</v>
      </c>
      <c r="U99" s="100">
        <v>0</v>
      </c>
      <c r="V99" s="100">
        <v>527</v>
      </c>
      <c r="W99" s="128"/>
      <c r="X99" s="123">
        <v>1992</v>
      </c>
      <c r="Y99" s="100">
        <v>0</v>
      </c>
      <c r="Z99" s="100">
        <v>0</v>
      </c>
      <c r="AA99" s="100">
        <v>0</v>
      </c>
      <c r="AB99" s="100">
        <v>2</v>
      </c>
      <c r="AC99" s="100">
        <v>3</v>
      </c>
      <c r="AD99" s="100">
        <v>6</v>
      </c>
      <c r="AE99" s="100">
        <v>15</v>
      </c>
      <c r="AF99" s="100">
        <v>11</v>
      </c>
      <c r="AG99" s="100">
        <v>31</v>
      </c>
      <c r="AH99" s="100">
        <v>25</v>
      </c>
      <c r="AI99" s="100">
        <v>25</v>
      </c>
      <c r="AJ99" s="100">
        <v>17</v>
      </c>
      <c r="AK99" s="100">
        <v>29</v>
      </c>
      <c r="AL99" s="100">
        <v>39</v>
      </c>
      <c r="AM99" s="100">
        <v>38</v>
      </c>
      <c r="AN99" s="100">
        <v>37</v>
      </c>
      <c r="AO99" s="100">
        <v>31</v>
      </c>
      <c r="AP99" s="100">
        <v>35</v>
      </c>
      <c r="AQ99" s="100">
        <v>0</v>
      </c>
      <c r="AR99" s="100">
        <v>344</v>
      </c>
      <c r="AS99" s="128"/>
      <c r="AT99" s="123">
        <v>1992</v>
      </c>
      <c r="AU99" s="100">
        <v>1</v>
      </c>
      <c r="AV99" s="100">
        <v>0</v>
      </c>
      <c r="AW99" s="100">
        <v>1</v>
      </c>
      <c r="AX99" s="100">
        <v>3</v>
      </c>
      <c r="AY99" s="100">
        <v>7</v>
      </c>
      <c r="AZ99" s="100">
        <v>15</v>
      </c>
      <c r="BA99" s="100">
        <v>34</v>
      </c>
      <c r="BB99" s="100">
        <v>33</v>
      </c>
      <c r="BC99" s="100">
        <v>55</v>
      </c>
      <c r="BD99" s="100">
        <v>61</v>
      </c>
      <c r="BE99" s="100">
        <v>51</v>
      </c>
      <c r="BF99" s="100">
        <v>58</v>
      </c>
      <c r="BG99" s="100">
        <v>86</v>
      </c>
      <c r="BH99" s="100">
        <v>104</v>
      </c>
      <c r="BI99" s="100">
        <v>119</v>
      </c>
      <c r="BJ99" s="100">
        <v>103</v>
      </c>
      <c r="BK99" s="100">
        <v>78</v>
      </c>
      <c r="BL99" s="100">
        <v>62</v>
      </c>
      <c r="BM99" s="100">
        <v>0</v>
      </c>
      <c r="BN99" s="100">
        <v>871</v>
      </c>
      <c r="BP99" s="123">
        <v>1992</v>
      </c>
    </row>
    <row r="100" spans="2:68">
      <c r="B100" s="123">
        <v>1993</v>
      </c>
      <c r="C100" s="100">
        <v>0</v>
      </c>
      <c r="D100" s="100">
        <v>0</v>
      </c>
      <c r="E100" s="100">
        <v>0</v>
      </c>
      <c r="F100" s="100">
        <v>2</v>
      </c>
      <c r="G100" s="100">
        <v>7</v>
      </c>
      <c r="H100" s="100">
        <v>10</v>
      </c>
      <c r="I100" s="100">
        <v>19</v>
      </c>
      <c r="J100" s="100">
        <v>21</v>
      </c>
      <c r="K100" s="100">
        <v>36</v>
      </c>
      <c r="L100" s="100">
        <v>33</v>
      </c>
      <c r="M100" s="100">
        <v>40</v>
      </c>
      <c r="N100" s="100">
        <v>50</v>
      </c>
      <c r="O100" s="100">
        <v>71</v>
      </c>
      <c r="P100" s="100">
        <v>73</v>
      </c>
      <c r="Q100" s="100">
        <v>74</v>
      </c>
      <c r="R100" s="100">
        <v>64</v>
      </c>
      <c r="S100" s="100">
        <v>44</v>
      </c>
      <c r="T100" s="100">
        <v>31</v>
      </c>
      <c r="U100" s="100">
        <v>0</v>
      </c>
      <c r="V100" s="100">
        <v>575</v>
      </c>
      <c r="W100" s="128"/>
      <c r="X100" s="123">
        <v>1993</v>
      </c>
      <c r="Y100" s="100">
        <v>0</v>
      </c>
      <c r="Z100" s="100">
        <v>0</v>
      </c>
      <c r="AA100" s="100">
        <v>0</v>
      </c>
      <c r="AB100" s="100">
        <v>1</v>
      </c>
      <c r="AC100" s="100">
        <v>0</v>
      </c>
      <c r="AD100" s="100">
        <v>4</v>
      </c>
      <c r="AE100" s="100">
        <v>4</v>
      </c>
      <c r="AF100" s="100">
        <v>8</v>
      </c>
      <c r="AG100" s="100">
        <v>15</v>
      </c>
      <c r="AH100" s="100">
        <v>20</v>
      </c>
      <c r="AI100" s="100">
        <v>13</v>
      </c>
      <c r="AJ100" s="100">
        <v>25</v>
      </c>
      <c r="AK100" s="100">
        <v>14</v>
      </c>
      <c r="AL100" s="100">
        <v>33</v>
      </c>
      <c r="AM100" s="100">
        <v>33</v>
      </c>
      <c r="AN100" s="100">
        <v>52</v>
      </c>
      <c r="AO100" s="100">
        <v>28</v>
      </c>
      <c r="AP100" s="100">
        <v>29</v>
      </c>
      <c r="AQ100" s="100">
        <v>0</v>
      </c>
      <c r="AR100" s="100">
        <v>279</v>
      </c>
      <c r="AS100" s="128"/>
      <c r="AT100" s="123">
        <v>1993</v>
      </c>
      <c r="AU100" s="100">
        <v>0</v>
      </c>
      <c r="AV100" s="100">
        <v>0</v>
      </c>
      <c r="AW100" s="100">
        <v>0</v>
      </c>
      <c r="AX100" s="100">
        <v>3</v>
      </c>
      <c r="AY100" s="100">
        <v>7</v>
      </c>
      <c r="AZ100" s="100">
        <v>14</v>
      </c>
      <c r="BA100" s="100">
        <v>23</v>
      </c>
      <c r="BB100" s="100">
        <v>29</v>
      </c>
      <c r="BC100" s="100">
        <v>51</v>
      </c>
      <c r="BD100" s="100">
        <v>53</v>
      </c>
      <c r="BE100" s="100">
        <v>53</v>
      </c>
      <c r="BF100" s="100">
        <v>75</v>
      </c>
      <c r="BG100" s="100">
        <v>85</v>
      </c>
      <c r="BH100" s="100">
        <v>106</v>
      </c>
      <c r="BI100" s="100">
        <v>107</v>
      </c>
      <c r="BJ100" s="100">
        <v>116</v>
      </c>
      <c r="BK100" s="100">
        <v>72</v>
      </c>
      <c r="BL100" s="100">
        <v>60</v>
      </c>
      <c r="BM100" s="100">
        <v>0</v>
      </c>
      <c r="BN100" s="100">
        <v>854</v>
      </c>
      <c r="BP100" s="123">
        <v>1993</v>
      </c>
    </row>
    <row r="101" spans="2:68">
      <c r="B101" s="123">
        <v>1994</v>
      </c>
      <c r="C101" s="100">
        <v>0</v>
      </c>
      <c r="D101" s="100">
        <v>0</v>
      </c>
      <c r="E101" s="100">
        <v>0</v>
      </c>
      <c r="F101" s="100">
        <v>1</v>
      </c>
      <c r="G101" s="100">
        <v>4</v>
      </c>
      <c r="H101" s="100">
        <v>5</v>
      </c>
      <c r="I101" s="100">
        <v>14</v>
      </c>
      <c r="J101" s="100">
        <v>20</v>
      </c>
      <c r="K101" s="100">
        <v>42</v>
      </c>
      <c r="L101" s="100">
        <v>40</v>
      </c>
      <c r="M101" s="100">
        <v>43</v>
      </c>
      <c r="N101" s="100">
        <v>34</v>
      </c>
      <c r="O101" s="100">
        <v>67</v>
      </c>
      <c r="P101" s="100">
        <v>92</v>
      </c>
      <c r="Q101" s="100">
        <v>82</v>
      </c>
      <c r="R101" s="100">
        <v>80</v>
      </c>
      <c r="S101" s="100">
        <v>53</v>
      </c>
      <c r="T101" s="100">
        <v>31</v>
      </c>
      <c r="U101" s="100">
        <v>0</v>
      </c>
      <c r="V101" s="100">
        <v>608</v>
      </c>
      <c r="W101" s="128"/>
      <c r="X101" s="123">
        <v>1994</v>
      </c>
      <c r="Y101" s="100">
        <v>0</v>
      </c>
      <c r="Z101" s="100">
        <v>0</v>
      </c>
      <c r="AA101" s="100">
        <v>0</v>
      </c>
      <c r="AB101" s="100">
        <v>0</v>
      </c>
      <c r="AC101" s="100">
        <v>0</v>
      </c>
      <c r="AD101" s="100">
        <v>7</v>
      </c>
      <c r="AE101" s="100">
        <v>7</v>
      </c>
      <c r="AF101" s="100">
        <v>14</v>
      </c>
      <c r="AG101" s="100">
        <v>13</v>
      </c>
      <c r="AH101" s="100">
        <v>20</v>
      </c>
      <c r="AI101" s="100">
        <v>21</v>
      </c>
      <c r="AJ101" s="100">
        <v>17</v>
      </c>
      <c r="AK101" s="100">
        <v>25</v>
      </c>
      <c r="AL101" s="100">
        <v>25</v>
      </c>
      <c r="AM101" s="100">
        <v>43</v>
      </c>
      <c r="AN101" s="100">
        <v>33</v>
      </c>
      <c r="AO101" s="100">
        <v>30</v>
      </c>
      <c r="AP101" s="100">
        <v>30</v>
      </c>
      <c r="AQ101" s="100">
        <v>0</v>
      </c>
      <c r="AR101" s="100">
        <v>285</v>
      </c>
      <c r="AS101" s="128"/>
      <c r="AT101" s="123">
        <v>1994</v>
      </c>
      <c r="AU101" s="100">
        <v>0</v>
      </c>
      <c r="AV101" s="100">
        <v>0</v>
      </c>
      <c r="AW101" s="100">
        <v>0</v>
      </c>
      <c r="AX101" s="100">
        <v>1</v>
      </c>
      <c r="AY101" s="100">
        <v>4</v>
      </c>
      <c r="AZ101" s="100">
        <v>12</v>
      </c>
      <c r="BA101" s="100">
        <v>21</v>
      </c>
      <c r="BB101" s="100">
        <v>34</v>
      </c>
      <c r="BC101" s="100">
        <v>55</v>
      </c>
      <c r="BD101" s="100">
        <v>60</v>
      </c>
      <c r="BE101" s="100">
        <v>64</v>
      </c>
      <c r="BF101" s="100">
        <v>51</v>
      </c>
      <c r="BG101" s="100">
        <v>92</v>
      </c>
      <c r="BH101" s="100">
        <v>117</v>
      </c>
      <c r="BI101" s="100">
        <v>125</v>
      </c>
      <c r="BJ101" s="100">
        <v>113</v>
      </c>
      <c r="BK101" s="100">
        <v>83</v>
      </c>
      <c r="BL101" s="100">
        <v>61</v>
      </c>
      <c r="BM101" s="100">
        <v>0</v>
      </c>
      <c r="BN101" s="100">
        <v>893</v>
      </c>
      <c r="BP101" s="123">
        <v>1994</v>
      </c>
    </row>
    <row r="102" spans="2:68">
      <c r="B102" s="123">
        <v>1995</v>
      </c>
      <c r="C102" s="100">
        <v>0</v>
      </c>
      <c r="D102" s="100">
        <v>0</v>
      </c>
      <c r="E102" s="100">
        <v>0</v>
      </c>
      <c r="F102" s="100">
        <v>3</v>
      </c>
      <c r="G102" s="100">
        <v>1</v>
      </c>
      <c r="H102" s="100">
        <v>12</v>
      </c>
      <c r="I102" s="100">
        <v>14</v>
      </c>
      <c r="J102" s="100">
        <v>20</v>
      </c>
      <c r="K102" s="100">
        <v>41</v>
      </c>
      <c r="L102" s="100">
        <v>32</v>
      </c>
      <c r="M102" s="100">
        <v>41</v>
      </c>
      <c r="N102" s="100">
        <v>43</v>
      </c>
      <c r="O102" s="100">
        <v>63</v>
      </c>
      <c r="P102" s="100">
        <v>73</v>
      </c>
      <c r="Q102" s="100">
        <v>79</v>
      </c>
      <c r="R102" s="100">
        <v>96</v>
      </c>
      <c r="S102" s="100">
        <v>50</v>
      </c>
      <c r="T102" s="100">
        <v>36</v>
      </c>
      <c r="U102" s="100">
        <v>0</v>
      </c>
      <c r="V102" s="100">
        <v>604</v>
      </c>
      <c r="W102" s="128"/>
      <c r="X102" s="123">
        <v>1995</v>
      </c>
      <c r="Y102" s="100">
        <v>0</v>
      </c>
      <c r="Z102" s="100">
        <v>0</v>
      </c>
      <c r="AA102" s="100">
        <v>1</v>
      </c>
      <c r="AB102" s="100">
        <v>1</v>
      </c>
      <c r="AC102" s="100">
        <v>4</v>
      </c>
      <c r="AD102" s="100">
        <v>9</v>
      </c>
      <c r="AE102" s="100">
        <v>11</v>
      </c>
      <c r="AF102" s="100">
        <v>12</v>
      </c>
      <c r="AG102" s="100">
        <v>19</v>
      </c>
      <c r="AH102" s="100">
        <v>24</v>
      </c>
      <c r="AI102" s="100">
        <v>30</v>
      </c>
      <c r="AJ102" s="100">
        <v>21</v>
      </c>
      <c r="AK102" s="100">
        <v>23</v>
      </c>
      <c r="AL102" s="100">
        <v>34</v>
      </c>
      <c r="AM102" s="100">
        <v>39</v>
      </c>
      <c r="AN102" s="100">
        <v>33</v>
      </c>
      <c r="AO102" s="100">
        <v>34</v>
      </c>
      <c r="AP102" s="100">
        <v>32</v>
      </c>
      <c r="AQ102" s="100">
        <v>0</v>
      </c>
      <c r="AR102" s="100">
        <v>327</v>
      </c>
      <c r="AS102" s="128"/>
      <c r="AT102" s="123">
        <v>1995</v>
      </c>
      <c r="AU102" s="100">
        <v>0</v>
      </c>
      <c r="AV102" s="100">
        <v>0</v>
      </c>
      <c r="AW102" s="100">
        <v>1</v>
      </c>
      <c r="AX102" s="100">
        <v>4</v>
      </c>
      <c r="AY102" s="100">
        <v>5</v>
      </c>
      <c r="AZ102" s="100">
        <v>21</v>
      </c>
      <c r="BA102" s="100">
        <v>25</v>
      </c>
      <c r="BB102" s="100">
        <v>32</v>
      </c>
      <c r="BC102" s="100">
        <v>60</v>
      </c>
      <c r="BD102" s="100">
        <v>56</v>
      </c>
      <c r="BE102" s="100">
        <v>71</v>
      </c>
      <c r="BF102" s="100">
        <v>64</v>
      </c>
      <c r="BG102" s="100">
        <v>86</v>
      </c>
      <c r="BH102" s="100">
        <v>107</v>
      </c>
      <c r="BI102" s="100">
        <v>118</v>
      </c>
      <c r="BJ102" s="100">
        <v>129</v>
      </c>
      <c r="BK102" s="100">
        <v>84</v>
      </c>
      <c r="BL102" s="100">
        <v>68</v>
      </c>
      <c r="BM102" s="100">
        <v>0</v>
      </c>
      <c r="BN102" s="100">
        <v>931</v>
      </c>
      <c r="BP102" s="123">
        <v>1995</v>
      </c>
    </row>
    <row r="103" spans="2:68">
      <c r="B103" s="123">
        <v>1996</v>
      </c>
      <c r="C103" s="100">
        <v>0</v>
      </c>
      <c r="D103" s="100">
        <v>0</v>
      </c>
      <c r="E103" s="100">
        <v>0</v>
      </c>
      <c r="F103" s="100">
        <v>2</v>
      </c>
      <c r="G103" s="100">
        <v>2</v>
      </c>
      <c r="H103" s="100">
        <v>11</v>
      </c>
      <c r="I103" s="100">
        <v>14</v>
      </c>
      <c r="J103" s="100">
        <v>26</v>
      </c>
      <c r="K103" s="100">
        <v>19</v>
      </c>
      <c r="L103" s="100">
        <v>39</v>
      </c>
      <c r="M103" s="100">
        <v>42</v>
      </c>
      <c r="N103" s="100">
        <v>36</v>
      </c>
      <c r="O103" s="100">
        <v>58</v>
      </c>
      <c r="P103" s="100">
        <v>81</v>
      </c>
      <c r="Q103" s="100">
        <v>64</v>
      </c>
      <c r="R103" s="100">
        <v>88</v>
      </c>
      <c r="S103" s="100">
        <v>58</v>
      </c>
      <c r="T103" s="100">
        <v>46</v>
      </c>
      <c r="U103" s="100">
        <v>0</v>
      </c>
      <c r="V103" s="100">
        <v>586</v>
      </c>
      <c r="W103" s="128"/>
      <c r="X103" s="123">
        <v>1996</v>
      </c>
      <c r="Y103" s="100">
        <v>0</v>
      </c>
      <c r="Z103" s="100">
        <v>0</v>
      </c>
      <c r="AA103" s="100">
        <v>1</v>
      </c>
      <c r="AB103" s="100">
        <v>0</v>
      </c>
      <c r="AC103" s="100">
        <v>3</v>
      </c>
      <c r="AD103" s="100">
        <v>3</v>
      </c>
      <c r="AE103" s="100">
        <v>6</v>
      </c>
      <c r="AF103" s="100">
        <v>11</v>
      </c>
      <c r="AG103" s="100">
        <v>24</v>
      </c>
      <c r="AH103" s="100">
        <v>22</v>
      </c>
      <c r="AI103" s="100">
        <v>29</v>
      </c>
      <c r="AJ103" s="100">
        <v>13</v>
      </c>
      <c r="AK103" s="100">
        <v>27</v>
      </c>
      <c r="AL103" s="100">
        <v>30</v>
      </c>
      <c r="AM103" s="100">
        <v>33</v>
      </c>
      <c r="AN103" s="100">
        <v>38</v>
      </c>
      <c r="AO103" s="100">
        <v>37</v>
      </c>
      <c r="AP103" s="100">
        <v>49</v>
      </c>
      <c r="AQ103" s="100">
        <v>0</v>
      </c>
      <c r="AR103" s="100">
        <v>326</v>
      </c>
      <c r="AS103" s="128"/>
      <c r="AT103" s="123">
        <v>1996</v>
      </c>
      <c r="AU103" s="100">
        <v>0</v>
      </c>
      <c r="AV103" s="100">
        <v>0</v>
      </c>
      <c r="AW103" s="100">
        <v>1</v>
      </c>
      <c r="AX103" s="100">
        <v>2</v>
      </c>
      <c r="AY103" s="100">
        <v>5</v>
      </c>
      <c r="AZ103" s="100">
        <v>14</v>
      </c>
      <c r="BA103" s="100">
        <v>20</v>
      </c>
      <c r="BB103" s="100">
        <v>37</v>
      </c>
      <c r="BC103" s="100">
        <v>43</v>
      </c>
      <c r="BD103" s="100">
        <v>61</v>
      </c>
      <c r="BE103" s="100">
        <v>71</v>
      </c>
      <c r="BF103" s="100">
        <v>49</v>
      </c>
      <c r="BG103" s="100">
        <v>85</v>
      </c>
      <c r="BH103" s="100">
        <v>111</v>
      </c>
      <c r="BI103" s="100">
        <v>97</v>
      </c>
      <c r="BJ103" s="100">
        <v>126</v>
      </c>
      <c r="BK103" s="100">
        <v>95</v>
      </c>
      <c r="BL103" s="100">
        <v>95</v>
      </c>
      <c r="BM103" s="100">
        <v>0</v>
      </c>
      <c r="BN103" s="100">
        <v>912</v>
      </c>
      <c r="BP103" s="123">
        <v>1996</v>
      </c>
    </row>
    <row r="104" spans="2:68">
      <c r="B104" s="124">
        <v>1997</v>
      </c>
      <c r="C104" s="100">
        <v>0</v>
      </c>
      <c r="D104" s="100">
        <v>0</v>
      </c>
      <c r="E104" s="100">
        <v>0</v>
      </c>
      <c r="F104" s="100">
        <v>1</v>
      </c>
      <c r="G104" s="100">
        <v>2</v>
      </c>
      <c r="H104" s="100">
        <v>4</v>
      </c>
      <c r="I104" s="100">
        <v>11</v>
      </c>
      <c r="J104" s="100">
        <v>15</v>
      </c>
      <c r="K104" s="100">
        <v>30</v>
      </c>
      <c r="L104" s="100">
        <v>40</v>
      </c>
      <c r="M104" s="100">
        <v>42</v>
      </c>
      <c r="N104" s="100">
        <v>45</v>
      </c>
      <c r="O104" s="100">
        <v>60</v>
      </c>
      <c r="P104" s="100">
        <v>88</v>
      </c>
      <c r="Q104" s="100">
        <v>82</v>
      </c>
      <c r="R104" s="100">
        <v>73</v>
      </c>
      <c r="S104" s="100">
        <v>64</v>
      </c>
      <c r="T104" s="100">
        <v>22</v>
      </c>
      <c r="U104" s="100">
        <v>0</v>
      </c>
      <c r="V104" s="100">
        <v>579</v>
      </c>
      <c r="W104" s="128"/>
      <c r="X104" s="124">
        <v>1997</v>
      </c>
      <c r="Y104" s="100">
        <v>0</v>
      </c>
      <c r="Z104" s="100">
        <v>0</v>
      </c>
      <c r="AA104" s="100">
        <v>0</v>
      </c>
      <c r="AB104" s="100">
        <v>3</v>
      </c>
      <c r="AC104" s="100">
        <v>3</v>
      </c>
      <c r="AD104" s="100">
        <v>8</v>
      </c>
      <c r="AE104" s="100">
        <v>14</v>
      </c>
      <c r="AF104" s="100">
        <v>12</v>
      </c>
      <c r="AG104" s="100">
        <v>19</v>
      </c>
      <c r="AH104" s="100">
        <v>21</v>
      </c>
      <c r="AI104" s="100">
        <v>20</v>
      </c>
      <c r="AJ104" s="100">
        <v>22</v>
      </c>
      <c r="AK104" s="100">
        <v>26</v>
      </c>
      <c r="AL104" s="100">
        <v>40</v>
      </c>
      <c r="AM104" s="100">
        <v>42</v>
      </c>
      <c r="AN104" s="100">
        <v>32</v>
      </c>
      <c r="AO104" s="100">
        <v>39</v>
      </c>
      <c r="AP104" s="100">
        <v>28</v>
      </c>
      <c r="AQ104" s="100">
        <v>0</v>
      </c>
      <c r="AR104" s="100">
        <v>329</v>
      </c>
      <c r="AS104" s="128"/>
      <c r="AT104" s="124">
        <v>1997</v>
      </c>
      <c r="AU104" s="100">
        <v>0</v>
      </c>
      <c r="AV104" s="100">
        <v>0</v>
      </c>
      <c r="AW104" s="100">
        <v>0</v>
      </c>
      <c r="AX104" s="100">
        <v>4</v>
      </c>
      <c r="AY104" s="100">
        <v>5</v>
      </c>
      <c r="AZ104" s="100">
        <v>12</v>
      </c>
      <c r="BA104" s="100">
        <v>25</v>
      </c>
      <c r="BB104" s="100">
        <v>27</v>
      </c>
      <c r="BC104" s="100">
        <v>49</v>
      </c>
      <c r="BD104" s="100">
        <v>61</v>
      </c>
      <c r="BE104" s="100">
        <v>62</v>
      </c>
      <c r="BF104" s="100">
        <v>67</v>
      </c>
      <c r="BG104" s="100">
        <v>86</v>
      </c>
      <c r="BH104" s="100">
        <v>128</v>
      </c>
      <c r="BI104" s="100">
        <v>124</v>
      </c>
      <c r="BJ104" s="100">
        <v>105</v>
      </c>
      <c r="BK104" s="100">
        <v>103</v>
      </c>
      <c r="BL104" s="100">
        <v>50</v>
      </c>
      <c r="BM104" s="100">
        <v>0</v>
      </c>
      <c r="BN104" s="100">
        <v>908</v>
      </c>
      <c r="BP104" s="124">
        <v>1997</v>
      </c>
    </row>
    <row r="105" spans="2:68">
      <c r="B105" s="124">
        <v>1998</v>
      </c>
      <c r="C105" s="100">
        <v>0</v>
      </c>
      <c r="D105" s="100">
        <v>0</v>
      </c>
      <c r="E105" s="100">
        <v>0</v>
      </c>
      <c r="F105" s="100">
        <v>0</v>
      </c>
      <c r="G105" s="100">
        <v>1</v>
      </c>
      <c r="H105" s="100">
        <v>10</v>
      </c>
      <c r="I105" s="100">
        <v>14</v>
      </c>
      <c r="J105" s="100">
        <v>20</v>
      </c>
      <c r="K105" s="100">
        <v>22</v>
      </c>
      <c r="L105" s="100">
        <v>41</v>
      </c>
      <c r="M105" s="100">
        <v>44</v>
      </c>
      <c r="N105" s="100">
        <v>39</v>
      </c>
      <c r="O105" s="100">
        <v>72</v>
      </c>
      <c r="P105" s="100">
        <v>75</v>
      </c>
      <c r="Q105" s="100">
        <v>108</v>
      </c>
      <c r="R105" s="100">
        <v>77</v>
      </c>
      <c r="S105" s="100">
        <v>58</v>
      </c>
      <c r="T105" s="100">
        <v>42</v>
      </c>
      <c r="U105" s="100">
        <v>0</v>
      </c>
      <c r="V105" s="100">
        <v>623</v>
      </c>
      <c r="W105" s="128"/>
      <c r="X105" s="124">
        <v>1998</v>
      </c>
      <c r="Y105" s="100">
        <v>0</v>
      </c>
      <c r="Z105" s="100">
        <v>0</v>
      </c>
      <c r="AA105" s="100">
        <v>0</v>
      </c>
      <c r="AB105" s="100">
        <v>1</v>
      </c>
      <c r="AC105" s="100">
        <v>0</v>
      </c>
      <c r="AD105" s="100">
        <v>5</v>
      </c>
      <c r="AE105" s="100">
        <v>11</v>
      </c>
      <c r="AF105" s="100">
        <v>14</v>
      </c>
      <c r="AG105" s="100">
        <v>16</v>
      </c>
      <c r="AH105" s="100">
        <v>19</v>
      </c>
      <c r="AI105" s="100">
        <v>20</v>
      </c>
      <c r="AJ105" s="100">
        <v>21</v>
      </c>
      <c r="AK105" s="100">
        <v>28</v>
      </c>
      <c r="AL105" s="100">
        <v>31</v>
      </c>
      <c r="AM105" s="100">
        <v>38</v>
      </c>
      <c r="AN105" s="100">
        <v>36</v>
      </c>
      <c r="AO105" s="100">
        <v>46</v>
      </c>
      <c r="AP105" s="100">
        <v>57</v>
      </c>
      <c r="AQ105" s="100">
        <v>0</v>
      </c>
      <c r="AR105" s="100">
        <v>343</v>
      </c>
      <c r="AS105" s="128"/>
      <c r="AT105" s="124">
        <v>1998</v>
      </c>
      <c r="AU105" s="100">
        <v>0</v>
      </c>
      <c r="AV105" s="100">
        <v>0</v>
      </c>
      <c r="AW105" s="100">
        <v>0</v>
      </c>
      <c r="AX105" s="100">
        <v>1</v>
      </c>
      <c r="AY105" s="100">
        <v>1</v>
      </c>
      <c r="AZ105" s="100">
        <v>15</v>
      </c>
      <c r="BA105" s="100">
        <v>25</v>
      </c>
      <c r="BB105" s="100">
        <v>34</v>
      </c>
      <c r="BC105" s="100">
        <v>38</v>
      </c>
      <c r="BD105" s="100">
        <v>60</v>
      </c>
      <c r="BE105" s="100">
        <v>64</v>
      </c>
      <c r="BF105" s="100">
        <v>60</v>
      </c>
      <c r="BG105" s="100">
        <v>100</v>
      </c>
      <c r="BH105" s="100">
        <v>106</v>
      </c>
      <c r="BI105" s="100">
        <v>146</v>
      </c>
      <c r="BJ105" s="100">
        <v>113</v>
      </c>
      <c r="BK105" s="100">
        <v>104</v>
      </c>
      <c r="BL105" s="100">
        <v>99</v>
      </c>
      <c r="BM105" s="100">
        <v>0</v>
      </c>
      <c r="BN105" s="100">
        <v>966</v>
      </c>
      <c r="BP105" s="124">
        <v>1998</v>
      </c>
    </row>
    <row r="106" spans="2:68">
      <c r="B106" s="124">
        <v>1999</v>
      </c>
      <c r="C106" s="100">
        <v>0</v>
      </c>
      <c r="D106" s="100">
        <v>0</v>
      </c>
      <c r="E106" s="100">
        <v>0</v>
      </c>
      <c r="F106" s="100">
        <v>0</v>
      </c>
      <c r="G106" s="100">
        <v>3</v>
      </c>
      <c r="H106" s="100">
        <v>8</v>
      </c>
      <c r="I106" s="100">
        <v>9</v>
      </c>
      <c r="J106" s="100">
        <v>17</v>
      </c>
      <c r="K106" s="100">
        <v>26</v>
      </c>
      <c r="L106" s="100">
        <v>36</v>
      </c>
      <c r="M106" s="100">
        <v>47</v>
      </c>
      <c r="N106" s="100">
        <v>64</v>
      </c>
      <c r="O106" s="100">
        <v>52</v>
      </c>
      <c r="P106" s="100">
        <v>70</v>
      </c>
      <c r="Q106" s="100">
        <v>92</v>
      </c>
      <c r="R106" s="100">
        <v>83</v>
      </c>
      <c r="S106" s="100">
        <v>71</v>
      </c>
      <c r="T106" s="100">
        <v>53</v>
      </c>
      <c r="U106" s="100">
        <v>0</v>
      </c>
      <c r="V106" s="100">
        <v>631</v>
      </c>
      <c r="W106" s="128"/>
      <c r="X106" s="124">
        <v>1999</v>
      </c>
      <c r="Y106" s="100">
        <v>0</v>
      </c>
      <c r="Z106" s="100">
        <v>0</v>
      </c>
      <c r="AA106" s="100">
        <v>0</v>
      </c>
      <c r="AB106" s="100">
        <v>1</v>
      </c>
      <c r="AC106" s="100">
        <v>2</v>
      </c>
      <c r="AD106" s="100">
        <v>5</v>
      </c>
      <c r="AE106" s="100">
        <v>10</v>
      </c>
      <c r="AF106" s="100">
        <v>15</v>
      </c>
      <c r="AG106" s="100">
        <v>15</v>
      </c>
      <c r="AH106" s="100">
        <v>22</v>
      </c>
      <c r="AI106" s="100">
        <v>26</v>
      </c>
      <c r="AJ106" s="100">
        <v>21</v>
      </c>
      <c r="AK106" s="100">
        <v>31</v>
      </c>
      <c r="AL106" s="100">
        <v>36</v>
      </c>
      <c r="AM106" s="100">
        <v>51</v>
      </c>
      <c r="AN106" s="100">
        <v>37</v>
      </c>
      <c r="AO106" s="100">
        <v>30</v>
      </c>
      <c r="AP106" s="100">
        <v>57</v>
      </c>
      <c r="AQ106" s="100">
        <v>0</v>
      </c>
      <c r="AR106" s="100">
        <v>359</v>
      </c>
      <c r="AS106" s="128"/>
      <c r="AT106" s="124">
        <v>1999</v>
      </c>
      <c r="AU106" s="100">
        <v>0</v>
      </c>
      <c r="AV106" s="100">
        <v>0</v>
      </c>
      <c r="AW106" s="100">
        <v>0</v>
      </c>
      <c r="AX106" s="100">
        <v>1</v>
      </c>
      <c r="AY106" s="100">
        <v>5</v>
      </c>
      <c r="AZ106" s="100">
        <v>13</v>
      </c>
      <c r="BA106" s="100">
        <v>19</v>
      </c>
      <c r="BB106" s="100">
        <v>32</v>
      </c>
      <c r="BC106" s="100">
        <v>41</v>
      </c>
      <c r="BD106" s="100">
        <v>58</v>
      </c>
      <c r="BE106" s="100">
        <v>73</v>
      </c>
      <c r="BF106" s="100">
        <v>85</v>
      </c>
      <c r="BG106" s="100">
        <v>83</v>
      </c>
      <c r="BH106" s="100">
        <v>106</v>
      </c>
      <c r="BI106" s="100">
        <v>143</v>
      </c>
      <c r="BJ106" s="100">
        <v>120</v>
      </c>
      <c r="BK106" s="100">
        <v>101</v>
      </c>
      <c r="BL106" s="100">
        <v>110</v>
      </c>
      <c r="BM106" s="100">
        <v>0</v>
      </c>
      <c r="BN106" s="100">
        <v>990</v>
      </c>
      <c r="BP106" s="124">
        <v>1999</v>
      </c>
    </row>
    <row r="107" spans="2:68" s="92" customFormat="1">
      <c r="B107" s="125">
        <v>2000</v>
      </c>
      <c r="C107" s="100">
        <v>0</v>
      </c>
      <c r="D107" s="100">
        <v>0</v>
      </c>
      <c r="E107" s="100">
        <v>0</v>
      </c>
      <c r="F107" s="100">
        <v>2</v>
      </c>
      <c r="G107" s="100">
        <v>2</v>
      </c>
      <c r="H107" s="100">
        <v>3</v>
      </c>
      <c r="I107" s="100">
        <v>9</v>
      </c>
      <c r="J107" s="100">
        <v>16</v>
      </c>
      <c r="K107" s="100">
        <v>25</v>
      </c>
      <c r="L107" s="100">
        <v>26</v>
      </c>
      <c r="M107" s="100">
        <v>41</v>
      </c>
      <c r="N107" s="100">
        <v>50</v>
      </c>
      <c r="O107" s="100">
        <v>59</v>
      </c>
      <c r="P107" s="100">
        <v>64</v>
      </c>
      <c r="Q107" s="100">
        <v>113</v>
      </c>
      <c r="R107" s="100">
        <v>98</v>
      </c>
      <c r="S107" s="100">
        <v>71</v>
      </c>
      <c r="T107" s="100">
        <v>45</v>
      </c>
      <c r="U107" s="100">
        <v>0</v>
      </c>
      <c r="V107" s="100">
        <v>624</v>
      </c>
      <c r="W107" s="126"/>
      <c r="X107" s="125">
        <v>2000</v>
      </c>
      <c r="Y107" s="100">
        <v>0</v>
      </c>
      <c r="Z107" s="100">
        <v>0</v>
      </c>
      <c r="AA107" s="100">
        <v>0</v>
      </c>
      <c r="AB107" s="100">
        <v>0</v>
      </c>
      <c r="AC107" s="100">
        <v>5</v>
      </c>
      <c r="AD107" s="100">
        <v>4</v>
      </c>
      <c r="AE107" s="100">
        <v>9</v>
      </c>
      <c r="AF107" s="100">
        <v>21</v>
      </c>
      <c r="AG107" s="100">
        <v>18</v>
      </c>
      <c r="AH107" s="100">
        <v>25</v>
      </c>
      <c r="AI107" s="100">
        <v>20</v>
      </c>
      <c r="AJ107" s="100">
        <v>27</v>
      </c>
      <c r="AK107" s="100">
        <v>28</v>
      </c>
      <c r="AL107" s="100">
        <v>27</v>
      </c>
      <c r="AM107" s="100">
        <v>42</v>
      </c>
      <c r="AN107" s="100">
        <v>43</v>
      </c>
      <c r="AO107" s="100">
        <v>43</v>
      </c>
      <c r="AP107" s="100">
        <v>44</v>
      </c>
      <c r="AQ107" s="100">
        <v>0</v>
      </c>
      <c r="AR107" s="100">
        <v>356</v>
      </c>
      <c r="AS107" s="126"/>
      <c r="AT107" s="125">
        <v>2000</v>
      </c>
      <c r="AU107" s="100">
        <v>0</v>
      </c>
      <c r="AV107" s="100">
        <v>0</v>
      </c>
      <c r="AW107" s="100">
        <v>0</v>
      </c>
      <c r="AX107" s="100">
        <v>2</v>
      </c>
      <c r="AY107" s="100">
        <v>7</v>
      </c>
      <c r="AZ107" s="100">
        <v>7</v>
      </c>
      <c r="BA107" s="100">
        <v>18</v>
      </c>
      <c r="BB107" s="100">
        <v>37</v>
      </c>
      <c r="BC107" s="100">
        <v>43</v>
      </c>
      <c r="BD107" s="100">
        <v>51</v>
      </c>
      <c r="BE107" s="100">
        <v>61</v>
      </c>
      <c r="BF107" s="100">
        <v>77</v>
      </c>
      <c r="BG107" s="100">
        <v>87</v>
      </c>
      <c r="BH107" s="100">
        <v>91</v>
      </c>
      <c r="BI107" s="100">
        <v>155</v>
      </c>
      <c r="BJ107" s="100">
        <v>141</v>
      </c>
      <c r="BK107" s="100">
        <v>114</v>
      </c>
      <c r="BL107" s="100">
        <v>89</v>
      </c>
      <c r="BM107" s="100">
        <v>0</v>
      </c>
      <c r="BN107" s="100">
        <v>980</v>
      </c>
      <c r="BP107" s="125">
        <v>2000</v>
      </c>
    </row>
    <row r="108" spans="2:68">
      <c r="B108" s="124">
        <v>2001</v>
      </c>
      <c r="C108" s="100">
        <v>0</v>
      </c>
      <c r="D108" s="100">
        <v>0</v>
      </c>
      <c r="E108" s="100">
        <v>0</v>
      </c>
      <c r="F108" s="100">
        <v>2</v>
      </c>
      <c r="G108" s="100">
        <v>7</v>
      </c>
      <c r="H108" s="100">
        <v>7</v>
      </c>
      <c r="I108" s="100">
        <v>7</v>
      </c>
      <c r="J108" s="100">
        <v>23</v>
      </c>
      <c r="K108" s="100">
        <v>31</v>
      </c>
      <c r="L108" s="100">
        <v>34</v>
      </c>
      <c r="M108" s="100">
        <v>48</v>
      </c>
      <c r="N108" s="100">
        <v>59</v>
      </c>
      <c r="O108" s="100">
        <v>67</v>
      </c>
      <c r="P108" s="100">
        <v>72</v>
      </c>
      <c r="Q108" s="100">
        <v>108</v>
      </c>
      <c r="R108" s="100">
        <v>114</v>
      </c>
      <c r="S108" s="100">
        <v>55</v>
      </c>
      <c r="T108" s="100">
        <v>52</v>
      </c>
      <c r="U108" s="100">
        <v>0</v>
      </c>
      <c r="V108" s="100">
        <v>686</v>
      </c>
      <c r="W108" s="128"/>
      <c r="X108" s="124">
        <v>2001</v>
      </c>
      <c r="Y108" s="100">
        <v>0</v>
      </c>
      <c r="Z108" s="100">
        <v>0</v>
      </c>
      <c r="AA108" s="100">
        <v>0</v>
      </c>
      <c r="AB108" s="100">
        <v>1</v>
      </c>
      <c r="AC108" s="100">
        <v>3</v>
      </c>
      <c r="AD108" s="100">
        <v>7</v>
      </c>
      <c r="AE108" s="100">
        <v>10</v>
      </c>
      <c r="AF108" s="100">
        <v>6</v>
      </c>
      <c r="AG108" s="100">
        <v>18</v>
      </c>
      <c r="AH108" s="100">
        <v>19</v>
      </c>
      <c r="AI108" s="100">
        <v>26</v>
      </c>
      <c r="AJ108" s="100">
        <v>34</v>
      </c>
      <c r="AK108" s="100">
        <v>31</v>
      </c>
      <c r="AL108" s="100">
        <v>30</v>
      </c>
      <c r="AM108" s="100">
        <v>45</v>
      </c>
      <c r="AN108" s="100">
        <v>49</v>
      </c>
      <c r="AO108" s="100">
        <v>51</v>
      </c>
      <c r="AP108" s="100">
        <v>53</v>
      </c>
      <c r="AQ108" s="100">
        <v>0</v>
      </c>
      <c r="AR108" s="100">
        <v>383</v>
      </c>
      <c r="AS108" s="128"/>
      <c r="AT108" s="124">
        <v>2001</v>
      </c>
      <c r="AU108" s="100">
        <v>0</v>
      </c>
      <c r="AV108" s="100">
        <v>0</v>
      </c>
      <c r="AW108" s="100">
        <v>0</v>
      </c>
      <c r="AX108" s="100">
        <v>3</v>
      </c>
      <c r="AY108" s="100">
        <v>10</v>
      </c>
      <c r="AZ108" s="100">
        <v>14</v>
      </c>
      <c r="BA108" s="100">
        <v>17</v>
      </c>
      <c r="BB108" s="100">
        <v>29</v>
      </c>
      <c r="BC108" s="100">
        <v>49</v>
      </c>
      <c r="BD108" s="100">
        <v>53</v>
      </c>
      <c r="BE108" s="100">
        <v>74</v>
      </c>
      <c r="BF108" s="100">
        <v>93</v>
      </c>
      <c r="BG108" s="100">
        <v>98</v>
      </c>
      <c r="BH108" s="100">
        <v>102</v>
      </c>
      <c r="BI108" s="100">
        <v>153</v>
      </c>
      <c r="BJ108" s="100">
        <v>163</v>
      </c>
      <c r="BK108" s="100">
        <v>106</v>
      </c>
      <c r="BL108" s="100">
        <v>105</v>
      </c>
      <c r="BM108" s="100">
        <v>0</v>
      </c>
      <c r="BN108" s="100">
        <v>1069</v>
      </c>
      <c r="BP108" s="124">
        <v>2001</v>
      </c>
    </row>
    <row r="109" spans="2:68">
      <c r="B109" s="125">
        <v>2002</v>
      </c>
      <c r="C109" s="100">
        <v>0</v>
      </c>
      <c r="D109" s="100">
        <v>0</v>
      </c>
      <c r="E109" s="100">
        <v>0</v>
      </c>
      <c r="F109" s="100">
        <v>0</v>
      </c>
      <c r="G109" s="100">
        <v>4</v>
      </c>
      <c r="H109" s="100">
        <v>5</v>
      </c>
      <c r="I109" s="100">
        <v>10</v>
      </c>
      <c r="J109" s="100">
        <v>14</v>
      </c>
      <c r="K109" s="100">
        <v>31</v>
      </c>
      <c r="L109" s="100">
        <v>37</v>
      </c>
      <c r="M109" s="100">
        <v>46</v>
      </c>
      <c r="N109" s="100">
        <v>59</v>
      </c>
      <c r="O109" s="100">
        <v>66</v>
      </c>
      <c r="P109" s="100">
        <v>85</v>
      </c>
      <c r="Q109" s="100">
        <v>104</v>
      </c>
      <c r="R109" s="100">
        <v>98</v>
      </c>
      <c r="S109" s="100">
        <v>83</v>
      </c>
      <c r="T109" s="100">
        <v>73</v>
      </c>
      <c r="U109" s="100">
        <v>1</v>
      </c>
      <c r="V109" s="100">
        <v>716</v>
      </c>
      <c r="W109" s="128"/>
      <c r="X109" s="125">
        <v>2002</v>
      </c>
      <c r="Y109" s="100">
        <v>0</v>
      </c>
      <c r="Z109" s="100">
        <v>0</v>
      </c>
      <c r="AA109" s="100">
        <v>0</v>
      </c>
      <c r="AB109" s="100">
        <v>0</v>
      </c>
      <c r="AC109" s="100">
        <v>2</v>
      </c>
      <c r="AD109" s="100">
        <v>3</v>
      </c>
      <c r="AE109" s="100">
        <v>7</v>
      </c>
      <c r="AF109" s="100">
        <v>9</v>
      </c>
      <c r="AG109" s="100">
        <v>20</v>
      </c>
      <c r="AH109" s="100">
        <v>17</v>
      </c>
      <c r="AI109" s="100">
        <v>25</v>
      </c>
      <c r="AJ109" s="100">
        <v>21</v>
      </c>
      <c r="AK109" s="100">
        <v>21</v>
      </c>
      <c r="AL109" s="100">
        <v>22</v>
      </c>
      <c r="AM109" s="100">
        <v>40</v>
      </c>
      <c r="AN109" s="100">
        <v>46</v>
      </c>
      <c r="AO109" s="100">
        <v>53</v>
      </c>
      <c r="AP109" s="100">
        <v>52</v>
      </c>
      <c r="AQ109" s="100">
        <v>1</v>
      </c>
      <c r="AR109" s="100">
        <v>339</v>
      </c>
      <c r="AS109" s="128"/>
      <c r="AT109" s="125">
        <v>2002</v>
      </c>
      <c r="AU109" s="100">
        <v>0</v>
      </c>
      <c r="AV109" s="100">
        <v>0</v>
      </c>
      <c r="AW109" s="100">
        <v>0</v>
      </c>
      <c r="AX109" s="100">
        <v>0</v>
      </c>
      <c r="AY109" s="100">
        <v>6</v>
      </c>
      <c r="AZ109" s="100">
        <v>8</v>
      </c>
      <c r="BA109" s="100">
        <v>17</v>
      </c>
      <c r="BB109" s="100">
        <v>23</v>
      </c>
      <c r="BC109" s="100">
        <v>51</v>
      </c>
      <c r="BD109" s="100">
        <v>54</v>
      </c>
      <c r="BE109" s="100">
        <v>71</v>
      </c>
      <c r="BF109" s="100">
        <v>80</v>
      </c>
      <c r="BG109" s="100">
        <v>87</v>
      </c>
      <c r="BH109" s="100">
        <v>107</v>
      </c>
      <c r="BI109" s="100">
        <v>144</v>
      </c>
      <c r="BJ109" s="100">
        <v>144</v>
      </c>
      <c r="BK109" s="100">
        <v>136</v>
      </c>
      <c r="BL109" s="100">
        <v>125</v>
      </c>
      <c r="BM109" s="100">
        <v>2</v>
      </c>
      <c r="BN109" s="100">
        <v>1055</v>
      </c>
      <c r="BP109" s="125">
        <v>2002</v>
      </c>
    </row>
    <row r="110" spans="2:68">
      <c r="B110" s="124">
        <v>2003</v>
      </c>
      <c r="C110" s="100">
        <v>0</v>
      </c>
      <c r="D110" s="100">
        <v>0</v>
      </c>
      <c r="E110" s="100">
        <v>0</v>
      </c>
      <c r="F110" s="100">
        <v>2</v>
      </c>
      <c r="G110" s="100">
        <v>3</v>
      </c>
      <c r="H110" s="100">
        <v>5</v>
      </c>
      <c r="I110" s="100">
        <v>6</v>
      </c>
      <c r="J110" s="100">
        <v>20</v>
      </c>
      <c r="K110" s="100">
        <v>32</v>
      </c>
      <c r="L110" s="100">
        <v>43</v>
      </c>
      <c r="M110" s="100">
        <v>48</v>
      </c>
      <c r="N110" s="100">
        <v>67</v>
      </c>
      <c r="O110" s="100">
        <v>77</v>
      </c>
      <c r="P110" s="100">
        <v>88</v>
      </c>
      <c r="Q110" s="100">
        <v>91</v>
      </c>
      <c r="R110" s="100">
        <v>106</v>
      </c>
      <c r="S110" s="100">
        <v>100</v>
      </c>
      <c r="T110" s="100">
        <v>71</v>
      </c>
      <c r="U110" s="100">
        <v>0</v>
      </c>
      <c r="V110" s="100">
        <v>759</v>
      </c>
      <c r="W110" s="128"/>
      <c r="X110" s="124">
        <v>2003</v>
      </c>
      <c r="Y110" s="100">
        <v>0</v>
      </c>
      <c r="Z110" s="100">
        <v>0</v>
      </c>
      <c r="AA110" s="100">
        <v>0</v>
      </c>
      <c r="AB110" s="100">
        <v>0</v>
      </c>
      <c r="AC110" s="100">
        <v>1</v>
      </c>
      <c r="AD110" s="100">
        <v>4</v>
      </c>
      <c r="AE110" s="100">
        <v>5</v>
      </c>
      <c r="AF110" s="100">
        <v>9</v>
      </c>
      <c r="AG110" s="100">
        <v>15</v>
      </c>
      <c r="AH110" s="100">
        <v>29</v>
      </c>
      <c r="AI110" s="100">
        <v>23</v>
      </c>
      <c r="AJ110" s="100">
        <v>18</v>
      </c>
      <c r="AK110" s="100">
        <v>36</v>
      </c>
      <c r="AL110" s="100">
        <v>42</v>
      </c>
      <c r="AM110" s="100">
        <v>36</v>
      </c>
      <c r="AN110" s="100">
        <v>46</v>
      </c>
      <c r="AO110" s="100">
        <v>55</v>
      </c>
      <c r="AP110" s="100">
        <v>54</v>
      </c>
      <c r="AQ110" s="100">
        <v>0</v>
      </c>
      <c r="AR110" s="100">
        <v>373</v>
      </c>
      <c r="AS110" s="128"/>
      <c r="AT110" s="124">
        <v>2003</v>
      </c>
      <c r="AU110" s="100">
        <v>0</v>
      </c>
      <c r="AV110" s="100">
        <v>0</v>
      </c>
      <c r="AW110" s="100">
        <v>0</v>
      </c>
      <c r="AX110" s="100">
        <v>2</v>
      </c>
      <c r="AY110" s="100">
        <v>4</v>
      </c>
      <c r="AZ110" s="100">
        <v>9</v>
      </c>
      <c r="BA110" s="100">
        <v>11</v>
      </c>
      <c r="BB110" s="100">
        <v>29</v>
      </c>
      <c r="BC110" s="100">
        <v>47</v>
      </c>
      <c r="BD110" s="100">
        <v>72</v>
      </c>
      <c r="BE110" s="100">
        <v>71</v>
      </c>
      <c r="BF110" s="100">
        <v>85</v>
      </c>
      <c r="BG110" s="100">
        <v>113</v>
      </c>
      <c r="BH110" s="100">
        <v>130</v>
      </c>
      <c r="BI110" s="100">
        <v>127</v>
      </c>
      <c r="BJ110" s="100">
        <v>152</v>
      </c>
      <c r="BK110" s="100">
        <v>155</v>
      </c>
      <c r="BL110" s="100">
        <v>125</v>
      </c>
      <c r="BM110" s="100">
        <v>0</v>
      </c>
      <c r="BN110" s="100">
        <v>1132</v>
      </c>
      <c r="BP110" s="124">
        <v>2003</v>
      </c>
    </row>
    <row r="111" spans="2:68">
      <c r="B111" s="125">
        <v>2004</v>
      </c>
      <c r="C111" s="100">
        <v>0</v>
      </c>
      <c r="D111" s="100">
        <v>0</v>
      </c>
      <c r="E111" s="100">
        <v>0</v>
      </c>
      <c r="F111" s="100">
        <v>0</v>
      </c>
      <c r="G111" s="100">
        <v>6</v>
      </c>
      <c r="H111" s="100">
        <v>4</v>
      </c>
      <c r="I111" s="100">
        <v>12</v>
      </c>
      <c r="J111" s="100">
        <v>15</v>
      </c>
      <c r="K111" s="100">
        <v>27</v>
      </c>
      <c r="L111" s="100">
        <v>45</v>
      </c>
      <c r="M111" s="100">
        <v>78</v>
      </c>
      <c r="N111" s="100">
        <v>75</v>
      </c>
      <c r="O111" s="100">
        <v>68</v>
      </c>
      <c r="P111" s="100">
        <v>90</v>
      </c>
      <c r="Q111" s="100">
        <v>86</v>
      </c>
      <c r="R111" s="100">
        <v>128</v>
      </c>
      <c r="S111" s="100">
        <v>106</v>
      </c>
      <c r="T111" s="100">
        <v>81</v>
      </c>
      <c r="U111" s="100">
        <v>0</v>
      </c>
      <c r="V111" s="100">
        <v>821</v>
      </c>
      <c r="W111" s="128"/>
      <c r="X111" s="125">
        <v>2004</v>
      </c>
      <c r="Y111" s="100">
        <v>0</v>
      </c>
      <c r="Z111" s="100">
        <v>0</v>
      </c>
      <c r="AA111" s="100">
        <v>1</v>
      </c>
      <c r="AB111" s="100">
        <v>0</v>
      </c>
      <c r="AC111" s="100">
        <v>2</v>
      </c>
      <c r="AD111" s="100">
        <v>3</v>
      </c>
      <c r="AE111" s="100">
        <v>9</v>
      </c>
      <c r="AF111" s="100">
        <v>10</v>
      </c>
      <c r="AG111" s="100">
        <v>16</v>
      </c>
      <c r="AH111" s="100">
        <v>25</v>
      </c>
      <c r="AI111" s="100">
        <v>19</v>
      </c>
      <c r="AJ111" s="100">
        <v>31</v>
      </c>
      <c r="AK111" s="100">
        <v>35</v>
      </c>
      <c r="AL111" s="100">
        <v>33</v>
      </c>
      <c r="AM111" s="100">
        <v>35</v>
      </c>
      <c r="AN111" s="100">
        <v>53</v>
      </c>
      <c r="AO111" s="100">
        <v>53</v>
      </c>
      <c r="AP111" s="100">
        <v>63</v>
      </c>
      <c r="AQ111" s="100">
        <v>0</v>
      </c>
      <c r="AR111" s="100">
        <v>388</v>
      </c>
      <c r="AS111" s="128"/>
      <c r="AT111" s="125">
        <v>2004</v>
      </c>
      <c r="AU111" s="100">
        <v>0</v>
      </c>
      <c r="AV111" s="100">
        <v>0</v>
      </c>
      <c r="AW111" s="100">
        <v>1</v>
      </c>
      <c r="AX111" s="100">
        <v>0</v>
      </c>
      <c r="AY111" s="100">
        <v>8</v>
      </c>
      <c r="AZ111" s="100">
        <v>7</v>
      </c>
      <c r="BA111" s="100">
        <v>21</v>
      </c>
      <c r="BB111" s="100">
        <v>25</v>
      </c>
      <c r="BC111" s="100">
        <v>43</v>
      </c>
      <c r="BD111" s="100">
        <v>70</v>
      </c>
      <c r="BE111" s="100">
        <v>97</v>
      </c>
      <c r="BF111" s="100">
        <v>106</v>
      </c>
      <c r="BG111" s="100">
        <v>103</v>
      </c>
      <c r="BH111" s="100">
        <v>123</v>
      </c>
      <c r="BI111" s="100">
        <v>121</v>
      </c>
      <c r="BJ111" s="100">
        <v>181</v>
      </c>
      <c r="BK111" s="100">
        <v>159</v>
      </c>
      <c r="BL111" s="100">
        <v>144</v>
      </c>
      <c r="BM111" s="100">
        <v>0</v>
      </c>
      <c r="BN111" s="100">
        <v>1209</v>
      </c>
      <c r="BP111" s="125">
        <v>2004</v>
      </c>
    </row>
    <row r="112" spans="2:68">
      <c r="B112" s="124">
        <v>2005</v>
      </c>
      <c r="C112" s="100">
        <v>0</v>
      </c>
      <c r="D112" s="100">
        <v>0</v>
      </c>
      <c r="E112" s="100">
        <v>0</v>
      </c>
      <c r="F112" s="100">
        <v>0</v>
      </c>
      <c r="G112" s="100">
        <v>0</v>
      </c>
      <c r="H112" s="100">
        <v>11</v>
      </c>
      <c r="I112" s="100">
        <v>18</v>
      </c>
      <c r="J112" s="100">
        <v>13</v>
      </c>
      <c r="K112" s="100">
        <v>32</v>
      </c>
      <c r="L112" s="100">
        <v>31</v>
      </c>
      <c r="M112" s="100">
        <v>55</v>
      </c>
      <c r="N112" s="100">
        <v>93</v>
      </c>
      <c r="O112" s="100">
        <v>80</v>
      </c>
      <c r="P112" s="100">
        <v>93</v>
      </c>
      <c r="Q112" s="100">
        <v>103</v>
      </c>
      <c r="R112" s="100">
        <v>119</v>
      </c>
      <c r="S112" s="100">
        <v>122</v>
      </c>
      <c r="T112" s="100">
        <v>92</v>
      </c>
      <c r="U112" s="100">
        <v>0</v>
      </c>
      <c r="V112" s="100">
        <v>862</v>
      </c>
      <c r="W112" s="128"/>
      <c r="X112" s="124">
        <v>2005</v>
      </c>
      <c r="Y112" s="100">
        <v>0</v>
      </c>
      <c r="Z112" s="100">
        <v>0</v>
      </c>
      <c r="AA112" s="100">
        <v>0</v>
      </c>
      <c r="AB112" s="100">
        <v>0</v>
      </c>
      <c r="AC112" s="100">
        <v>2</v>
      </c>
      <c r="AD112" s="100">
        <v>3</v>
      </c>
      <c r="AE112" s="100">
        <v>5</v>
      </c>
      <c r="AF112" s="100">
        <v>9</v>
      </c>
      <c r="AG112" s="100">
        <v>20</v>
      </c>
      <c r="AH112" s="100">
        <v>20</v>
      </c>
      <c r="AI112" s="100">
        <v>33</v>
      </c>
      <c r="AJ112" s="100">
        <v>36</v>
      </c>
      <c r="AK112" s="100">
        <v>27</v>
      </c>
      <c r="AL112" s="100">
        <v>35</v>
      </c>
      <c r="AM112" s="100">
        <v>43</v>
      </c>
      <c r="AN112" s="100">
        <v>47</v>
      </c>
      <c r="AO112" s="100">
        <v>59</v>
      </c>
      <c r="AP112" s="100">
        <v>71</v>
      </c>
      <c r="AQ112" s="100">
        <v>1</v>
      </c>
      <c r="AR112" s="100">
        <v>411</v>
      </c>
      <c r="AS112" s="128"/>
      <c r="AT112" s="124">
        <v>2005</v>
      </c>
      <c r="AU112" s="100">
        <v>0</v>
      </c>
      <c r="AV112" s="100">
        <v>0</v>
      </c>
      <c r="AW112" s="100">
        <v>0</v>
      </c>
      <c r="AX112" s="100">
        <v>0</v>
      </c>
      <c r="AY112" s="100">
        <v>2</v>
      </c>
      <c r="AZ112" s="100">
        <v>14</v>
      </c>
      <c r="BA112" s="100">
        <v>23</v>
      </c>
      <c r="BB112" s="100">
        <v>22</v>
      </c>
      <c r="BC112" s="100">
        <v>52</v>
      </c>
      <c r="BD112" s="100">
        <v>51</v>
      </c>
      <c r="BE112" s="100">
        <v>88</v>
      </c>
      <c r="BF112" s="100">
        <v>129</v>
      </c>
      <c r="BG112" s="100">
        <v>107</v>
      </c>
      <c r="BH112" s="100">
        <v>128</v>
      </c>
      <c r="BI112" s="100">
        <v>146</v>
      </c>
      <c r="BJ112" s="100">
        <v>166</v>
      </c>
      <c r="BK112" s="100">
        <v>181</v>
      </c>
      <c r="BL112" s="100">
        <v>163</v>
      </c>
      <c r="BM112" s="100">
        <v>1</v>
      </c>
      <c r="BN112" s="100">
        <v>1273</v>
      </c>
      <c r="BP112" s="124">
        <v>2005</v>
      </c>
    </row>
    <row r="113" spans="2:68">
      <c r="B113" s="124">
        <v>2006</v>
      </c>
      <c r="C113" s="100">
        <v>0</v>
      </c>
      <c r="D113" s="100">
        <v>1</v>
      </c>
      <c r="E113" s="100">
        <v>0</v>
      </c>
      <c r="F113" s="100">
        <v>2</v>
      </c>
      <c r="G113" s="100">
        <v>2</v>
      </c>
      <c r="H113" s="100">
        <v>7</v>
      </c>
      <c r="I113" s="100">
        <v>8</v>
      </c>
      <c r="J113" s="100">
        <v>16</v>
      </c>
      <c r="K113" s="100">
        <v>28</v>
      </c>
      <c r="L113" s="100">
        <v>35</v>
      </c>
      <c r="M113" s="100">
        <v>35</v>
      </c>
      <c r="N113" s="100">
        <v>57</v>
      </c>
      <c r="O113" s="100">
        <v>70</v>
      </c>
      <c r="P113" s="100">
        <v>83</v>
      </c>
      <c r="Q113" s="100">
        <v>108</v>
      </c>
      <c r="R113" s="100">
        <v>131</v>
      </c>
      <c r="S113" s="100">
        <v>112</v>
      </c>
      <c r="T113" s="100">
        <v>91</v>
      </c>
      <c r="U113" s="100">
        <v>0</v>
      </c>
      <c r="V113" s="100">
        <v>786</v>
      </c>
      <c r="X113" s="124">
        <v>2006</v>
      </c>
      <c r="Y113" s="100">
        <v>0</v>
      </c>
      <c r="Z113" s="100">
        <v>0</v>
      </c>
      <c r="AA113" s="100">
        <v>0</v>
      </c>
      <c r="AB113" s="100">
        <v>0</v>
      </c>
      <c r="AC113" s="100">
        <v>2</v>
      </c>
      <c r="AD113" s="100">
        <v>5</v>
      </c>
      <c r="AE113" s="100">
        <v>9</v>
      </c>
      <c r="AF113" s="100">
        <v>7</v>
      </c>
      <c r="AG113" s="100">
        <v>9</v>
      </c>
      <c r="AH113" s="100">
        <v>28</v>
      </c>
      <c r="AI113" s="100">
        <v>41</v>
      </c>
      <c r="AJ113" s="100">
        <v>44</v>
      </c>
      <c r="AK113" s="100">
        <v>32</v>
      </c>
      <c r="AL113" s="100">
        <v>42</v>
      </c>
      <c r="AM113" s="100">
        <v>46</v>
      </c>
      <c r="AN113" s="100">
        <v>62</v>
      </c>
      <c r="AO113" s="100">
        <v>52</v>
      </c>
      <c r="AP113" s="100">
        <v>73</v>
      </c>
      <c r="AQ113" s="100">
        <v>0</v>
      </c>
      <c r="AR113" s="100">
        <v>452</v>
      </c>
      <c r="AT113" s="124">
        <v>2006</v>
      </c>
      <c r="AU113" s="100">
        <v>0</v>
      </c>
      <c r="AV113" s="100">
        <v>1</v>
      </c>
      <c r="AW113" s="100">
        <v>0</v>
      </c>
      <c r="AX113" s="100">
        <v>2</v>
      </c>
      <c r="AY113" s="100">
        <v>4</v>
      </c>
      <c r="AZ113" s="100">
        <v>12</v>
      </c>
      <c r="BA113" s="100">
        <v>17</v>
      </c>
      <c r="BB113" s="100">
        <v>23</v>
      </c>
      <c r="BC113" s="100">
        <v>37</v>
      </c>
      <c r="BD113" s="100">
        <v>63</v>
      </c>
      <c r="BE113" s="100">
        <v>76</v>
      </c>
      <c r="BF113" s="100">
        <v>101</v>
      </c>
      <c r="BG113" s="100">
        <v>102</v>
      </c>
      <c r="BH113" s="100">
        <v>125</v>
      </c>
      <c r="BI113" s="100">
        <v>154</v>
      </c>
      <c r="BJ113" s="100">
        <v>193</v>
      </c>
      <c r="BK113" s="100">
        <v>164</v>
      </c>
      <c r="BL113" s="100">
        <v>164</v>
      </c>
      <c r="BM113" s="100">
        <v>0</v>
      </c>
      <c r="BN113" s="100">
        <v>1238</v>
      </c>
      <c r="BP113" s="124">
        <v>2006</v>
      </c>
    </row>
    <row r="114" spans="2:68">
      <c r="B114" s="124">
        <v>2007</v>
      </c>
      <c r="C114" s="100">
        <v>0</v>
      </c>
      <c r="D114" s="100">
        <v>0</v>
      </c>
      <c r="E114" s="100">
        <v>0</v>
      </c>
      <c r="F114" s="100">
        <v>0</v>
      </c>
      <c r="G114" s="100">
        <v>3</v>
      </c>
      <c r="H114" s="100">
        <v>6</v>
      </c>
      <c r="I114" s="100">
        <v>5</v>
      </c>
      <c r="J114" s="100">
        <v>19</v>
      </c>
      <c r="K114" s="100">
        <v>20</v>
      </c>
      <c r="L114" s="100">
        <v>49</v>
      </c>
      <c r="M114" s="100">
        <v>45</v>
      </c>
      <c r="N114" s="100">
        <v>84</v>
      </c>
      <c r="O114" s="100">
        <v>93</v>
      </c>
      <c r="P114" s="100">
        <v>74</v>
      </c>
      <c r="Q114" s="100">
        <v>101</v>
      </c>
      <c r="R114" s="100">
        <v>140</v>
      </c>
      <c r="S114" s="100">
        <v>117</v>
      </c>
      <c r="T114" s="100">
        <v>109</v>
      </c>
      <c r="U114" s="100">
        <v>0</v>
      </c>
      <c r="V114" s="100">
        <v>865</v>
      </c>
      <c r="X114" s="124">
        <v>2007</v>
      </c>
      <c r="Y114" s="100">
        <v>0</v>
      </c>
      <c r="Z114" s="100">
        <v>0</v>
      </c>
      <c r="AA114" s="100">
        <v>0</v>
      </c>
      <c r="AB114" s="100">
        <v>1</v>
      </c>
      <c r="AC114" s="100">
        <v>3</v>
      </c>
      <c r="AD114" s="100">
        <v>13</v>
      </c>
      <c r="AE114" s="100">
        <v>8</v>
      </c>
      <c r="AF114" s="100">
        <v>10</v>
      </c>
      <c r="AG114" s="100">
        <v>16</v>
      </c>
      <c r="AH114" s="100">
        <v>24</v>
      </c>
      <c r="AI114" s="100">
        <v>25</v>
      </c>
      <c r="AJ114" s="100">
        <v>22</v>
      </c>
      <c r="AK114" s="100">
        <v>37</v>
      </c>
      <c r="AL114" s="100">
        <v>34</v>
      </c>
      <c r="AM114" s="100">
        <v>41</v>
      </c>
      <c r="AN114" s="100">
        <v>50</v>
      </c>
      <c r="AO114" s="100">
        <v>48</v>
      </c>
      <c r="AP114" s="100">
        <v>83</v>
      </c>
      <c r="AQ114" s="100">
        <v>0</v>
      </c>
      <c r="AR114" s="100">
        <v>415</v>
      </c>
      <c r="AT114" s="124">
        <v>2007</v>
      </c>
      <c r="AU114" s="100">
        <v>0</v>
      </c>
      <c r="AV114" s="100">
        <v>0</v>
      </c>
      <c r="AW114" s="100">
        <v>0</v>
      </c>
      <c r="AX114" s="100">
        <v>1</v>
      </c>
      <c r="AY114" s="100">
        <v>6</v>
      </c>
      <c r="AZ114" s="100">
        <v>19</v>
      </c>
      <c r="BA114" s="100">
        <v>13</v>
      </c>
      <c r="BB114" s="100">
        <v>29</v>
      </c>
      <c r="BC114" s="100">
        <v>36</v>
      </c>
      <c r="BD114" s="100">
        <v>73</v>
      </c>
      <c r="BE114" s="100">
        <v>70</v>
      </c>
      <c r="BF114" s="100">
        <v>106</v>
      </c>
      <c r="BG114" s="100">
        <v>130</v>
      </c>
      <c r="BH114" s="100">
        <v>108</v>
      </c>
      <c r="BI114" s="100">
        <v>142</v>
      </c>
      <c r="BJ114" s="100">
        <v>190</v>
      </c>
      <c r="BK114" s="100">
        <v>165</v>
      </c>
      <c r="BL114" s="100">
        <v>192</v>
      </c>
      <c r="BM114" s="100">
        <v>0</v>
      </c>
      <c r="BN114" s="100">
        <v>1280</v>
      </c>
      <c r="BP114" s="124">
        <v>2007</v>
      </c>
    </row>
    <row r="115" spans="2:68">
      <c r="B115" s="124">
        <v>2008</v>
      </c>
      <c r="C115" s="100">
        <v>0</v>
      </c>
      <c r="D115" s="100">
        <v>0</v>
      </c>
      <c r="E115" s="100">
        <v>0</v>
      </c>
      <c r="F115" s="100">
        <v>1</v>
      </c>
      <c r="G115" s="100">
        <v>4</v>
      </c>
      <c r="H115" s="100">
        <v>6</v>
      </c>
      <c r="I115" s="100">
        <v>12</v>
      </c>
      <c r="J115" s="100">
        <v>20</v>
      </c>
      <c r="K115" s="100">
        <v>26</v>
      </c>
      <c r="L115" s="100">
        <v>32</v>
      </c>
      <c r="M115" s="100">
        <v>47</v>
      </c>
      <c r="N115" s="100">
        <v>93</v>
      </c>
      <c r="O115" s="100">
        <v>91</v>
      </c>
      <c r="P115" s="100">
        <v>118</v>
      </c>
      <c r="Q115" s="100">
        <v>114</v>
      </c>
      <c r="R115" s="100">
        <v>146</v>
      </c>
      <c r="S115" s="100">
        <v>141</v>
      </c>
      <c r="T115" s="100">
        <v>113</v>
      </c>
      <c r="U115" s="100">
        <v>0</v>
      </c>
      <c r="V115" s="100">
        <v>964</v>
      </c>
      <c r="X115" s="124">
        <v>2008</v>
      </c>
      <c r="Y115" s="100">
        <v>0</v>
      </c>
      <c r="Z115" s="100">
        <v>0</v>
      </c>
      <c r="AA115" s="100">
        <v>0</v>
      </c>
      <c r="AB115" s="100">
        <v>0</v>
      </c>
      <c r="AC115" s="100">
        <v>2</v>
      </c>
      <c r="AD115" s="100">
        <v>6</v>
      </c>
      <c r="AE115" s="100">
        <v>5</v>
      </c>
      <c r="AF115" s="100">
        <v>15</v>
      </c>
      <c r="AG115" s="100">
        <v>21</v>
      </c>
      <c r="AH115" s="100">
        <v>28</v>
      </c>
      <c r="AI115" s="100">
        <v>27</v>
      </c>
      <c r="AJ115" s="100">
        <v>29</v>
      </c>
      <c r="AK115" s="100">
        <v>42</v>
      </c>
      <c r="AL115" s="100">
        <v>47</v>
      </c>
      <c r="AM115" s="100">
        <v>39</v>
      </c>
      <c r="AN115" s="100">
        <v>52</v>
      </c>
      <c r="AO115" s="100">
        <v>58</v>
      </c>
      <c r="AP115" s="100">
        <v>101</v>
      </c>
      <c r="AQ115" s="100">
        <v>0</v>
      </c>
      <c r="AR115" s="100">
        <v>472</v>
      </c>
      <c r="AT115" s="124">
        <v>2008</v>
      </c>
      <c r="AU115" s="100">
        <v>0</v>
      </c>
      <c r="AV115" s="100">
        <v>0</v>
      </c>
      <c r="AW115" s="100">
        <v>0</v>
      </c>
      <c r="AX115" s="100">
        <v>1</v>
      </c>
      <c r="AY115" s="100">
        <v>6</v>
      </c>
      <c r="AZ115" s="100">
        <v>12</v>
      </c>
      <c r="BA115" s="100">
        <v>17</v>
      </c>
      <c r="BB115" s="100">
        <v>35</v>
      </c>
      <c r="BC115" s="100">
        <v>47</v>
      </c>
      <c r="BD115" s="100">
        <v>60</v>
      </c>
      <c r="BE115" s="100">
        <v>74</v>
      </c>
      <c r="BF115" s="100">
        <v>122</v>
      </c>
      <c r="BG115" s="100">
        <v>133</v>
      </c>
      <c r="BH115" s="100">
        <v>165</v>
      </c>
      <c r="BI115" s="100">
        <v>153</v>
      </c>
      <c r="BJ115" s="100">
        <v>198</v>
      </c>
      <c r="BK115" s="100">
        <v>199</v>
      </c>
      <c r="BL115" s="100">
        <v>214</v>
      </c>
      <c r="BM115" s="100">
        <v>0</v>
      </c>
      <c r="BN115" s="100">
        <v>1436</v>
      </c>
      <c r="BP115" s="124">
        <v>2008</v>
      </c>
    </row>
    <row r="116" spans="2:68">
      <c r="B116" s="124">
        <v>2009</v>
      </c>
      <c r="C116" s="100">
        <v>0</v>
      </c>
      <c r="D116" s="100">
        <v>0</v>
      </c>
      <c r="E116" s="100">
        <v>0</v>
      </c>
      <c r="F116" s="100">
        <v>0</v>
      </c>
      <c r="G116" s="100">
        <v>1</v>
      </c>
      <c r="H116" s="100">
        <v>3</v>
      </c>
      <c r="I116" s="100">
        <v>15</v>
      </c>
      <c r="J116" s="100">
        <v>14</v>
      </c>
      <c r="K116" s="100">
        <v>26</v>
      </c>
      <c r="L116" s="100">
        <v>31</v>
      </c>
      <c r="M116" s="100">
        <v>55</v>
      </c>
      <c r="N116" s="100">
        <v>66</v>
      </c>
      <c r="O116" s="100">
        <v>95</v>
      </c>
      <c r="P116" s="100">
        <v>109</v>
      </c>
      <c r="Q116" s="100">
        <v>132</v>
      </c>
      <c r="R116" s="100">
        <v>125</v>
      </c>
      <c r="S116" s="100">
        <v>153</v>
      </c>
      <c r="T116" s="100">
        <v>108</v>
      </c>
      <c r="U116" s="100">
        <v>0</v>
      </c>
      <c r="V116" s="100">
        <v>933</v>
      </c>
      <c r="X116" s="124">
        <v>2009</v>
      </c>
      <c r="Y116" s="100">
        <v>0</v>
      </c>
      <c r="Z116" s="100">
        <v>0</v>
      </c>
      <c r="AA116" s="100">
        <v>0</v>
      </c>
      <c r="AB116" s="100">
        <v>0</v>
      </c>
      <c r="AC116" s="100">
        <v>4</v>
      </c>
      <c r="AD116" s="100">
        <v>7</v>
      </c>
      <c r="AE116" s="100">
        <v>5</v>
      </c>
      <c r="AF116" s="100">
        <v>17</v>
      </c>
      <c r="AG116" s="100">
        <v>19</v>
      </c>
      <c r="AH116" s="100">
        <v>23</v>
      </c>
      <c r="AI116" s="100">
        <v>32</v>
      </c>
      <c r="AJ116" s="100">
        <v>34</v>
      </c>
      <c r="AK116" s="100">
        <v>37</v>
      </c>
      <c r="AL116" s="100">
        <v>50</v>
      </c>
      <c r="AM116" s="100">
        <v>41</v>
      </c>
      <c r="AN116" s="100">
        <v>45</v>
      </c>
      <c r="AO116" s="100">
        <v>49</v>
      </c>
      <c r="AP116" s="100">
        <v>89</v>
      </c>
      <c r="AQ116" s="100">
        <v>0</v>
      </c>
      <c r="AR116" s="100">
        <v>452</v>
      </c>
      <c r="AT116" s="124">
        <v>2009</v>
      </c>
      <c r="AU116" s="100">
        <v>0</v>
      </c>
      <c r="AV116" s="100">
        <v>0</v>
      </c>
      <c r="AW116" s="100">
        <v>0</v>
      </c>
      <c r="AX116" s="100">
        <v>0</v>
      </c>
      <c r="AY116" s="100">
        <v>5</v>
      </c>
      <c r="AZ116" s="100">
        <v>10</v>
      </c>
      <c r="BA116" s="100">
        <v>20</v>
      </c>
      <c r="BB116" s="100">
        <v>31</v>
      </c>
      <c r="BC116" s="100">
        <v>45</v>
      </c>
      <c r="BD116" s="100">
        <v>54</v>
      </c>
      <c r="BE116" s="100">
        <v>87</v>
      </c>
      <c r="BF116" s="100">
        <v>100</v>
      </c>
      <c r="BG116" s="100">
        <v>132</v>
      </c>
      <c r="BH116" s="100">
        <v>159</v>
      </c>
      <c r="BI116" s="100">
        <v>173</v>
      </c>
      <c r="BJ116" s="100">
        <v>170</v>
      </c>
      <c r="BK116" s="100">
        <v>202</v>
      </c>
      <c r="BL116" s="100">
        <v>197</v>
      </c>
      <c r="BM116" s="100">
        <v>0</v>
      </c>
      <c r="BN116" s="100">
        <v>1385</v>
      </c>
      <c r="BP116" s="124">
        <v>2009</v>
      </c>
    </row>
    <row r="117" spans="2:68">
      <c r="B117" s="124">
        <v>2010</v>
      </c>
      <c r="C117" s="100">
        <v>1</v>
      </c>
      <c r="D117" s="100">
        <v>1</v>
      </c>
      <c r="E117" s="100">
        <v>0</v>
      </c>
      <c r="F117" s="100">
        <v>1</v>
      </c>
      <c r="G117" s="100">
        <v>0</v>
      </c>
      <c r="H117" s="100">
        <v>6</v>
      </c>
      <c r="I117" s="100">
        <v>11</v>
      </c>
      <c r="J117" s="100">
        <v>21</v>
      </c>
      <c r="K117" s="100">
        <v>17</v>
      </c>
      <c r="L117" s="100">
        <v>37</v>
      </c>
      <c r="M117" s="100">
        <v>49</v>
      </c>
      <c r="N117" s="100">
        <v>79</v>
      </c>
      <c r="O117" s="100">
        <v>109</v>
      </c>
      <c r="P117" s="100">
        <v>117</v>
      </c>
      <c r="Q117" s="100">
        <v>123</v>
      </c>
      <c r="R117" s="100">
        <v>123</v>
      </c>
      <c r="S117" s="100">
        <v>147</v>
      </c>
      <c r="T117" s="100">
        <v>151</v>
      </c>
      <c r="U117" s="100">
        <v>0</v>
      </c>
      <c r="V117" s="100">
        <v>993</v>
      </c>
      <c r="X117" s="124">
        <v>2010</v>
      </c>
      <c r="Y117" s="100">
        <v>0</v>
      </c>
      <c r="Z117" s="100">
        <v>0</v>
      </c>
      <c r="AA117" s="100">
        <v>0</v>
      </c>
      <c r="AB117" s="100">
        <v>0</v>
      </c>
      <c r="AC117" s="100">
        <v>2</v>
      </c>
      <c r="AD117" s="100">
        <v>5</v>
      </c>
      <c r="AE117" s="100">
        <v>3</v>
      </c>
      <c r="AF117" s="100">
        <v>8</v>
      </c>
      <c r="AG117" s="100">
        <v>21</v>
      </c>
      <c r="AH117" s="100">
        <v>14</v>
      </c>
      <c r="AI117" s="100">
        <v>29</v>
      </c>
      <c r="AJ117" s="100">
        <v>43</v>
      </c>
      <c r="AK117" s="100">
        <v>50</v>
      </c>
      <c r="AL117" s="100">
        <v>43</v>
      </c>
      <c r="AM117" s="100">
        <v>52</v>
      </c>
      <c r="AN117" s="100">
        <v>50</v>
      </c>
      <c r="AO117" s="100">
        <v>58</v>
      </c>
      <c r="AP117" s="100">
        <v>81</v>
      </c>
      <c r="AQ117" s="100">
        <v>0</v>
      </c>
      <c r="AR117" s="100">
        <v>459</v>
      </c>
      <c r="AT117" s="124">
        <v>2010</v>
      </c>
      <c r="AU117" s="100">
        <v>1</v>
      </c>
      <c r="AV117" s="100">
        <v>1</v>
      </c>
      <c r="AW117" s="100">
        <v>0</v>
      </c>
      <c r="AX117" s="100">
        <v>1</v>
      </c>
      <c r="AY117" s="100">
        <v>2</v>
      </c>
      <c r="AZ117" s="100">
        <v>11</v>
      </c>
      <c r="BA117" s="100">
        <v>14</v>
      </c>
      <c r="BB117" s="100">
        <v>29</v>
      </c>
      <c r="BC117" s="100">
        <v>38</v>
      </c>
      <c r="BD117" s="100">
        <v>51</v>
      </c>
      <c r="BE117" s="100">
        <v>78</v>
      </c>
      <c r="BF117" s="100">
        <v>122</v>
      </c>
      <c r="BG117" s="100">
        <v>159</v>
      </c>
      <c r="BH117" s="100">
        <v>160</v>
      </c>
      <c r="BI117" s="100">
        <v>175</v>
      </c>
      <c r="BJ117" s="100">
        <v>173</v>
      </c>
      <c r="BK117" s="100">
        <v>205</v>
      </c>
      <c r="BL117" s="100">
        <v>232</v>
      </c>
      <c r="BM117" s="100">
        <v>0</v>
      </c>
      <c r="BN117" s="100">
        <v>1452</v>
      </c>
      <c r="BP117" s="124">
        <v>2010</v>
      </c>
    </row>
    <row r="118" spans="2:68">
      <c r="B118" s="124">
        <v>2011</v>
      </c>
      <c r="C118" s="100">
        <v>0</v>
      </c>
      <c r="D118" s="100">
        <v>0</v>
      </c>
      <c r="E118" s="100">
        <v>0</v>
      </c>
      <c r="F118" s="100">
        <v>0</v>
      </c>
      <c r="G118" s="100">
        <v>1</v>
      </c>
      <c r="H118" s="100">
        <v>9</v>
      </c>
      <c r="I118" s="100">
        <v>10</v>
      </c>
      <c r="J118" s="100">
        <v>13</v>
      </c>
      <c r="K118" s="100">
        <v>32</v>
      </c>
      <c r="L118" s="100">
        <v>32</v>
      </c>
      <c r="M118" s="100">
        <v>53</v>
      </c>
      <c r="N118" s="100">
        <v>80</v>
      </c>
      <c r="O118" s="100">
        <v>119</v>
      </c>
      <c r="P118" s="100">
        <v>113</v>
      </c>
      <c r="Q118" s="100">
        <v>138</v>
      </c>
      <c r="R118" s="100">
        <v>153</v>
      </c>
      <c r="S118" s="100">
        <v>151</v>
      </c>
      <c r="T118" s="100">
        <v>167</v>
      </c>
      <c r="U118" s="100">
        <v>0</v>
      </c>
      <c r="V118" s="100">
        <v>1071</v>
      </c>
      <c r="X118" s="124">
        <v>2011</v>
      </c>
      <c r="Y118" s="100">
        <v>0</v>
      </c>
      <c r="Z118" s="100">
        <v>0</v>
      </c>
      <c r="AA118" s="100">
        <v>0</v>
      </c>
      <c r="AB118" s="100">
        <v>0</v>
      </c>
      <c r="AC118" s="100">
        <v>2</v>
      </c>
      <c r="AD118" s="100">
        <v>4</v>
      </c>
      <c r="AE118" s="100">
        <v>8</v>
      </c>
      <c r="AF118" s="100">
        <v>19</v>
      </c>
      <c r="AG118" s="100">
        <v>18</v>
      </c>
      <c r="AH118" s="100">
        <v>19</v>
      </c>
      <c r="AI118" s="100">
        <v>29</v>
      </c>
      <c r="AJ118" s="100">
        <v>36</v>
      </c>
      <c r="AK118" s="100">
        <v>46</v>
      </c>
      <c r="AL118" s="100">
        <v>31</v>
      </c>
      <c r="AM118" s="100">
        <v>42</v>
      </c>
      <c r="AN118" s="100">
        <v>50</v>
      </c>
      <c r="AO118" s="100">
        <v>66</v>
      </c>
      <c r="AP118" s="100">
        <v>103</v>
      </c>
      <c r="AQ118" s="100">
        <v>0</v>
      </c>
      <c r="AR118" s="100">
        <v>473</v>
      </c>
      <c r="AT118" s="124">
        <v>2011</v>
      </c>
      <c r="AU118" s="100">
        <v>0</v>
      </c>
      <c r="AV118" s="100">
        <v>0</v>
      </c>
      <c r="AW118" s="100">
        <v>0</v>
      </c>
      <c r="AX118" s="100">
        <v>0</v>
      </c>
      <c r="AY118" s="100">
        <v>3</v>
      </c>
      <c r="AZ118" s="100">
        <v>13</v>
      </c>
      <c r="BA118" s="100">
        <v>18</v>
      </c>
      <c r="BB118" s="100">
        <v>32</v>
      </c>
      <c r="BC118" s="100">
        <v>50</v>
      </c>
      <c r="BD118" s="100">
        <v>51</v>
      </c>
      <c r="BE118" s="100">
        <v>82</v>
      </c>
      <c r="BF118" s="100">
        <v>116</v>
      </c>
      <c r="BG118" s="100">
        <v>165</v>
      </c>
      <c r="BH118" s="100">
        <v>144</v>
      </c>
      <c r="BI118" s="100">
        <v>180</v>
      </c>
      <c r="BJ118" s="100">
        <v>203</v>
      </c>
      <c r="BK118" s="100">
        <v>217</v>
      </c>
      <c r="BL118" s="100">
        <v>270</v>
      </c>
      <c r="BM118" s="100">
        <v>0</v>
      </c>
      <c r="BN118" s="100">
        <v>1544</v>
      </c>
      <c r="BP118" s="124">
        <v>2011</v>
      </c>
    </row>
    <row r="119" spans="2:68">
      <c r="B119" s="124">
        <v>2012</v>
      </c>
      <c r="C119" s="100">
        <v>0</v>
      </c>
      <c r="D119" s="100">
        <v>0</v>
      </c>
      <c r="E119" s="100">
        <v>0</v>
      </c>
      <c r="F119" s="100">
        <v>1</v>
      </c>
      <c r="G119" s="100">
        <v>1</v>
      </c>
      <c r="H119" s="100">
        <v>11</v>
      </c>
      <c r="I119" s="100">
        <v>7</v>
      </c>
      <c r="J119" s="100">
        <v>16</v>
      </c>
      <c r="K119" s="100">
        <v>15</v>
      </c>
      <c r="L119" s="100">
        <v>37</v>
      </c>
      <c r="M119" s="100">
        <v>49</v>
      </c>
      <c r="N119" s="100">
        <v>60</v>
      </c>
      <c r="O119" s="100">
        <v>103</v>
      </c>
      <c r="P119" s="100">
        <v>117</v>
      </c>
      <c r="Q119" s="100">
        <v>152</v>
      </c>
      <c r="R119" s="100">
        <v>148</v>
      </c>
      <c r="S119" s="100">
        <v>145</v>
      </c>
      <c r="T119" s="100">
        <v>177</v>
      </c>
      <c r="U119" s="100">
        <v>0</v>
      </c>
      <c r="V119" s="100">
        <v>1039</v>
      </c>
      <c r="X119" s="124">
        <v>2012</v>
      </c>
      <c r="Y119" s="100">
        <v>0</v>
      </c>
      <c r="Z119" s="100">
        <v>0</v>
      </c>
      <c r="AA119" s="100">
        <v>0</v>
      </c>
      <c r="AB119" s="100">
        <v>0</v>
      </c>
      <c r="AC119" s="100">
        <v>3</v>
      </c>
      <c r="AD119" s="100">
        <v>7</v>
      </c>
      <c r="AE119" s="100">
        <v>6</v>
      </c>
      <c r="AF119" s="100">
        <v>7</v>
      </c>
      <c r="AG119" s="100">
        <v>19</v>
      </c>
      <c r="AH119" s="100">
        <v>18</v>
      </c>
      <c r="AI119" s="100">
        <v>20</v>
      </c>
      <c r="AJ119" s="100">
        <v>38</v>
      </c>
      <c r="AK119" s="100">
        <v>39</v>
      </c>
      <c r="AL119" s="100">
        <v>42</v>
      </c>
      <c r="AM119" s="100">
        <v>53</v>
      </c>
      <c r="AN119" s="100">
        <v>55</v>
      </c>
      <c r="AO119" s="100">
        <v>55</v>
      </c>
      <c r="AP119" s="100">
        <v>114</v>
      </c>
      <c r="AQ119" s="100">
        <v>0</v>
      </c>
      <c r="AR119" s="100">
        <v>476</v>
      </c>
      <c r="AT119" s="124">
        <v>2012</v>
      </c>
      <c r="AU119" s="100">
        <v>0</v>
      </c>
      <c r="AV119" s="100">
        <v>0</v>
      </c>
      <c r="AW119" s="100">
        <v>0</v>
      </c>
      <c r="AX119" s="100">
        <v>1</v>
      </c>
      <c r="AY119" s="100">
        <v>4</v>
      </c>
      <c r="AZ119" s="100">
        <v>18</v>
      </c>
      <c r="BA119" s="100">
        <v>13</v>
      </c>
      <c r="BB119" s="100">
        <v>23</v>
      </c>
      <c r="BC119" s="100">
        <v>34</v>
      </c>
      <c r="BD119" s="100">
        <v>55</v>
      </c>
      <c r="BE119" s="100">
        <v>69</v>
      </c>
      <c r="BF119" s="100">
        <v>98</v>
      </c>
      <c r="BG119" s="100">
        <v>142</v>
      </c>
      <c r="BH119" s="100">
        <v>159</v>
      </c>
      <c r="BI119" s="100">
        <v>205</v>
      </c>
      <c r="BJ119" s="100">
        <v>203</v>
      </c>
      <c r="BK119" s="100">
        <v>200</v>
      </c>
      <c r="BL119" s="100">
        <v>291</v>
      </c>
      <c r="BM119" s="100">
        <v>0</v>
      </c>
      <c r="BN119" s="100">
        <v>1515</v>
      </c>
      <c r="BP119" s="124">
        <v>2012</v>
      </c>
    </row>
    <row r="120" spans="2:68">
      <c r="B120" s="124">
        <v>2013</v>
      </c>
      <c r="C120" s="100">
        <v>0</v>
      </c>
      <c r="D120" s="100">
        <v>0</v>
      </c>
      <c r="E120" s="100">
        <v>0</v>
      </c>
      <c r="F120" s="100">
        <v>0</v>
      </c>
      <c r="G120" s="100">
        <v>0</v>
      </c>
      <c r="H120" s="100">
        <v>5</v>
      </c>
      <c r="I120" s="100">
        <v>7</v>
      </c>
      <c r="J120" s="100">
        <v>10</v>
      </c>
      <c r="K120" s="100">
        <v>28</v>
      </c>
      <c r="L120" s="100">
        <v>34</v>
      </c>
      <c r="M120" s="100">
        <v>63</v>
      </c>
      <c r="N120" s="100">
        <v>73</v>
      </c>
      <c r="O120" s="100">
        <v>115</v>
      </c>
      <c r="P120" s="100">
        <v>147</v>
      </c>
      <c r="Q120" s="100">
        <v>135</v>
      </c>
      <c r="R120" s="100">
        <v>144</v>
      </c>
      <c r="S120" s="100">
        <v>178</v>
      </c>
      <c r="T120" s="100">
        <v>168</v>
      </c>
      <c r="U120" s="100">
        <v>0</v>
      </c>
      <c r="V120" s="100">
        <v>1107</v>
      </c>
      <c r="X120" s="124">
        <v>2013</v>
      </c>
      <c r="Y120" s="100">
        <v>0</v>
      </c>
      <c r="Z120" s="100">
        <v>0</v>
      </c>
      <c r="AA120" s="100">
        <v>0</v>
      </c>
      <c r="AB120" s="100">
        <v>0</v>
      </c>
      <c r="AC120" s="100">
        <v>0</v>
      </c>
      <c r="AD120" s="100">
        <v>3</v>
      </c>
      <c r="AE120" s="100">
        <v>9</v>
      </c>
      <c r="AF120" s="100">
        <v>11</v>
      </c>
      <c r="AG120" s="100">
        <v>21</v>
      </c>
      <c r="AH120" s="100">
        <v>28</v>
      </c>
      <c r="AI120" s="100">
        <v>39</v>
      </c>
      <c r="AJ120" s="100">
        <v>40</v>
      </c>
      <c r="AK120" s="100">
        <v>40</v>
      </c>
      <c r="AL120" s="100">
        <v>43</v>
      </c>
      <c r="AM120" s="100">
        <v>47</v>
      </c>
      <c r="AN120" s="100">
        <v>51</v>
      </c>
      <c r="AO120" s="100">
        <v>70</v>
      </c>
      <c r="AP120" s="100">
        <v>107</v>
      </c>
      <c r="AQ120" s="100">
        <v>0</v>
      </c>
      <c r="AR120" s="100">
        <v>509</v>
      </c>
      <c r="AT120" s="124">
        <v>2013</v>
      </c>
      <c r="AU120" s="100">
        <v>0</v>
      </c>
      <c r="AV120" s="100">
        <v>0</v>
      </c>
      <c r="AW120" s="100">
        <v>0</v>
      </c>
      <c r="AX120" s="100">
        <v>0</v>
      </c>
      <c r="AY120" s="100">
        <v>0</v>
      </c>
      <c r="AZ120" s="100">
        <v>8</v>
      </c>
      <c r="BA120" s="100">
        <v>16</v>
      </c>
      <c r="BB120" s="100">
        <v>21</v>
      </c>
      <c r="BC120" s="100">
        <v>49</v>
      </c>
      <c r="BD120" s="100">
        <v>62</v>
      </c>
      <c r="BE120" s="100">
        <v>102</v>
      </c>
      <c r="BF120" s="100">
        <v>113</v>
      </c>
      <c r="BG120" s="100">
        <v>155</v>
      </c>
      <c r="BH120" s="100">
        <v>190</v>
      </c>
      <c r="BI120" s="100">
        <v>182</v>
      </c>
      <c r="BJ120" s="100">
        <v>195</v>
      </c>
      <c r="BK120" s="100">
        <v>248</v>
      </c>
      <c r="BL120" s="100">
        <v>275</v>
      </c>
      <c r="BM120" s="100">
        <v>0</v>
      </c>
      <c r="BN120" s="100">
        <v>1616</v>
      </c>
      <c r="BP120" s="124">
        <v>2013</v>
      </c>
    </row>
    <row r="121" spans="2:68">
      <c r="B121" s="124">
        <v>2014</v>
      </c>
      <c r="C121" s="100">
        <v>0</v>
      </c>
      <c r="D121" s="100">
        <v>0</v>
      </c>
      <c r="E121" s="100">
        <v>0</v>
      </c>
      <c r="F121" s="100">
        <v>0</v>
      </c>
      <c r="G121" s="100">
        <v>2</v>
      </c>
      <c r="H121" s="100">
        <v>7</v>
      </c>
      <c r="I121" s="100">
        <v>6</v>
      </c>
      <c r="J121" s="100">
        <v>14</v>
      </c>
      <c r="K121" s="100">
        <v>20</v>
      </c>
      <c r="L121" s="100">
        <v>22</v>
      </c>
      <c r="M121" s="100">
        <v>54</v>
      </c>
      <c r="N121" s="100">
        <v>67</v>
      </c>
      <c r="O121" s="100">
        <v>107</v>
      </c>
      <c r="P121" s="100">
        <v>103</v>
      </c>
      <c r="Q121" s="100">
        <v>118</v>
      </c>
      <c r="R121" s="100">
        <v>152</v>
      </c>
      <c r="S121" s="100">
        <v>159</v>
      </c>
      <c r="T121" s="100">
        <v>157</v>
      </c>
      <c r="U121" s="100">
        <v>0</v>
      </c>
      <c r="V121" s="100">
        <v>988</v>
      </c>
      <c r="X121" s="124">
        <v>2014</v>
      </c>
      <c r="Y121" s="100">
        <v>0</v>
      </c>
      <c r="Z121" s="100">
        <v>0</v>
      </c>
      <c r="AA121" s="100">
        <v>0</v>
      </c>
      <c r="AB121" s="100">
        <v>0</v>
      </c>
      <c r="AC121" s="100">
        <v>1</v>
      </c>
      <c r="AD121" s="100">
        <v>5</v>
      </c>
      <c r="AE121" s="100">
        <v>6</v>
      </c>
      <c r="AF121" s="100">
        <v>7</v>
      </c>
      <c r="AG121" s="100">
        <v>13</v>
      </c>
      <c r="AH121" s="100">
        <v>26</v>
      </c>
      <c r="AI121" s="100">
        <v>25</v>
      </c>
      <c r="AJ121" s="100">
        <v>37</v>
      </c>
      <c r="AK121" s="100">
        <v>44</v>
      </c>
      <c r="AL121" s="100">
        <v>47</v>
      </c>
      <c r="AM121" s="100">
        <v>58</v>
      </c>
      <c r="AN121" s="100">
        <v>46</v>
      </c>
      <c r="AO121" s="100">
        <v>64</v>
      </c>
      <c r="AP121" s="100">
        <v>100</v>
      </c>
      <c r="AQ121" s="100">
        <v>0</v>
      </c>
      <c r="AR121" s="100">
        <v>479</v>
      </c>
      <c r="AT121" s="124">
        <v>2014</v>
      </c>
      <c r="AU121" s="100">
        <v>0</v>
      </c>
      <c r="AV121" s="100">
        <v>0</v>
      </c>
      <c r="AW121" s="100">
        <v>0</v>
      </c>
      <c r="AX121" s="100">
        <v>0</v>
      </c>
      <c r="AY121" s="100">
        <v>3</v>
      </c>
      <c r="AZ121" s="100">
        <v>12</v>
      </c>
      <c r="BA121" s="100">
        <v>12</v>
      </c>
      <c r="BB121" s="100">
        <v>21</v>
      </c>
      <c r="BC121" s="100">
        <v>33</v>
      </c>
      <c r="BD121" s="100">
        <v>48</v>
      </c>
      <c r="BE121" s="100">
        <v>79</v>
      </c>
      <c r="BF121" s="100">
        <v>104</v>
      </c>
      <c r="BG121" s="100">
        <v>151</v>
      </c>
      <c r="BH121" s="100">
        <v>150</v>
      </c>
      <c r="BI121" s="100">
        <v>176</v>
      </c>
      <c r="BJ121" s="100">
        <v>198</v>
      </c>
      <c r="BK121" s="100">
        <v>223</v>
      </c>
      <c r="BL121" s="100">
        <v>257</v>
      </c>
      <c r="BM121" s="100">
        <v>0</v>
      </c>
      <c r="BN121" s="100">
        <v>1467</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v>0</v>
      </c>
      <c r="D57" s="100">
        <v>0</v>
      </c>
      <c r="E57" s="100">
        <v>0</v>
      </c>
      <c r="F57" s="100">
        <v>0</v>
      </c>
      <c r="G57" s="100">
        <v>0.91213129999999998</v>
      </c>
      <c r="H57" s="100">
        <v>1.7331023000000001</v>
      </c>
      <c r="I57" s="100">
        <v>1.2991231000000001</v>
      </c>
      <c r="J57" s="100">
        <v>1.2618297000000001</v>
      </c>
      <c r="K57" s="100">
        <v>2.4415765999999999</v>
      </c>
      <c r="L57" s="100">
        <v>1.5948963</v>
      </c>
      <c r="M57" s="100">
        <v>3.6714088999999999</v>
      </c>
      <c r="N57" s="100">
        <v>2.0212227999999999</v>
      </c>
      <c r="O57" s="100">
        <v>2.2896394</v>
      </c>
      <c r="P57" s="100">
        <v>6.2893081999999998</v>
      </c>
      <c r="Q57" s="100">
        <v>8.3135391999999992</v>
      </c>
      <c r="R57" s="100">
        <v>5.8479532000000001</v>
      </c>
      <c r="S57" s="100">
        <v>3.6363636000000001</v>
      </c>
      <c r="T57" s="100">
        <v>7.751938</v>
      </c>
      <c r="U57" s="100">
        <v>1.5523054000000001</v>
      </c>
      <c r="V57" s="100">
        <v>1.9462666</v>
      </c>
      <c r="W57" s="128"/>
      <c r="X57" s="120">
        <v>1950</v>
      </c>
      <c r="Y57" s="100">
        <v>0</v>
      </c>
      <c r="Z57" s="100">
        <v>0</v>
      </c>
      <c r="AA57" s="100">
        <v>0</v>
      </c>
      <c r="AB57" s="100">
        <v>0.37037039999999999</v>
      </c>
      <c r="AC57" s="100">
        <v>0</v>
      </c>
      <c r="AD57" s="100">
        <v>0.60386470000000003</v>
      </c>
      <c r="AE57" s="100">
        <v>0.99108030000000003</v>
      </c>
      <c r="AF57" s="100">
        <v>1.9595035999999999</v>
      </c>
      <c r="AG57" s="100">
        <v>1.5232292000000001</v>
      </c>
      <c r="AH57" s="100">
        <v>1.7233951000000001</v>
      </c>
      <c r="AI57" s="100">
        <v>0.90456809999999999</v>
      </c>
      <c r="AJ57" s="100">
        <v>1.4312977</v>
      </c>
      <c r="AK57" s="100">
        <v>0.54945049999999995</v>
      </c>
      <c r="AL57" s="100">
        <v>2.1474587999999999</v>
      </c>
      <c r="AM57" s="100">
        <v>1.9900498</v>
      </c>
      <c r="AN57" s="100">
        <v>3.1347961999999998</v>
      </c>
      <c r="AO57" s="100">
        <v>8.0428954000000008</v>
      </c>
      <c r="AP57" s="100">
        <v>10.471204</v>
      </c>
      <c r="AQ57" s="100">
        <v>0.93692980000000003</v>
      </c>
      <c r="AR57" s="100">
        <v>1.1946018</v>
      </c>
      <c r="AS57" s="128"/>
      <c r="AT57" s="120">
        <v>1950</v>
      </c>
      <c r="AU57" s="100">
        <v>0</v>
      </c>
      <c r="AV57" s="100">
        <v>0</v>
      </c>
      <c r="AW57" s="100">
        <v>0</v>
      </c>
      <c r="AX57" s="100">
        <v>0.1812579</v>
      </c>
      <c r="AY57" s="100">
        <v>0.46801870000000001</v>
      </c>
      <c r="AZ57" s="100">
        <v>1.1809860999999999</v>
      </c>
      <c r="BA57" s="100">
        <v>1.1464133999999999</v>
      </c>
      <c r="BB57" s="100">
        <v>1.6046213</v>
      </c>
      <c r="BC57" s="100">
        <v>2.0025487000000002</v>
      </c>
      <c r="BD57" s="100">
        <v>1.6566577</v>
      </c>
      <c r="BE57" s="100">
        <v>2.2779042999999999</v>
      </c>
      <c r="BF57" s="100">
        <v>1.7177914000000001</v>
      </c>
      <c r="BG57" s="100">
        <v>1.4017382</v>
      </c>
      <c r="BH57" s="100">
        <v>4.1213937999999999</v>
      </c>
      <c r="BI57" s="100">
        <v>4.8727666000000003</v>
      </c>
      <c r="BJ57" s="100">
        <v>4.3440487000000001</v>
      </c>
      <c r="BK57" s="100">
        <v>6.1728395000000003</v>
      </c>
      <c r="BL57" s="100">
        <v>9.375</v>
      </c>
      <c r="BM57" s="100">
        <v>1.247142</v>
      </c>
      <c r="BN57" s="100">
        <v>1.5637316999999999</v>
      </c>
      <c r="BO57" s="128"/>
      <c r="BP57" s="120">
        <v>1950</v>
      </c>
    </row>
    <row r="58" spans="1:68">
      <c r="A58" s="128"/>
      <c r="B58" s="120">
        <v>1951</v>
      </c>
      <c r="C58" s="100">
        <v>0</v>
      </c>
      <c r="D58" s="100">
        <v>0</v>
      </c>
      <c r="E58" s="100">
        <v>0</v>
      </c>
      <c r="F58" s="100">
        <v>0.71326679999999998</v>
      </c>
      <c r="G58" s="100">
        <v>1.2099214</v>
      </c>
      <c r="H58" s="100">
        <v>0.55834729999999999</v>
      </c>
      <c r="I58" s="100">
        <v>0.92535469999999997</v>
      </c>
      <c r="J58" s="100">
        <v>3.0646643999999998</v>
      </c>
      <c r="K58" s="100">
        <v>0.67249499999999995</v>
      </c>
      <c r="L58" s="100">
        <v>1.1587486</v>
      </c>
      <c r="M58" s="100">
        <v>1.7849174000000001</v>
      </c>
      <c r="N58" s="100">
        <v>2.5316456000000001</v>
      </c>
      <c r="O58" s="100">
        <v>4.4868199999999998</v>
      </c>
      <c r="P58" s="100">
        <v>4.5941806999999999</v>
      </c>
      <c r="Q58" s="100">
        <v>4.5662099999999999</v>
      </c>
      <c r="R58" s="100">
        <v>7.7972710000000003</v>
      </c>
      <c r="S58" s="100">
        <v>10.600707</v>
      </c>
      <c r="T58" s="100">
        <v>7.6335877999999999</v>
      </c>
      <c r="U58" s="100">
        <v>1.4340457</v>
      </c>
      <c r="V58" s="100">
        <v>1.8550838000000001</v>
      </c>
      <c r="W58" s="128"/>
      <c r="X58" s="120">
        <v>1951</v>
      </c>
      <c r="Y58" s="100">
        <v>0</v>
      </c>
      <c r="Z58" s="100">
        <v>0</v>
      </c>
      <c r="AA58" s="100">
        <v>0</v>
      </c>
      <c r="AB58" s="100">
        <v>0.37313429999999997</v>
      </c>
      <c r="AC58" s="100">
        <v>1.2841091</v>
      </c>
      <c r="AD58" s="100">
        <v>0.59329580000000004</v>
      </c>
      <c r="AE58" s="100">
        <v>0.31826860000000001</v>
      </c>
      <c r="AF58" s="100">
        <v>1.5888146999999999</v>
      </c>
      <c r="AG58" s="100">
        <v>1.0989011</v>
      </c>
      <c r="AH58" s="100">
        <v>0</v>
      </c>
      <c r="AI58" s="100">
        <v>1.3410818</v>
      </c>
      <c r="AJ58" s="100">
        <v>3.3081285</v>
      </c>
      <c r="AK58" s="100">
        <v>3.2137118</v>
      </c>
      <c r="AL58" s="100">
        <v>3.4698126</v>
      </c>
      <c r="AM58" s="100">
        <v>4.7573739000000002</v>
      </c>
      <c r="AN58" s="100">
        <v>7.6335877999999999</v>
      </c>
      <c r="AO58" s="100">
        <v>5.1948052000000002</v>
      </c>
      <c r="AP58" s="100">
        <v>0</v>
      </c>
      <c r="AQ58" s="100">
        <v>1.1756238000000001</v>
      </c>
      <c r="AR58" s="100">
        <v>1.3538654000000001</v>
      </c>
      <c r="AS58" s="128"/>
      <c r="AT58" s="120">
        <v>1951</v>
      </c>
      <c r="AU58" s="100">
        <v>0</v>
      </c>
      <c r="AV58" s="100">
        <v>0</v>
      </c>
      <c r="AW58" s="100">
        <v>0</v>
      </c>
      <c r="AX58" s="100">
        <v>0.54704600000000003</v>
      </c>
      <c r="AY58" s="100">
        <v>1.2459119000000001</v>
      </c>
      <c r="AZ58" s="100">
        <v>0.5752912</v>
      </c>
      <c r="BA58" s="100">
        <v>0.62656639999999997</v>
      </c>
      <c r="BB58" s="100">
        <v>2.3400935999999999</v>
      </c>
      <c r="BC58" s="100">
        <v>0.87657779999999996</v>
      </c>
      <c r="BD58" s="100">
        <v>0.60679609999999995</v>
      </c>
      <c r="BE58" s="100">
        <v>1.5631979</v>
      </c>
      <c r="BF58" s="100">
        <v>2.9332680999999998</v>
      </c>
      <c r="BG58" s="100">
        <v>3.8356164000000001</v>
      </c>
      <c r="BH58" s="100">
        <v>4.0043683999999997</v>
      </c>
      <c r="BI58" s="100">
        <v>4.6704721999999999</v>
      </c>
      <c r="BJ58" s="100">
        <v>7.7054795</v>
      </c>
      <c r="BK58" s="100">
        <v>7.4850298999999998</v>
      </c>
      <c r="BL58" s="100">
        <v>3.0581040000000002</v>
      </c>
      <c r="BM58" s="100">
        <v>1.3061495999999999</v>
      </c>
      <c r="BN58" s="100">
        <v>1.5889936</v>
      </c>
      <c r="BO58" s="128"/>
      <c r="BP58" s="120">
        <v>1951</v>
      </c>
    </row>
    <row r="59" spans="1:68">
      <c r="A59" s="128"/>
      <c r="B59" s="120">
        <v>1952</v>
      </c>
      <c r="C59" s="100">
        <v>0</v>
      </c>
      <c r="D59" s="100">
        <v>0</v>
      </c>
      <c r="E59" s="100">
        <v>0.31007750000000001</v>
      </c>
      <c r="F59" s="100">
        <v>0.34867500000000001</v>
      </c>
      <c r="G59" s="100">
        <v>1.211754</v>
      </c>
      <c r="H59" s="100">
        <v>1.0931949000000001</v>
      </c>
      <c r="I59" s="100">
        <v>1.7636684</v>
      </c>
      <c r="J59" s="100">
        <v>1.8132366</v>
      </c>
      <c r="K59" s="100">
        <v>2.5948750999999999</v>
      </c>
      <c r="L59" s="100">
        <v>2.9906541999999998</v>
      </c>
      <c r="M59" s="100">
        <v>1.7376195000000001</v>
      </c>
      <c r="N59" s="100">
        <v>3.0596633999999998</v>
      </c>
      <c r="O59" s="100">
        <v>2.2099448000000002</v>
      </c>
      <c r="P59" s="100">
        <v>6.7114094</v>
      </c>
      <c r="Q59" s="100">
        <v>1.1049724000000001</v>
      </c>
      <c r="R59" s="100">
        <v>5.7803468000000002</v>
      </c>
      <c r="S59" s="100">
        <v>10.56338</v>
      </c>
      <c r="T59" s="100">
        <v>7.6335877999999999</v>
      </c>
      <c r="U59" s="100">
        <v>1.5780084999999999</v>
      </c>
      <c r="V59" s="100">
        <v>1.9658887</v>
      </c>
      <c r="W59" s="128"/>
      <c r="X59" s="120">
        <v>1952</v>
      </c>
      <c r="Y59" s="100">
        <v>0</v>
      </c>
      <c r="Z59" s="100">
        <v>0</v>
      </c>
      <c r="AA59" s="100">
        <v>0</v>
      </c>
      <c r="AB59" s="100">
        <v>0.36536350000000001</v>
      </c>
      <c r="AC59" s="100">
        <v>1.6458196</v>
      </c>
      <c r="AD59" s="100">
        <v>1.4801658</v>
      </c>
      <c r="AE59" s="100">
        <v>0.92592589999999997</v>
      </c>
      <c r="AF59" s="100">
        <v>2.1895527000000001</v>
      </c>
      <c r="AG59" s="100">
        <v>2.1149100999999999</v>
      </c>
      <c r="AH59" s="100">
        <v>3.3167496000000001</v>
      </c>
      <c r="AI59" s="100">
        <v>1.7730496</v>
      </c>
      <c r="AJ59" s="100">
        <v>3.3143938999999998</v>
      </c>
      <c r="AK59" s="100">
        <v>1.5592516000000001</v>
      </c>
      <c r="AL59" s="100">
        <v>1.3386880999999999</v>
      </c>
      <c r="AM59" s="100">
        <v>2.7548208999999999</v>
      </c>
      <c r="AN59" s="100">
        <v>4.4642856999999996</v>
      </c>
      <c r="AO59" s="100">
        <v>7.6726343000000004</v>
      </c>
      <c r="AP59" s="100">
        <v>0</v>
      </c>
      <c r="AQ59" s="100">
        <v>1.4071625000000001</v>
      </c>
      <c r="AR59" s="100">
        <v>1.6192651</v>
      </c>
      <c r="AS59" s="128"/>
      <c r="AT59" s="120">
        <v>1952</v>
      </c>
      <c r="AU59" s="100">
        <v>0</v>
      </c>
      <c r="AV59" s="100">
        <v>0</v>
      </c>
      <c r="AW59" s="100">
        <v>0.1580028</v>
      </c>
      <c r="AX59" s="100">
        <v>0.35682429999999998</v>
      </c>
      <c r="AY59" s="100">
        <v>1.4197823000000001</v>
      </c>
      <c r="AZ59" s="100">
        <v>1.2789541</v>
      </c>
      <c r="BA59" s="100">
        <v>1.3550135999999999</v>
      </c>
      <c r="BB59" s="100">
        <v>1.9981555</v>
      </c>
      <c r="BC59" s="100">
        <v>2.3648649000000002</v>
      </c>
      <c r="BD59" s="100">
        <v>3.1452722999999998</v>
      </c>
      <c r="BE59" s="100">
        <v>1.7551558</v>
      </c>
      <c r="BF59" s="100">
        <v>3.1917506000000002</v>
      </c>
      <c r="BG59" s="100">
        <v>1.8746651999999999</v>
      </c>
      <c r="BH59" s="100">
        <v>3.8800705</v>
      </c>
      <c r="BI59" s="100">
        <v>2.0060180999999999</v>
      </c>
      <c r="BJ59" s="100">
        <v>5.0377834000000004</v>
      </c>
      <c r="BK59" s="100">
        <v>8.8888888999999995</v>
      </c>
      <c r="BL59" s="100">
        <v>3.0211480000000002</v>
      </c>
      <c r="BM59" s="100">
        <v>1.4936605999999999</v>
      </c>
      <c r="BN59" s="100">
        <v>1.7724902</v>
      </c>
      <c r="BO59" s="128"/>
      <c r="BP59" s="120">
        <v>1952</v>
      </c>
    </row>
    <row r="60" spans="1:68">
      <c r="A60" s="128"/>
      <c r="B60" s="120">
        <v>1953</v>
      </c>
      <c r="C60" s="100">
        <v>0</v>
      </c>
      <c r="D60" s="100">
        <v>0</v>
      </c>
      <c r="E60" s="100">
        <v>0</v>
      </c>
      <c r="F60" s="100">
        <v>0.3411805</v>
      </c>
      <c r="G60" s="100">
        <v>0.93662190000000001</v>
      </c>
      <c r="H60" s="100">
        <v>1.0887316</v>
      </c>
      <c r="I60" s="100">
        <v>1.6953942</v>
      </c>
      <c r="J60" s="100">
        <v>2.1315469</v>
      </c>
      <c r="K60" s="100">
        <v>2.8436018999999999</v>
      </c>
      <c r="L60" s="100">
        <v>1.8115942</v>
      </c>
      <c r="M60" s="100">
        <v>3.4115139000000001</v>
      </c>
      <c r="N60" s="100">
        <v>2.0212227999999999</v>
      </c>
      <c r="O60" s="100">
        <v>3.8588754000000001</v>
      </c>
      <c r="P60" s="100">
        <v>5.7512581000000003</v>
      </c>
      <c r="Q60" s="100">
        <v>4.3196544000000001</v>
      </c>
      <c r="R60" s="100">
        <v>5.6179775000000003</v>
      </c>
      <c r="S60" s="100">
        <v>10.638298000000001</v>
      </c>
      <c r="T60" s="100">
        <v>14.814814999999999</v>
      </c>
      <c r="U60" s="100">
        <v>1.6582261</v>
      </c>
      <c r="V60" s="100">
        <v>2.1757355</v>
      </c>
      <c r="W60" s="128"/>
      <c r="X60" s="120">
        <v>1953</v>
      </c>
      <c r="Y60" s="100">
        <v>0</v>
      </c>
      <c r="Z60" s="100">
        <v>0</v>
      </c>
      <c r="AA60" s="100">
        <v>0.62383029999999995</v>
      </c>
      <c r="AB60" s="100">
        <v>0</v>
      </c>
      <c r="AC60" s="100">
        <v>0.67865629999999999</v>
      </c>
      <c r="AD60" s="100">
        <v>1.4850015000000001</v>
      </c>
      <c r="AE60" s="100">
        <v>2.0914252000000002</v>
      </c>
      <c r="AF60" s="100">
        <v>0.93808630000000004</v>
      </c>
      <c r="AG60" s="100">
        <v>2.3947999000000002</v>
      </c>
      <c r="AH60" s="100">
        <v>1.6057808</v>
      </c>
      <c r="AI60" s="100">
        <v>1.3239188</v>
      </c>
      <c r="AJ60" s="100">
        <v>0.94339620000000002</v>
      </c>
      <c r="AK60" s="100">
        <v>3.0737705000000002</v>
      </c>
      <c r="AL60" s="100">
        <v>1.9243105</v>
      </c>
      <c r="AM60" s="100">
        <v>3.5746202</v>
      </c>
      <c r="AN60" s="100">
        <v>7.1326676000000004</v>
      </c>
      <c r="AO60" s="100">
        <v>7.6142132</v>
      </c>
      <c r="AP60" s="100">
        <v>0</v>
      </c>
      <c r="AQ60" s="100">
        <v>1.2865578</v>
      </c>
      <c r="AR60" s="100">
        <v>1.4949669000000001</v>
      </c>
      <c r="AS60" s="128"/>
      <c r="AT60" s="120">
        <v>1953</v>
      </c>
      <c r="AU60" s="100">
        <v>0</v>
      </c>
      <c r="AV60" s="100">
        <v>0</v>
      </c>
      <c r="AW60" s="100">
        <v>0.30562349999999999</v>
      </c>
      <c r="AX60" s="100">
        <v>0.17439830000000001</v>
      </c>
      <c r="AY60" s="100">
        <v>0.81300810000000001</v>
      </c>
      <c r="AZ60" s="100">
        <v>1.2782275000000001</v>
      </c>
      <c r="BA60" s="100">
        <v>1.8878885000000001</v>
      </c>
      <c r="BB60" s="100">
        <v>1.5427337000000001</v>
      </c>
      <c r="BC60" s="100">
        <v>2.6281208999999999</v>
      </c>
      <c r="BD60" s="100">
        <v>1.7139591999999999</v>
      </c>
      <c r="BE60" s="100">
        <v>2.3855997000000002</v>
      </c>
      <c r="BF60" s="100">
        <v>1.4637716999999999</v>
      </c>
      <c r="BG60" s="100">
        <v>3.4519384</v>
      </c>
      <c r="BH60" s="100">
        <v>3.7288136000000001</v>
      </c>
      <c r="BI60" s="100">
        <v>3.9119804</v>
      </c>
      <c r="BJ60" s="100">
        <v>6.4777328000000001</v>
      </c>
      <c r="BK60" s="100">
        <v>8.8757395999999993</v>
      </c>
      <c r="BL60" s="100">
        <v>5.7471264</v>
      </c>
      <c r="BM60" s="100">
        <v>1.4747087000000001</v>
      </c>
      <c r="BN60" s="100">
        <v>1.8065876999999999</v>
      </c>
      <c r="BO60" s="128"/>
      <c r="BP60" s="120">
        <v>1953</v>
      </c>
    </row>
    <row r="61" spans="1:68">
      <c r="A61" s="128"/>
      <c r="B61" s="120">
        <v>1954</v>
      </c>
      <c r="C61" s="100">
        <v>0</v>
      </c>
      <c r="D61" s="100">
        <v>0</v>
      </c>
      <c r="E61" s="100">
        <v>0</v>
      </c>
      <c r="F61" s="100">
        <v>0.99403580000000002</v>
      </c>
      <c r="G61" s="100">
        <v>0.32102730000000002</v>
      </c>
      <c r="H61" s="100">
        <v>1.0917030999999999</v>
      </c>
      <c r="I61" s="100">
        <v>1.0937927000000001</v>
      </c>
      <c r="J61" s="100">
        <v>1.2368584</v>
      </c>
      <c r="K61" s="100">
        <v>3.3887862000000002</v>
      </c>
      <c r="L61" s="100">
        <v>2.8139289000000001</v>
      </c>
      <c r="M61" s="100">
        <v>1.6666666999999999</v>
      </c>
      <c r="N61" s="100">
        <v>2.0010005</v>
      </c>
      <c r="O61" s="100">
        <v>3.8953812000000001</v>
      </c>
      <c r="P61" s="100">
        <v>1.3927577</v>
      </c>
      <c r="Q61" s="100">
        <v>1.0471204000000001</v>
      </c>
      <c r="R61" s="100">
        <v>3.6630037</v>
      </c>
      <c r="S61" s="100">
        <v>7.0671378000000002</v>
      </c>
      <c r="T61" s="100">
        <v>14.285714</v>
      </c>
      <c r="U61" s="100">
        <v>1.2978156999999999</v>
      </c>
      <c r="V61" s="100">
        <v>1.6801048000000001</v>
      </c>
      <c r="W61" s="128"/>
      <c r="X61" s="120">
        <v>1954</v>
      </c>
      <c r="Y61" s="100">
        <v>0</v>
      </c>
      <c r="Z61" s="100">
        <v>0</v>
      </c>
      <c r="AA61" s="100">
        <v>0</v>
      </c>
      <c r="AB61" s="100">
        <v>0.34494649999999999</v>
      </c>
      <c r="AC61" s="100">
        <v>0.34782610000000003</v>
      </c>
      <c r="AD61" s="100">
        <v>0</v>
      </c>
      <c r="AE61" s="100">
        <v>1.7406440000000001</v>
      </c>
      <c r="AF61" s="100">
        <v>3.1625553000000002</v>
      </c>
      <c r="AG61" s="100">
        <v>1.6436554999999999</v>
      </c>
      <c r="AH61" s="100">
        <v>3.1116296999999999</v>
      </c>
      <c r="AI61" s="100">
        <v>3.5133947999999999</v>
      </c>
      <c r="AJ61" s="100">
        <v>1.8867925000000001</v>
      </c>
      <c r="AK61" s="100">
        <v>2.0263425000000002</v>
      </c>
      <c r="AL61" s="100">
        <v>3.0978933999999998</v>
      </c>
      <c r="AM61" s="100">
        <v>3.4843206000000002</v>
      </c>
      <c r="AN61" s="100">
        <v>6.8212824000000003</v>
      </c>
      <c r="AO61" s="100">
        <v>2.5</v>
      </c>
      <c r="AP61" s="100">
        <v>4.4642856999999996</v>
      </c>
      <c r="AQ61" s="100">
        <v>1.4187911</v>
      </c>
      <c r="AR61" s="100">
        <v>1.6937047999999999</v>
      </c>
      <c r="AS61" s="128"/>
      <c r="AT61" s="120">
        <v>1954</v>
      </c>
      <c r="AU61" s="100">
        <v>0</v>
      </c>
      <c r="AV61" s="100">
        <v>0</v>
      </c>
      <c r="AW61" s="100">
        <v>0</v>
      </c>
      <c r="AX61" s="100">
        <v>0.67601829999999996</v>
      </c>
      <c r="AY61" s="100">
        <v>0.33388980000000001</v>
      </c>
      <c r="AZ61" s="100">
        <v>0.5700442</v>
      </c>
      <c r="BA61" s="100">
        <v>1.4076576999999999</v>
      </c>
      <c r="BB61" s="100">
        <v>2.1888679999999998</v>
      </c>
      <c r="BC61" s="100">
        <v>2.5445293000000002</v>
      </c>
      <c r="BD61" s="100">
        <v>2.9553010999999998</v>
      </c>
      <c r="BE61" s="100">
        <v>2.5657473</v>
      </c>
      <c r="BF61" s="100">
        <v>1.9422189999999999</v>
      </c>
      <c r="BG61" s="100">
        <v>2.9169980999999998</v>
      </c>
      <c r="BH61" s="100">
        <v>2.2950819999999998</v>
      </c>
      <c r="BI61" s="100">
        <v>2.3775558999999999</v>
      </c>
      <c r="BJ61" s="100">
        <v>5.4730258000000003</v>
      </c>
      <c r="BK61" s="100">
        <v>4.3923864999999997</v>
      </c>
      <c r="BL61" s="100">
        <v>8.2417581999999996</v>
      </c>
      <c r="BM61" s="100">
        <v>1.3575919000000001</v>
      </c>
      <c r="BN61" s="100">
        <v>1.6750537000000001</v>
      </c>
      <c r="BO61" s="128"/>
      <c r="BP61" s="120">
        <v>1954</v>
      </c>
    </row>
    <row r="62" spans="1:68">
      <c r="A62" s="128"/>
      <c r="B62" s="120">
        <v>1955</v>
      </c>
      <c r="C62" s="100">
        <v>0</v>
      </c>
      <c r="D62" s="100">
        <v>0.20781379999999999</v>
      </c>
      <c r="E62" s="100">
        <v>0</v>
      </c>
      <c r="F62" s="100">
        <v>0</v>
      </c>
      <c r="G62" s="100">
        <v>1.9430052</v>
      </c>
      <c r="H62" s="100">
        <v>1.0878433999999999</v>
      </c>
      <c r="I62" s="100">
        <v>2.1253985000000002</v>
      </c>
      <c r="J62" s="100">
        <v>2.7607362000000002</v>
      </c>
      <c r="K62" s="100">
        <v>1.8050542000000001</v>
      </c>
      <c r="L62" s="100">
        <v>3.0800820999999998</v>
      </c>
      <c r="M62" s="100">
        <v>2.8524856999999999</v>
      </c>
      <c r="N62" s="100">
        <v>3.8948393000000001</v>
      </c>
      <c r="O62" s="100">
        <v>5.0618673000000003</v>
      </c>
      <c r="P62" s="100">
        <v>4.7393365000000003</v>
      </c>
      <c r="Q62" s="100">
        <v>3.0612244999999998</v>
      </c>
      <c r="R62" s="100">
        <v>7.0546737000000004</v>
      </c>
      <c r="S62" s="100">
        <v>3.5211267999999998</v>
      </c>
      <c r="T62" s="100">
        <v>27.972028000000002</v>
      </c>
      <c r="U62" s="100">
        <v>1.8469599999999999</v>
      </c>
      <c r="V62" s="100">
        <v>2.4554494</v>
      </c>
      <c r="W62" s="128"/>
      <c r="X62" s="120">
        <v>1955</v>
      </c>
      <c r="Y62" s="100">
        <v>0</v>
      </c>
      <c r="Z62" s="100">
        <v>0</v>
      </c>
      <c r="AA62" s="100">
        <v>0.27662520000000002</v>
      </c>
      <c r="AB62" s="100">
        <v>0.33388980000000001</v>
      </c>
      <c r="AC62" s="100">
        <v>1.0559662000000001</v>
      </c>
      <c r="AD62" s="100">
        <v>1.2026458</v>
      </c>
      <c r="AE62" s="100">
        <v>2.5416549000000002</v>
      </c>
      <c r="AF62" s="100">
        <v>1.2634239</v>
      </c>
      <c r="AG62" s="100">
        <v>2.2179975000000001</v>
      </c>
      <c r="AH62" s="100">
        <v>1.8846589</v>
      </c>
      <c r="AI62" s="100">
        <v>3.0554342999999999</v>
      </c>
      <c r="AJ62" s="100">
        <v>4.1841004000000002</v>
      </c>
      <c r="AK62" s="100">
        <v>1.5075377000000001</v>
      </c>
      <c r="AL62" s="100">
        <v>4.2168675000000002</v>
      </c>
      <c r="AM62" s="100">
        <v>5.8922559000000003</v>
      </c>
      <c r="AN62" s="100">
        <v>6.4850842999999996</v>
      </c>
      <c r="AO62" s="100">
        <v>4.8899755999999996</v>
      </c>
      <c r="AP62" s="100">
        <v>17.167382</v>
      </c>
      <c r="AQ62" s="100">
        <v>1.7167760000000001</v>
      </c>
      <c r="AR62" s="100">
        <v>2.1097689000000002</v>
      </c>
      <c r="AS62" s="128"/>
      <c r="AT62" s="120">
        <v>1955</v>
      </c>
      <c r="AU62" s="100">
        <v>0</v>
      </c>
      <c r="AV62" s="100">
        <v>0.1063943</v>
      </c>
      <c r="AW62" s="100">
        <v>0.13537299999999999</v>
      </c>
      <c r="AX62" s="100">
        <v>0.1630258</v>
      </c>
      <c r="AY62" s="100">
        <v>1.5179625999999999</v>
      </c>
      <c r="AZ62" s="100">
        <v>1.1423676</v>
      </c>
      <c r="BA62" s="100">
        <v>2.3271731999999998</v>
      </c>
      <c r="BB62" s="100">
        <v>2.0230313999999998</v>
      </c>
      <c r="BC62" s="100">
        <v>2.0061727999999999</v>
      </c>
      <c r="BD62" s="100">
        <v>2.5112108000000002</v>
      </c>
      <c r="BE62" s="100">
        <v>2.9504741999999999</v>
      </c>
      <c r="BF62" s="100">
        <v>4.0428062000000002</v>
      </c>
      <c r="BG62" s="100">
        <v>3.1847134000000001</v>
      </c>
      <c r="BH62" s="100">
        <v>4.4628626000000002</v>
      </c>
      <c r="BI62" s="100">
        <v>4.6125461000000003</v>
      </c>
      <c r="BJ62" s="100">
        <v>6.7264574000000001</v>
      </c>
      <c r="BK62" s="100">
        <v>4.3290043000000002</v>
      </c>
      <c r="BL62" s="100">
        <v>21.276596000000001</v>
      </c>
      <c r="BM62" s="100">
        <v>1.7826668000000001</v>
      </c>
      <c r="BN62" s="100">
        <v>2.2682136000000002</v>
      </c>
      <c r="BO62" s="128"/>
      <c r="BP62" s="120">
        <v>1955</v>
      </c>
    </row>
    <row r="63" spans="1:68">
      <c r="A63" s="128"/>
      <c r="B63" s="120">
        <v>1956</v>
      </c>
      <c r="C63" s="100">
        <v>0</v>
      </c>
      <c r="D63" s="100">
        <v>0</v>
      </c>
      <c r="E63" s="100">
        <v>0.2505638</v>
      </c>
      <c r="F63" s="100">
        <v>0.61368520000000004</v>
      </c>
      <c r="G63" s="100">
        <v>0.96215519999999999</v>
      </c>
      <c r="H63" s="100">
        <v>0.8125677</v>
      </c>
      <c r="I63" s="100">
        <v>2.0871379999999999</v>
      </c>
      <c r="J63" s="100">
        <v>3.5408675000000001</v>
      </c>
      <c r="K63" s="100">
        <v>2.3781213000000001</v>
      </c>
      <c r="L63" s="100">
        <v>5</v>
      </c>
      <c r="M63" s="100">
        <v>4.7600159</v>
      </c>
      <c r="N63" s="100">
        <v>2.8449502</v>
      </c>
      <c r="O63" s="100">
        <v>2.8216703999999999</v>
      </c>
      <c r="P63" s="100">
        <v>4.6542553</v>
      </c>
      <c r="Q63" s="100">
        <v>9.9009900999999996</v>
      </c>
      <c r="R63" s="100">
        <v>5.0847458000000003</v>
      </c>
      <c r="S63" s="100">
        <v>6.9930070000000004</v>
      </c>
      <c r="T63" s="100">
        <v>13.605442</v>
      </c>
      <c r="U63" s="100">
        <v>2.0728643</v>
      </c>
      <c r="V63" s="100">
        <v>2.6609199000000001</v>
      </c>
      <c r="W63" s="128"/>
      <c r="X63" s="120">
        <v>1956</v>
      </c>
      <c r="Y63" s="100">
        <v>0</v>
      </c>
      <c r="Z63" s="100">
        <v>0</v>
      </c>
      <c r="AA63" s="100">
        <v>0</v>
      </c>
      <c r="AB63" s="100">
        <v>0.32195750000000001</v>
      </c>
      <c r="AC63" s="100">
        <v>0.70496999999999999</v>
      </c>
      <c r="AD63" s="100">
        <v>0.60459490000000005</v>
      </c>
      <c r="AE63" s="100">
        <v>1.1226495000000001</v>
      </c>
      <c r="AF63" s="100">
        <v>0.61199510000000001</v>
      </c>
      <c r="AG63" s="100">
        <v>2.7915633</v>
      </c>
      <c r="AH63" s="100">
        <v>1.8188432000000001</v>
      </c>
      <c r="AI63" s="100">
        <v>2.1542439</v>
      </c>
      <c r="AJ63" s="100">
        <v>5.0528250000000003</v>
      </c>
      <c r="AK63" s="100">
        <v>2.4912804999999998</v>
      </c>
      <c r="AL63" s="100">
        <v>4.1103934000000004</v>
      </c>
      <c r="AM63" s="100">
        <v>5.6956876000000003</v>
      </c>
      <c r="AN63" s="100">
        <v>3.7128713000000002</v>
      </c>
      <c r="AO63" s="100">
        <v>2.3696682</v>
      </c>
      <c r="AP63" s="100">
        <v>12.5</v>
      </c>
      <c r="AQ63" s="100">
        <v>1.4410152000000001</v>
      </c>
      <c r="AR63" s="100">
        <v>1.7400111</v>
      </c>
      <c r="AS63" s="128"/>
      <c r="AT63" s="120">
        <v>1956</v>
      </c>
      <c r="AU63" s="100">
        <v>0</v>
      </c>
      <c r="AV63" s="100">
        <v>0</v>
      </c>
      <c r="AW63" s="100">
        <v>0.12815579999999999</v>
      </c>
      <c r="AX63" s="100">
        <v>0.47132760000000001</v>
      </c>
      <c r="AY63" s="100">
        <v>0.8396306</v>
      </c>
      <c r="AZ63" s="100">
        <v>0.71428570000000002</v>
      </c>
      <c r="BA63" s="100">
        <v>1.6224985999999999</v>
      </c>
      <c r="BB63" s="100">
        <v>2.1030494000000002</v>
      </c>
      <c r="BC63" s="100">
        <v>2.5804493000000002</v>
      </c>
      <c r="BD63" s="100">
        <v>3.4788659000000002</v>
      </c>
      <c r="BE63" s="100">
        <v>3.5109458999999998</v>
      </c>
      <c r="BF63" s="100">
        <v>3.9664022000000001</v>
      </c>
      <c r="BG63" s="100">
        <v>2.6462026999999999</v>
      </c>
      <c r="BH63" s="100">
        <v>4.3654506</v>
      </c>
      <c r="BI63" s="100">
        <v>7.5926752999999998</v>
      </c>
      <c r="BJ63" s="100">
        <v>4.2918455</v>
      </c>
      <c r="BK63" s="100">
        <v>4.2372880999999998</v>
      </c>
      <c r="BL63" s="100">
        <v>12.919897000000001</v>
      </c>
      <c r="BM63" s="100">
        <v>1.7611798000000001</v>
      </c>
      <c r="BN63" s="100">
        <v>2.1941310000000001</v>
      </c>
      <c r="BO63" s="128"/>
      <c r="BP63" s="120">
        <v>1956</v>
      </c>
    </row>
    <row r="64" spans="1:68">
      <c r="A64" s="128"/>
      <c r="B64" s="120">
        <v>1957</v>
      </c>
      <c r="C64" s="100">
        <v>0</v>
      </c>
      <c r="D64" s="100">
        <v>0</v>
      </c>
      <c r="E64" s="100">
        <v>0</v>
      </c>
      <c r="F64" s="100">
        <v>0.88157509999999994</v>
      </c>
      <c r="G64" s="100">
        <v>0.94339620000000002</v>
      </c>
      <c r="H64" s="100">
        <v>2.2008253</v>
      </c>
      <c r="I64" s="100">
        <v>3.3643892000000002</v>
      </c>
      <c r="J64" s="100">
        <v>1.4196479</v>
      </c>
      <c r="K64" s="100">
        <v>3.8575667999999999</v>
      </c>
      <c r="L64" s="100">
        <v>3.8847523000000002</v>
      </c>
      <c r="M64" s="100">
        <v>7.6952673999999996</v>
      </c>
      <c r="N64" s="100">
        <v>4.6210721000000001</v>
      </c>
      <c r="O64" s="100">
        <v>6.2358276999999998</v>
      </c>
      <c r="P64" s="100">
        <v>7.8380143999999996</v>
      </c>
      <c r="Q64" s="100">
        <v>7.6775431999999997</v>
      </c>
      <c r="R64" s="100">
        <v>3.2840722000000002</v>
      </c>
      <c r="S64" s="100">
        <v>3.4364260999999998</v>
      </c>
      <c r="T64" s="100">
        <v>0</v>
      </c>
      <c r="U64" s="100">
        <v>2.4783401</v>
      </c>
      <c r="V64" s="100">
        <v>2.9074420000000001</v>
      </c>
      <c r="W64" s="128"/>
      <c r="X64" s="120">
        <v>1957</v>
      </c>
      <c r="Y64" s="100">
        <v>0</v>
      </c>
      <c r="Z64" s="100">
        <v>0.209205</v>
      </c>
      <c r="AA64" s="100">
        <v>0</v>
      </c>
      <c r="AB64" s="100">
        <v>0</v>
      </c>
      <c r="AC64" s="100">
        <v>1.3665868999999999</v>
      </c>
      <c r="AD64" s="100">
        <v>0.61349690000000001</v>
      </c>
      <c r="AE64" s="100">
        <v>2.2402687999999999</v>
      </c>
      <c r="AF64" s="100">
        <v>2.9647198000000001</v>
      </c>
      <c r="AG64" s="100">
        <v>3.0656039000000002</v>
      </c>
      <c r="AH64" s="100">
        <v>3.5050824</v>
      </c>
      <c r="AI64" s="100">
        <v>2.9436501000000002</v>
      </c>
      <c r="AJ64" s="100">
        <v>2.7309967999999998</v>
      </c>
      <c r="AK64" s="100">
        <v>5.4699154999999999</v>
      </c>
      <c r="AL64" s="100">
        <v>2.8441410999999999</v>
      </c>
      <c r="AM64" s="100">
        <v>3.9123630999999999</v>
      </c>
      <c r="AN64" s="100">
        <v>7.1684587999999998</v>
      </c>
      <c r="AO64" s="100">
        <v>6.9284065000000004</v>
      </c>
      <c r="AP64" s="100">
        <v>12.295082000000001</v>
      </c>
      <c r="AQ64" s="100">
        <v>1.9126084999999999</v>
      </c>
      <c r="AR64" s="100">
        <v>2.3036979</v>
      </c>
      <c r="AS64" s="128"/>
      <c r="AT64" s="120">
        <v>1957</v>
      </c>
      <c r="AU64" s="100">
        <v>0</v>
      </c>
      <c r="AV64" s="100">
        <v>0.10221810000000001</v>
      </c>
      <c r="AW64" s="100">
        <v>0</v>
      </c>
      <c r="AX64" s="100">
        <v>0.45173920000000001</v>
      </c>
      <c r="AY64" s="100">
        <v>1.1462256</v>
      </c>
      <c r="AZ64" s="100">
        <v>1.4503263</v>
      </c>
      <c r="BA64" s="100">
        <v>2.8244788000000001</v>
      </c>
      <c r="BB64" s="100">
        <v>2.1754894999999999</v>
      </c>
      <c r="BC64" s="100">
        <v>3.4680338000000002</v>
      </c>
      <c r="BD64" s="100">
        <v>3.7024571000000002</v>
      </c>
      <c r="BE64" s="100">
        <v>5.4249548000000001</v>
      </c>
      <c r="BF64" s="100">
        <v>3.6688833000000001</v>
      </c>
      <c r="BG64" s="100">
        <v>5.8278146</v>
      </c>
      <c r="BH64" s="100">
        <v>5.1687443000000002</v>
      </c>
      <c r="BI64" s="100">
        <v>5.6034483000000002</v>
      </c>
      <c r="BJ64" s="100">
        <v>5.5325034999999998</v>
      </c>
      <c r="BK64" s="100">
        <v>5.5248619000000003</v>
      </c>
      <c r="BL64" s="100">
        <v>7.7120822999999996</v>
      </c>
      <c r="BM64" s="100">
        <v>2.1991244999999999</v>
      </c>
      <c r="BN64" s="100">
        <v>2.6387871000000001</v>
      </c>
      <c r="BO64" s="128"/>
      <c r="BP64" s="120">
        <v>1957</v>
      </c>
    </row>
    <row r="65" spans="1:68">
      <c r="A65" s="128"/>
      <c r="B65" s="121">
        <v>1958</v>
      </c>
      <c r="C65" s="100">
        <v>0</v>
      </c>
      <c r="D65" s="100">
        <v>0.1962323</v>
      </c>
      <c r="E65" s="100">
        <v>0</v>
      </c>
      <c r="F65" s="100">
        <v>0.28530670000000002</v>
      </c>
      <c r="G65" s="100">
        <v>0.9299442</v>
      </c>
      <c r="H65" s="100">
        <v>1.7011624999999999</v>
      </c>
      <c r="I65" s="100">
        <v>1.8027298</v>
      </c>
      <c r="J65" s="100">
        <v>4.6346783</v>
      </c>
      <c r="K65" s="100">
        <v>3.8957147000000001</v>
      </c>
      <c r="L65" s="100">
        <v>3.1555696000000002</v>
      </c>
      <c r="M65" s="100">
        <v>4.8471289999999998</v>
      </c>
      <c r="N65" s="100">
        <v>1.3605442000000001</v>
      </c>
      <c r="O65" s="100">
        <v>5.6085250000000002</v>
      </c>
      <c r="P65" s="100">
        <v>7.8226858000000004</v>
      </c>
      <c r="Q65" s="100">
        <v>5.5401661999999998</v>
      </c>
      <c r="R65" s="100">
        <v>6.4308681999999999</v>
      </c>
      <c r="S65" s="100">
        <v>16.501650000000001</v>
      </c>
      <c r="T65" s="100">
        <v>27.972028000000002</v>
      </c>
      <c r="U65" s="100">
        <v>2.3108146000000001</v>
      </c>
      <c r="V65" s="100">
        <v>3.1542842000000002</v>
      </c>
      <c r="W65" s="128"/>
      <c r="X65" s="121">
        <v>1958</v>
      </c>
      <c r="Y65" s="100">
        <v>0</v>
      </c>
      <c r="Z65" s="100">
        <v>0</v>
      </c>
      <c r="AA65" s="100">
        <v>0</v>
      </c>
      <c r="AB65" s="100">
        <v>0.59808609999999995</v>
      </c>
      <c r="AC65" s="100">
        <v>0.33068779999999998</v>
      </c>
      <c r="AD65" s="100">
        <v>0.93720709999999996</v>
      </c>
      <c r="AE65" s="100">
        <v>2.2383883999999998</v>
      </c>
      <c r="AF65" s="100">
        <v>0.85714290000000004</v>
      </c>
      <c r="AG65" s="100">
        <v>4.5998159999999997</v>
      </c>
      <c r="AH65" s="100">
        <v>3.0570651999999998</v>
      </c>
      <c r="AI65" s="100">
        <v>3.2507111000000002</v>
      </c>
      <c r="AJ65" s="100">
        <v>2.7149321</v>
      </c>
      <c r="AK65" s="100">
        <v>4.4422506999999998</v>
      </c>
      <c r="AL65" s="100">
        <v>1.1198208000000001</v>
      </c>
      <c r="AM65" s="100">
        <v>5.9656972000000001</v>
      </c>
      <c r="AN65" s="100">
        <v>6.9686411000000001</v>
      </c>
      <c r="AO65" s="100">
        <v>2.1929824999999998</v>
      </c>
      <c r="AP65" s="100">
        <v>7.9681274999999996</v>
      </c>
      <c r="AQ65" s="100">
        <v>1.7057831999999999</v>
      </c>
      <c r="AR65" s="100">
        <v>2.0463349000000002</v>
      </c>
      <c r="AS65" s="128"/>
      <c r="AT65" s="121">
        <v>1958</v>
      </c>
      <c r="AU65" s="100">
        <v>0</v>
      </c>
      <c r="AV65" s="100">
        <v>0.1002406</v>
      </c>
      <c r="AW65" s="100">
        <v>0</v>
      </c>
      <c r="AX65" s="100">
        <v>0.43802010000000002</v>
      </c>
      <c r="AY65" s="100">
        <v>0.64</v>
      </c>
      <c r="AZ65" s="100">
        <v>1.3376931999999999</v>
      </c>
      <c r="BA65" s="100">
        <v>2.0115327999999999</v>
      </c>
      <c r="BB65" s="100">
        <v>2.7901786</v>
      </c>
      <c r="BC65" s="100">
        <v>4.2437101999999998</v>
      </c>
      <c r="BD65" s="100">
        <v>3.1081302000000002</v>
      </c>
      <c r="BE65" s="100">
        <v>4.0832198999999996</v>
      </c>
      <c r="BF65" s="100">
        <v>2.0385051000000001</v>
      </c>
      <c r="BG65" s="100">
        <v>4.9881859000000004</v>
      </c>
      <c r="BH65" s="100">
        <v>4.2168675000000002</v>
      </c>
      <c r="BI65" s="100">
        <v>5.7755776000000001</v>
      </c>
      <c r="BJ65" s="100">
        <v>6.7430883000000001</v>
      </c>
      <c r="BK65" s="100">
        <v>7.9051383</v>
      </c>
      <c r="BL65" s="100">
        <v>15.228426000000001</v>
      </c>
      <c r="BM65" s="100">
        <v>2.0117045</v>
      </c>
      <c r="BN65" s="100">
        <v>2.5364775000000002</v>
      </c>
      <c r="BO65" s="128"/>
      <c r="BP65" s="121">
        <v>1958</v>
      </c>
    </row>
    <row r="66" spans="1:68">
      <c r="A66" s="128"/>
      <c r="B66" s="121">
        <v>1959</v>
      </c>
      <c r="C66" s="100">
        <v>0</v>
      </c>
      <c r="D66" s="100">
        <v>0</v>
      </c>
      <c r="E66" s="100">
        <v>0</v>
      </c>
      <c r="F66" s="100">
        <v>0</v>
      </c>
      <c r="G66" s="100">
        <v>0.90415909999999999</v>
      </c>
      <c r="H66" s="100">
        <v>1.7366136000000001</v>
      </c>
      <c r="I66" s="100">
        <v>3.0769231000000001</v>
      </c>
      <c r="J66" s="100">
        <v>3.9432176999999999</v>
      </c>
      <c r="K66" s="100">
        <v>4.8514251000000002</v>
      </c>
      <c r="L66" s="100">
        <v>5.2211302000000002</v>
      </c>
      <c r="M66" s="100">
        <v>6.1394004999999998</v>
      </c>
      <c r="N66" s="100">
        <v>3.9805396000000002</v>
      </c>
      <c r="O66" s="100">
        <v>5.5370986000000002</v>
      </c>
      <c r="P66" s="100">
        <v>9.8944591000000006</v>
      </c>
      <c r="Q66" s="100">
        <v>4.4523598</v>
      </c>
      <c r="R66" s="100">
        <v>13.99689</v>
      </c>
      <c r="S66" s="100">
        <v>6.5359477000000004</v>
      </c>
      <c r="T66" s="100">
        <v>13.605442</v>
      </c>
      <c r="U66" s="100">
        <v>2.7164285000000001</v>
      </c>
      <c r="V66" s="100">
        <v>3.4755438000000001</v>
      </c>
      <c r="W66" s="128"/>
      <c r="X66" s="121">
        <v>1959</v>
      </c>
      <c r="Y66" s="100">
        <v>0</v>
      </c>
      <c r="Z66" s="100">
        <v>0</v>
      </c>
      <c r="AA66" s="100">
        <v>0</v>
      </c>
      <c r="AB66" s="100">
        <v>0</v>
      </c>
      <c r="AC66" s="100">
        <v>0.317662</v>
      </c>
      <c r="AD66" s="100">
        <v>2.5348541999999998</v>
      </c>
      <c r="AE66" s="100">
        <v>2.7979854999999998</v>
      </c>
      <c r="AF66" s="100">
        <v>2.7662517000000002</v>
      </c>
      <c r="AG66" s="100">
        <v>1.8581604</v>
      </c>
      <c r="AH66" s="100">
        <v>5.5410690999999996</v>
      </c>
      <c r="AI66" s="100">
        <v>1.5686275000000001</v>
      </c>
      <c r="AJ66" s="100">
        <v>5.8374495</v>
      </c>
      <c r="AK66" s="100">
        <v>3.9350713000000002</v>
      </c>
      <c r="AL66" s="100">
        <v>4.4052863000000002</v>
      </c>
      <c r="AM66" s="100">
        <v>3.5893754000000002</v>
      </c>
      <c r="AN66" s="100">
        <v>9.0293454000000004</v>
      </c>
      <c r="AO66" s="100">
        <v>4.1841004000000002</v>
      </c>
      <c r="AP66" s="100">
        <v>7.7821011999999996</v>
      </c>
      <c r="AQ66" s="100">
        <v>2.0497567999999999</v>
      </c>
      <c r="AR66" s="100">
        <v>2.4254129999999998</v>
      </c>
      <c r="AS66" s="128"/>
      <c r="AT66" s="121">
        <v>1959</v>
      </c>
      <c r="AU66" s="100">
        <v>0</v>
      </c>
      <c r="AV66" s="100">
        <v>0</v>
      </c>
      <c r="AW66" s="100">
        <v>0</v>
      </c>
      <c r="AX66" s="100">
        <v>0</v>
      </c>
      <c r="AY66" s="100">
        <v>0.61862050000000002</v>
      </c>
      <c r="AZ66" s="100">
        <v>2.1176827</v>
      </c>
      <c r="BA66" s="100">
        <v>2.9435376</v>
      </c>
      <c r="BB66" s="100">
        <v>3.3697263999999998</v>
      </c>
      <c r="BC66" s="100">
        <v>3.3706144</v>
      </c>
      <c r="BD66" s="100">
        <v>5.3763440999999998</v>
      </c>
      <c r="BE66" s="100">
        <v>3.9481104999999999</v>
      </c>
      <c r="BF66" s="100">
        <v>4.9019608000000003</v>
      </c>
      <c r="BG66" s="100">
        <v>4.6887210000000001</v>
      </c>
      <c r="BH66" s="100">
        <v>6.9027611000000002</v>
      </c>
      <c r="BI66" s="100">
        <v>3.9745628000000002</v>
      </c>
      <c r="BJ66" s="100">
        <v>11.118378</v>
      </c>
      <c r="BK66" s="100">
        <v>5.1020408000000002</v>
      </c>
      <c r="BL66" s="100">
        <v>9.9009900999999996</v>
      </c>
      <c r="BM66" s="100">
        <v>2.3865398999999998</v>
      </c>
      <c r="BN66" s="100">
        <v>2.9201176000000002</v>
      </c>
      <c r="BO66" s="128"/>
      <c r="BP66" s="121">
        <v>1959</v>
      </c>
    </row>
    <row r="67" spans="1:68">
      <c r="A67" s="128"/>
      <c r="B67" s="121">
        <v>1960</v>
      </c>
      <c r="C67" s="100">
        <v>0</v>
      </c>
      <c r="D67" s="100">
        <v>0</v>
      </c>
      <c r="E67" s="100">
        <v>0.19904459999999999</v>
      </c>
      <c r="F67" s="100">
        <v>0</v>
      </c>
      <c r="G67" s="100">
        <v>0.28951939999999998</v>
      </c>
      <c r="H67" s="100">
        <v>2.3426060999999998</v>
      </c>
      <c r="I67" s="100">
        <v>2.0560266999999999</v>
      </c>
      <c r="J67" s="100">
        <v>3.0800820999999998</v>
      </c>
      <c r="K67" s="100">
        <v>4.5153521999999997</v>
      </c>
      <c r="L67" s="100">
        <v>6.0150376000000003</v>
      </c>
      <c r="M67" s="100">
        <v>4.2149631000000003</v>
      </c>
      <c r="N67" s="100">
        <v>4.3233895000000002</v>
      </c>
      <c r="O67" s="100">
        <v>3.7756202999999999</v>
      </c>
      <c r="P67" s="100">
        <v>4.6822742000000002</v>
      </c>
      <c r="Q67" s="100">
        <v>6.9444444000000001</v>
      </c>
      <c r="R67" s="100">
        <v>6.0240964000000004</v>
      </c>
      <c r="S67" s="100">
        <v>12.539185</v>
      </c>
      <c r="T67" s="100">
        <v>13.071895</v>
      </c>
      <c r="U67" s="100">
        <v>2.2918552000000001</v>
      </c>
      <c r="V67" s="100">
        <v>2.973052</v>
      </c>
      <c r="W67" s="128"/>
      <c r="X67" s="121">
        <v>1960</v>
      </c>
      <c r="Y67" s="100">
        <v>0</v>
      </c>
      <c r="Z67" s="100">
        <v>0</v>
      </c>
      <c r="AA67" s="100">
        <v>0</v>
      </c>
      <c r="AB67" s="100">
        <v>0</v>
      </c>
      <c r="AC67" s="100">
        <v>0.30826140000000002</v>
      </c>
      <c r="AD67" s="100">
        <v>0.95907929999999997</v>
      </c>
      <c r="AE67" s="100">
        <v>1.4112334</v>
      </c>
      <c r="AF67" s="100">
        <v>4.0518638999999999</v>
      </c>
      <c r="AG67" s="100">
        <v>3.0911900999999999</v>
      </c>
      <c r="AH67" s="100">
        <v>2.8346456999999998</v>
      </c>
      <c r="AI67" s="100">
        <v>4.5644732000000001</v>
      </c>
      <c r="AJ67" s="100">
        <v>2.6797678</v>
      </c>
      <c r="AK67" s="100">
        <v>3.8778478000000001</v>
      </c>
      <c r="AL67" s="100">
        <v>6.5395095000000003</v>
      </c>
      <c r="AM67" s="100">
        <v>4.8780488000000002</v>
      </c>
      <c r="AN67" s="100">
        <v>4.3478260999999998</v>
      </c>
      <c r="AO67" s="100">
        <v>7.8585462000000001</v>
      </c>
      <c r="AP67" s="100">
        <v>3.7453183999999999</v>
      </c>
      <c r="AQ67" s="100">
        <v>1.9084345</v>
      </c>
      <c r="AR67" s="100">
        <v>2.2428837000000001</v>
      </c>
      <c r="AS67" s="128"/>
      <c r="AT67" s="121">
        <v>1960</v>
      </c>
      <c r="AU67" s="100">
        <v>0</v>
      </c>
      <c r="AV67" s="100">
        <v>0</v>
      </c>
      <c r="AW67" s="100">
        <v>0.1019992</v>
      </c>
      <c r="AX67" s="100">
        <v>0</v>
      </c>
      <c r="AY67" s="100">
        <v>0.29859659999999999</v>
      </c>
      <c r="AZ67" s="100">
        <v>1.6811860000000001</v>
      </c>
      <c r="BA67" s="100">
        <v>1.7487220999999999</v>
      </c>
      <c r="BB67" s="100">
        <v>3.5535667000000002</v>
      </c>
      <c r="BC67" s="100">
        <v>3.8127192000000001</v>
      </c>
      <c r="BD67" s="100">
        <v>4.4615384999999996</v>
      </c>
      <c r="BE67" s="100">
        <v>4.3827610999999997</v>
      </c>
      <c r="BF67" s="100">
        <v>3.5149385</v>
      </c>
      <c r="BG67" s="100">
        <v>3.8294613000000002</v>
      </c>
      <c r="BH67" s="100">
        <v>5.7057057000000002</v>
      </c>
      <c r="BI67" s="100">
        <v>5.7982218999999997</v>
      </c>
      <c r="BJ67" s="100">
        <v>5.0505050999999996</v>
      </c>
      <c r="BK67" s="100">
        <v>9.6618356999999992</v>
      </c>
      <c r="BL67" s="100">
        <v>7.1428570999999996</v>
      </c>
      <c r="BM67" s="100">
        <v>2.1021898000000001</v>
      </c>
      <c r="BN67" s="100">
        <v>2.5837075999999999</v>
      </c>
      <c r="BO67" s="128"/>
      <c r="BP67" s="121">
        <v>1960</v>
      </c>
    </row>
    <row r="68" spans="1:68">
      <c r="A68" s="128"/>
      <c r="B68" s="121">
        <v>1961</v>
      </c>
      <c r="C68" s="100">
        <v>0</v>
      </c>
      <c r="D68" s="100">
        <v>0</v>
      </c>
      <c r="E68" s="100">
        <v>0</v>
      </c>
      <c r="F68" s="100">
        <v>0.72115379999999996</v>
      </c>
      <c r="G68" s="100">
        <v>0.55540129999999999</v>
      </c>
      <c r="H68" s="100">
        <v>1.759015</v>
      </c>
      <c r="I68" s="100">
        <v>1.5507883</v>
      </c>
      <c r="J68" s="100">
        <v>2.7911698</v>
      </c>
      <c r="K68" s="100">
        <v>4.0721350000000003</v>
      </c>
      <c r="L68" s="100">
        <v>3.2777115999999999</v>
      </c>
      <c r="M68" s="100">
        <v>6.844627</v>
      </c>
      <c r="N68" s="100">
        <v>5.0462574</v>
      </c>
      <c r="O68" s="100">
        <v>3.1578946999999999</v>
      </c>
      <c r="P68" s="100">
        <v>8.7073006999999993</v>
      </c>
      <c r="Q68" s="100">
        <v>9.4017093999999997</v>
      </c>
      <c r="R68" s="100">
        <v>10.144928</v>
      </c>
      <c r="S68" s="100">
        <v>3.0030030000000001</v>
      </c>
      <c r="T68" s="100">
        <v>6.3291139000000003</v>
      </c>
      <c r="U68" s="100">
        <v>2.3342054999999999</v>
      </c>
      <c r="V68" s="100">
        <v>2.9651635999999999</v>
      </c>
      <c r="W68" s="128"/>
      <c r="X68" s="121">
        <v>1961</v>
      </c>
      <c r="Y68" s="100">
        <v>0</v>
      </c>
      <c r="Z68" s="100">
        <v>0</v>
      </c>
      <c r="AA68" s="100">
        <v>0</v>
      </c>
      <c r="AB68" s="100">
        <v>0.50722800000000001</v>
      </c>
      <c r="AC68" s="100">
        <v>0.29850749999999998</v>
      </c>
      <c r="AD68" s="100">
        <v>1.2816405</v>
      </c>
      <c r="AE68" s="100">
        <v>0.56769800000000004</v>
      </c>
      <c r="AF68" s="100">
        <v>1.8832392</v>
      </c>
      <c r="AG68" s="100">
        <v>4.1866028999999996</v>
      </c>
      <c r="AH68" s="100">
        <v>4.9443758000000004</v>
      </c>
      <c r="AI68" s="100">
        <v>4.0426314000000003</v>
      </c>
      <c r="AJ68" s="100">
        <v>4.4052863000000002</v>
      </c>
      <c r="AK68" s="100">
        <v>3.3573141</v>
      </c>
      <c r="AL68" s="100">
        <v>3.2327585999999999</v>
      </c>
      <c r="AM68" s="100">
        <v>4.0677966000000003</v>
      </c>
      <c r="AN68" s="100">
        <v>3.1347961999999998</v>
      </c>
      <c r="AO68" s="100">
        <v>13.084111999999999</v>
      </c>
      <c r="AP68" s="100">
        <v>14.336918000000001</v>
      </c>
      <c r="AQ68" s="100">
        <v>1.9245943999999999</v>
      </c>
      <c r="AR68" s="100">
        <v>2.3925051000000002</v>
      </c>
      <c r="AS68" s="128"/>
      <c r="AT68" s="121">
        <v>1961</v>
      </c>
      <c r="AU68" s="100">
        <v>0</v>
      </c>
      <c r="AV68" s="100">
        <v>0</v>
      </c>
      <c r="AW68" s="100">
        <v>0</v>
      </c>
      <c r="AX68" s="100">
        <v>0.61705540000000003</v>
      </c>
      <c r="AY68" s="100">
        <v>0.43159259999999999</v>
      </c>
      <c r="AZ68" s="100">
        <v>1.5309246999999999</v>
      </c>
      <c r="BA68" s="100">
        <v>1.0822510999999999</v>
      </c>
      <c r="BB68" s="100">
        <v>2.3504832000000002</v>
      </c>
      <c r="BC68" s="100">
        <v>4.1285755999999996</v>
      </c>
      <c r="BD68" s="100">
        <v>4.0958737999999997</v>
      </c>
      <c r="BE68" s="100">
        <v>5.4935318000000004</v>
      </c>
      <c r="BF68" s="100">
        <v>4.7332185999999998</v>
      </c>
      <c r="BG68" s="100">
        <v>3.2622333999999999</v>
      </c>
      <c r="BH68" s="100">
        <v>5.6733352999999997</v>
      </c>
      <c r="BI68" s="100">
        <v>6.4272212</v>
      </c>
      <c r="BJ68" s="100">
        <v>6.0716454000000004</v>
      </c>
      <c r="BK68" s="100">
        <v>9.2165899000000007</v>
      </c>
      <c r="BL68" s="100">
        <v>11.441648000000001</v>
      </c>
      <c r="BM68" s="100">
        <v>2.1316685999999998</v>
      </c>
      <c r="BN68" s="100">
        <v>2.6850214999999999</v>
      </c>
      <c r="BO68" s="128"/>
      <c r="BP68" s="121">
        <v>1961</v>
      </c>
    </row>
    <row r="69" spans="1:68">
      <c r="A69" s="128"/>
      <c r="B69" s="121">
        <v>1962</v>
      </c>
      <c r="C69" s="100">
        <v>0</v>
      </c>
      <c r="D69" s="100">
        <v>0</v>
      </c>
      <c r="E69" s="100">
        <v>0</v>
      </c>
      <c r="F69" s="100">
        <v>0.44404969999999999</v>
      </c>
      <c r="G69" s="100">
        <v>0.81344899999999998</v>
      </c>
      <c r="H69" s="100">
        <v>2.0408162999999999</v>
      </c>
      <c r="I69" s="100">
        <v>2.9100529000000002</v>
      </c>
      <c r="J69" s="100">
        <v>2.2865853999999999</v>
      </c>
      <c r="K69" s="100">
        <v>3.3726813</v>
      </c>
      <c r="L69" s="100">
        <v>6.5730504999999999</v>
      </c>
      <c r="M69" s="100">
        <v>5</v>
      </c>
      <c r="N69" s="100">
        <v>6.5306122000000002</v>
      </c>
      <c r="O69" s="100">
        <v>6.6769388999999997</v>
      </c>
      <c r="P69" s="100">
        <v>6.0443251</v>
      </c>
      <c r="Q69" s="100">
        <v>4.1981527999999999</v>
      </c>
      <c r="R69" s="100">
        <v>7.0224719000000002</v>
      </c>
      <c r="S69" s="100">
        <v>14.577259</v>
      </c>
      <c r="T69" s="100">
        <v>18.404907999999999</v>
      </c>
      <c r="U69" s="100">
        <v>2.5374129999999999</v>
      </c>
      <c r="V69" s="100">
        <v>3.3408538999999999</v>
      </c>
      <c r="W69" s="128"/>
      <c r="X69" s="121">
        <v>1962</v>
      </c>
      <c r="Y69" s="100">
        <v>0</v>
      </c>
      <c r="Z69" s="100">
        <v>0</v>
      </c>
      <c r="AA69" s="100">
        <v>0</v>
      </c>
      <c r="AB69" s="100">
        <v>0.233209</v>
      </c>
      <c r="AC69" s="100">
        <v>0.28785260000000001</v>
      </c>
      <c r="AD69" s="100">
        <v>1.5644556000000001</v>
      </c>
      <c r="AE69" s="100">
        <v>2.3148148000000002</v>
      </c>
      <c r="AF69" s="100">
        <v>1.0796220999999999</v>
      </c>
      <c r="AG69" s="100">
        <v>2.6132404</v>
      </c>
      <c r="AH69" s="100">
        <v>2.7573528999999999</v>
      </c>
      <c r="AI69" s="100">
        <v>5.3191489000000001</v>
      </c>
      <c r="AJ69" s="100">
        <v>4.3010752999999999</v>
      </c>
      <c r="AK69" s="100">
        <v>5.7061340999999999</v>
      </c>
      <c r="AL69" s="100">
        <v>3.7674919</v>
      </c>
      <c r="AM69" s="100">
        <v>4.5751634000000001</v>
      </c>
      <c r="AN69" s="100">
        <v>7.0140281</v>
      </c>
      <c r="AO69" s="100">
        <v>7.1942446000000002</v>
      </c>
      <c r="AP69" s="100">
        <v>16.891891999999999</v>
      </c>
      <c r="AQ69" s="100">
        <v>1.9617830000000001</v>
      </c>
      <c r="AR69" s="100">
        <v>2.4440827999999999</v>
      </c>
      <c r="AS69" s="128"/>
      <c r="AT69" s="121">
        <v>1962</v>
      </c>
      <c r="AU69" s="100">
        <v>0</v>
      </c>
      <c r="AV69" s="100">
        <v>0</v>
      </c>
      <c r="AW69" s="100">
        <v>0</v>
      </c>
      <c r="AX69" s="100">
        <v>0.3412193</v>
      </c>
      <c r="AY69" s="100">
        <v>0.55850319999999998</v>
      </c>
      <c r="AZ69" s="100">
        <v>1.8110474000000001</v>
      </c>
      <c r="BA69" s="100">
        <v>2.6257600999999999</v>
      </c>
      <c r="BB69" s="100">
        <v>1.7013480000000001</v>
      </c>
      <c r="BC69" s="100">
        <v>2.9991431</v>
      </c>
      <c r="BD69" s="100">
        <v>4.6891543999999996</v>
      </c>
      <c r="BE69" s="100">
        <v>5.1546392000000001</v>
      </c>
      <c r="BF69" s="100">
        <v>5.4450262</v>
      </c>
      <c r="BG69" s="100">
        <v>6.1728395000000003</v>
      </c>
      <c r="BH69" s="100">
        <v>4.7804004000000004</v>
      </c>
      <c r="BI69" s="100">
        <v>4.4101432999999997</v>
      </c>
      <c r="BJ69" s="100">
        <v>7.0175438999999997</v>
      </c>
      <c r="BK69" s="100">
        <v>10.011123</v>
      </c>
      <c r="BL69" s="100">
        <v>17.429193999999999</v>
      </c>
      <c r="BM69" s="100">
        <v>2.2522312000000002</v>
      </c>
      <c r="BN69" s="100">
        <v>2.8772120000000001</v>
      </c>
      <c r="BO69" s="128"/>
      <c r="BP69" s="121">
        <v>1962</v>
      </c>
    </row>
    <row r="70" spans="1:68">
      <c r="A70" s="128"/>
      <c r="B70" s="121">
        <v>1963</v>
      </c>
      <c r="C70" s="100">
        <v>0</v>
      </c>
      <c r="D70" s="100">
        <v>0</v>
      </c>
      <c r="E70" s="100">
        <v>0</v>
      </c>
      <c r="F70" s="100">
        <v>0.20811650000000001</v>
      </c>
      <c r="G70" s="100">
        <v>0.79386080000000003</v>
      </c>
      <c r="H70" s="100">
        <v>2.5736344999999998</v>
      </c>
      <c r="I70" s="100">
        <v>2.9778017999999999</v>
      </c>
      <c r="J70" s="100">
        <v>3.5335689000000001</v>
      </c>
      <c r="K70" s="100">
        <v>3.7786775000000001</v>
      </c>
      <c r="L70" s="100">
        <v>3.9310553000000001</v>
      </c>
      <c r="M70" s="100">
        <v>7.8023407000000002</v>
      </c>
      <c r="N70" s="100">
        <v>7.1033938000000001</v>
      </c>
      <c r="O70" s="100">
        <v>8.5685483999999992</v>
      </c>
      <c r="P70" s="100">
        <v>10.575017000000001</v>
      </c>
      <c r="Q70" s="100">
        <v>7.5566750999999996</v>
      </c>
      <c r="R70" s="100">
        <v>6.7750678000000004</v>
      </c>
      <c r="S70" s="100">
        <v>11.527378000000001</v>
      </c>
      <c r="T70" s="100">
        <v>11.904762</v>
      </c>
      <c r="U70" s="100">
        <v>2.9091437999999998</v>
      </c>
      <c r="V70" s="100">
        <v>3.7288070000000002</v>
      </c>
      <c r="W70" s="128"/>
      <c r="X70" s="121">
        <v>1963</v>
      </c>
      <c r="Y70" s="100">
        <v>0</v>
      </c>
      <c r="Z70" s="100">
        <v>0</v>
      </c>
      <c r="AA70" s="100">
        <v>0</v>
      </c>
      <c r="AB70" s="100">
        <v>0.65631150000000005</v>
      </c>
      <c r="AC70" s="100">
        <v>0</v>
      </c>
      <c r="AD70" s="100">
        <v>2.7447392000000002</v>
      </c>
      <c r="AE70" s="100">
        <v>1.4757969</v>
      </c>
      <c r="AF70" s="100">
        <v>4.3266631000000002</v>
      </c>
      <c r="AG70" s="100">
        <v>3.0838239000000001</v>
      </c>
      <c r="AH70" s="100">
        <v>5.2179251000000004</v>
      </c>
      <c r="AI70" s="100">
        <v>4.8143054000000003</v>
      </c>
      <c r="AJ70" s="100">
        <v>3.7390943000000001</v>
      </c>
      <c r="AK70" s="100">
        <v>7.0888469000000001</v>
      </c>
      <c r="AL70" s="100">
        <v>4.2575837999999999</v>
      </c>
      <c r="AM70" s="100">
        <v>7.7071291000000004</v>
      </c>
      <c r="AN70" s="100">
        <v>7.5973408999999998</v>
      </c>
      <c r="AO70" s="100">
        <v>1.7482517</v>
      </c>
      <c r="AP70" s="100">
        <v>16.025641</v>
      </c>
      <c r="AQ70" s="100">
        <v>2.4597744000000001</v>
      </c>
      <c r="AR70" s="100">
        <v>2.9609770000000002</v>
      </c>
      <c r="AS70" s="128"/>
      <c r="AT70" s="121">
        <v>1963</v>
      </c>
      <c r="AU70" s="100">
        <v>0</v>
      </c>
      <c r="AV70" s="100">
        <v>0</v>
      </c>
      <c r="AW70" s="100">
        <v>0</v>
      </c>
      <c r="AX70" s="100">
        <v>0.42662119999999998</v>
      </c>
      <c r="AY70" s="100">
        <v>0.40799669999999999</v>
      </c>
      <c r="AZ70" s="100">
        <v>2.6564345</v>
      </c>
      <c r="BA70" s="100">
        <v>2.2592487999999999</v>
      </c>
      <c r="BB70" s="100">
        <v>3.9164490999999999</v>
      </c>
      <c r="BC70" s="100">
        <v>3.4378438</v>
      </c>
      <c r="BD70" s="100">
        <v>4.5696877000000002</v>
      </c>
      <c r="BE70" s="100">
        <v>6.3502673999999999</v>
      </c>
      <c r="BF70" s="100">
        <v>5.4644808999999999</v>
      </c>
      <c r="BG70" s="100">
        <v>7.8048780000000004</v>
      </c>
      <c r="BH70" s="100">
        <v>7.0754716999999996</v>
      </c>
      <c r="BI70" s="100">
        <v>7.6419214000000002</v>
      </c>
      <c r="BJ70" s="100">
        <v>7.2585148000000004</v>
      </c>
      <c r="BK70" s="100">
        <v>5.4406964000000002</v>
      </c>
      <c r="BL70" s="100">
        <v>14.583333</v>
      </c>
      <c r="BM70" s="100">
        <v>2.6863728</v>
      </c>
      <c r="BN70" s="100">
        <v>3.3290353000000001</v>
      </c>
      <c r="BO70" s="128"/>
      <c r="BP70" s="121">
        <v>1963</v>
      </c>
    </row>
    <row r="71" spans="1:68">
      <c r="A71" s="128"/>
      <c r="B71" s="121">
        <v>1964</v>
      </c>
      <c r="C71" s="100">
        <v>0</v>
      </c>
      <c r="D71" s="100">
        <v>0</v>
      </c>
      <c r="E71" s="100">
        <v>0</v>
      </c>
      <c r="F71" s="100">
        <v>0</v>
      </c>
      <c r="G71" s="100">
        <v>1.0062892999999999</v>
      </c>
      <c r="H71" s="100">
        <v>1.9460662</v>
      </c>
      <c r="I71" s="100">
        <v>1.6551724000000001</v>
      </c>
      <c r="J71" s="100">
        <v>4.7702736999999997</v>
      </c>
      <c r="K71" s="100">
        <v>4.1688378999999998</v>
      </c>
      <c r="L71" s="100">
        <v>5.8192956000000002</v>
      </c>
      <c r="M71" s="100">
        <v>5.3899809999999997</v>
      </c>
      <c r="N71" s="100">
        <v>4.9732211</v>
      </c>
      <c r="O71" s="100">
        <v>8.8452088</v>
      </c>
      <c r="P71" s="100">
        <v>5.8785107999999999</v>
      </c>
      <c r="Q71" s="100">
        <v>10.230179</v>
      </c>
      <c r="R71" s="100">
        <v>9.1743118999999993</v>
      </c>
      <c r="S71" s="100">
        <v>19.444444000000001</v>
      </c>
      <c r="T71" s="100">
        <v>0</v>
      </c>
      <c r="U71" s="100">
        <v>2.7474487999999999</v>
      </c>
      <c r="V71" s="100">
        <v>3.5384012999999999</v>
      </c>
      <c r="W71" s="128"/>
      <c r="X71" s="121">
        <v>1964</v>
      </c>
      <c r="Y71" s="100">
        <v>0</v>
      </c>
      <c r="Z71" s="100">
        <v>0</v>
      </c>
      <c r="AA71" s="100">
        <v>0</v>
      </c>
      <c r="AB71" s="100">
        <v>0.210926</v>
      </c>
      <c r="AC71" s="100">
        <v>0.26574540000000002</v>
      </c>
      <c r="AD71" s="100">
        <v>1.1761246999999999</v>
      </c>
      <c r="AE71" s="100">
        <v>1.1972463</v>
      </c>
      <c r="AF71" s="100">
        <v>2.4363833000000001</v>
      </c>
      <c r="AG71" s="100">
        <v>2.9899429</v>
      </c>
      <c r="AH71" s="100">
        <v>2.1698697999999998</v>
      </c>
      <c r="AI71" s="100">
        <v>4.9586777</v>
      </c>
      <c r="AJ71" s="100">
        <v>4.0096230999999998</v>
      </c>
      <c r="AK71" s="100">
        <v>4.2253521000000003</v>
      </c>
      <c r="AL71" s="100">
        <v>4.2417815000000001</v>
      </c>
      <c r="AM71" s="100">
        <v>9.4756791000000007</v>
      </c>
      <c r="AN71" s="100">
        <v>4.5578851</v>
      </c>
      <c r="AO71" s="100">
        <v>11.925043000000001</v>
      </c>
      <c r="AP71" s="100">
        <v>6.0422960999999997</v>
      </c>
      <c r="AQ71" s="100">
        <v>1.9577986000000001</v>
      </c>
      <c r="AR71" s="100">
        <v>2.3626594999999999</v>
      </c>
      <c r="AS71" s="128"/>
      <c r="AT71" s="121">
        <v>1964</v>
      </c>
      <c r="AU71" s="100">
        <v>0</v>
      </c>
      <c r="AV71" s="100">
        <v>0</v>
      </c>
      <c r="AW71" s="100">
        <v>0</v>
      </c>
      <c r="AX71" s="100">
        <v>0.1027327</v>
      </c>
      <c r="AY71" s="100">
        <v>0.64616180000000001</v>
      </c>
      <c r="AZ71" s="100">
        <v>1.5718776999999999</v>
      </c>
      <c r="BA71" s="100">
        <v>1.4355441</v>
      </c>
      <c r="BB71" s="100">
        <v>3.6472579999999999</v>
      </c>
      <c r="BC71" s="100">
        <v>3.5918584999999998</v>
      </c>
      <c r="BD71" s="100">
        <v>4.0055461000000001</v>
      </c>
      <c r="BE71" s="100">
        <v>5.1788315000000003</v>
      </c>
      <c r="BF71" s="100">
        <v>4.5027407999999998</v>
      </c>
      <c r="BG71" s="100">
        <v>6.4825929999999996</v>
      </c>
      <c r="BH71" s="100">
        <v>4.9751244000000003</v>
      </c>
      <c r="BI71" s="100">
        <v>9.7968069999999994</v>
      </c>
      <c r="BJ71" s="100">
        <v>6.4516128999999998</v>
      </c>
      <c r="BK71" s="100">
        <v>14.783526999999999</v>
      </c>
      <c r="BL71" s="100">
        <v>3.992016</v>
      </c>
      <c r="BM71" s="100">
        <v>2.3557760999999999</v>
      </c>
      <c r="BN71" s="100">
        <v>2.9382796999999998</v>
      </c>
      <c r="BO71" s="128"/>
      <c r="BP71" s="121">
        <v>1964</v>
      </c>
    </row>
    <row r="72" spans="1:68">
      <c r="A72" s="128"/>
      <c r="B72" s="121">
        <v>1965</v>
      </c>
      <c r="C72" s="100">
        <v>0</v>
      </c>
      <c r="D72" s="100">
        <v>0</v>
      </c>
      <c r="E72" s="100">
        <v>0.18392500000000001</v>
      </c>
      <c r="F72" s="100">
        <v>0.57703400000000005</v>
      </c>
      <c r="G72" s="100">
        <v>1.9047619</v>
      </c>
      <c r="H72" s="100">
        <v>0.80753699999999995</v>
      </c>
      <c r="I72" s="100">
        <v>3.0777839999999999</v>
      </c>
      <c r="J72" s="100">
        <v>2.7624309</v>
      </c>
      <c r="K72" s="100">
        <v>8.1404223000000009</v>
      </c>
      <c r="L72" s="100">
        <v>4.2553191000000004</v>
      </c>
      <c r="M72" s="100">
        <v>7.1539657999999999</v>
      </c>
      <c r="N72" s="100">
        <v>4.8363094999999996</v>
      </c>
      <c r="O72" s="100">
        <v>6.6985646000000001</v>
      </c>
      <c r="P72" s="100">
        <v>6.3492062999999996</v>
      </c>
      <c r="Q72" s="100">
        <v>5.1993067999999996</v>
      </c>
      <c r="R72" s="100">
        <v>15.345269</v>
      </c>
      <c r="S72" s="100">
        <v>0</v>
      </c>
      <c r="T72" s="100">
        <v>11.494253</v>
      </c>
      <c r="U72" s="100">
        <v>2.8523930000000002</v>
      </c>
      <c r="V72" s="100">
        <v>3.5783529000000001</v>
      </c>
      <c r="W72" s="128"/>
      <c r="X72" s="121">
        <v>1965</v>
      </c>
      <c r="Y72" s="100">
        <v>0</v>
      </c>
      <c r="Z72" s="100">
        <v>0</v>
      </c>
      <c r="AA72" s="100">
        <v>0</v>
      </c>
      <c r="AB72" s="100">
        <v>0</v>
      </c>
      <c r="AC72" s="100">
        <v>0.75414780000000003</v>
      </c>
      <c r="AD72" s="100">
        <v>1.1422045000000001</v>
      </c>
      <c r="AE72" s="100">
        <v>0.90307040000000005</v>
      </c>
      <c r="AF72" s="100">
        <v>3.2679738999999999</v>
      </c>
      <c r="AG72" s="100">
        <v>3.4528552000000001</v>
      </c>
      <c r="AH72" s="100">
        <v>2.7812114000000001</v>
      </c>
      <c r="AI72" s="100">
        <v>5.1101884000000002</v>
      </c>
      <c r="AJ72" s="100">
        <v>5.4432347999999999</v>
      </c>
      <c r="AK72" s="100">
        <v>3.7157455000000001</v>
      </c>
      <c r="AL72" s="100">
        <v>4.6948356999999996</v>
      </c>
      <c r="AM72" s="100">
        <v>7.5</v>
      </c>
      <c r="AN72" s="100">
        <v>4.4247788000000003</v>
      </c>
      <c r="AO72" s="100">
        <v>16.366612</v>
      </c>
      <c r="AP72" s="100">
        <v>20</v>
      </c>
      <c r="AQ72" s="100">
        <v>2.2216692999999998</v>
      </c>
      <c r="AR72" s="100">
        <v>2.7747028999999999</v>
      </c>
      <c r="AS72" s="128"/>
      <c r="AT72" s="121">
        <v>1965</v>
      </c>
      <c r="AU72" s="100">
        <v>0</v>
      </c>
      <c r="AV72" s="100">
        <v>0</v>
      </c>
      <c r="AW72" s="100">
        <v>9.39585E-2</v>
      </c>
      <c r="AX72" s="100">
        <v>0.29615000000000002</v>
      </c>
      <c r="AY72" s="100">
        <v>1.3450721000000001</v>
      </c>
      <c r="AZ72" s="100">
        <v>0.96993209999999996</v>
      </c>
      <c r="BA72" s="100">
        <v>2.0301624</v>
      </c>
      <c r="BB72" s="100">
        <v>3.0049646999999999</v>
      </c>
      <c r="BC72" s="100">
        <v>5.8471932999999998</v>
      </c>
      <c r="BD72" s="100">
        <v>3.5243641000000001</v>
      </c>
      <c r="BE72" s="100">
        <v>6.1456035</v>
      </c>
      <c r="BF72" s="100">
        <v>5.1330798</v>
      </c>
      <c r="BG72" s="100">
        <v>5.1850106</v>
      </c>
      <c r="BH72" s="100">
        <v>5.4410080000000001</v>
      </c>
      <c r="BI72" s="100">
        <v>6.5359477000000004</v>
      </c>
      <c r="BJ72" s="100">
        <v>8.8912133999999998</v>
      </c>
      <c r="BK72" s="100">
        <v>10.193680000000001</v>
      </c>
      <c r="BL72" s="100">
        <v>17.175573</v>
      </c>
      <c r="BM72" s="100">
        <v>2.5394809999999999</v>
      </c>
      <c r="BN72" s="100">
        <v>3.2143894999999998</v>
      </c>
      <c r="BO72" s="128"/>
      <c r="BP72" s="121">
        <v>1965</v>
      </c>
    </row>
    <row r="73" spans="1:68">
      <c r="A73" s="128"/>
      <c r="B73" s="121">
        <v>1966</v>
      </c>
      <c r="C73" s="100">
        <v>0</v>
      </c>
      <c r="D73" s="100">
        <v>0</v>
      </c>
      <c r="E73" s="100">
        <v>0</v>
      </c>
      <c r="F73" s="100">
        <v>0.18489349999999999</v>
      </c>
      <c r="G73" s="100">
        <v>1.8160232000000001</v>
      </c>
      <c r="H73" s="100">
        <v>0.52020880000000003</v>
      </c>
      <c r="I73" s="100">
        <v>3.3611844999999998</v>
      </c>
      <c r="J73" s="100">
        <v>3.7752184999999998</v>
      </c>
      <c r="K73" s="100">
        <v>4.2721939999999998</v>
      </c>
      <c r="L73" s="100">
        <v>4.0891314000000003</v>
      </c>
      <c r="M73" s="100">
        <v>7.0799947000000003</v>
      </c>
      <c r="N73" s="100">
        <v>7.2342411000000002</v>
      </c>
      <c r="O73" s="100">
        <v>7.4175722000000004</v>
      </c>
      <c r="P73" s="100">
        <v>14.222200000000001</v>
      </c>
      <c r="Q73" s="100">
        <v>9.5418192000000008</v>
      </c>
      <c r="R73" s="100">
        <v>8.8257914999999993</v>
      </c>
      <c r="S73" s="100">
        <v>15.602652000000001</v>
      </c>
      <c r="T73" s="100">
        <v>27.915806</v>
      </c>
      <c r="U73" s="100">
        <v>3.0813538999999999</v>
      </c>
      <c r="V73" s="100">
        <v>4.1892022999999998</v>
      </c>
      <c r="W73" s="128"/>
      <c r="X73" s="121">
        <v>1966</v>
      </c>
      <c r="Y73" s="100">
        <v>0</v>
      </c>
      <c r="Z73" s="100">
        <v>0</v>
      </c>
      <c r="AA73" s="100">
        <v>0</v>
      </c>
      <c r="AB73" s="100">
        <v>0.19433059999999999</v>
      </c>
      <c r="AC73" s="100">
        <v>1.1943550000000001</v>
      </c>
      <c r="AD73" s="100">
        <v>1.3800032</v>
      </c>
      <c r="AE73" s="100">
        <v>1.8008014000000001</v>
      </c>
      <c r="AF73" s="100">
        <v>3.5378771000000002</v>
      </c>
      <c r="AG73" s="100">
        <v>2.6419800000000002</v>
      </c>
      <c r="AH73" s="100">
        <v>5.6618222999999999</v>
      </c>
      <c r="AI73" s="100">
        <v>3.7549988000000001</v>
      </c>
      <c r="AJ73" s="100">
        <v>3.3681625999999998</v>
      </c>
      <c r="AK73" s="100">
        <v>4.5666897000000004</v>
      </c>
      <c r="AL73" s="100">
        <v>6.1798967999999999</v>
      </c>
      <c r="AM73" s="100">
        <v>8.6360047000000009</v>
      </c>
      <c r="AN73" s="100">
        <v>12.864273000000001</v>
      </c>
      <c r="AO73" s="100">
        <v>12.548429</v>
      </c>
      <c r="AP73" s="100">
        <v>13.535097</v>
      </c>
      <c r="AQ73" s="100">
        <v>2.5009074</v>
      </c>
      <c r="AR73" s="100">
        <v>3.0628882000000002</v>
      </c>
      <c r="AS73" s="128"/>
      <c r="AT73" s="121">
        <v>1966</v>
      </c>
      <c r="AU73" s="100">
        <v>0</v>
      </c>
      <c r="AV73" s="100">
        <v>0</v>
      </c>
      <c r="AW73" s="100">
        <v>0</v>
      </c>
      <c r="AX73" s="100">
        <v>0.18949460000000001</v>
      </c>
      <c r="AY73" s="100">
        <v>1.5131076000000001</v>
      </c>
      <c r="AZ73" s="100">
        <v>0.93735900000000005</v>
      </c>
      <c r="BA73" s="100">
        <v>2.6079322</v>
      </c>
      <c r="BB73" s="100">
        <v>3.6611836000000002</v>
      </c>
      <c r="BC73" s="100">
        <v>3.4774723999999999</v>
      </c>
      <c r="BD73" s="100">
        <v>4.8676012000000002</v>
      </c>
      <c r="BE73" s="100">
        <v>5.4311309000000003</v>
      </c>
      <c r="BF73" s="100">
        <v>5.3341082999999996</v>
      </c>
      <c r="BG73" s="100">
        <v>5.9813979000000002</v>
      </c>
      <c r="BH73" s="100">
        <v>9.8343059999999998</v>
      </c>
      <c r="BI73" s="100">
        <v>9.0124516000000003</v>
      </c>
      <c r="BJ73" s="100">
        <v>11.22936</v>
      </c>
      <c r="BK73" s="100">
        <v>13.697558000000001</v>
      </c>
      <c r="BL73" s="100">
        <v>18.230875999999999</v>
      </c>
      <c r="BM73" s="100">
        <v>2.7932242999999999</v>
      </c>
      <c r="BN73" s="100">
        <v>3.5855725000000001</v>
      </c>
      <c r="BO73" s="128"/>
      <c r="BP73" s="121">
        <v>1966</v>
      </c>
    </row>
    <row r="74" spans="1:68">
      <c r="A74" s="128"/>
      <c r="B74" s="121">
        <v>1967</v>
      </c>
      <c r="C74" s="100">
        <v>0</v>
      </c>
      <c r="D74" s="100">
        <v>0</v>
      </c>
      <c r="E74" s="100">
        <v>0</v>
      </c>
      <c r="F74" s="100">
        <v>0.37273519999999999</v>
      </c>
      <c r="G74" s="100">
        <v>1.2605042</v>
      </c>
      <c r="H74" s="100">
        <v>1.5038271999999999</v>
      </c>
      <c r="I74" s="100">
        <v>3.2949923999999999</v>
      </c>
      <c r="J74" s="100">
        <v>2.8009420999999999</v>
      </c>
      <c r="K74" s="100">
        <v>3.5040121000000002</v>
      </c>
      <c r="L74" s="100">
        <v>5.0687948</v>
      </c>
      <c r="M74" s="100">
        <v>7.0910833999999996</v>
      </c>
      <c r="N74" s="100">
        <v>6.0197234000000002</v>
      </c>
      <c r="O74" s="100">
        <v>8.1095328000000002</v>
      </c>
      <c r="P74" s="100">
        <v>5.4408279999999998</v>
      </c>
      <c r="Q74" s="100">
        <v>8.7092082000000008</v>
      </c>
      <c r="R74" s="100">
        <v>17.540123000000001</v>
      </c>
      <c r="S74" s="100">
        <v>15.202959999999999</v>
      </c>
      <c r="T74" s="100">
        <v>0</v>
      </c>
      <c r="U74" s="100">
        <v>2.7949323000000001</v>
      </c>
      <c r="V74" s="100">
        <v>3.6422108999999998</v>
      </c>
      <c r="W74" s="128"/>
      <c r="X74" s="121">
        <v>1967</v>
      </c>
      <c r="Y74" s="100">
        <v>0</v>
      </c>
      <c r="Z74" s="100">
        <v>0</v>
      </c>
      <c r="AA74" s="100">
        <v>0</v>
      </c>
      <c r="AB74" s="100">
        <v>0.1950633</v>
      </c>
      <c r="AC74" s="100">
        <v>0.44069950000000002</v>
      </c>
      <c r="AD74" s="100">
        <v>2.1391689999999999</v>
      </c>
      <c r="AE74" s="100">
        <v>1.7522698999999999</v>
      </c>
      <c r="AF74" s="100">
        <v>1.9286403000000001</v>
      </c>
      <c r="AG74" s="100">
        <v>4.2258282999999999</v>
      </c>
      <c r="AH74" s="100">
        <v>3.1816182999999998</v>
      </c>
      <c r="AI74" s="100">
        <v>4.6693188000000001</v>
      </c>
      <c r="AJ74" s="100">
        <v>5.0657278000000003</v>
      </c>
      <c r="AK74" s="100">
        <v>4.0072130000000001</v>
      </c>
      <c r="AL74" s="100">
        <v>2.5560412000000001</v>
      </c>
      <c r="AM74" s="100">
        <v>4.3279337</v>
      </c>
      <c r="AN74" s="100">
        <v>8.3381278000000005</v>
      </c>
      <c r="AO74" s="100">
        <v>7.5184578000000002</v>
      </c>
      <c r="AP74" s="100">
        <v>15.800284</v>
      </c>
      <c r="AQ74" s="100">
        <v>2.0819975999999998</v>
      </c>
      <c r="AR74" s="100">
        <v>2.5682189000000002</v>
      </c>
      <c r="AS74" s="128"/>
      <c r="AT74" s="121">
        <v>1967</v>
      </c>
      <c r="AU74" s="100">
        <v>0</v>
      </c>
      <c r="AV74" s="100">
        <v>0</v>
      </c>
      <c r="AW74" s="100">
        <v>0</v>
      </c>
      <c r="AX74" s="100">
        <v>0.28592450000000003</v>
      </c>
      <c r="AY74" s="100">
        <v>0.86037790000000003</v>
      </c>
      <c r="AZ74" s="100">
        <v>1.8112216000000001</v>
      </c>
      <c r="BA74" s="100">
        <v>2.5474028999999998</v>
      </c>
      <c r="BB74" s="100">
        <v>2.3819764000000001</v>
      </c>
      <c r="BC74" s="100">
        <v>3.8552186000000002</v>
      </c>
      <c r="BD74" s="100">
        <v>4.1378326000000003</v>
      </c>
      <c r="BE74" s="100">
        <v>5.8860248999999998</v>
      </c>
      <c r="BF74" s="100">
        <v>5.5478800000000001</v>
      </c>
      <c r="BG74" s="100">
        <v>6.0462742</v>
      </c>
      <c r="BH74" s="100">
        <v>3.8777832999999999</v>
      </c>
      <c r="BI74" s="100">
        <v>6.1469259999999997</v>
      </c>
      <c r="BJ74" s="100">
        <v>12.015139</v>
      </c>
      <c r="BK74" s="100">
        <v>10.380394000000001</v>
      </c>
      <c r="BL74" s="100">
        <v>10.65814</v>
      </c>
      <c r="BM74" s="100">
        <v>2.4408686999999998</v>
      </c>
      <c r="BN74" s="100">
        <v>3.0885068000000002</v>
      </c>
      <c r="BO74" s="128"/>
      <c r="BP74" s="121">
        <v>1967</v>
      </c>
    </row>
    <row r="75" spans="1:68">
      <c r="A75" s="128"/>
      <c r="B75" s="122">
        <v>1968</v>
      </c>
      <c r="C75" s="100">
        <v>0</v>
      </c>
      <c r="D75" s="100">
        <v>0</v>
      </c>
      <c r="E75" s="100">
        <v>0</v>
      </c>
      <c r="F75" s="100">
        <v>0</v>
      </c>
      <c r="G75" s="100">
        <v>0.98491499999999998</v>
      </c>
      <c r="H75" s="100">
        <v>0.72802460000000002</v>
      </c>
      <c r="I75" s="100">
        <v>2.4130756999999998</v>
      </c>
      <c r="J75" s="100">
        <v>2.3325550000000002</v>
      </c>
      <c r="K75" s="100">
        <v>3.2180289000000002</v>
      </c>
      <c r="L75" s="100">
        <v>4.5964083000000002</v>
      </c>
      <c r="M75" s="100">
        <v>4.9973295999999996</v>
      </c>
      <c r="N75" s="100">
        <v>5.8944273000000003</v>
      </c>
      <c r="O75" s="100">
        <v>12.690855000000001</v>
      </c>
      <c r="P75" s="100">
        <v>13.027001</v>
      </c>
      <c r="Q75" s="100">
        <v>12.957172</v>
      </c>
      <c r="R75" s="100">
        <v>11.345444000000001</v>
      </c>
      <c r="S75" s="100">
        <v>14.636288</v>
      </c>
      <c r="T75" s="100">
        <v>10.793308</v>
      </c>
      <c r="U75" s="100">
        <v>2.8461577</v>
      </c>
      <c r="V75" s="100">
        <v>3.8097289999999999</v>
      </c>
      <c r="W75" s="128"/>
      <c r="X75" s="122">
        <v>1968</v>
      </c>
      <c r="Y75" s="100">
        <v>0</v>
      </c>
      <c r="Z75" s="100">
        <v>0</v>
      </c>
      <c r="AA75" s="100">
        <v>0</v>
      </c>
      <c r="AB75" s="100">
        <v>0.1915742</v>
      </c>
      <c r="AC75" s="100">
        <v>0.206539</v>
      </c>
      <c r="AD75" s="100">
        <v>1.558308</v>
      </c>
      <c r="AE75" s="100">
        <v>2.8441168000000001</v>
      </c>
      <c r="AF75" s="100">
        <v>3.0725140999999998</v>
      </c>
      <c r="AG75" s="100">
        <v>2.9010503999999999</v>
      </c>
      <c r="AH75" s="100">
        <v>3.9058576999999999</v>
      </c>
      <c r="AI75" s="100">
        <v>3.1296358</v>
      </c>
      <c r="AJ75" s="100">
        <v>4.9258483999999996</v>
      </c>
      <c r="AK75" s="100">
        <v>3.0103513</v>
      </c>
      <c r="AL75" s="100">
        <v>5.5773580000000003</v>
      </c>
      <c r="AM75" s="100">
        <v>7.3878887999999998</v>
      </c>
      <c r="AN75" s="100">
        <v>16.498383</v>
      </c>
      <c r="AO75" s="100">
        <v>7.0865695000000004</v>
      </c>
      <c r="AP75" s="100">
        <v>7.6767573000000002</v>
      </c>
      <c r="AQ75" s="100">
        <v>2.2798136000000002</v>
      </c>
      <c r="AR75" s="100">
        <v>2.7844894999999998</v>
      </c>
      <c r="AS75" s="128"/>
      <c r="AT75" s="122">
        <v>1968</v>
      </c>
      <c r="AU75" s="100">
        <v>0</v>
      </c>
      <c r="AV75" s="100">
        <v>0</v>
      </c>
      <c r="AW75" s="100">
        <v>0</v>
      </c>
      <c r="AX75" s="100">
        <v>9.3804600000000002E-2</v>
      </c>
      <c r="AY75" s="100">
        <v>0.60494360000000003</v>
      </c>
      <c r="AZ75" s="100">
        <v>1.1290830000000001</v>
      </c>
      <c r="BA75" s="100">
        <v>2.6222413000000002</v>
      </c>
      <c r="BB75" s="100">
        <v>2.6886923999999999</v>
      </c>
      <c r="BC75" s="100">
        <v>3.0645587999999999</v>
      </c>
      <c r="BD75" s="100">
        <v>4.2565461999999998</v>
      </c>
      <c r="BE75" s="100">
        <v>4.0644242999999998</v>
      </c>
      <c r="BF75" s="100">
        <v>5.4136839999999999</v>
      </c>
      <c r="BG75" s="100">
        <v>7.8083992000000002</v>
      </c>
      <c r="BH75" s="100">
        <v>9.0137829000000007</v>
      </c>
      <c r="BI75" s="100">
        <v>9.7054573000000008</v>
      </c>
      <c r="BJ75" s="100">
        <v>14.460162</v>
      </c>
      <c r="BK75" s="100">
        <v>9.8610489000000001</v>
      </c>
      <c r="BL75" s="100">
        <v>8.6791993999999999</v>
      </c>
      <c r="BM75" s="100">
        <v>2.5648211000000001</v>
      </c>
      <c r="BN75" s="100">
        <v>3.2585456000000002</v>
      </c>
      <c r="BO75" s="128"/>
      <c r="BP75" s="122">
        <v>1968</v>
      </c>
    </row>
    <row r="76" spans="1:68">
      <c r="A76" s="128"/>
      <c r="B76" s="122">
        <v>1969</v>
      </c>
      <c r="C76" s="100">
        <v>0</v>
      </c>
      <c r="D76" s="100">
        <v>0</v>
      </c>
      <c r="E76" s="100">
        <v>0</v>
      </c>
      <c r="F76" s="100">
        <v>0.18055660000000001</v>
      </c>
      <c r="G76" s="100">
        <v>0.94302969999999997</v>
      </c>
      <c r="H76" s="100">
        <v>2.7591218</v>
      </c>
      <c r="I76" s="100">
        <v>2.5907407</v>
      </c>
      <c r="J76" s="100">
        <v>4.7183536000000004</v>
      </c>
      <c r="K76" s="100">
        <v>4.1600289999999998</v>
      </c>
      <c r="L76" s="100">
        <v>5.2081705999999999</v>
      </c>
      <c r="M76" s="100">
        <v>7.2842900000000004</v>
      </c>
      <c r="N76" s="100">
        <v>11.538292</v>
      </c>
      <c r="O76" s="100">
        <v>10.662163</v>
      </c>
      <c r="P76" s="100">
        <v>8.6024464999999992</v>
      </c>
      <c r="Q76" s="100">
        <v>16.336638000000001</v>
      </c>
      <c r="R76" s="100">
        <v>10.320983</v>
      </c>
      <c r="S76" s="100">
        <v>9.4750805000000007</v>
      </c>
      <c r="T76" s="100">
        <v>21.165140999999998</v>
      </c>
      <c r="U76" s="100">
        <v>3.4844951000000002</v>
      </c>
      <c r="V76" s="100">
        <v>4.6208565999999998</v>
      </c>
      <c r="W76" s="128"/>
      <c r="X76" s="122">
        <v>1969</v>
      </c>
      <c r="Y76" s="100">
        <v>0</v>
      </c>
      <c r="Z76" s="100">
        <v>0</v>
      </c>
      <c r="AA76" s="100">
        <v>0</v>
      </c>
      <c r="AB76" s="100">
        <v>0.1877539</v>
      </c>
      <c r="AC76" s="100">
        <v>0.5941147</v>
      </c>
      <c r="AD76" s="100">
        <v>0.98668960000000006</v>
      </c>
      <c r="AE76" s="100">
        <v>1.6415464</v>
      </c>
      <c r="AF76" s="100">
        <v>1.9716422</v>
      </c>
      <c r="AG76" s="100">
        <v>5.2445947999999998</v>
      </c>
      <c r="AH76" s="100">
        <v>3.5155183000000001</v>
      </c>
      <c r="AI76" s="100">
        <v>4.4310527999999998</v>
      </c>
      <c r="AJ76" s="100">
        <v>3.4039771999999999</v>
      </c>
      <c r="AK76" s="100">
        <v>6.2139848000000004</v>
      </c>
      <c r="AL76" s="100">
        <v>5.0064583000000002</v>
      </c>
      <c r="AM76" s="100">
        <v>6.1769955999999997</v>
      </c>
      <c r="AN76" s="100">
        <v>4.9198475000000004</v>
      </c>
      <c r="AO76" s="100">
        <v>6.8367654</v>
      </c>
      <c r="AP76" s="100">
        <v>7.3759005000000002</v>
      </c>
      <c r="AQ76" s="100">
        <v>2.0844197000000002</v>
      </c>
      <c r="AR76" s="100">
        <v>2.5103483</v>
      </c>
      <c r="AS76" s="128"/>
      <c r="AT76" s="122">
        <v>1969</v>
      </c>
      <c r="AU76" s="100">
        <v>0</v>
      </c>
      <c r="AV76" s="100">
        <v>0</v>
      </c>
      <c r="AW76" s="100">
        <v>0</v>
      </c>
      <c r="AX76" s="100">
        <v>0.1840849</v>
      </c>
      <c r="AY76" s="100">
        <v>0.77282810000000002</v>
      </c>
      <c r="AZ76" s="100">
        <v>1.9040433999999999</v>
      </c>
      <c r="BA76" s="100">
        <v>2.1290779999999998</v>
      </c>
      <c r="BB76" s="100">
        <v>3.3943270999999999</v>
      </c>
      <c r="BC76" s="100">
        <v>4.6835680000000002</v>
      </c>
      <c r="BD76" s="100">
        <v>4.3778132000000003</v>
      </c>
      <c r="BE76" s="100">
        <v>5.8572107000000004</v>
      </c>
      <c r="BF76" s="100">
        <v>7.4773342999999999</v>
      </c>
      <c r="BG76" s="100">
        <v>8.4057452999999995</v>
      </c>
      <c r="BH76" s="100">
        <v>6.6825086999999996</v>
      </c>
      <c r="BI76" s="100">
        <v>10.424379999999999</v>
      </c>
      <c r="BJ76" s="100">
        <v>7.0187048000000001</v>
      </c>
      <c r="BK76" s="100">
        <v>7.8023407000000002</v>
      </c>
      <c r="BL76" s="100">
        <v>11.750487</v>
      </c>
      <c r="BM76" s="100">
        <v>2.7888739</v>
      </c>
      <c r="BN76" s="100">
        <v>3.4833208</v>
      </c>
      <c r="BO76" s="128"/>
      <c r="BP76" s="122">
        <v>1969</v>
      </c>
    </row>
    <row r="77" spans="1:68">
      <c r="A77" s="128"/>
      <c r="B77" s="122">
        <v>1970</v>
      </c>
      <c r="C77" s="100">
        <v>0</v>
      </c>
      <c r="D77" s="100">
        <v>0</v>
      </c>
      <c r="E77" s="100">
        <v>0</v>
      </c>
      <c r="F77" s="100">
        <v>0.17812169999999999</v>
      </c>
      <c r="G77" s="100">
        <v>1.0881373000000001</v>
      </c>
      <c r="H77" s="100">
        <v>2.1811345000000002</v>
      </c>
      <c r="I77" s="100">
        <v>4.7524832000000004</v>
      </c>
      <c r="J77" s="100">
        <v>5.5538071000000002</v>
      </c>
      <c r="K77" s="100">
        <v>5.3848978000000001</v>
      </c>
      <c r="L77" s="100">
        <v>5.0917792999999998</v>
      </c>
      <c r="M77" s="100">
        <v>6.5998095000000001</v>
      </c>
      <c r="N77" s="100">
        <v>9.6705670999999995</v>
      </c>
      <c r="O77" s="100">
        <v>9.6271368000000006</v>
      </c>
      <c r="P77" s="100">
        <v>8.9739418999999998</v>
      </c>
      <c r="Q77" s="100">
        <v>8.3898247999999995</v>
      </c>
      <c r="R77" s="100">
        <v>13.046144</v>
      </c>
      <c r="S77" s="100">
        <v>16.429995999999999</v>
      </c>
      <c r="T77" s="100">
        <v>25.062657000000002</v>
      </c>
      <c r="U77" s="100">
        <v>3.4965163000000001</v>
      </c>
      <c r="V77" s="100">
        <v>4.7106401</v>
      </c>
      <c r="W77" s="128"/>
      <c r="X77" s="122">
        <v>1970</v>
      </c>
      <c r="Y77" s="100">
        <v>0</v>
      </c>
      <c r="Z77" s="100">
        <v>0</v>
      </c>
      <c r="AA77" s="100">
        <v>0</v>
      </c>
      <c r="AB77" s="100">
        <v>0.3697261</v>
      </c>
      <c r="AC77" s="100">
        <v>0.19075159999999999</v>
      </c>
      <c r="AD77" s="100">
        <v>1.1648034</v>
      </c>
      <c r="AE77" s="100">
        <v>1.8536417000000001</v>
      </c>
      <c r="AF77" s="100">
        <v>3.6605900999999998</v>
      </c>
      <c r="AG77" s="100">
        <v>2.6387660999999998</v>
      </c>
      <c r="AH77" s="100">
        <v>6.0793005000000004</v>
      </c>
      <c r="AI77" s="100">
        <v>4.4101017000000002</v>
      </c>
      <c r="AJ77" s="100">
        <v>7.0014469999999998</v>
      </c>
      <c r="AK77" s="100">
        <v>7.6441219</v>
      </c>
      <c r="AL77" s="100">
        <v>3.9603372000000001</v>
      </c>
      <c r="AM77" s="100">
        <v>7.3143526000000003</v>
      </c>
      <c r="AN77" s="100">
        <v>5.7026941000000004</v>
      </c>
      <c r="AO77" s="100">
        <v>12.000959999999999</v>
      </c>
      <c r="AP77" s="100">
        <v>18.497537999999999</v>
      </c>
      <c r="AQ77" s="100">
        <v>2.5581735000000001</v>
      </c>
      <c r="AR77" s="100">
        <v>3.1429898000000001</v>
      </c>
      <c r="AS77" s="128"/>
      <c r="AT77" s="122">
        <v>1970</v>
      </c>
      <c r="AU77" s="100">
        <v>0</v>
      </c>
      <c r="AV77" s="100">
        <v>0</v>
      </c>
      <c r="AW77" s="100">
        <v>0</v>
      </c>
      <c r="AX77" s="100">
        <v>0.27214460000000001</v>
      </c>
      <c r="AY77" s="100">
        <v>0.6507735</v>
      </c>
      <c r="AZ77" s="100">
        <v>1.6896952999999999</v>
      </c>
      <c r="BA77" s="100">
        <v>3.3443697999999999</v>
      </c>
      <c r="BB77" s="100">
        <v>4.6368716000000001</v>
      </c>
      <c r="BC77" s="100">
        <v>4.0634147</v>
      </c>
      <c r="BD77" s="100">
        <v>5.5762828999999998</v>
      </c>
      <c r="BE77" s="100">
        <v>5.5062268000000003</v>
      </c>
      <c r="BF77" s="100">
        <v>8.3358758000000002</v>
      </c>
      <c r="BG77" s="100">
        <v>8.6160031999999998</v>
      </c>
      <c r="BH77" s="100">
        <v>6.3108570000000004</v>
      </c>
      <c r="BI77" s="100">
        <v>7.7669079999999999</v>
      </c>
      <c r="BJ77" s="100">
        <v>8.5255767000000002</v>
      </c>
      <c r="BK77" s="100">
        <v>13.605558</v>
      </c>
      <c r="BL77" s="100">
        <v>20.569946000000002</v>
      </c>
      <c r="BM77" s="100">
        <v>3.0302185000000001</v>
      </c>
      <c r="BN77" s="100">
        <v>3.8786873000000002</v>
      </c>
      <c r="BO77" s="128"/>
      <c r="BP77" s="122">
        <v>1970</v>
      </c>
    </row>
    <row r="78" spans="1:68">
      <c r="A78" s="128"/>
      <c r="B78" s="122">
        <v>1971</v>
      </c>
      <c r="C78" s="100">
        <v>0.15650900000000001</v>
      </c>
      <c r="D78" s="100">
        <v>0</v>
      </c>
      <c r="E78" s="100">
        <v>0.15606129999999999</v>
      </c>
      <c r="F78" s="100">
        <v>0.34615790000000002</v>
      </c>
      <c r="G78" s="100">
        <v>0.51586540000000003</v>
      </c>
      <c r="H78" s="100">
        <v>1.4069389999999999</v>
      </c>
      <c r="I78" s="100">
        <v>3.9922784999999998</v>
      </c>
      <c r="J78" s="100">
        <v>3.0871344000000001</v>
      </c>
      <c r="K78" s="100">
        <v>5.7695635999999997</v>
      </c>
      <c r="L78" s="100">
        <v>5.3977928000000004</v>
      </c>
      <c r="M78" s="100">
        <v>8.8424627000000005</v>
      </c>
      <c r="N78" s="100">
        <v>8.1547710000000002</v>
      </c>
      <c r="O78" s="100">
        <v>4.0133241999999996</v>
      </c>
      <c r="P78" s="100">
        <v>7.3827591000000004</v>
      </c>
      <c r="Q78" s="100">
        <v>13.381085000000001</v>
      </c>
      <c r="R78" s="100">
        <v>5.1397366</v>
      </c>
      <c r="S78" s="100">
        <v>11.410575</v>
      </c>
      <c r="T78" s="100">
        <v>0</v>
      </c>
      <c r="U78" s="100">
        <v>2.9537437999999998</v>
      </c>
      <c r="V78" s="100">
        <v>3.7554596999999998</v>
      </c>
      <c r="W78" s="128"/>
      <c r="X78" s="122">
        <v>1971</v>
      </c>
      <c r="Y78" s="100">
        <v>0</v>
      </c>
      <c r="Z78" s="100">
        <v>0</v>
      </c>
      <c r="AA78" s="100">
        <v>0</v>
      </c>
      <c r="AB78" s="100">
        <v>0.17904300000000001</v>
      </c>
      <c r="AC78" s="100">
        <v>0.71548670000000003</v>
      </c>
      <c r="AD78" s="100">
        <v>1.5058297</v>
      </c>
      <c r="AE78" s="100">
        <v>1.2558176000000001</v>
      </c>
      <c r="AF78" s="100">
        <v>2.4580090000000001</v>
      </c>
      <c r="AG78" s="100">
        <v>3.0971738000000002</v>
      </c>
      <c r="AH78" s="100">
        <v>4.0997257999999999</v>
      </c>
      <c r="AI78" s="100">
        <v>6.2086459999999999</v>
      </c>
      <c r="AJ78" s="100">
        <v>3.8718794999999999</v>
      </c>
      <c r="AK78" s="100">
        <v>5.9915444000000004</v>
      </c>
      <c r="AL78" s="100">
        <v>5.2531040999999998</v>
      </c>
      <c r="AM78" s="100">
        <v>5.2343536000000004</v>
      </c>
      <c r="AN78" s="100">
        <v>8.7501590999999994</v>
      </c>
      <c r="AO78" s="100">
        <v>12.809018</v>
      </c>
      <c r="AP78" s="100">
        <v>21.799316000000001</v>
      </c>
      <c r="AQ78" s="100">
        <v>2.3694753999999998</v>
      </c>
      <c r="AR78" s="100">
        <v>2.9537543999999998</v>
      </c>
      <c r="AS78" s="128"/>
      <c r="AT78" s="122">
        <v>1971</v>
      </c>
      <c r="AU78" s="100">
        <v>8.0015000000000003E-2</v>
      </c>
      <c r="AV78" s="100">
        <v>0</v>
      </c>
      <c r="AW78" s="100">
        <v>7.9931199999999994E-2</v>
      </c>
      <c r="AX78" s="100">
        <v>0.26401570000000002</v>
      </c>
      <c r="AY78" s="100">
        <v>0.61370829999999998</v>
      </c>
      <c r="AZ78" s="100">
        <v>1.4547057000000001</v>
      </c>
      <c r="BA78" s="100">
        <v>2.6700034000000001</v>
      </c>
      <c r="BB78" s="100">
        <v>2.7819728000000001</v>
      </c>
      <c r="BC78" s="100">
        <v>4.4808108999999998</v>
      </c>
      <c r="BD78" s="100">
        <v>4.7628358000000004</v>
      </c>
      <c r="BE78" s="100">
        <v>7.5275641999999996</v>
      </c>
      <c r="BF78" s="100">
        <v>6.0016610000000004</v>
      </c>
      <c r="BG78" s="100">
        <v>5.0366806000000004</v>
      </c>
      <c r="BH78" s="100">
        <v>6.2651773999999998</v>
      </c>
      <c r="BI78" s="100">
        <v>8.6960592999999999</v>
      </c>
      <c r="BJ78" s="100">
        <v>7.3696674</v>
      </c>
      <c r="BK78" s="100">
        <v>12.306279</v>
      </c>
      <c r="BL78" s="100">
        <v>14.940982999999999</v>
      </c>
      <c r="BM78" s="100">
        <v>2.6631434</v>
      </c>
      <c r="BN78" s="100">
        <v>3.4124232999999999</v>
      </c>
      <c r="BO78" s="128"/>
      <c r="BP78" s="122">
        <v>1971</v>
      </c>
    </row>
    <row r="79" spans="1:68">
      <c r="A79" s="128"/>
      <c r="B79" s="122">
        <v>1972</v>
      </c>
      <c r="C79" s="100">
        <v>0</v>
      </c>
      <c r="D79" s="100">
        <v>0</v>
      </c>
      <c r="E79" s="100">
        <v>0</v>
      </c>
      <c r="F79" s="100">
        <v>0.33771230000000002</v>
      </c>
      <c r="G79" s="100">
        <v>0.69588450000000002</v>
      </c>
      <c r="H79" s="100">
        <v>1.3124688</v>
      </c>
      <c r="I79" s="100">
        <v>2.0430215</v>
      </c>
      <c r="J79" s="100">
        <v>3.3061465999999999</v>
      </c>
      <c r="K79" s="100">
        <v>4.6011527000000001</v>
      </c>
      <c r="L79" s="100">
        <v>6.1303508999999998</v>
      </c>
      <c r="M79" s="100">
        <v>5.9559936999999996</v>
      </c>
      <c r="N79" s="100">
        <v>9.7147112999999994</v>
      </c>
      <c r="O79" s="100">
        <v>10.129147</v>
      </c>
      <c r="P79" s="100">
        <v>8.2071483999999995</v>
      </c>
      <c r="Q79" s="100">
        <v>13.649289</v>
      </c>
      <c r="R79" s="100">
        <v>12.877305</v>
      </c>
      <c r="S79" s="100">
        <v>15.763991000000001</v>
      </c>
      <c r="T79" s="100">
        <v>9.2421442000000003</v>
      </c>
      <c r="U79" s="100">
        <v>3.1263307999999999</v>
      </c>
      <c r="V79" s="100">
        <v>4.1624023000000001</v>
      </c>
      <c r="W79" s="128"/>
      <c r="X79" s="122">
        <v>1972</v>
      </c>
      <c r="Y79" s="100">
        <v>0</v>
      </c>
      <c r="Z79" s="100">
        <v>0</v>
      </c>
      <c r="AA79" s="100">
        <v>0</v>
      </c>
      <c r="AB79" s="100">
        <v>0</v>
      </c>
      <c r="AC79" s="100">
        <v>1.0836271</v>
      </c>
      <c r="AD79" s="100">
        <v>1.1981094000000001</v>
      </c>
      <c r="AE79" s="100">
        <v>3.1643875000000001</v>
      </c>
      <c r="AF79" s="100">
        <v>2.6915437</v>
      </c>
      <c r="AG79" s="100">
        <v>2.8692682999999999</v>
      </c>
      <c r="AH79" s="100">
        <v>4.6234104</v>
      </c>
      <c r="AI79" s="100">
        <v>5.4366643000000003</v>
      </c>
      <c r="AJ79" s="100">
        <v>5.0806392999999996</v>
      </c>
      <c r="AK79" s="100">
        <v>4.3766069999999999</v>
      </c>
      <c r="AL79" s="100">
        <v>7.8337403999999999</v>
      </c>
      <c r="AM79" s="100">
        <v>5.7261633999999999</v>
      </c>
      <c r="AN79" s="100">
        <v>3.9176049000000002</v>
      </c>
      <c r="AO79" s="100">
        <v>9.9554493999999991</v>
      </c>
      <c r="AP79" s="100">
        <v>10.38551</v>
      </c>
      <c r="AQ79" s="100">
        <v>2.3570256000000001</v>
      </c>
      <c r="AR79" s="100">
        <v>2.8409577000000001</v>
      </c>
      <c r="AS79" s="128"/>
      <c r="AT79" s="122">
        <v>1972</v>
      </c>
      <c r="AU79" s="100">
        <v>0</v>
      </c>
      <c r="AV79" s="100">
        <v>0</v>
      </c>
      <c r="AW79" s="100">
        <v>0</v>
      </c>
      <c r="AX79" s="100">
        <v>0.1718519</v>
      </c>
      <c r="AY79" s="100">
        <v>0.8861289</v>
      </c>
      <c r="AZ79" s="100">
        <v>1.2570893000000001</v>
      </c>
      <c r="BA79" s="100">
        <v>2.5841432000000002</v>
      </c>
      <c r="BB79" s="100">
        <v>3.0075542</v>
      </c>
      <c r="BC79" s="100">
        <v>3.7673627999999999</v>
      </c>
      <c r="BD79" s="100">
        <v>5.3943522000000002</v>
      </c>
      <c r="BE79" s="100">
        <v>5.6974781999999999</v>
      </c>
      <c r="BF79" s="100">
        <v>7.3749741000000002</v>
      </c>
      <c r="BG79" s="100">
        <v>7.1580613</v>
      </c>
      <c r="BH79" s="100">
        <v>8.0104475999999991</v>
      </c>
      <c r="BI79" s="100">
        <v>9.1350420000000003</v>
      </c>
      <c r="BJ79" s="100">
        <v>7.3069148000000004</v>
      </c>
      <c r="BK79" s="100">
        <v>12.022795</v>
      </c>
      <c r="BL79" s="100">
        <v>10.030953</v>
      </c>
      <c r="BM79" s="100">
        <v>2.7436050999999999</v>
      </c>
      <c r="BN79" s="100">
        <v>3.4405597999999999</v>
      </c>
      <c r="BO79" s="128"/>
      <c r="BP79" s="122">
        <v>1972</v>
      </c>
    </row>
    <row r="80" spans="1:68">
      <c r="A80" s="128"/>
      <c r="B80" s="122">
        <v>1973</v>
      </c>
      <c r="C80" s="100">
        <v>0</v>
      </c>
      <c r="D80" s="100">
        <v>0</v>
      </c>
      <c r="E80" s="100">
        <v>0</v>
      </c>
      <c r="F80" s="100">
        <v>0.33170850000000002</v>
      </c>
      <c r="G80" s="100">
        <v>1.5546511999999999</v>
      </c>
      <c r="H80" s="100">
        <v>1.4304566000000001</v>
      </c>
      <c r="I80" s="100">
        <v>2.4342746000000002</v>
      </c>
      <c r="J80" s="100">
        <v>1.9994452</v>
      </c>
      <c r="K80" s="100">
        <v>3.9637612999999998</v>
      </c>
      <c r="L80" s="100">
        <v>5.0924028999999997</v>
      </c>
      <c r="M80" s="100">
        <v>6.0010092999999998</v>
      </c>
      <c r="N80" s="100">
        <v>8.7781754999999997</v>
      </c>
      <c r="O80" s="100">
        <v>10.212109</v>
      </c>
      <c r="P80" s="100">
        <v>11.966374</v>
      </c>
      <c r="Q80" s="100">
        <v>13.141372</v>
      </c>
      <c r="R80" s="100">
        <v>21.874517000000001</v>
      </c>
      <c r="S80" s="100">
        <v>15.658204</v>
      </c>
      <c r="T80" s="100">
        <v>22.210377000000001</v>
      </c>
      <c r="U80" s="100">
        <v>3.2729613999999998</v>
      </c>
      <c r="V80" s="100">
        <v>4.5254650999999999</v>
      </c>
      <c r="W80" s="128"/>
      <c r="X80" s="122">
        <v>1973</v>
      </c>
      <c r="Y80" s="100">
        <v>0</v>
      </c>
      <c r="Z80" s="100">
        <v>0</v>
      </c>
      <c r="AA80" s="100">
        <v>0</v>
      </c>
      <c r="AB80" s="100">
        <v>0.6878206</v>
      </c>
      <c r="AC80" s="100">
        <v>0.71509909999999999</v>
      </c>
      <c r="AD80" s="100">
        <v>0.75695500000000004</v>
      </c>
      <c r="AE80" s="100">
        <v>1.8990872999999999</v>
      </c>
      <c r="AF80" s="100">
        <v>1.3193900000000001</v>
      </c>
      <c r="AG80" s="100">
        <v>2.9273226000000001</v>
      </c>
      <c r="AH80" s="100">
        <v>5.1271139999999997</v>
      </c>
      <c r="AI80" s="100">
        <v>6.3600566000000001</v>
      </c>
      <c r="AJ80" s="100">
        <v>3.7932909000000001</v>
      </c>
      <c r="AK80" s="100">
        <v>7.4472839000000004</v>
      </c>
      <c r="AL80" s="100">
        <v>7.9811291000000004</v>
      </c>
      <c r="AM80" s="100">
        <v>8.3983740999999998</v>
      </c>
      <c r="AN80" s="100">
        <v>7.008527</v>
      </c>
      <c r="AO80" s="100">
        <v>6.0164852</v>
      </c>
      <c r="AP80" s="100">
        <v>3.9554615000000002</v>
      </c>
      <c r="AQ80" s="100">
        <v>2.3952309999999999</v>
      </c>
      <c r="AR80" s="100">
        <v>2.8167246000000001</v>
      </c>
      <c r="AS80" s="128"/>
      <c r="AT80" s="122">
        <v>1973</v>
      </c>
      <c r="AU80" s="100">
        <v>0</v>
      </c>
      <c r="AV80" s="100">
        <v>0</v>
      </c>
      <c r="AW80" s="100">
        <v>0</v>
      </c>
      <c r="AX80" s="100">
        <v>0.50654880000000002</v>
      </c>
      <c r="AY80" s="100">
        <v>1.142083</v>
      </c>
      <c r="AZ80" s="100">
        <v>1.1032504999999999</v>
      </c>
      <c r="BA80" s="100">
        <v>2.1760666999999998</v>
      </c>
      <c r="BB80" s="100">
        <v>1.6686477</v>
      </c>
      <c r="BC80" s="100">
        <v>3.4640832000000001</v>
      </c>
      <c r="BD80" s="100">
        <v>5.1092762</v>
      </c>
      <c r="BE80" s="100">
        <v>6.1793069999999997</v>
      </c>
      <c r="BF80" s="100">
        <v>6.2507111999999996</v>
      </c>
      <c r="BG80" s="100">
        <v>8.7851911000000005</v>
      </c>
      <c r="BH80" s="100">
        <v>9.8569799000000007</v>
      </c>
      <c r="BI80" s="100">
        <v>10.457003</v>
      </c>
      <c r="BJ80" s="100">
        <v>12.613338000000001</v>
      </c>
      <c r="BK80" s="100">
        <v>9.3889367000000004</v>
      </c>
      <c r="BL80" s="100">
        <v>9.5791994999999996</v>
      </c>
      <c r="BM80" s="100">
        <v>2.8360837000000001</v>
      </c>
      <c r="BN80" s="100">
        <v>3.5352600000000001</v>
      </c>
      <c r="BO80" s="128"/>
      <c r="BP80" s="122">
        <v>1973</v>
      </c>
    </row>
    <row r="81" spans="1:68">
      <c r="A81" s="128"/>
      <c r="B81" s="122">
        <v>1974</v>
      </c>
      <c r="C81" s="100">
        <v>0</v>
      </c>
      <c r="D81" s="100">
        <v>0</v>
      </c>
      <c r="E81" s="100">
        <v>0</v>
      </c>
      <c r="F81" s="100">
        <v>0.16186700000000001</v>
      </c>
      <c r="G81" s="100">
        <v>0.85186859999999998</v>
      </c>
      <c r="H81" s="100">
        <v>1.7328589999999999</v>
      </c>
      <c r="I81" s="100">
        <v>2.126325</v>
      </c>
      <c r="J81" s="100">
        <v>2.4292362999999999</v>
      </c>
      <c r="K81" s="100">
        <v>5.0468219000000003</v>
      </c>
      <c r="L81" s="100">
        <v>7.7236478999999996</v>
      </c>
      <c r="M81" s="100">
        <v>6.2829363000000003</v>
      </c>
      <c r="N81" s="100">
        <v>8.5372701000000006</v>
      </c>
      <c r="O81" s="100">
        <v>10.261334</v>
      </c>
      <c r="P81" s="100">
        <v>15.529005</v>
      </c>
      <c r="Q81" s="100">
        <v>9.0836676000000001</v>
      </c>
      <c r="R81" s="100">
        <v>17.746904000000001</v>
      </c>
      <c r="S81" s="100">
        <v>17.906305</v>
      </c>
      <c r="T81" s="100">
        <v>21.456465000000001</v>
      </c>
      <c r="U81" s="100">
        <v>3.4544480000000002</v>
      </c>
      <c r="V81" s="100">
        <v>4.6826115000000001</v>
      </c>
      <c r="W81" s="128"/>
      <c r="X81" s="122">
        <v>1974</v>
      </c>
      <c r="Y81" s="100">
        <v>0</v>
      </c>
      <c r="Z81" s="100">
        <v>0</v>
      </c>
      <c r="AA81" s="100">
        <v>0</v>
      </c>
      <c r="AB81" s="100">
        <v>0</v>
      </c>
      <c r="AC81" s="100">
        <v>0.17551739999999999</v>
      </c>
      <c r="AD81" s="100">
        <v>1.0952942999999999</v>
      </c>
      <c r="AE81" s="100">
        <v>0.9088079</v>
      </c>
      <c r="AF81" s="100">
        <v>2.3073077999999998</v>
      </c>
      <c r="AG81" s="100">
        <v>3.5132571000000001</v>
      </c>
      <c r="AH81" s="100">
        <v>4.1084633999999998</v>
      </c>
      <c r="AI81" s="100">
        <v>4.8091695000000003</v>
      </c>
      <c r="AJ81" s="100">
        <v>6.0389736000000003</v>
      </c>
      <c r="AK81" s="100">
        <v>4.1041637</v>
      </c>
      <c r="AL81" s="100">
        <v>10.736110999999999</v>
      </c>
      <c r="AM81" s="100">
        <v>7.5999805</v>
      </c>
      <c r="AN81" s="100">
        <v>6.1821412999999996</v>
      </c>
      <c r="AO81" s="100">
        <v>11.710013</v>
      </c>
      <c r="AP81" s="100">
        <v>1.8783223</v>
      </c>
      <c r="AQ81" s="100">
        <v>2.2830705999999998</v>
      </c>
      <c r="AR81" s="100">
        <v>2.7197350999999998</v>
      </c>
      <c r="AS81" s="128"/>
      <c r="AT81" s="122">
        <v>1974</v>
      </c>
      <c r="AU81" s="100">
        <v>0</v>
      </c>
      <c r="AV81" s="100">
        <v>0</v>
      </c>
      <c r="AW81" s="100">
        <v>0</v>
      </c>
      <c r="AX81" s="100">
        <v>8.2462599999999997E-2</v>
      </c>
      <c r="AY81" s="100">
        <v>0.51872200000000002</v>
      </c>
      <c r="AZ81" s="100">
        <v>1.4223752000000001</v>
      </c>
      <c r="BA81" s="100">
        <v>1.5377315</v>
      </c>
      <c r="BB81" s="100">
        <v>2.3699135999999998</v>
      </c>
      <c r="BC81" s="100">
        <v>4.3063174999999996</v>
      </c>
      <c r="BD81" s="100">
        <v>5.9719914000000003</v>
      </c>
      <c r="BE81" s="100">
        <v>5.5535575000000001</v>
      </c>
      <c r="BF81" s="100">
        <v>7.2677940000000003</v>
      </c>
      <c r="BG81" s="100">
        <v>7.0764522000000003</v>
      </c>
      <c r="BH81" s="100">
        <v>12.986273000000001</v>
      </c>
      <c r="BI81" s="100">
        <v>8.2486824999999993</v>
      </c>
      <c r="BJ81" s="100">
        <v>10.562096</v>
      </c>
      <c r="BK81" s="100">
        <v>13.838277</v>
      </c>
      <c r="BL81" s="100">
        <v>7.8388336000000001</v>
      </c>
      <c r="BM81" s="100">
        <v>2.8711821</v>
      </c>
      <c r="BN81" s="100">
        <v>3.5902090000000002</v>
      </c>
      <c r="BO81" s="128"/>
      <c r="BP81" s="122">
        <v>1974</v>
      </c>
    </row>
    <row r="82" spans="1:68">
      <c r="A82" s="128"/>
      <c r="B82" s="122">
        <v>1975</v>
      </c>
      <c r="C82" s="100">
        <v>0</v>
      </c>
      <c r="D82" s="100">
        <v>0</v>
      </c>
      <c r="E82" s="100">
        <v>0</v>
      </c>
      <c r="F82" s="100">
        <v>0.31773170000000001</v>
      </c>
      <c r="G82" s="100">
        <v>0.33989150000000001</v>
      </c>
      <c r="H82" s="100">
        <v>2.0277702999999998</v>
      </c>
      <c r="I82" s="100">
        <v>2.8756645000000001</v>
      </c>
      <c r="J82" s="100">
        <v>2.1177068999999999</v>
      </c>
      <c r="K82" s="100">
        <v>6.1759211000000001</v>
      </c>
      <c r="L82" s="100">
        <v>6.4937563999999997</v>
      </c>
      <c r="M82" s="100">
        <v>6.7113227999999996</v>
      </c>
      <c r="N82" s="100">
        <v>9.0390519000000005</v>
      </c>
      <c r="O82" s="100">
        <v>7.1676881000000003</v>
      </c>
      <c r="P82" s="100">
        <v>16.070330999999999</v>
      </c>
      <c r="Q82" s="100">
        <v>15.132130999999999</v>
      </c>
      <c r="R82" s="100">
        <v>17.908308999999999</v>
      </c>
      <c r="S82" s="100">
        <v>20.429936999999999</v>
      </c>
      <c r="T82" s="100">
        <v>33.436428999999997</v>
      </c>
      <c r="U82" s="100">
        <v>3.6159199000000002</v>
      </c>
      <c r="V82" s="100">
        <v>5.0657394</v>
      </c>
      <c r="W82" s="128"/>
      <c r="X82" s="122">
        <v>1975</v>
      </c>
      <c r="Y82" s="100">
        <v>0</v>
      </c>
      <c r="Z82" s="100">
        <v>0</v>
      </c>
      <c r="AA82" s="100">
        <v>0.1595502</v>
      </c>
      <c r="AB82" s="100">
        <v>0.165495</v>
      </c>
      <c r="AC82" s="100">
        <v>0.86740949999999994</v>
      </c>
      <c r="AD82" s="100">
        <v>1.2329608999999999</v>
      </c>
      <c r="AE82" s="100">
        <v>1.3126317000000001</v>
      </c>
      <c r="AF82" s="100">
        <v>2.4845337999999999</v>
      </c>
      <c r="AG82" s="100">
        <v>2.1932950999999998</v>
      </c>
      <c r="AH82" s="100">
        <v>2.3178133999999999</v>
      </c>
      <c r="AI82" s="100">
        <v>4.4876430999999997</v>
      </c>
      <c r="AJ82" s="100">
        <v>5.9382979999999996</v>
      </c>
      <c r="AK82" s="100">
        <v>8.0029877999999997</v>
      </c>
      <c r="AL82" s="100">
        <v>6.2556301000000003</v>
      </c>
      <c r="AM82" s="100">
        <v>6.4961780999999998</v>
      </c>
      <c r="AN82" s="100">
        <v>11.769033</v>
      </c>
      <c r="AO82" s="100">
        <v>13.876842999999999</v>
      </c>
      <c r="AP82" s="100">
        <v>14.301037000000001</v>
      </c>
      <c r="AQ82" s="100">
        <v>2.4552941000000001</v>
      </c>
      <c r="AR82" s="100">
        <v>2.9175474000000001</v>
      </c>
      <c r="AS82" s="128"/>
      <c r="AT82" s="122">
        <v>1975</v>
      </c>
      <c r="AU82" s="100">
        <v>0</v>
      </c>
      <c r="AV82" s="100">
        <v>0</v>
      </c>
      <c r="AW82" s="100">
        <v>7.7467999999999995E-2</v>
      </c>
      <c r="AX82" s="100">
        <v>0.243169</v>
      </c>
      <c r="AY82" s="100">
        <v>0.60093470000000004</v>
      </c>
      <c r="AZ82" s="100">
        <v>1.6386063</v>
      </c>
      <c r="BA82" s="100">
        <v>2.1187765000000001</v>
      </c>
      <c r="BB82" s="100">
        <v>2.2961336000000001</v>
      </c>
      <c r="BC82" s="100">
        <v>4.2476710999999998</v>
      </c>
      <c r="BD82" s="100">
        <v>4.4771609000000003</v>
      </c>
      <c r="BE82" s="100">
        <v>5.6119433000000001</v>
      </c>
      <c r="BF82" s="100">
        <v>7.4635872000000001</v>
      </c>
      <c r="BG82" s="100">
        <v>7.6003854999999998</v>
      </c>
      <c r="BH82" s="100">
        <v>10.856223999999999</v>
      </c>
      <c r="BI82" s="100">
        <v>10.299597</v>
      </c>
      <c r="BJ82" s="100">
        <v>14.109508</v>
      </c>
      <c r="BK82" s="100">
        <v>16.088501999999998</v>
      </c>
      <c r="BL82" s="100">
        <v>20.033556000000001</v>
      </c>
      <c r="BM82" s="100">
        <v>3.0375019999999999</v>
      </c>
      <c r="BN82" s="100">
        <v>3.8857368999999999</v>
      </c>
      <c r="BO82" s="128"/>
      <c r="BP82" s="122">
        <v>1975</v>
      </c>
    </row>
    <row r="83" spans="1:68">
      <c r="A83" s="128"/>
      <c r="B83" s="122">
        <v>1976</v>
      </c>
      <c r="C83" s="100">
        <v>0</v>
      </c>
      <c r="D83" s="100">
        <v>0</v>
      </c>
      <c r="E83" s="100">
        <v>0</v>
      </c>
      <c r="F83" s="100">
        <v>0.46605629999999998</v>
      </c>
      <c r="G83" s="100">
        <v>1.1808685999999999</v>
      </c>
      <c r="H83" s="100">
        <v>2.6686681999999999</v>
      </c>
      <c r="I83" s="100">
        <v>2.9833409999999998</v>
      </c>
      <c r="J83" s="100">
        <v>3.2286557</v>
      </c>
      <c r="K83" s="100">
        <v>5.7032642999999998</v>
      </c>
      <c r="L83" s="100">
        <v>6.3212355000000002</v>
      </c>
      <c r="M83" s="100">
        <v>6.6073697999999998</v>
      </c>
      <c r="N83" s="100">
        <v>7.4567508</v>
      </c>
      <c r="O83" s="100">
        <v>14.227736</v>
      </c>
      <c r="P83" s="100">
        <v>12.373571999999999</v>
      </c>
      <c r="Q83" s="100">
        <v>10.696617</v>
      </c>
      <c r="R83" s="100">
        <v>16.897220000000001</v>
      </c>
      <c r="S83" s="100">
        <v>15.914516000000001</v>
      </c>
      <c r="T83" s="100">
        <v>12.041906000000001</v>
      </c>
      <c r="U83" s="100">
        <v>3.7115860999999999</v>
      </c>
      <c r="V83" s="100">
        <v>4.7621992999999998</v>
      </c>
      <c r="W83" s="128"/>
      <c r="X83" s="122">
        <v>1976</v>
      </c>
      <c r="Y83" s="100">
        <v>0</v>
      </c>
      <c r="Z83" s="100">
        <v>0</v>
      </c>
      <c r="AA83" s="100">
        <v>0</v>
      </c>
      <c r="AB83" s="100">
        <v>0.16205410000000001</v>
      </c>
      <c r="AC83" s="100">
        <v>0.86121669999999995</v>
      </c>
      <c r="AD83" s="100">
        <v>1.7130973</v>
      </c>
      <c r="AE83" s="100">
        <v>2.1159767</v>
      </c>
      <c r="AF83" s="100">
        <v>3.1738514000000002</v>
      </c>
      <c r="AG83" s="100">
        <v>2.4752884000000002</v>
      </c>
      <c r="AH83" s="100">
        <v>3.9042876999999998</v>
      </c>
      <c r="AI83" s="100">
        <v>3.6558869999999999</v>
      </c>
      <c r="AJ83" s="100">
        <v>4.8734130999999996</v>
      </c>
      <c r="AK83" s="100">
        <v>7.5523493000000004</v>
      </c>
      <c r="AL83" s="100">
        <v>8.4701327000000006</v>
      </c>
      <c r="AM83" s="100">
        <v>6.8831870000000004</v>
      </c>
      <c r="AN83" s="100">
        <v>4.9461225999999998</v>
      </c>
      <c r="AO83" s="100">
        <v>13.428376</v>
      </c>
      <c r="AP83" s="100">
        <v>21.780652</v>
      </c>
      <c r="AQ83" s="100">
        <v>2.5996104</v>
      </c>
      <c r="AR83" s="100">
        <v>3.0592275999999998</v>
      </c>
      <c r="AS83" s="128"/>
      <c r="AT83" s="122">
        <v>1976</v>
      </c>
      <c r="AU83" s="100">
        <v>0</v>
      </c>
      <c r="AV83" s="100">
        <v>0</v>
      </c>
      <c r="AW83" s="100">
        <v>0</v>
      </c>
      <c r="AX83" s="100">
        <v>0.31726470000000001</v>
      </c>
      <c r="AY83" s="100">
        <v>1.0227058</v>
      </c>
      <c r="AZ83" s="100">
        <v>2.1972673</v>
      </c>
      <c r="BA83" s="100">
        <v>2.5630852000000002</v>
      </c>
      <c r="BB83" s="100">
        <v>3.2020341000000001</v>
      </c>
      <c r="BC83" s="100">
        <v>4.1369848999999999</v>
      </c>
      <c r="BD83" s="100">
        <v>5.1539587999999998</v>
      </c>
      <c r="BE83" s="100">
        <v>5.1516916000000004</v>
      </c>
      <c r="BF83" s="100">
        <v>6.1522560000000004</v>
      </c>
      <c r="BG83" s="100">
        <v>10.756690000000001</v>
      </c>
      <c r="BH83" s="100">
        <v>10.297402</v>
      </c>
      <c r="BI83" s="100">
        <v>8.5685751999999997</v>
      </c>
      <c r="BJ83" s="100">
        <v>9.5528817000000004</v>
      </c>
      <c r="BK83" s="100">
        <v>14.248433</v>
      </c>
      <c r="BL83" s="100">
        <v>18.912752999999999</v>
      </c>
      <c r="BM83" s="100">
        <v>3.1568258999999999</v>
      </c>
      <c r="BN83" s="100">
        <v>3.8860168000000002</v>
      </c>
      <c r="BO83" s="128"/>
      <c r="BP83" s="122">
        <v>1976</v>
      </c>
    </row>
    <row r="84" spans="1:68">
      <c r="A84" s="128"/>
      <c r="B84" s="122">
        <v>1977</v>
      </c>
      <c r="C84" s="100">
        <v>0</v>
      </c>
      <c r="D84" s="100">
        <v>0</v>
      </c>
      <c r="E84" s="100">
        <v>0</v>
      </c>
      <c r="F84" s="100">
        <v>0.45538580000000001</v>
      </c>
      <c r="G84" s="100">
        <v>0.66490579999999999</v>
      </c>
      <c r="H84" s="100">
        <v>2.0271536999999999</v>
      </c>
      <c r="I84" s="100">
        <v>3.1515507</v>
      </c>
      <c r="J84" s="100">
        <v>4.0754409000000003</v>
      </c>
      <c r="K84" s="100">
        <v>4.3464587999999997</v>
      </c>
      <c r="L84" s="100">
        <v>6.7066914999999998</v>
      </c>
      <c r="M84" s="100">
        <v>7.5817119000000002</v>
      </c>
      <c r="N84" s="100">
        <v>10.554472000000001</v>
      </c>
      <c r="O84" s="100">
        <v>14.477912</v>
      </c>
      <c r="P84" s="100">
        <v>15.603058000000001</v>
      </c>
      <c r="Q84" s="100">
        <v>18.084467</v>
      </c>
      <c r="R84" s="100">
        <v>20.694913</v>
      </c>
      <c r="S84" s="100">
        <v>27.307482</v>
      </c>
      <c r="T84" s="100">
        <v>35.271985999999998</v>
      </c>
      <c r="U84" s="100">
        <v>4.3210819999999996</v>
      </c>
      <c r="V84" s="100">
        <v>5.8877344000000003</v>
      </c>
      <c r="W84" s="128"/>
      <c r="X84" s="122">
        <v>1977</v>
      </c>
      <c r="Y84" s="100">
        <v>0</v>
      </c>
      <c r="Z84" s="100">
        <v>0</v>
      </c>
      <c r="AA84" s="100">
        <v>0</v>
      </c>
      <c r="AB84" s="100">
        <v>0.47563260000000002</v>
      </c>
      <c r="AC84" s="100">
        <v>0.5105305</v>
      </c>
      <c r="AD84" s="100">
        <v>0.86221020000000004</v>
      </c>
      <c r="AE84" s="100">
        <v>1.7616902999999999</v>
      </c>
      <c r="AF84" s="100">
        <v>2.627399</v>
      </c>
      <c r="AG84" s="100">
        <v>2.4310067000000002</v>
      </c>
      <c r="AH84" s="100">
        <v>4.2416578999999999</v>
      </c>
      <c r="AI84" s="100">
        <v>5.237069</v>
      </c>
      <c r="AJ84" s="100">
        <v>7.6454398000000001</v>
      </c>
      <c r="AK84" s="100">
        <v>6.2053379</v>
      </c>
      <c r="AL84" s="100">
        <v>8.1609812000000002</v>
      </c>
      <c r="AM84" s="100">
        <v>9.2939682000000001</v>
      </c>
      <c r="AN84" s="100">
        <v>13.225211</v>
      </c>
      <c r="AO84" s="100">
        <v>16.64115</v>
      </c>
      <c r="AP84" s="100">
        <v>4.8100047999999997</v>
      </c>
      <c r="AQ84" s="100">
        <v>2.7795288999999999</v>
      </c>
      <c r="AR84" s="100">
        <v>3.2529549000000002</v>
      </c>
      <c r="AS84" s="128"/>
      <c r="AT84" s="122">
        <v>1977</v>
      </c>
      <c r="AU84" s="100">
        <v>0</v>
      </c>
      <c r="AV84" s="100">
        <v>0</v>
      </c>
      <c r="AW84" s="100">
        <v>0</v>
      </c>
      <c r="AX84" s="100">
        <v>0.46528900000000001</v>
      </c>
      <c r="AY84" s="100">
        <v>0.58862460000000005</v>
      </c>
      <c r="AZ84" s="100">
        <v>1.4506752999999999</v>
      </c>
      <c r="BA84" s="100">
        <v>2.4755067999999998</v>
      </c>
      <c r="BB84" s="100">
        <v>3.3707799999999999</v>
      </c>
      <c r="BC84" s="100">
        <v>3.4150314000000002</v>
      </c>
      <c r="BD84" s="100">
        <v>5.5142768000000002</v>
      </c>
      <c r="BE84" s="100">
        <v>6.4301899999999996</v>
      </c>
      <c r="BF84" s="100">
        <v>9.0816379999999999</v>
      </c>
      <c r="BG84" s="100">
        <v>10.180224000000001</v>
      </c>
      <c r="BH84" s="100">
        <v>11.627014000000001</v>
      </c>
      <c r="BI84" s="100">
        <v>13.199312000000001</v>
      </c>
      <c r="BJ84" s="100">
        <v>16.137594</v>
      </c>
      <c r="BK84" s="100">
        <v>20.136931000000001</v>
      </c>
      <c r="BL84" s="100">
        <v>13.654052</v>
      </c>
      <c r="BM84" s="100">
        <v>3.5512380000000001</v>
      </c>
      <c r="BN84" s="100">
        <v>4.4065789000000004</v>
      </c>
      <c r="BO84" s="128"/>
      <c r="BP84" s="122">
        <v>1977</v>
      </c>
    </row>
    <row r="85" spans="1:68">
      <c r="A85" s="128"/>
      <c r="B85" s="122">
        <v>1978</v>
      </c>
      <c r="C85" s="100">
        <v>0</v>
      </c>
      <c r="D85" s="100">
        <v>0</v>
      </c>
      <c r="E85" s="100">
        <v>0</v>
      </c>
      <c r="F85" s="100">
        <v>0.29980240000000002</v>
      </c>
      <c r="G85" s="100">
        <v>1.4684959</v>
      </c>
      <c r="H85" s="100">
        <v>1.3413636</v>
      </c>
      <c r="I85" s="100">
        <v>4.2402901999999996</v>
      </c>
      <c r="J85" s="100">
        <v>5.7629732999999996</v>
      </c>
      <c r="K85" s="100">
        <v>5.5457384999999997</v>
      </c>
      <c r="L85" s="100">
        <v>6.3458057999999999</v>
      </c>
      <c r="M85" s="100">
        <v>9.0456351999999995</v>
      </c>
      <c r="N85" s="100">
        <v>9.0049788999999993</v>
      </c>
      <c r="O85" s="100">
        <v>10.952902999999999</v>
      </c>
      <c r="P85" s="100">
        <v>13.883827</v>
      </c>
      <c r="Q85" s="100">
        <v>21.853556000000001</v>
      </c>
      <c r="R85" s="100">
        <v>9.4252681000000003</v>
      </c>
      <c r="S85" s="100">
        <v>26.789301999999999</v>
      </c>
      <c r="T85" s="100">
        <v>30.571691000000001</v>
      </c>
      <c r="U85" s="100">
        <v>4.3167714000000004</v>
      </c>
      <c r="V85" s="100">
        <v>5.7164771999999999</v>
      </c>
      <c r="W85" s="128"/>
      <c r="X85" s="122">
        <v>1978</v>
      </c>
      <c r="Y85" s="100">
        <v>0</v>
      </c>
      <c r="Z85" s="100">
        <v>0</v>
      </c>
      <c r="AA85" s="100">
        <v>0</v>
      </c>
      <c r="AB85" s="100">
        <v>0</v>
      </c>
      <c r="AC85" s="100">
        <v>0.66974409999999995</v>
      </c>
      <c r="AD85" s="100">
        <v>1.0249997</v>
      </c>
      <c r="AE85" s="100">
        <v>2.5831401999999999</v>
      </c>
      <c r="AF85" s="100">
        <v>2.3406924999999998</v>
      </c>
      <c r="AG85" s="100">
        <v>2.6463988000000001</v>
      </c>
      <c r="AH85" s="100">
        <v>5.1282050999999997</v>
      </c>
      <c r="AI85" s="100">
        <v>4.7068545000000004</v>
      </c>
      <c r="AJ85" s="100">
        <v>4.5447056999999997</v>
      </c>
      <c r="AK85" s="100">
        <v>8.1546646000000003</v>
      </c>
      <c r="AL85" s="100">
        <v>9.7929911999999995</v>
      </c>
      <c r="AM85" s="100">
        <v>7.9549747999999996</v>
      </c>
      <c r="AN85" s="100">
        <v>9.5889754000000007</v>
      </c>
      <c r="AO85" s="100">
        <v>14.189042000000001</v>
      </c>
      <c r="AP85" s="100">
        <v>7.6368524000000004</v>
      </c>
      <c r="AQ85" s="100">
        <v>2.7305801000000001</v>
      </c>
      <c r="AR85" s="100">
        <v>3.1596546999999999</v>
      </c>
      <c r="AS85" s="128"/>
      <c r="AT85" s="122">
        <v>1978</v>
      </c>
      <c r="AU85" s="100">
        <v>0</v>
      </c>
      <c r="AV85" s="100">
        <v>0</v>
      </c>
      <c r="AW85" s="100">
        <v>0</v>
      </c>
      <c r="AX85" s="100">
        <v>0.1531652</v>
      </c>
      <c r="AY85" s="100">
        <v>1.0742780999999999</v>
      </c>
      <c r="AZ85" s="100">
        <v>1.1846597000000001</v>
      </c>
      <c r="BA85" s="100">
        <v>3.4296802999999998</v>
      </c>
      <c r="BB85" s="100">
        <v>4.0984540000000003</v>
      </c>
      <c r="BC85" s="100">
        <v>4.1313085000000003</v>
      </c>
      <c r="BD85" s="100">
        <v>5.7556893000000002</v>
      </c>
      <c r="BE85" s="100">
        <v>6.9195017999999999</v>
      </c>
      <c r="BF85" s="100">
        <v>6.7498478000000004</v>
      </c>
      <c r="BG85" s="100">
        <v>9.4979163999999994</v>
      </c>
      <c r="BH85" s="100">
        <v>11.69402</v>
      </c>
      <c r="BI85" s="100">
        <v>14.116123</v>
      </c>
      <c r="BJ85" s="100">
        <v>9.5242433000000002</v>
      </c>
      <c r="BK85" s="100">
        <v>18.326564999999999</v>
      </c>
      <c r="BL85" s="100">
        <v>14.185945</v>
      </c>
      <c r="BM85" s="100">
        <v>3.5238597</v>
      </c>
      <c r="BN85" s="100">
        <v>4.3124146000000003</v>
      </c>
      <c r="BO85" s="128"/>
      <c r="BP85" s="122">
        <v>1978</v>
      </c>
    </row>
    <row r="86" spans="1:68">
      <c r="A86" s="128"/>
      <c r="B86" s="123">
        <v>1979</v>
      </c>
      <c r="C86" s="100">
        <v>0</v>
      </c>
      <c r="D86" s="100">
        <v>0</v>
      </c>
      <c r="E86" s="100">
        <v>0</v>
      </c>
      <c r="F86" s="100">
        <v>0.14914069999999999</v>
      </c>
      <c r="G86" s="100">
        <v>0.47672619999999999</v>
      </c>
      <c r="H86" s="100">
        <v>1.6615850000000001</v>
      </c>
      <c r="I86" s="100">
        <v>4.2894743000000002</v>
      </c>
      <c r="J86" s="100">
        <v>4.2886243999999998</v>
      </c>
      <c r="K86" s="100">
        <v>4.9445835999999996</v>
      </c>
      <c r="L86" s="100">
        <v>6.7314787000000003</v>
      </c>
      <c r="M86" s="100">
        <v>9.2938203999999995</v>
      </c>
      <c r="N86" s="100">
        <v>15.086537999999999</v>
      </c>
      <c r="O86" s="100">
        <v>12.904012</v>
      </c>
      <c r="P86" s="100">
        <v>16.337405</v>
      </c>
      <c r="Q86" s="100">
        <v>16.362743999999999</v>
      </c>
      <c r="R86" s="100">
        <v>15.039856</v>
      </c>
      <c r="S86" s="100">
        <v>15.295197</v>
      </c>
      <c r="T86" s="100">
        <v>18.83381</v>
      </c>
      <c r="U86" s="100">
        <v>4.4804336999999999</v>
      </c>
      <c r="V86" s="100">
        <v>5.6496195</v>
      </c>
      <c r="W86" s="128"/>
      <c r="X86" s="123">
        <v>1979</v>
      </c>
      <c r="Y86" s="100">
        <v>0</v>
      </c>
      <c r="Z86" s="100">
        <v>0</v>
      </c>
      <c r="AA86" s="100">
        <v>0</v>
      </c>
      <c r="AB86" s="100">
        <v>0.1555087</v>
      </c>
      <c r="AC86" s="100">
        <v>0.49123149999999999</v>
      </c>
      <c r="AD86" s="100">
        <v>0.50721769999999999</v>
      </c>
      <c r="AE86" s="100">
        <v>2.1367788000000001</v>
      </c>
      <c r="AF86" s="100">
        <v>2.2530793999999998</v>
      </c>
      <c r="AG86" s="100">
        <v>3.3635709999999999</v>
      </c>
      <c r="AH86" s="100">
        <v>3.5626199000000001</v>
      </c>
      <c r="AI86" s="100">
        <v>5.5116085000000004</v>
      </c>
      <c r="AJ86" s="100">
        <v>6.5952909999999996</v>
      </c>
      <c r="AK86" s="100">
        <v>5.9202347</v>
      </c>
      <c r="AL86" s="100">
        <v>7.6301208000000003</v>
      </c>
      <c r="AM86" s="100">
        <v>7.7018238999999999</v>
      </c>
      <c r="AN86" s="100">
        <v>8.0004267000000002</v>
      </c>
      <c r="AO86" s="100">
        <v>14.002886999999999</v>
      </c>
      <c r="AP86" s="100">
        <v>22.008334000000001</v>
      </c>
      <c r="AQ86" s="100">
        <v>2.6852228999999999</v>
      </c>
      <c r="AR86" s="100">
        <v>3.1578032999999999</v>
      </c>
      <c r="AS86" s="128"/>
      <c r="AT86" s="123">
        <v>1979</v>
      </c>
      <c r="AU86" s="100">
        <v>0</v>
      </c>
      <c r="AV86" s="100">
        <v>0</v>
      </c>
      <c r="AW86" s="100">
        <v>0</v>
      </c>
      <c r="AX86" s="100">
        <v>0.15225810000000001</v>
      </c>
      <c r="AY86" s="100">
        <v>0.48387019999999997</v>
      </c>
      <c r="AZ86" s="100">
        <v>1.0894185999999999</v>
      </c>
      <c r="BA86" s="100">
        <v>3.2330928999999999</v>
      </c>
      <c r="BB86" s="100">
        <v>3.2960259999999999</v>
      </c>
      <c r="BC86" s="100">
        <v>4.1720556000000002</v>
      </c>
      <c r="BD86" s="100">
        <v>5.1920733999999999</v>
      </c>
      <c r="BE86" s="100">
        <v>7.4442196999999997</v>
      </c>
      <c r="BF86" s="100">
        <v>10.805853000000001</v>
      </c>
      <c r="BG86" s="100">
        <v>9.2620384999999992</v>
      </c>
      <c r="BH86" s="100">
        <v>11.674492000000001</v>
      </c>
      <c r="BI86" s="100">
        <v>11.535819999999999</v>
      </c>
      <c r="BJ86" s="100">
        <v>10.811806000000001</v>
      </c>
      <c r="BK86" s="100">
        <v>14.429598</v>
      </c>
      <c r="BL86" s="100">
        <v>21.118431999999999</v>
      </c>
      <c r="BM86" s="100">
        <v>3.5823209</v>
      </c>
      <c r="BN86" s="100">
        <v>4.3662798</v>
      </c>
      <c r="BO86" s="128"/>
      <c r="BP86" s="123">
        <v>1979</v>
      </c>
    </row>
    <row r="87" spans="1:68">
      <c r="A87" s="128"/>
      <c r="B87" s="123">
        <v>1980</v>
      </c>
      <c r="C87" s="100">
        <v>0</v>
      </c>
      <c r="D87" s="100">
        <v>0</v>
      </c>
      <c r="E87" s="100">
        <v>0</v>
      </c>
      <c r="F87" s="100">
        <v>0.45009559999999998</v>
      </c>
      <c r="G87" s="100">
        <v>0.46580670000000002</v>
      </c>
      <c r="H87" s="100">
        <v>2.1292173000000001</v>
      </c>
      <c r="I87" s="100">
        <v>3.3342502999999999</v>
      </c>
      <c r="J87" s="100">
        <v>3.2967531000000001</v>
      </c>
      <c r="K87" s="100">
        <v>4.0997345000000003</v>
      </c>
      <c r="L87" s="100">
        <v>6.3139950000000002</v>
      </c>
      <c r="M87" s="100">
        <v>8.5749017999999992</v>
      </c>
      <c r="N87" s="100">
        <v>12.573047000000001</v>
      </c>
      <c r="O87" s="100">
        <v>16.649663</v>
      </c>
      <c r="P87" s="100">
        <v>14.647304999999999</v>
      </c>
      <c r="Q87" s="100">
        <v>26.453471</v>
      </c>
      <c r="R87" s="100">
        <v>23.444368000000001</v>
      </c>
      <c r="S87" s="100">
        <v>16.258510000000001</v>
      </c>
      <c r="T87" s="100">
        <v>18.323744000000001</v>
      </c>
      <c r="U87" s="100">
        <v>4.6470048000000004</v>
      </c>
      <c r="V87" s="100">
        <v>5.9482289000000002</v>
      </c>
      <c r="W87" s="128"/>
      <c r="X87" s="123">
        <v>1980</v>
      </c>
      <c r="Y87" s="100">
        <v>0</v>
      </c>
      <c r="Z87" s="100">
        <v>0</v>
      </c>
      <c r="AA87" s="100">
        <v>0</v>
      </c>
      <c r="AB87" s="100">
        <v>0.15599850000000001</v>
      </c>
      <c r="AC87" s="100">
        <v>0.31994679999999998</v>
      </c>
      <c r="AD87" s="100">
        <v>1.5016117</v>
      </c>
      <c r="AE87" s="100">
        <v>1.2055454999999999</v>
      </c>
      <c r="AF87" s="100">
        <v>2.5795080000000001</v>
      </c>
      <c r="AG87" s="100">
        <v>2.0244195999999999</v>
      </c>
      <c r="AH87" s="100">
        <v>4.4269825000000003</v>
      </c>
      <c r="AI87" s="100">
        <v>4.2324682999999999</v>
      </c>
      <c r="AJ87" s="100">
        <v>7.2779810999999999</v>
      </c>
      <c r="AK87" s="100">
        <v>7.7815208</v>
      </c>
      <c r="AL87" s="100">
        <v>7.7784142000000003</v>
      </c>
      <c r="AM87" s="100">
        <v>9.7690321999999998</v>
      </c>
      <c r="AN87" s="100">
        <v>10.549427</v>
      </c>
      <c r="AO87" s="100">
        <v>16.384042000000001</v>
      </c>
      <c r="AP87" s="100">
        <v>16.805781</v>
      </c>
      <c r="AQ87" s="100">
        <v>2.8407176000000001</v>
      </c>
      <c r="AR87" s="100">
        <v>3.2709754000000002</v>
      </c>
      <c r="AS87" s="128"/>
      <c r="AT87" s="123">
        <v>1980</v>
      </c>
      <c r="AU87" s="100">
        <v>0</v>
      </c>
      <c r="AV87" s="100">
        <v>0</v>
      </c>
      <c r="AW87" s="100">
        <v>0</v>
      </c>
      <c r="AX87" s="100">
        <v>0.30591400000000002</v>
      </c>
      <c r="AY87" s="100">
        <v>0.39396510000000001</v>
      </c>
      <c r="AZ87" s="100">
        <v>1.8183186</v>
      </c>
      <c r="BA87" s="100">
        <v>2.2871955000000002</v>
      </c>
      <c r="BB87" s="100">
        <v>2.9457219000000001</v>
      </c>
      <c r="BC87" s="100">
        <v>3.0870448000000001</v>
      </c>
      <c r="BD87" s="100">
        <v>5.3942670000000001</v>
      </c>
      <c r="BE87" s="100">
        <v>6.4554779</v>
      </c>
      <c r="BF87" s="100">
        <v>9.9071174000000006</v>
      </c>
      <c r="BG87" s="100">
        <v>12.019413999999999</v>
      </c>
      <c r="BH87" s="100">
        <v>10.972110000000001</v>
      </c>
      <c r="BI87" s="100">
        <v>17.139517999999999</v>
      </c>
      <c r="BJ87" s="100">
        <v>15.745737999999999</v>
      </c>
      <c r="BK87" s="100">
        <v>16.341982999999999</v>
      </c>
      <c r="BL87" s="100">
        <v>17.225482</v>
      </c>
      <c r="BM87" s="100">
        <v>3.7426789999999999</v>
      </c>
      <c r="BN87" s="100">
        <v>4.5315763000000002</v>
      </c>
      <c r="BO87" s="128"/>
      <c r="BP87" s="123">
        <v>1980</v>
      </c>
    </row>
    <row r="88" spans="1:68">
      <c r="A88" s="128"/>
      <c r="B88" s="123">
        <v>1981</v>
      </c>
      <c r="C88" s="100">
        <v>0</v>
      </c>
      <c r="D88" s="100">
        <v>0</v>
      </c>
      <c r="E88" s="100">
        <v>0.1487571</v>
      </c>
      <c r="F88" s="100">
        <v>0.15133650000000001</v>
      </c>
      <c r="G88" s="100">
        <v>0.60620850000000004</v>
      </c>
      <c r="H88" s="100">
        <v>2.8919844000000001</v>
      </c>
      <c r="I88" s="100">
        <v>3.6962457</v>
      </c>
      <c r="J88" s="100">
        <v>3.3718249999999999</v>
      </c>
      <c r="K88" s="100">
        <v>3.2772915999999999</v>
      </c>
      <c r="L88" s="100">
        <v>7.4205603</v>
      </c>
      <c r="M88" s="100">
        <v>7.8372085</v>
      </c>
      <c r="N88" s="100">
        <v>12.968171</v>
      </c>
      <c r="O88" s="100">
        <v>14.048457000000001</v>
      </c>
      <c r="P88" s="100">
        <v>19.188870000000001</v>
      </c>
      <c r="Q88" s="100">
        <v>23.291616999999999</v>
      </c>
      <c r="R88" s="100">
        <v>25.425884</v>
      </c>
      <c r="S88" s="100">
        <v>26.894113999999998</v>
      </c>
      <c r="T88" s="100">
        <v>10.797580999999999</v>
      </c>
      <c r="U88" s="100">
        <v>4.8199131</v>
      </c>
      <c r="V88" s="100">
        <v>6.0980318999999996</v>
      </c>
      <c r="W88" s="128"/>
      <c r="X88" s="123">
        <v>1981</v>
      </c>
      <c r="Y88" s="100">
        <v>0</v>
      </c>
      <c r="Z88" s="100">
        <v>0</v>
      </c>
      <c r="AA88" s="100">
        <v>0</v>
      </c>
      <c r="AB88" s="100">
        <v>0.157167</v>
      </c>
      <c r="AC88" s="100">
        <v>0.1557567</v>
      </c>
      <c r="AD88" s="100">
        <v>0.82294769999999995</v>
      </c>
      <c r="AE88" s="100">
        <v>0.99224559999999995</v>
      </c>
      <c r="AF88" s="100">
        <v>3.5059209</v>
      </c>
      <c r="AG88" s="100">
        <v>2.7052084999999999</v>
      </c>
      <c r="AH88" s="100">
        <v>2.2325539999999999</v>
      </c>
      <c r="AI88" s="100">
        <v>6.0676410000000001</v>
      </c>
      <c r="AJ88" s="100">
        <v>6.2085645999999999</v>
      </c>
      <c r="AK88" s="100">
        <v>4.6685922</v>
      </c>
      <c r="AL88" s="100">
        <v>8.3895257000000001</v>
      </c>
      <c r="AM88" s="100">
        <v>9.7590836999999997</v>
      </c>
      <c r="AN88" s="100">
        <v>12.304106000000001</v>
      </c>
      <c r="AO88" s="100">
        <v>16.655726000000001</v>
      </c>
      <c r="AP88" s="100">
        <v>18.715326999999998</v>
      </c>
      <c r="AQ88" s="100">
        <v>2.7558554000000002</v>
      </c>
      <c r="AR88" s="100">
        <v>3.1986386000000002</v>
      </c>
      <c r="AS88" s="128"/>
      <c r="AT88" s="123">
        <v>1981</v>
      </c>
      <c r="AU88" s="100">
        <v>0</v>
      </c>
      <c r="AV88" s="100">
        <v>0</v>
      </c>
      <c r="AW88" s="100">
        <v>7.5966599999999995E-2</v>
      </c>
      <c r="AX88" s="100">
        <v>0.15419669999999999</v>
      </c>
      <c r="AY88" s="100">
        <v>0.38406410000000002</v>
      </c>
      <c r="AZ88" s="100">
        <v>1.8699460999999999</v>
      </c>
      <c r="BA88" s="100">
        <v>2.3635999000000001</v>
      </c>
      <c r="BB88" s="100">
        <v>3.4375656999999999</v>
      </c>
      <c r="BC88" s="100">
        <v>2.9983029999999999</v>
      </c>
      <c r="BD88" s="100">
        <v>4.8935383999999997</v>
      </c>
      <c r="BE88" s="100">
        <v>6.9712589999999999</v>
      </c>
      <c r="BF88" s="100">
        <v>9.5869120999999993</v>
      </c>
      <c r="BG88" s="100">
        <v>9.1332690999999997</v>
      </c>
      <c r="BH88" s="100">
        <v>13.427424999999999</v>
      </c>
      <c r="BI88" s="100">
        <v>15.692722</v>
      </c>
      <c r="BJ88" s="100">
        <v>17.650828000000001</v>
      </c>
      <c r="BK88" s="100">
        <v>20.113804999999999</v>
      </c>
      <c r="BL88" s="100">
        <v>16.570976999999999</v>
      </c>
      <c r="BM88" s="100">
        <v>3.7860360000000002</v>
      </c>
      <c r="BN88" s="100">
        <v>4.5717572000000004</v>
      </c>
      <c r="BO88" s="128"/>
      <c r="BP88" s="123">
        <v>1981</v>
      </c>
    </row>
    <row r="89" spans="1:68">
      <c r="A89" s="128"/>
      <c r="B89" s="123">
        <v>1982</v>
      </c>
      <c r="C89" s="100">
        <v>0</v>
      </c>
      <c r="D89" s="100">
        <v>0</v>
      </c>
      <c r="E89" s="100">
        <v>0.1446008</v>
      </c>
      <c r="F89" s="100">
        <v>0.30390240000000002</v>
      </c>
      <c r="G89" s="100">
        <v>0.8876252</v>
      </c>
      <c r="H89" s="100">
        <v>1.1055203</v>
      </c>
      <c r="I89" s="100">
        <v>3.0537345</v>
      </c>
      <c r="J89" s="100">
        <v>4.9338138000000002</v>
      </c>
      <c r="K89" s="100">
        <v>5.1796436000000003</v>
      </c>
      <c r="L89" s="100">
        <v>7.8225429999999996</v>
      </c>
      <c r="M89" s="100">
        <v>9.4321826000000009</v>
      </c>
      <c r="N89" s="100">
        <v>10.958875000000001</v>
      </c>
      <c r="O89" s="100">
        <v>11.495952000000001</v>
      </c>
      <c r="P89" s="100">
        <v>22.968478000000001</v>
      </c>
      <c r="Q89" s="100">
        <v>26.699214000000001</v>
      </c>
      <c r="R89" s="100">
        <v>20.757373000000001</v>
      </c>
      <c r="S89" s="100">
        <v>27.333856000000001</v>
      </c>
      <c r="T89" s="100">
        <v>21.082221000000001</v>
      </c>
      <c r="U89" s="100">
        <v>4.9993971999999998</v>
      </c>
      <c r="V89" s="100">
        <v>6.4047872000000003</v>
      </c>
      <c r="W89" s="128"/>
      <c r="X89" s="123">
        <v>1982</v>
      </c>
      <c r="Y89" s="100">
        <v>0</v>
      </c>
      <c r="Z89" s="100">
        <v>0</v>
      </c>
      <c r="AA89" s="100">
        <v>0</v>
      </c>
      <c r="AB89" s="100">
        <v>0.1585067</v>
      </c>
      <c r="AC89" s="100">
        <v>0.45631539999999998</v>
      </c>
      <c r="AD89" s="100">
        <v>1.4505623999999999</v>
      </c>
      <c r="AE89" s="100">
        <v>1.6491172999999999</v>
      </c>
      <c r="AF89" s="100">
        <v>1.9011442999999999</v>
      </c>
      <c r="AG89" s="100">
        <v>3.0823436000000002</v>
      </c>
      <c r="AH89" s="100">
        <v>3.56345</v>
      </c>
      <c r="AI89" s="100">
        <v>4.8149841999999996</v>
      </c>
      <c r="AJ89" s="100">
        <v>3.7620654999999998</v>
      </c>
      <c r="AK89" s="100">
        <v>5.1251594000000003</v>
      </c>
      <c r="AL89" s="100">
        <v>9.9890808999999994</v>
      </c>
      <c r="AM89" s="100">
        <v>11.939178</v>
      </c>
      <c r="AN89" s="100">
        <v>11.177555</v>
      </c>
      <c r="AO89" s="100">
        <v>11.431402</v>
      </c>
      <c r="AP89" s="100">
        <v>20.583808000000001</v>
      </c>
      <c r="AQ89" s="100">
        <v>2.7750987999999999</v>
      </c>
      <c r="AR89" s="100">
        <v>3.1552991000000001</v>
      </c>
      <c r="AS89" s="128"/>
      <c r="AT89" s="123">
        <v>1982</v>
      </c>
      <c r="AU89" s="100">
        <v>0</v>
      </c>
      <c r="AV89" s="100">
        <v>0</v>
      </c>
      <c r="AW89" s="100">
        <v>7.3831999999999995E-2</v>
      </c>
      <c r="AX89" s="100">
        <v>0.23273959999999999</v>
      </c>
      <c r="AY89" s="100">
        <v>0.6749657</v>
      </c>
      <c r="AZ89" s="100">
        <v>1.2762886</v>
      </c>
      <c r="BA89" s="100">
        <v>2.3604601999999999</v>
      </c>
      <c r="BB89" s="100">
        <v>3.4474950999999998</v>
      </c>
      <c r="BC89" s="100">
        <v>4.1579898000000002</v>
      </c>
      <c r="BD89" s="100">
        <v>5.7461894999999998</v>
      </c>
      <c r="BE89" s="100">
        <v>7.1791537999999999</v>
      </c>
      <c r="BF89" s="100">
        <v>7.3700656999999996</v>
      </c>
      <c r="BG89" s="100">
        <v>8.1741471000000008</v>
      </c>
      <c r="BH89" s="100">
        <v>16.026910000000001</v>
      </c>
      <c r="BI89" s="100">
        <v>18.418938000000001</v>
      </c>
      <c r="BJ89" s="100">
        <v>15.082345999999999</v>
      </c>
      <c r="BK89" s="100">
        <v>16.890729</v>
      </c>
      <c r="BL89" s="100">
        <v>20.717386999999999</v>
      </c>
      <c r="BM89" s="100">
        <v>3.8856058999999998</v>
      </c>
      <c r="BN89" s="100">
        <v>4.6744313999999996</v>
      </c>
      <c r="BO89" s="128"/>
      <c r="BP89" s="123">
        <v>1982</v>
      </c>
    </row>
    <row r="90" spans="1:68">
      <c r="A90" s="128"/>
      <c r="B90" s="123">
        <v>1983</v>
      </c>
      <c r="C90" s="100">
        <v>0</v>
      </c>
      <c r="D90" s="100">
        <v>0</v>
      </c>
      <c r="E90" s="100">
        <v>0</v>
      </c>
      <c r="F90" s="100">
        <v>0.30557069999999997</v>
      </c>
      <c r="G90" s="100">
        <v>1.1694522000000001</v>
      </c>
      <c r="H90" s="100">
        <v>0.93540990000000002</v>
      </c>
      <c r="I90" s="100">
        <v>3.1999898</v>
      </c>
      <c r="J90" s="100">
        <v>3.6081482</v>
      </c>
      <c r="K90" s="100">
        <v>5.6879460999999996</v>
      </c>
      <c r="L90" s="100">
        <v>4.0701179999999999</v>
      </c>
      <c r="M90" s="100">
        <v>10.12067</v>
      </c>
      <c r="N90" s="100">
        <v>11.858332000000001</v>
      </c>
      <c r="O90" s="100">
        <v>15.338191</v>
      </c>
      <c r="P90" s="100">
        <v>15.88247</v>
      </c>
      <c r="Q90" s="100">
        <v>20.471903999999999</v>
      </c>
      <c r="R90" s="100">
        <v>21.653458000000001</v>
      </c>
      <c r="S90" s="100">
        <v>31.158580000000001</v>
      </c>
      <c r="T90" s="100">
        <v>31.014163</v>
      </c>
      <c r="U90" s="100">
        <v>4.7226602</v>
      </c>
      <c r="V90" s="100">
        <v>6.1130385</v>
      </c>
      <c r="W90" s="128"/>
      <c r="X90" s="123">
        <v>1983</v>
      </c>
      <c r="Y90" s="100">
        <v>0</v>
      </c>
      <c r="Z90" s="100">
        <v>0</v>
      </c>
      <c r="AA90" s="100">
        <v>0</v>
      </c>
      <c r="AB90" s="100">
        <v>0.3193011</v>
      </c>
      <c r="AC90" s="100">
        <v>0.30104300000000001</v>
      </c>
      <c r="AD90" s="100">
        <v>1.5898806999999999</v>
      </c>
      <c r="AE90" s="100">
        <v>1.3029888999999999</v>
      </c>
      <c r="AF90" s="100">
        <v>1.4308940999999999</v>
      </c>
      <c r="AG90" s="100">
        <v>4.3838195999999998</v>
      </c>
      <c r="AH90" s="100">
        <v>6.4177299999999997</v>
      </c>
      <c r="AI90" s="100">
        <v>5.4457183999999996</v>
      </c>
      <c r="AJ90" s="100">
        <v>7.4830296000000001</v>
      </c>
      <c r="AK90" s="100">
        <v>7.5679074000000002</v>
      </c>
      <c r="AL90" s="100">
        <v>9.9564661999999995</v>
      </c>
      <c r="AM90" s="100">
        <v>11.964585</v>
      </c>
      <c r="AN90" s="100">
        <v>14.205723000000001</v>
      </c>
      <c r="AO90" s="100">
        <v>12.926816000000001</v>
      </c>
      <c r="AP90" s="100">
        <v>26.16366</v>
      </c>
      <c r="AQ90" s="100">
        <v>3.4254014000000002</v>
      </c>
      <c r="AR90" s="100">
        <v>3.9242243999999999</v>
      </c>
      <c r="AS90" s="128"/>
      <c r="AT90" s="123">
        <v>1983</v>
      </c>
      <c r="AU90" s="100">
        <v>0</v>
      </c>
      <c r="AV90" s="100">
        <v>0</v>
      </c>
      <c r="AW90" s="100">
        <v>0</v>
      </c>
      <c r="AX90" s="100">
        <v>0.31228509999999998</v>
      </c>
      <c r="AY90" s="100">
        <v>0.7415988</v>
      </c>
      <c r="AZ90" s="100">
        <v>1.2594379</v>
      </c>
      <c r="BA90" s="100">
        <v>2.2599326</v>
      </c>
      <c r="BB90" s="100">
        <v>2.5413918</v>
      </c>
      <c r="BC90" s="100">
        <v>5.0532329999999996</v>
      </c>
      <c r="BD90" s="100">
        <v>5.2146276</v>
      </c>
      <c r="BE90" s="100">
        <v>7.8393752000000001</v>
      </c>
      <c r="BF90" s="100">
        <v>9.6860652999999992</v>
      </c>
      <c r="BG90" s="100">
        <v>11.311876</v>
      </c>
      <c r="BH90" s="100">
        <v>12.704421999999999</v>
      </c>
      <c r="BI90" s="100">
        <v>15.708487</v>
      </c>
      <c r="BJ90" s="100">
        <v>17.229194</v>
      </c>
      <c r="BK90" s="100">
        <v>19.268867</v>
      </c>
      <c r="BL90" s="100">
        <v>27.451661999999999</v>
      </c>
      <c r="BM90" s="100">
        <v>4.0731552000000004</v>
      </c>
      <c r="BN90" s="100">
        <v>4.9132343000000001</v>
      </c>
      <c r="BO90" s="128"/>
      <c r="BP90" s="123">
        <v>1983</v>
      </c>
    </row>
    <row r="91" spans="1:68">
      <c r="A91" s="128"/>
      <c r="B91" s="123">
        <v>1984</v>
      </c>
      <c r="C91" s="100">
        <v>0</v>
      </c>
      <c r="D91" s="100">
        <v>0</v>
      </c>
      <c r="E91" s="100">
        <v>0</v>
      </c>
      <c r="F91" s="100">
        <v>0.30401790000000001</v>
      </c>
      <c r="G91" s="100">
        <v>0.72798110000000005</v>
      </c>
      <c r="H91" s="100">
        <v>2.1482540999999999</v>
      </c>
      <c r="I91" s="100">
        <v>3.0310378</v>
      </c>
      <c r="J91" s="100">
        <v>3.4839216999999998</v>
      </c>
      <c r="K91" s="100">
        <v>4.2014071</v>
      </c>
      <c r="L91" s="100">
        <v>5.9235711000000002</v>
      </c>
      <c r="M91" s="100">
        <v>9.2123930000000005</v>
      </c>
      <c r="N91" s="100">
        <v>12.025577999999999</v>
      </c>
      <c r="O91" s="100">
        <v>16.990985999999999</v>
      </c>
      <c r="P91" s="100">
        <v>20.450635999999999</v>
      </c>
      <c r="Q91" s="100">
        <v>19.099412000000001</v>
      </c>
      <c r="R91" s="100">
        <v>22.399204000000001</v>
      </c>
      <c r="S91" s="100">
        <v>21.271374000000002</v>
      </c>
      <c r="T91" s="100">
        <v>29.804285</v>
      </c>
      <c r="U91" s="100">
        <v>4.8982979999999996</v>
      </c>
      <c r="V91" s="100">
        <v>6.1339588999999997</v>
      </c>
      <c r="W91" s="128"/>
      <c r="X91" s="123">
        <v>1984</v>
      </c>
      <c r="Y91" s="100">
        <v>0</v>
      </c>
      <c r="Z91" s="100">
        <v>0</v>
      </c>
      <c r="AA91" s="100">
        <v>0</v>
      </c>
      <c r="AB91" s="100">
        <v>0.15884290000000001</v>
      </c>
      <c r="AC91" s="100">
        <v>0.45106000000000002</v>
      </c>
      <c r="AD91" s="100">
        <v>0.78233549999999996</v>
      </c>
      <c r="AE91" s="100">
        <v>1.9357617</v>
      </c>
      <c r="AF91" s="100">
        <v>2.2414836999999999</v>
      </c>
      <c r="AG91" s="100">
        <v>3.5384373999999998</v>
      </c>
      <c r="AH91" s="100">
        <v>4.1460873999999999</v>
      </c>
      <c r="AI91" s="100">
        <v>3.3146057999999998</v>
      </c>
      <c r="AJ91" s="100">
        <v>4.5403072</v>
      </c>
      <c r="AK91" s="100">
        <v>7.0124456999999998</v>
      </c>
      <c r="AL91" s="100">
        <v>8.6557904000000008</v>
      </c>
      <c r="AM91" s="100">
        <v>11.885847999999999</v>
      </c>
      <c r="AN91" s="100">
        <v>14.186812</v>
      </c>
      <c r="AO91" s="100">
        <v>17.711183999999999</v>
      </c>
      <c r="AP91" s="100">
        <v>19.224761000000001</v>
      </c>
      <c r="AQ91" s="100">
        <v>3.0251838000000002</v>
      </c>
      <c r="AR91" s="100">
        <v>3.3697767000000001</v>
      </c>
      <c r="AS91" s="128"/>
      <c r="AT91" s="123">
        <v>1984</v>
      </c>
      <c r="AU91" s="100">
        <v>0</v>
      </c>
      <c r="AV91" s="100">
        <v>0</v>
      </c>
      <c r="AW91" s="100">
        <v>0</v>
      </c>
      <c r="AX91" s="100">
        <v>0.23302619999999999</v>
      </c>
      <c r="AY91" s="100">
        <v>0.5917462</v>
      </c>
      <c r="AZ91" s="100">
        <v>1.4719507999999999</v>
      </c>
      <c r="BA91" s="100">
        <v>2.4864468999999998</v>
      </c>
      <c r="BB91" s="100">
        <v>2.874676</v>
      </c>
      <c r="BC91" s="100">
        <v>3.878441</v>
      </c>
      <c r="BD91" s="100">
        <v>5.0564616999999998</v>
      </c>
      <c r="BE91" s="100">
        <v>6.3345988999999996</v>
      </c>
      <c r="BF91" s="100">
        <v>8.3229626999999997</v>
      </c>
      <c r="BG91" s="100">
        <v>11.850035999999999</v>
      </c>
      <c r="BH91" s="100">
        <v>14.121013</v>
      </c>
      <c r="BI91" s="100">
        <v>15.065580000000001</v>
      </c>
      <c r="BJ91" s="100">
        <v>17.522576999999998</v>
      </c>
      <c r="BK91" s="100">
        <v>18.961376000000001</v>
      </c>
      <c r="BL91" s="100">
        <v>22.041384999999998</v>
      </c>
      <c r="BM91" s="100">
        <v>3.9603602000000002</v>
      </c>
      <c r="BN91" s="100">
        <v>4.6636977999999996</v>
      </c>
      <c r="BO91" s="128"/>
      <c r="BP91" s="123">
        <v>1984</v>
      </c>
    </row>
    <row r="92" spans="1:68">
      <c r="A92" s="128"/>
      <c r="B92" s="123">
        <v>1985</v>
      </c>
      <c r="C92" s="100">
        <v>0.16282060000000001</v>
      </c>
      <c r="D92" s="100">
        <v>0</v>
      </c>
      <c r="E92" s="100">
        <v>0</v>
      </c>
      <c r="F92" s="100">
        <v>0.74965099999999996</v>
      </c>
      <c r="G92" s="100">
        <v>0.87393620000000005</v>
      </c>
      <c r="H92" s="100">
        <v>2.0987648999999999</v>
      </c>
      <c r="I92" s="100">
        <v>2.3906325000000002</v>
      </c>
      <c r="J92" s="100">
        <v>4.6428228000000002</v>
      </c>
      <c r="K92" s="100">
        <v>4.2335808000000004</v>
      </c>
      <c r="L92" s="100">
        <v>6.6640328000000002</v>
      </c>
      <c r="M92" s="100">
        <v>9.8666403999999996</v>
      </c>
      <c r="N92" s="100">
        <v>11.685670999999999</v>
      </c>
      <c r="O92" s="100">
        <v>16.53679</v>
      </c>
      <c r="P92" s="100">
        <v>20.873702000000002</v>
      </c>
      <c r="Q92" s="100">
        <v>22.423601000000001</v>
      </c>
      <c r="R92" s="100">
        <v>22.164173000000002</v>
      </c>
      <c r="S92" s="100">
        <v>36.269022</v>
      </c>
      <c r="T92" s="100">
        <v>43.200543000000003</v>
      </c>
      <c r="U92" s="100">
        <v>5.3534765999999996</v>
      </c>
      <c r="V92" s="100">
        <v>6.8397880999999998</v>
      </c>
      <c r="W92" s="128"/>
      <c r="X92" s="123">
        <v>1985</v>
      </c>
      <c r="Y92" s="100">
        <v>0</v>
      </c>
      <c r="Z92" s="100">
        <v>0</v>
      </c>
      <c r="AA92" s="100">
        <v>0</v>
      </c>
      <c r="AB92" s="100">
        <v>0.47041929999999998</v>
      </c>
      <c r="AC92" s="100">
        <v>0.15085190000000001</v>
      </c>
      <c r="AD92" s="100">
        <v>1.2261514</v>
      </c>
      <c r="AE92" s="100">
        <v>2.2392618999999998</v>
      </c>
      <c r="AF92" s="100">
        <v>2.3216630999999999</v>
      </c>
      <c r="AG92" s="100">
        <v>2.5397739000000001</v>
      </c>
      <c r="AH92" s="100">
        <v>5.5208135</v>
      </c>
      <c r="AI92" s="100">
        <v>7.2617178999999998</v>
      </c>
      <c r="AJ92" s="100">
        <v>8.0227418000000004</v>
      </c>
      <c r="AK92" s="100">
        <v>7.1456251000000002</v>
      </c>
      <c r="AL92" s="100">
        <v>8.5490252000000009</v>
      </c>
      <c r="AM92" s="100">
        <v>8.1019144000000001</v>
      </c>
      <c r="AN92" s="100">
        <v>10.870747</v>
      </c>
      <c r="AO92" s="100">
        <v>17.329820999999999</v>
      </c>
      <c r="AP92" s="100">
        <v>30.401638999999999</v>
      </c>
      <c r="AQ92" s="100">
        <v>3.4026581999999999</v>
      </c>
      <c r="AR92" s="100">
        <v>3.8331187999999998</v>
      </c>
      <c r="AS92" s="128"/>
      <c r="AT92" s="123">
        <v>1985</v>
      </c>
      <c r="AU92" s="100">
        <v>8.3364199999999999E-2</v>
      </c>
      <c r="AV92" s="100">
        <v>0</v>
      </c>
      <c r="AW92" s="100">
        <v>0</v>
      </c>
      <c r="AX92" s="100">
        <v>0.61316499999999996</v>
      </c>
      <c r="AY92" s="100">
        <v>0.51872949999999995</v>
      </c>
      <c r="AZ92" s="100">
        <v>1.6672894</v>
      </c>
      <c r="BA92" s="100">
        <v>2.3150827999999999</v>
      </c>
      <c r="BB92" s="100">
        <v>3.5026668999999999</v>
      </c>
      <c r="BC92" s="100">
        <v>3.4072711</v>
      </c>
      <c r="BD92" s="100">
        <v>6.1075565000000003</v>
      </c>
      <c r="BE92" s="100">
        <v>8.5943117000000004</v>
      </c>
      <c r="BF92" s="100">
        <v>9.8811105000000001</v>
      </c>
      <c r="BG92" s="100">
        <v>11.714147000000001</v>
      </c>
      <c r="BH92" s="100">
        <v>14.27685</v>
      </c>
      <c r="BI92" s="100">
        <v>14.429112999999999</v>
      </c>
      <c r="BJ92" s="100">
        <v>15.468403</v>
      </c>
      <c r="BK92" s="100">
        <v>24.046123999999999</v>
      </c>
      <c r="BL92" s="100">
        <v>33.823360000000001</v>
      </c>
      <c r="BM92" s="100">
        <v>4.3766553000000004</v>
      </c>
      <c r="BN92" s="100">
        <v>5.1815733000000002</v>
      </c>
      <c r="BO92" s="128"/>
      <c r="BP92" s="123">
        <v>1985</v>
      </c>
    </row>
    <row r="93" spans="1:68">
      <c r="A93" s="128"/>
      <c r="B93" s="123">
        <v>1986</v>
      </c>
      <c r="C93" s="100">
        <v>0</v>
      </c>
      <c r="D93" s="100">
        <v>0</v>
      </c>
      <c r="E93" s="100">
        <v>0</v>
      </c>
      <c r="F93" s="100">
        <v>0.43569760000000002</v>
      </c>
      <c r="G93" s="100">
        <v>1.0287732999999999</v>
      </c>
      <c r="H93" s="100">
        <v>1.3201185</v>
      </c>
      <c r="I93" s="100">
        <v>4.0900116999999998</v>
      </c>
      <c r="J93" s="100">
        <v>3.1164977999999999</v>
      </c>
      <c r="K93" s="100">
        <v>4.6143463999999996</v>
      </c>
      <c r="L93" s="100">
        <v>4.8478580999999998</v>
      </c>
      <c r="M93" s="100">
        <v>9.2838443000000002</v>
      </c>
      <c r="N93" s="100">
        <v>9.6145350999999994</v>
      </c>
      <c r="O93" s="100">
        <v>11.945425999999999</v>
      </c>
      <c r="P93" s="100">
        <v>19.545051000000001</v>
      </c>
      <c r="Q93" s="100">
        <v>28.183277</v>
      </c>
      <c r="R93" s="100">
        <v>34.653689</v>
      </c>
      <c r="S93" s="100">
        <v>30.147269000000001</v>
      </c>
      <c r="T93" s="100">
        <v>46.100209999999997</v>
      </c>
      <c r="U93" s="100">
        <v>5.2123781999999999</v>
      </c>
      <c r="V93" s="100">
        <v>6.7453472999999997</v>
      </c>
      <c r="W93" s="128"/>
      <c r="X93" s="123">
        <v>1986</v>
      </c>
      <c r="Y93" s="100">
        <v>0.1696454</v>
      </c>
      <c r="Z93" s="100">
        <v>0</v>
      </c>
      <c r="AA93" s="100">
        <v>0</v>
      </c>
      <c r="AB93" s="100">
        <v>0.15182090000000001</v>
      </c>
      <c r="AC93" s="100">
        <v>0.15237239999999999</v>
      </c>
      <c r="AD93" s="100">
        <v>0.74995129999999999</v>
      </c>
      <c r="AE93" s="100">
        <v>1.5785020999999999</v>
      </c>
      <c r="AF93" s="100">
        <v>2.7202350000000002</v>
      </c>
      <c r="AG93" s="100">
        <v>3.2374573999999998</v>
      </c>
      <c r="AH93" s="100">
        <v>3.9111102</v>
      </c>
      <c r="AI93" s="100">
        <v>5.2799484000000003</v>
      </c>
      <c r="AJ93" s="100">
        <v>5.6649276000000004</v>
      </c>
      <c r="AK93" s="100">
        <v>8.4277146999999992</v>
      </c>
      <c r="AL93" s="100">
        <v>9.2075277999999994</v>
      </c>
      <c r="AM93" s="100">
        <v>13.264962000000001</v>
      </c>
      <c r="AN93" s="100">
        <v>15.127803999999999</v>
      </c>
      <c r="AO93" s="100">
        <v>13.481177000000001</v>
      </c>
      <c r="AP93" s="100">
        <v>17.972491999999999</v>
      </c>
      <c r="AQ93" s="100">
        <v>3.2800530000000001</v>
      </c>
      <c r="AR93" s="100">
        <v>3.5794904000000001</v>
      </c>
      <c r="AS93" s="128"/>
      <c r="AT93" s="123">
        <v>1986</v>
      </c>
      <c r="AU93" s="100">
        <v>8.2748199999999994E-2</v>
      </c>
      <c r="AV93" s="100">
        <v>0</v>
      </c>
      <c r="AW93" s="100">
        <v>0</v>
      </c>
      <c r="AX93" s="100">
        <v>0.29690729999999999</v>
      </c>
      <c r="AY93" s="100">
        <v>0.59848480000000004</v>
      </c>
      <c r="AZ93" s="100">
        <v>1.038216</v>
      </c>
      <c r="BA93" s="100">
        <v>2.8364167999999998</v>
      </c>
      <c r="BB93" s="100">
        <v>2.9209942</v>
      </c>
      <c r="BC93" s="100">
        <v>3.9434819999999999</v>
      </c>
      <c r="BD93" s="100">
        <v>4.3928801999999996</v>
      </c>
      <c r="BE93" s="100">
        <v>7.3284830000000003</v>
      </c>
      <c r="BF93" s="100">
        <v>7.6766693000000004</v>
      </c>
      <c r="BG93" s="100">
        <v>10.146879999999999</v>
      </c>
      <c r="BH93" s="100">
        <v>14.031371</v>
      </c>
      <c r="BI93" s="100">
        <v>19.864877</v>
      </c>
      <c r="BJ93" s="100">
        <v>23.116613000000001</v>
      </c>
      <c r="BK93" s="100">
        <v>19.45683</v>
      </c>
      <c r="BL93" s="100">
        <v>25.522831</v>
      </c>
      <c r="BM93" s="100">
        <v>4.2451314</v>
      </c>
      <c r="BN93" s="100">
        <v>4.9523505999999999</v>
      </c>
      <c r="BO93" s="128"/>
      <c r="BP93" s="123">
        <v>1986</v>
      </c>
    </row>
    <row r="94" spans="1:68">
      <c r="A94" s="128"/>
      <c r="B94" s="123">
        <v>1987</v>
      </c>
      <c r="C94" s="100">
        <v>0</v>
      </c>
      <c r="D94" s="100">
        <v>0</v>
      </c>
      <c r="E94" s="100">
        <v>0</v>
      </c>
      <c r="F94" s="100">
        <v>0.14129079999999999</v>
      </c>
      <c r="G94" s="100">
        <v>0.74134259999999996</v>
      </c>
      <c r="H94" s="100">
        <v>1.5804757</v>
      </c>
      <c r="I94" s="100">
        <v>4.4700315000000002</v>
      </c>
      <c r="J94" s="100">
        <v>3.7777843999999998</v>
      </c>
      <c r="K94" s="100">
        <v>5.1571325000000003</v>
      </c>
      <c r="L94" s="100">
        <v>5.5970357999999996</v>
      </c>
      <c r="M94" s="100">
        <v>7.7994805999999999</v>
      </c>
      <c r="N94" s="100">
        <v>14.722467999999999</v>
      </c>
      <c r="O94" s="100">
        <v>16.601199999999999</v>
      </c>
      <c r="P94" s="100">
        <v>19.361431</v>
      </c>
      <c r="Q94" s="100">
        <v>32.879131999999998</v>
      </c>
      <c r="R94" s="100">
        <v>37.771483000000003</v>
      </c>
      <c r="S94" s="100">
        <v>52.581465999999999</v>
      </c>
      <c r="T94" s="100">
        <v>63.441274999999997</v>
      </c>
      <c r="U94" s="100">
        <v>6.2205485999999999</v>
      </c>
      <c r="V94" s="100">
        <v>8.1105668000000009</v>
      </c>
      <c r="W94" s="128"/>
      <c r="X94" s="123">
        <v>1987</v>
      </c>
      <c r="Y94" s="100">
        <v>0</v>
      </c>
      <c r="Z94" s="100">
        <v>0</v>
      </c>
      <c r="AA94" s="100">
        <v>0.16135620000000001</v>
      </c>
      <c r="AB94" s="100">
        <v>0.1473824</v>
      </c>
      <c r="AC94" s="100">
        <v>0.45959329999999998</v>
      </c>
      <c r="AD94" s="100">
        <v>1.1723158</v>
      </c>
      <c r="AE94" s="100">
        <v>1.082827</v>
      </c>
      <c r="AF94" s="100">
        <v>3.0435549000000002</v>
      </c>
      <c r="AG94" s="100">
        <v>3.9188535999999998</v>
      </c>
      <c r="AH94" s="100">
        <v>4.7424268999999999</v>
      </c>
      <c r="AI94" s="100">
        <v>6.5206227999999999</v>
      </c>
      <c r="AJ94" s="100">
        <v>4.0848560999999997</v>
      </c>
      <c r="AK94" s="100">
        <v>7.0591556999999998</v>
      </c>
      <c r="AL94" s="100">
        <v>7.9078888999999997</v>
      </c>
      <c r="AM94" s="100">
        <v>12.724408</v>
      </c>
      <c r="AN94" s="100">
        <v>14.079408000000001</v>
      </c>
      <c r="AO94" s="100">
        <v>22.620595999999999</v>
      </c>
      <c r="AP94" s="100">
        <v>27.779492999999999</v>
      </c>
      <c r="AQ94" s="100">
        <v>3.5233664</v>
      </c>
      <c r="AR94" s="100">
        <v>3.8688810999999999</v>
      </c>
      <c r="AS94" s="128"/>
      <c r="AT94" s="123">
        <v>1987</v>
      </c>
      <c r="AU94" s="100">
        <v>0</v>
      </c>
      <c r="AV94" s="100">
        <v>0</v>
      </c>
      <c r="AW94" s="100">
        <v>7.8584100000000004E-2</v>
      </c>
      <c r="AX94" s="100">
        <v>0.1442724</v>
      </c>
      <c r="AY94" s="100">
        <v>0.60277139999999996</v>
      </c>
      <c r="AZ94" s="100">
        <v>1.3784068</v>
      </c>
      <c r="BA94" s="100">
        <v>2.7794484000000002</v>
      </c>
      <c r="BB94" s="100">
        <v>3.4138823999999999</v>
      </c>
      <c r="BC94" s="100">
        <v>4.5529089000000003</v>
      </c>
      <c r="BD94" s="100">
        <v>5.1820035000000004</v>
      </c>
      <c r="BE94" s="100">
        <v>7.1741349000000003</v>
      </c>
      <c r="BF94" s="100">
        <v>9.4972986000000006</v>
      </c>
      <c r="BG94" s="100">
        <v>11.745004</v>
      </c>
      <c r="BH94" s="100">
        <v>13.276306999999999</v>
      </c>
      <c r="BI94" s="100">
        <v>21.661973</v>
      </c>
      <c r="BJ94" s="100">
        <v>23.771179</v>
      </c>
      <c r="BK94" s="100">
        <v>33.479613000000001</v>
      </c>
      <c r="BL94" s="100">
        <v>37.467778000000003</v>
      </c>
      <c r="BM94" s="100">
        <v>4.8696884999999996</v>
      </c>
      <c r="BN94" s="100">
        <v>5.7055169000000001</v>
      </c>
      <c r="BO94" s="128"/>
      <c r="BP94" s="123">
        <v>1987</v>
      </c>
    </row>
    <row r="95" spans="1:68">
      <c r="A95" s="128"/>
      <c r="B95" s="123">
        <v>1988</v>
      </c>
      <c r="C95" s="100">
        <v>0</v>
      </c>
      <c r="D95" s="100">
        <v>0</v>
      </c>
      <c r="E95" s="100">
        <v>0</v>
      </c>
      <c r="F95" s="100">
        <v>0.2783988</v>
      </c>
      <c r="G95" s="100">
        <v>0.59423619999999999</v>
      </c>
      <c r="H95" s="100">
        <v>1.6937454000000001</v>
      </c>
      <c r="I95" s="100">
        <v>2.8626874</v>
      </c>
      <c r="J95" s="100">
        <v>3.9003081000000002</v>
      </c>
      <c r="K95" s="100">
        <v>5.3678125999999997</v>
      </c>
      <c r="L95" s="100">
        <v>5.6401823999999996</v>
      </c>
      <c r="M95" s="100">
        <v>11.424393</v>
      </c>
      <c r="N95" s="100">
        <v>15.454262</v>
      </c>
      <c r="O95" s="100">
        <v>16.614515999999998</v>
      </c>
      <c r="P95" s="100">
        <v>23.264565999999999</v>
      </c>
      <c r="Q95" s="100">
        <v>28.212591</v>
      </c>
      <c r="R95" s="100">
        <v>27.937058</v>
      </c>
      <c r="S95" s="100">
        <v>27.105412999999999</v>
      </c>
      <c r="T95" s="100">
        <v>50.151775000000001</v>
      </c>
      <c r="U95" s="100">
        <v>5.9401536000000004</v>
      </c>
      <c r="V95" s="100">
        <v>7.4129769000000003</v>
      </c>
      <c r="W95" s="128"/>
      <c r="X95" s="123">
        <v>1988</v>
      </c>
      <c r="Y95" s="100">
        <v>0</v>
      </c>
      <c r="Z95" s="100">
        <v>0</v>
      </c>
      <c r="AA95" s="100">
        <v>0.16412869999999999</v>
      </c>
      <c r="AB95" s="100">
        <v>0</v>
      </c>
      <c r="AC95" s="100">
        <v>0.61285210000000001</v>
      </c>
      <c r="AD95" s="100">
        <v>1.1492321000000001</v>
      </c>
      <c r="AE95" s="100">
        <v>2.1186536999999999</v>
      </c>
      <c r="AF95" s="100">
        <v>3.1522074999999998</v>
      </c>
      <c r="AG95" s="100">
        <v>2.6315097000000001</v>
      </c>
      <c r="AH95" s="100">
        <v>3.2165347999999998</v>
      </c>
      <c r="AI95" s="100">
        <v>3.7097688999999998</v>
      </c>
      <c r="AJ95" s="100">
        <v>5.5016243999999999</v>
      </c>
      <c r="AK95" s="100">
        <v>6.7555699999999996</v>
      </c>
      <c r="AL95" s="100">
        <v>10.931616999999999</v>
      </c>
      <c r="AM95" s="100">
        <v>13.083183</v>
      </c>
      <c r="AN95" s="100">
        <v>18.94473</v>
      </c>
      <c r="AO95" s="100">
        <v>20.145980999999999</v>
      </c>
      <c r="AP95" s="100">
        <v>23.043091</v>
      </c>
      <c r="AQ95" s="100">
        <v>3.5493448000000001</v>
      </c>
      <c r="AR95" s="100">
        <v>3.7630460999999999</v>
      </c>
      <c r="AS95" s="128"/>
      <c r="AT95" s="123">
        <v>1988</v>
      </c>
      <c r="AU95" s="100">
        <v>0</v>
      </c>
      <c r="AV95" s="100">
        <v>0</v>
      </c>
      <c r="AW95" s="100">
        <v>7.9927899999999996E-2</v>
      </c>
      <c r="AX95" s="100">
        <v>0.14207839999999999</v>
      </c>
      <c r="AY95" s="100">
        <v>0.60340059999999995</v>
      </c>
      <c r="AZ95" s="100">
        <v>1.4238868</v>
      </c>
      <c r="BA95" s="100">
        <v>2.4914893</v>
      </c>
      <c r="BB95" s="100">
        <v>3.5281638000000002</v>
      </c>
      <c r="BC95" s="100">
        <v>4.0303183000000002</v>
      </c>
      <c r="BD95" s="100">
        <v>4.4631449999999999</v>
      </c>
      <c r="BE95" s="100">
        <v>7.6496611000000003</v>
      </c>
      <c r="BF95" s="100">
        <v>10.557232000000001</v>
      </c>
      <c r="BG95" s="100">
        <v>11.624806</v>
      </c>
      <c r="BH95" s="100">
        <v>16.730747999999998</v>
      </c>
      <c r="BI95" s="100">
        <v>19.783836000000001</v>
      </c>
      <c r="BJ95" s="100">
        <v>22.633444000000001</v>
      </c>
      <c r="BK95" s="100">
        <v>22.677526</v>
      </c>
      <c r="BL95" s="100">
        <v>30.501532000000001</v>
      </c>
      <c r="BM95" s="100">
        <v>4.7422709000000003</v>
      </c>
      <c r="BN95" s="100">
        <v>5.4379736999999997</v>
      </c>
      <c r="BO95" s="128"/>
      <c r="BP95" s="123">
        <v>1988</v>
      </c>
    </row>
    <row r="96" spans="1:68">
      <c r="A96" s="128"/>
      <c r="B96" s="123">
        <v>1989</v>
      </c>
      <c r="C96" s="100">
        <v>0</v>
      </c>
      <c r="D96" s="100">
        <v>0</v>
      </c>
      <c r="E96" s="100">
        <v>0</v>
      </c>
      <c r="F96" s="100">
        <v>0.4154273</v>
      </c>
      <c r="G96" s="100">
        <v>0.29532979999999998</v>
      </c>
      <c r="H96" s="100">
        <v>0.83595609999999998</v>
      </c>
      <c r="I96" s="100">
        <v>2.2017541</v>
      </c>
      <c r="J96" s="100">
        <v>3.3896424999999999</v>
      </c>
      <c r="K96" s="100">
        <v>3.8728167</v>
      </c>
      <c r="L96" s="100">
        <v>6.4276679999999997</v>
      </c>
      <c r="M96" s="100">
        <v>9.6075678</v>
      </c>
      <c r="N96" s="100">
        <v>12.932392999999999</v>
      </c>
      <c r="O96" s="100">
        <v>15.628256</v>
      </c>
      <c r="P96" s="100">
        <v>20.849079</v>
      </c>
      <c r="Q96" s="100">
        <v>31.573837999999999</v>
      </c>
      <c r="R96" s="100">
        <v>40.054206999999998</v>
      </c>
      <c r="S96" s="100">
        <v>40.225261000000003</v>
      </c>
      <c r="T96" s="100">
        <v>45.022511000000002</v>
      </c>
      <c r="U96" s="100">
        <v>5.8061977000000002</v>
      </c>
      <c r="V96" s="100">
        <v>7.4005143999999996</v>
      </c>
      <c r="W96" s="128"/>
      <c r="X96" s="123">
        <v>1989</v>
      </c>
      <c r="Y96" s="100">
        <v>0</v>
      </c>
      <c r="Z96" s="100">
        <v>0</v>
      </c>
      <c r="AA96" s="100">
        <v>0</v>
      </c>
      <c r="AB96" s="100">
        <v>0.2894255</v>
      </c>
      <c r="AC96" s="100">
        <v>0.15181720000000001</v>
      </c>
      <c r="AD96" s="100">
        <v>0.42470419999999998</v>
      </c>
      <c r="AE96" s="100">
        <v>1.1810244999999999</v>
      </c>
      <c r="AF96" s="100">
        <v>2.0132751999999998</v>
      </c>
      <c r="AG96" s="100">
        <v>3.1883580999999999</v>
      </c>
      <c r="AH96" s="100">
        <v>5.0447446999999999</v>
      </c>
      <c r="AI96" s="100">
        <v>5.1390497999999996</v>
      </c>
      <c r="AJ96" s="100">
        <v>5.8173034000000001</v>
      </c>
      <c r="AK96" s="100">
        <v>8.0949592999999993</v>
      </c>
      <c r="AL96" s="100">
        <v>6.7080035000000002</v>
      </c>
      <c r="AM96" s="100">
        <v>9.4051788999999992</v>
      </c>
      <c r="AN96" s="100">
        <v>20.020392999999999</v>
      </c>
      <c r="AO96" s="100">
        <v>20.178014999999998</v>
      </c>
      <c r="AP96" s="100">
        <v>22.285094000000001</v>
      </c>
      <c r="AQ96" s="100">
        <v>3.3345885000000002</v>
      </c>
      <c r="AR96" s="100">
        <v>3.6187393000000001</v>
      </c>
      <c r="AS96" s="128"/>
      <c r="AT96" s="123">
        <v>1989</v>
      </c>
      <c r="AU96" s="100">
        <v>0</v>
      </c>
      <c r="AV96" s="100">
        <v>0</v>
      </c>
      <c r="AW96" s="100">
        <v>0</v>
      </c>
      <c r="AX96" s="100">
        <v>0.35381400000000002</v>
      </c>
      <c r="AY96" s="100">
        <v>0.2245684</v>
      </c>
      <c r="AZ96" s="100">
        <v>0.63197139999999996</v>
      </c>
      <c r="BA96" s="100">
        <v>1.6928531</v>
      </c>
      <c r="BB96" s="100">
        <v>2.7032246</v>
      </c>
      <c r="BC96" s="100">
        <v>3.5372838</v>
      </c>
      <c r="BD96" s="100">
        <v>5.7556411000000001</v>
      </c>
      <c r="BE96" s="100">
        <v>7.4203849000000002</v>
      </c>
      <c r="BF96" s="100">
        <v>9.4242597000000004</v>
      </c>
      <c r="BG96" s="100">
        <v>11.831503</v>
      </c>
      <c r="BH96" s="100">
        <v>13.387869999999999</v>
      </c>
      <c r="BI96" s="100">
        <v>19.246379000000001</v>
      </c>
      <c r="BJ96" s="100">
        <v>28.251842</v>
      </c>
      <c r="BK96" s="100">
        <v>27.504446000000002</v>
      </c>
      <c r="BL96" s="100">
        <v>28.633683999999999</v>
      </c>
      <c r="BM96" s="100">
        <v>4.5675091999999999</v>
      </c>
      <c r="BN96" s="100">
        <v>5.2996502000000003</v>
      </c>
      <c r="BO96" s="128"/>
      <c r="BP96" s="123">
        <v>1989</v>
      </c>
    </row>
    <row r="97" spans="1:68">
      <c r="A97" s="128"/>
      <c r="B97" s="123">
        <v>1990</v>
      </c>
      <c r="C97" s="100">
        <v>0.15498329999999999</v>
      </c>
      <c r="D97" s="100">
        <v>0</v>
      </c>
      <c r="E97" s="100">
        <v>0</v>
      </c>
      <c r="F97" s="100">
        <v>0.27877439999999998</v>
      </c>
      <c r="G97" s="100">
        <v>0.43571530000000003</v>
      </c>
      <c r="H97" s="100">
        <v>1.2572817999999999</v>
      </c>
      <c r="I97" s="100">
        <v>2.0024229</v>
      </c>
      <c r="J97" s="100">
        <v>3.0474239999999999</v>
      </c>
      <c r="K97" s="100">
        <v>4.3718509000000001</v>
      </c>
      <c r="L97" s="100">
        <v>7.7461180000000001</v>
      </c>
      <c r="M97" s="100">
        <v>10.945553</v>
      </c>
      <c r="N97" s="100">
        <v>14.716744</v>
      </c>
      <c r="O97" s="100">
        <v>16.856300000000001</v>
      </c>
      <c r="P97" s="100">
        <v>22.307984000000001</v>
      </c>
      <c r="Q97" s="100">
        <v>27.996034999999999</v>
      </c>
      <c r="R97" s="100">
        <v>35.590181999999999</v>
      </c>
      <c r="S97" s="100">
        <v>40.853718999999998</v>
      </c>
      <c r="T97" s="100">
        <v>45.710436000000001</v>
      </c>
      <c r="U97" s="100">
        <v>6.0625507000000001</v>
      </c>
      <c r="V97" s="100">
        <v>7.5987887000000001</v>
      </c>
      <c r="W97" s="128"/>
      <c r="X97" s="123">
        <v>1990</v>
      </c>
      <c r="Y97" s="100">
        <v>0</v>
      </c>
      <c r="Z97" s="100">
        <v>0</v>
      </c>
      <c r="AA97" s="100">
        <v>0.16651460000000001</v>
      </c>
      <c r="AB97" s="100">
        <v>0</v>
      </c>
      <c r="AC97" s="100">
        <v>0.59716020000000003</v>
      </c>
      <c r="AD97" s="100">
        <v>1.1318987</v>
      </c>
      <c r="AE97" s="100">
        <v>1.4399906</v>
      </c>
      <c r="AF97" s="100">
        <v>3.0465605999999998</v>
      </c>
      <c r="AG97" s="100">
        <v>4.3636011000000003</v>
      </c>
      <c r="AH97" s="100">
        <v>3.3427975999999999</v>
      </c>
      <c r="AI97" s="100">
        <v>4.2406705000000002</v>
      </c>
      <c r="AJ97" s="100">
        <v>5.2904602000000001</v>
      </c>
      <c r="AK97" s="100">
        <v>8.6334117999999993</v>
      </c>
      <c r="AL97" s="100">
        <v>7.7461111999999996</v>
      </c>
      <c r="AM97" s="100">
        <v>15.518884999999999</v>
      </c>
      <c r="AN97" s="100">
        <v>15.859278</v>
      </c>
      <c r="AO97" s="100">
        <v>17.225911</v>
      </c>
      <c r="AP97" s="100">
        <v>26.512892000000001</v>
      </c>
      <c r="AQ97" s="100">
        <v>3.6240953</v>
      </c>
      <c r="AR97" s="100">
        <v>3.8297639000000001</v>
      </c>
      <c r="AS97" s="128"/>
      <c r="AT97" s="123">
        <v>1990</v>
      </c>
      <c r="AU97" s="100">
        <v>7.9481700000000002E-2</v>
      </c>
      <c r="AV97" s="100">
        <v>0</v>
      </c>
      <c r="AW97" s="100">
        <v>8.1001799999999999E-2</v>
      </c>
      <c r="AX97" s="100">
        <v>0.1426124</v>
      </c>
      <c r="AY97" s="100">
        <v>0.51532730000000004</v>
      </c>
      <c r="AZ97" s="100">
        <v>1.1949892</v>
      </c>
      <c r="BA97" s="100">
        <v>1.722156</v>
      </c>
      <c r="BB97" s="100">
        <v>3.0469922</v>
      </c>
      <c r="BC97" s="100">
        <v>4.3677970999999998</v>
      </c>
      <c r="BD97" s="100">
        <v>5.600136</v>
      </c>
      <c r="BE97" s="100">
        <v>7.6722418000000001</v>
      </c>
      <c r="BF97" s="100">
        <v>10.054182000000001</v>
      </c>
      <c r="BG97" s="100">
        <v>12.729055000000001</v>
      </c>
      <c r="BH97" s="100">
        <v>14.644803</v>
      </c>
      <c r="BI97" s="100">
        <v>21.083832000000001</v>
      </c>
      <c r="BJ97" s="100">
        <v>23.985417000000002</v>
      </c>
      <c r="BK97" s="100">
        <v>25.897202</v>
      </c>
      <c r="BL97" s="100">
        <v>31.934771999999999</v>
      </c>
      <c r="BM97" s="100">
        <v>4.8402801000000002</v>
      </c>
      <c r="BN97" s="100">
        <v>5.5330478999999997</v>
      </c>
      <c r="BO97" s="128"/>
      <c r="BP97" s="123">
        <v>1990</v>
      </c>
    </row>
    <row r="98" spans="1:68">
      <c r="A98" s="128"/>
      <c r="B98" s="123">
        <v>1991</v>
      </c>
      <c r="C98" s="100">
        <v>0</v>
      </c>
      <c r="D98" s="100">
        <v>0</v>
      </c>
      <c r="E98" s="100">
        <v>0</v>
      </c>
      <c r="F98" s="100">
        <v>0</v>
      </c>
      <c r="G98" s="100">
        <v>0.42425370000000001</v>
      </c>
      <c r="H98" s="100">
        <v>0.4269077</v>
      </c>
      <c r="I98" s="100">
        <v>2.2415745</v>
      </c>
      <c r="J98" s="100">
        <v>2.8604636000000001</v>
      </c>
      <c r="K98" s="100">
        <v>4.7318274999999996</v>
      </c>
      <c r="L98" s="100">
        <v>4.9382903999999996</v>
      </c>
      <c r="M98" s="100">
        <v>12.218681999999999</v>
      </c>
      <c r="N98" s="100">
        <v>10.617965999999999</v>
      </c>
      <c r="O98" s="100">
        <v>18.267130999999999</v>
      </c>
      <c r="P98" s="100">
        <v>22.177658999999998</v>
      </c>
      <c r="Q98" s="100">
        <v>26.696542999999998</v>
      </c>
      <c r="R98" s="100">
        <v>39.624386000000001</v>
      </c>
      <c r="S98" s="100">
        <v>43.832110999999998</v>
      </c>
      <c r="T98" s="100">
        <v>54.274084000000002</v>
      </c>
      <c r="U98" s="100">
        <v>5.9544474000000003</v>
      </c>
      <c r="V98" s="100">
        <v>7.503101</v>
      </c>
      <c r="W98" s="128"/>
      <c r="X98" s="123">
        <v>1991</v>
      </c>
      <c r="Y98" s="100">
        <v>0</v>
      </c>
      <c r="Z98" s="100">
        <v>0</v>
      </c>
      <c r="AA98" s="100">
        <v>0.16575280000000001</v>
      </c>
      <c r="AB98" s="100">
        <v>0.15030789999999999</v>
      </c>
      <c r="AC98" s="100">
        <v>0.1450032</v>
      </c>
      <c r="AD98" s="100">
        <v>0.57394160000000005</v>
      </c>
      <c r="AE98" s="100">
        <v>1.4045909999999999</v>
      </c>
      <c r="AF98" s="100">
        <v>2.2584952999999999</v>
      </c>
      <c r="AG98" s="100">
        <v>2.1904674000000002</v>
      </c>
      <c r="AH98" s="100">
        <v>4.3768291000000001</v>
      </c>
      <c r="AI98" s="100">
        <v>4.3565392000000003</v>
      </c>
      <c r="AJ98" s="100">
        <v>8.0859226999999994</v>
      </c>
      <c r="AK98" s="100">
        <v>9.9975951999999992</v>
      </c>
      <c r="AL98" s="100">
        <v>6.5480799999999997</v>
      </c>
      <c r="AM98" s="100">
        <v>14.171281</v>
      </c>
      <c r="AN98" s="100">
        <v>12.416741</v>
      </c>
      <c r="AO98" s="100">
        <v>19.942921999999999</v>
      </c>
      <c r="AP98" s="100">
        <v>27.266034999999999</v>
      </c>
      <c r="AQ98" s="100">
        <v>3.4838274</v>
      </c>
      <c r="AR98" s="100">
        <v>3.7016795999999998</v>
      </c>
      <c r="AS98" s="128"/>
      <c r="AT98" s="123">
        <v>1991</v>
      </c>
      <c r="AU98" s="100">
        <v>0</v>
      </c>
      <c r="AV98" s="100">
        <v>0</v>
      </c>
      <c r="AW98" s="100">
        <v>8.054E-2</v>
      </c>
      <c r="AX98" s="100">
        <v>7.3309799999999994E-2</v>
      </c>
      <c r="AY98" s="100">
        <v>0.28637620000000003</v>
      </c>
      <c r="AZ98" s="100">
        <v>0.50012040000000002</v>
      </c>
      <c r="BA98" s="100">
        <v>1.8236208</v>
      </c>
      <c r="BB98" s="100">
        <v>2.5594950999999999</v>
      </c>
      <c r="BC98" s="100">
        <v>3.4768607</v>
      </c>
      <c r="BD98" s="100">
        <v>4.6640658000000004</v>
      </c>
      <c r="BE98" s="100">
        <v>8.3831798000000006</v>
      </c>
      <c r="BF98" s="100">
        <v>9.3670363000000005</v>
      </c>
      <c r="BG98" s="100">
        <v>14.11379</v>
      </c>
      <c r="BH98" s="100">
        <v>14.000804</v>
      </c>
      <c r="BI98" s="100">
        <v>19.774647000000002</v>
      </c>
      <c r="BJ98" s="100">
        <v>23.667408000000002</v>
      </c>
      <c r="BK98" s="100">
        <v>28.717127999999999</v>
      </c>
      <c r="BL98" s="100">
        <v>35.008785000000003</v>
      </c>
      <c r="BM98" s="100">
        <v>4.7153337999999998</v>
      </c>
      <c r="BN98" s="100">
        <v>5.3803140000000003</v>
      </c>
      <c r="BO98" s="128"/>
      <c r="BP98" s="123">
        <v>1991</v>
      </c>
    </row>
    <row r="99" spans="1:68">
      <c r="A99" s="128"/>
      <c r="B99" s="123">
        <v>1992</v>
      </c>
      <c r="C99" s="100">
        <v>0.15187990000000001</v>
      </c>
      <c r="D99" s="100">
        <v>0</v>
      </c>
      <c r="E99" s="100">
        <v>0.15570410000000001</v>
      </c>
      <c r="F99" s="100">
        <v>0.14768539999999999</v>
      </c>
      <c r="G99" s="100">
        <v>0.55260370000000003</v>
      </c>
      <c r="H99" s="100">
        <v>1.29908</v>
      </c>
      <c r="I99" s="100">
        <v>2.6187247</v>
      </c>
      <c r="J99" s="100">
        <v>3.2585351</v>
      </c>
      <c r="K99" s="100">
        <v>3.6758174000000001</v>
      </c>
      <c r="L99" s="100">
        <v>6.4131112000000003</v>
      </c>
      <c r="M99" s="100">
        <v>5.8332324</v>
      </c>
      <c r="N99" s="100">
        <v>10.968667</v>
      </c>
      <c r="O99" s="100">
        <v>15.729779000000001</v>
      </c>
      <c r="P99" s="100">
        <v>20.019587999999999</v>
      </c>
      <c r="Q99" s="100">
        <v>33.885258999999998</v>
      </c>
      <c r="R99" s="100">
        <v>40.754576999999998</v>
      </c>
      <c r="S99" s="100">
        <v>53.221606000000001</v>
      </c>
      <c r="T99" s="100">
        <v>57.082452000000004</v>
      </c>
      <c r="U99" s="100">
        <v>6.0517284</v>
      </c>
      <c r="V99" s="100">
        <v>7.5596284999999996</v>
      </c>
      <c r="W99" s="128"/>
      <c r="X99" s="123">
        <v>1992</v>
      </c>
      <c r="Y99" s="100">
        <v>0</v>
      </c>
      <c r="Z99" s="100">
        <v>0</v>
      </c>
      <c r="AA99" s="100">
        <v>0</v>
      </c>
      <c r="AB99" s="100">
        <v>0.3105098</v>
      </c>
      <c r="AC99" s="100">
        <v>0.4255893</v>
      </c>
      <c r="AD99" s="100">
        <v>0.87113580000000002</v>
      </c>
      <c r="AE99" s="100">
        <v>2.0704877000000002</v>
      </c>
      <c r="AF99" s="100">
        <v>1.6251994999999999</v>
      </c>
      <c r="AG99" s="100">
        <v>4.8347227000000004</v>
      </c>
      <c r="AH99" s="100">
        <v>4.6462702</v>
      </c>
      <c r="AI99" s="100">
        <v>5.8987584000000002</v>
      </c>
      <c r="AJ99" s="100">
        <v>4.6444280999999998</v>
      </c>
      <c r="AK99" s="100">
        <v>7.9468166</v>
      </c>
      <c r="AL99" s="100">
        <v>11.060096</v>
      </c>
      <c r="AM99" s="100">
        <v>13.000609000000001</v>
      </c>
      <c r="AN99" s="100">
        <v>16.164757999999999</v>
      </c>
      <c r="AO99" s="100">
        <v>20.484355999999998</v>
      </c>
      <c r="AP99" s="100">
        <v>30.321932</v>
      </c>
      <c r="AQ99" s="100">
        <v>3.9222934</v>
      </c>
      <c r="AR99" s="100">
        <v>4.0726488999999999</v>
      </c>
      <c r="AS99" s="128"/>
      <c r="AT99" s="123">
        <v>1992</v>
      </c>
      <c r="AU99" s="100">
        <v>7.7884800000000004E-2</v>
      </c>
      <c r="AV99" s="100">
        <v>0</v>
      </c>
      <c r="AW99" s="100">
        <v>7.9976000000000005E-2</v>
      </c>
      <c r="AX99" s="100">
        <v>0.2270634</v>
      </c>
      <c r="AY99" s="100">
        <v>0.4899384</v>
      </c>
      <c r="AZ99" s="100">
        <v>1.0857338999999999</v>
      </c>
      <c r="BA99" s="100">
        <v>2.3448098000000002</v>
      </c>
      <c r="BB99" s="100">
        <v>2.4408465000000001</v>
      </c>
      <c r="BC99" s="100">
        <v>4.2500217999999998</v>
      </c>
      <c r="BD99" s="100">
        <v>5.5484001999999997</v>
      </c>
      <c r="BE99" s="100">
        <v>5.8651701000000003</v>
      </c>
      <c r="BF99" s="100">
        <v>7.8397236000000001</v>
      </c>
      <c r="BG99" s="100">
        <v>11.824622</v>
      </c>
      <c r="BH99" s="100">
        <v>15.355064</v>
      </c>
      <c r="BI99" s="100">
        <v>22.396374000000002</v>
      </c>
      <c r="BJ99" s="100">
        <v>26.353629999999999</v>
      </c>
      <c r="BK99" s="100">
        <v>32.548144000000001</v>
      </c>
      <c r="BL99" s="100">
        <v>38.100388000000002</v>
      </c>
      <c r="BM99" s="100">
        <v>4.9832267000000003</v>
      </c>
      <c r="BN99" s="100">
        <v>5.5713352</v>
      </c>
      <c r="BO99" s="128"/>
      <c r="BP99" s="123">
        <v>1992</v>
      </c>
    </row>
    <row r="100" spans="1:68">
      <c r="A100" s="128"/>
      <c r="B100" s="123">
        <v>1993</v>
      </c>
      <c r="C100" s="100">
        <v>0</v>
      </c>
      <c r="D100" s="100">
        <v>0</v>
      </c>
      <c r="E100" s="100">
        <v>0</v>
      </c>
      <c r="F100" s="100">
        <v>0.30233130000000003</v>
      </c>
      <c r="G100" s="100">
        <v>0.95946659999999995</v>
      </c>
      <c r="H100" s="100">
        <v>1.4631305999999999</v>
      </c>
      <c r="I100" s="100">
        <v>2.6031569000000001</v>
      </c>
      <c r="J100" s="100">
        <v>3.0683362000000001</v>
      </c>
      <c r="K100" s="100">
        <v>5.5187723000000002</v>
      </c>
      <c r="L100" s="100">
        <v>5.5492869000000002</v>
      </c>
      <c r="M100" s="100">
        <v>8.7907258000000006</v>
      </c>
      <c r="N100" s="100">
        <v>13.061037000000001</v>
      </c>
      <c r="O100" s="100">
        <v>19.86881</v>
      </c>
      <c r="P100" s="100">
        <v>22.170659000000001</v>
      </c>
      <c r="Q100" s="100">
        <v>29.582487</v>
      </c>
      <c r="R100" s="100">
        <v>39.252966999999998</v>
      </c>
      <c r="S100" s="100">
        <v>47.279291999999998</v>
      </c>
      <c r="T100" s="100">
        <v>61.666998</v>
      </c>
      <c r="U100" s="100">
        <v>6.5474984000000003</v>
      </c>
      <c r="V100" s="100">
        <v>7.9906141000000002</v>
      </c>
      <c r="W100" s="128"/>
      <c r="X100" s="123">
        <v>1993</v>
      </c>
      <c r="Y100" s="100">
        <v>0</v>
      </c>
      <c r="Z100" s="100">
        <v>0</v>
      </c>
      <c r="AA100" s="100">
        <v>0</v>
      </c>
      <c r="AB100" s="100">
        <v>0.15896730000000001</v>
      </c>
      <c r="AC100" s="100">
        <v>0</v>
      </c>
      <c r="AD100" s="100">
        <v>0.58888739999999995</v>
      </c>
      <c r="AE100" s="100">
        <v>0.5482667</v>
      </c>
      <c r="AF100" s="100">
        <v>1.1645222</v>
      </c>
      <c r="AG100" s="100">
        <v>2.3215034999999999</v>
      </c>
      <c r="AH100" s="100">
        <v>3.497017</v>
      </c>
      <c r="AI100" s="100">
        <v>3.0013945</v>
      </c>
      <c r="AJ100" s="100">
        <v>6.6665956</v>
      </c>
      <c r="AK100" s="100">
        <v>3.9007318999999998</v>
      </c>
      <c r="AL100" s="100">
        <v>9.3042926999999995</v>
      </c>
      <c r="AM100" s="100">
        <v>10.891916</v>
      </c>
      <c r="AN100" s="100">
        <v>22.644237</v>
      </c>
      <c r="AO100" s="100">
        <v>17.717369999999999</v>
      </c>
      <c r="AP100" s="100">
        <v>23.862617</v>
      </c>
      <c r="AQ100" s="100">
        <v>3.1515352999999999</v>
      </c>
      <c r="AR100" s="100">
        <v>3.2373368999999999</v>
      </c>
      <c r="AS100" s="128"/>
      <c r="AT100" s="123">
        <v>1993</v>
      </c>
      <c r="AU100" s="100">
        <v>0</v>
      </c>
      <c r="AV100" s="100">
        <v>0</v>
      </c>
      <c r="AW100" s="100">
        <v>0</v>
      </c>
      <c r="AX100" s="100">
        <v>0.23245250000000001</v>
      </c>
      <c r="AY100" s="100">
        <v>0.48628159999999998</v>
      </c>
      <c r="AZ100" s="100">
        <v>1.0273623000000001</v>
      </c>
      <c r="BA100" s="100">
        <v>1.5759307</v>
      </c>
      <c r="BB100" s="100">
        <v>2.1146474</v>
      </c>
      <c r="BC100" s="100">
        <v>3.9277540000000002</v>
      </c>
      <c r="BD100" s="100">
        <v>4.5431673999999997</v>
      </c>
      <c r="BE100" s="100">
        <v>5.9674133999999999</v>
      </c>
      <c r="BF100" s="100">
        <v>9.8967831000000004</v>
      </c>
      <c r="BG100" s="100">
        <v>11.867348</v>
      </c>
      <c r="BH100" s="100">
        <v>15.498457999999999</v>
      </c>
      <c r="BI100" s="100">
        <v>19.344633000000002</v>
      </c>
      <c r="BJ100" s="100">
        <v>29.540292000000001</v>
      </c>
      <c r="BK100" s="100">
        <v>28.673721</v>
      </c>
      <c r="BL100" s="100">
        <v>34.924534000000001</v>
      </c>
      <c r="BM100" s="100">
        <v>4.8426951999999996</v>
      </c>
      <c r="BN100" s="100">
        <v>5.3746837000000003</v>
      </c>
      <c r="BO100" s="128"/>
      <c r="BP100" s="123">
        <v>1993</v>
      </c>
    </row>
    <row r="101" spans="1:68">
      <c r="A101" s="128"/>
      <c r="B101" s="123">
        <v>1994</v>
      </c>
      <c r="C101" s="100">
        <v>0</v>
      </c>
      <c r="D101" s="100">
        <v>0</v>
      </c>
      <c r="E101" s="100">
        <v>0</v>
      </c>
      <c r="F101" s="100">
        <v>0.1533216</v>
      </c>
      <c r="G101" s="100">
        <v>0.54957889999999998</v>
      </c>
      <c r="H101" s="100">
        <v>0.73479919999999999</v>
      </c>
      <c r="I101" s="100">
        <v>1.9097611000000001</v>
      </c>
      <c r="J101" s="100">
        <v>2.8831986999999999</v>
      </c>
      <c r="K101" s="100">
        <v>6.3893098000000004</v>
      </c>
      <c r="L101" s="100">
        <v>6.5039170000000004</v>
      </c>
      <c r="M101" s="100">
        <v>9.0832084999999996</v>
      </c>
      <c r="N101" s="100">
        <v>8.6572370999999997</v>
      </c>
      <c r="O101" s="100">
        <v>18.915172999999999</v>
      </c>
      <c r="P101" s="100">
        <v>27.750378999999999</v>
      </c>
      <c r="Q101" s="100">
        <v>31.168040999999999</v>
      </c>
      <c r="R101" s="100">
        <v>49.118326000000003</v>
      </c>
      <c r="S101" s="100">
        <v>53.919324000000003</v>
      </c>
      <c r="T101" s="100">
        <v>58.296976000000001</v>
      </c>
      <c r="U101" s="100">
        <v>6.8594556999999998</v>
      </c>
      <c r="V101" s="100">
        <v>8.2959210999999993</v>
      </c>
      <c r="W101" s="128"/>
      <c r="X101" s="123">
        <v>1994</v>
      </c>
      <c r="Y101" s="100">
        <v>0</v>
      </c>
      <c r="Z101" s="100">
        <v>0</v>
      </c>
      <c r="AA101" s="100">
        <v>0</v>
      </c>
      <c r="AB101" s="100">
        <v>0</v>
      </c>
      <c r="AC101" s="100">
        <v>0</v>
      </c>
      <c r="AD101" s="100">
        <v>1.0337428</v>
      </c>
      <c r="AE101" s="100">
        <v>0.95528449999999998</v>
      </c>
      <c r="AF101" s="100">
        <v>2.0110492999999998</v>
      </c>
      <c r="AG101" s="100">
        <v>1.9833097</v>
      </c>
      <c r="AH101" s="100">
        <v>3.3647714999999998</v>
      </c>
      <c r="AI101" s="100">
        <v>4.6489387000000004</v>
      </c>
      <c r="AJ101" s="100">
        <v>4.4210273999999998</v>
      </c>
      <c r="AK101" s="100">
        <v>7.0249188</v>
      </c>
      <c r="AL101" s="100">
        <v>7.0732762999999998</v>
      </c>
      <c r="AM101" s="100">
        <v>13.59022</v>
      </c>
      <c r="AN101" s="100">
        <v>14.525287000000001</v>
      </c>
      <c r="AO101" s="100">
        <v>17.992190999999998</v>
      </c>
      <c r="AP101" s="100">
        <v>23.605505000000001</v>
      </c>
      <c r="AQ101" s="100">
        <v>3.1872809000000002</v>
      </c>
      <c r="AR101" s="100">
        <v>3.2395385000000001</v>
      </c>
      <c r="AS101" s="128"/>
      <c r="AT101" s="123">
        <v>1994</v>
      </c>
      <c r="AU101" s="100">
        <v>0</v>
      </c>
      <c r="AV101" s="100">
        <v>0</v>
      </c>
      <c r="AW101" s="100">
        <v>0</v>
      </c>
      <c r="AX101" s="100">
        <v>7.8606800000000004E-2</v>
      </c>
      <c r="AY101" s="100">
        <v>0.27879520000000002</v>
      </c>
      <c r="AZ101" s="100">
        <v>0.88390690000000005</v>
      </c>
      <c r="BA101" s="100">
        <v>1.4326236999999999</v>
      </c>
      <c r="BB101" s="100">
        <v>2.4463458999999999</v>
      </c>
      <c r="BC101" s="100">
        <v>4.1894610999999999</v>
      </c>
      <c r="BD101" s="100">
        <v>4.9611048999999996</v>
      </c>
      <c r="BE101" s="100">
        <v>6.9180438999999998</v>
      </c>
      <c r="BF101" s="100">
        <v>6.5615024999999996</v>
      </c>
      <c r="BG101" s="100">
        <v>12.956122000000001</v>
      </c>
      <c r="BH101" s="100">
        <v>17.081040000000002</v>
      </c>
      <c r="BI101" s="100">
        <v>21.570543000000001</v>
      </c>
      <c r="BJ101" s="100">
        <v>28.969753999999998</v>
      </c>
      <c r="BK101" s="100">
        <v>31.316737</v>
      </c>
      <c r="BL101" s="100">
        <v>33.83907</v>
      </c>
      <c r="BM101" s="100">
        <v>5.0153132999999999</v>
      </c>
      <c r="BN101" s="100">
        <v>5.4836647000000003</v>
      </c>
      <c r="BO101" s="128"/>
      <c r="BP101" s="123">
        <v>1994</v>
      </c>
    </row>
    <row r="102" spans="1:68">
      <c r="A102" s="128"/>
      <c r="B102" s="123">
        <v>1995</v>
      </c>
      <c r="C102" s="100">
        <v>0</v>
      </c>
      <c r="D102" s="100">
        <v>0</v>
      </c>
      <c r="E102" s="100">
        <v>0</v>
      </c>
      <c r="F102" s="100">
        <v>0.46309159999999999</v>
      </c>
      <c r="G102" s="100">
        <v>0.1385546</v>
      </c>
      <c r="H102" s="100">
        <v>1.7431928000000001</v>
      </c>
      <c r="I102" s="100">
        <v>1.9226121</v>
      </c>
      <c r="J102" s="100">
        <v>2.8226420999999999</v>
      </c>
      <c r="K102" s="100">
        <v>6.1796405999999999</v>
      </c>
      <c r="L102" s="100">
        <v>5.0540786000000004</v>
      </c>
      <c r="M102" s="100">
        <v>8.2944741000000004</v>
      </c>
      <c r="N102" s="100">
        <v>10.613640999999999</v>
      </c>
      <c r="O102" s="100">
        <v>17.891425000000002</v>
      </c>
      <c r="P102" s="100">
        <v>21.862375</v>
      </c>
      <c r="Q102" s="100">
        <v>29.367266000000001</v>
      </c>
      <c r="R102" s="100">
        <v>56.841057999999997</v>
      </c>
      <c r="S102" s="100">
        <v>48.907887000000002</v>
      </c>
      <c r="T102" s="100">
        <v>63.612107999999999</v>
      </c>
      <c r="U102" s="100">
        <v>6.7407478999999997</v>
      </c>
      <c r="V102" s="100">
        <v>8.1751614999999997</v>
      </c>
      <c r="W102" s="128"/>
      <c r="X102" s="123">
        <v>1995</v>
      </c>
      <c r="Y102" s="100">
        <v>0</v>
      </c>
      <c r="Z102" s="100">
        <v>0</v>
      </c>
      <c r="AA102" s="100">
        <v>0.15885830000000001</v>
      </c>
      <c r="AB102" s="100">
        <v>0.16248170000000001</v>
      </c>
      <c r="AC102" s="100">
        <v>0.57052139999999996</v>
      </c>
      <c r="AD102" s="100">
        <v>1.3152069</v>
      </c>
      <c r="AE102" s="100">
        <v>1.5095023000000001</v>
      </c>
      <c r="AF102" s="100">
        <v>1.6899385</v>
      </c>
      <c r="AG102" s="100">
        <v>2.8549319</v>
      </c>
      <c r="AH102" s="100">
        <v>3.9054935999999998</v>
      </c>
      <c r="AI102" s="100">
        <v>6.3276054000000004</v>
      </c>
      <c r="AJ102" s="100">
        <v>5.3303821999999998</v>
      </c>
      <c r="AK102" s="100">
        <v>6.472073</v>
      </c>
      <c r="AL102" s="100">
        <v>9.6367785000000001</v>
      </c>
      <c r="AM102" s="100">
        <v>12.122418</v>
      </c>
      <c r="AN102" s="100">
        <v>14.1919</v>
      </c>
      <c r="AO102" s="100">
        <v>19.792413</v>
      </c>
      <c r="AP102" s="100">
        <v>23.915578</v>
      </c>
      <c r="AQ102" s="100">
        <v>3.6154761</v>
      </c>
      <c r="AR102" s="100">
        <v>3.6461595999999998</v>
      </c>
      <c r="AS102" s="128"/>
      <c r="AT102" s="123">
        <v>1995</v>
      </c>
      <c r="AU102" s="100">
        <v>0</v>
      </c>
      <c r="AV102" s="100">
        <v>0</v>
      </c>
      <c r="AW102" s="100">
        <v>7.7451099999999995E-2</v>
      </c>
      <c r="AX102" s="100">
        <v>0.31663760000000002</v>
      </c>
      <c r="AY102" s="100">
        <v>0.35140739999999998</v>
      </c>
      <c r="AZ102" s="100">
        <v>1.5298373000000001</v>
      </c>
      <c r="BA102" s="100">
        <v>1.7159804999999999</v>
      </c>
      <c r="BB102" s="100">
        <v>2.2556799000000001</v>
      </c>
      <c r="BC102" s="100">
        <v>4.5147269999999997</v>
      </c>
      <c r="BD102" s="100">
        <v>4.4883626999999997</v>
      </c>
      <c r="BE102" s="100">
        <v>7.3315447999999996</v>
      </c>
      <c r="BF102" s="100">
        <v>8.0089400000000008</v>
      </c>
      <c r="BG102" s="100">
        <v>12.155529</v>
      </c>
      <c r="BH102" s="100">
        <v>15.581269000000001</v>
      </c>
      <c r="BI102" s="100">
        <v>19.975453999999999</v>
      </c>
      <c r="BJ102" s="100">
        <v>32.135998000000001</v>
      </c>
      <c r="BK102" s="100">
        <v>30.655144</v>
      </c>
      <c r="BL102" s="100">
        <v>35.714848000000003</v>
      </c>
      <c r="BM102" s="100">
        <v>5.1708198000000003</v>
      </c>
      <c r="BN102" s="100">
        <v>5.6187180000000003</v>
      </c>
      <c r="BO102" s="128"/>
      <c r="BP102" s="123">
        <v>1995</v>
      </c>
    </row>
    <row r="103" spans="1:68">
      <c r="A103" s="128"/>
      <c r="B103" s="123">
        <v>1996</v>
      </c>
      <c r="C103" s="100">
        <v>0</v>
      </c>
      <c r="D103" s="100">
        <v>0</v>
      </c>
      <c r="E103" s="100">
        <v>0</v>
      </c>
      <c r="F103" s="100">
        <v>0.30696499999999999</v>
      </c>
      <c r="G103" s="100">
        <v>0.28377249999999998</v>
      </c>
      <c r="H103" s="100">
        <v>1.5573478999999999</v>
      </c>
      <c r="I103" s="100">
        <v>1.9502546000000001</v>
      </c>
      <c r="J103" s="100">
        <v>3.5923162999999998</v>
      </c>
      <c r="K103" s="100">
        <v>2.8213143000000001</v>
      </c>
      <c r="L103" s="100">
        <v>5.9850098999999997</v>
      </c>
      <c r="M103" s="100">
        <v>8.1556406999999993</v>
      </c>
      <c r="N103" s="100">
        <v>8.6166248000000003</v>
      </c>
      <c r="O103" s="100">
        <v>16.473013999999999</v>
      </c>
      <c r="P103" s="100">
        <v>24.122363</v>
      </c>
      <c r="Q103" s="100">
        <v>23.293904000000001</v>
      </c>
      <c r="R103" s="100">
        <v>49.241512999999998</v>
      </c>
      <c r="S103" s="100">
        <v>55.061897000000002</v>
      </c>
      <c r="T103" s="100">
        <v>76.662834000000004</v>
      </c>
      <c r="U103" s="100">
        <v>6.4641925999999996</v>
      </c>
      <c r="V103" s="100">
        <v>7.8172819999999996</v>
      </c>
      <c r="W103" s="128"/>
      <c r="X103" s="123">
        <v>1996</v>
      </c>
      <c r="Y103" s="100">
        <v>0</v>
      </c>
      <c r="Z103" s="100">
        <v>0</v>
      </c>
      <c r="AA103" s="100">
        <v>0.15741559999999999</v>
      </c>
      <c r="AB103" s="100">
        <v>0</v>
      </c>
      <c r="AC103" s="100">
        <v>0.43861830000000002</v>
      </c>
      <c r="AD103" s="100">
        <v>0.42646770000000001</v>
      </c>
      <c r="AE103" s="100">
        <v>0.83227799999999996</v>
      </c>
      <c r="AF103" s="100">
        <v>1.5142713000000001</v>
      </c>
      <c r="AG103" s="100">
        <v>3.5490306</v>
      </c>
      <c r="AH103" s="100">
        <v>3.4528436</v>
      </c>
      <c r="AI103" s="100">
        <v>5.8589291000000001</v>
      </c>
      <c r="AJ103" s="100">
        <v>3.2056024000000001</v>
      </c>
      <c r="AK103" s="100">
        <v>7.6076696999999998</v>
      </c>
      <c r="AL103" s="100">
        <v>8.4986075999999997</v>
      </c>
      <c r="AM103" s="100">
        <v>10.141022</v>
      </c>
      <c r="AN103" s="100">
        <v>15.663449999999999</v>
      </c>
      <c r="AO103" s="100">
        <v>21.054309</v>
      </c>
      <c r="AP103" s="100">
        <v>34.775944000000003</v>
      </c>
      <c r="AQ103" s="100">
        <v>3.5591683999999999</v>
      </c>
      <c r="AR103" s="100">
        <v>3.5283183999999999</v>
      </c>
      <c r="AS103" s="128"/>
      <c r="AT103" s="123">
        <v>1996</v>
      </c>
      <c r="AU103" s="100">
        <v>0</v>
      </c>
      <c r="AV103" s="100">
        <v>0</v>
      </c>
      <c r="AW103" s="100">
        <v>7.6768299999999998E-2</v>
      </c>
      <c r="AX103" s="100">
        <v>0.15727079999999999</v>
      </c>
      <c r="AY103" s="100">
        <v>0.36003439999999998</v>
      </c>
      <c r="AZ103" s="100">
        <v>0.99306130000000004</v>
      </c>
      <c r="BA103" s="100">
        <v>1.3900782</v>
      </c>
      <c r="BB103" s="100">
        <v>2.5513916000000001</v>
      </c>
      <c r="BC103" s="100">
        <v>3.1859261999999999</v>
      </c>
      <c r="BD103" s="100">
        <v>4.7331437999999997</v>
      </c>
      <c r="BE103" s="100">
        <v>7.0300371000000004</v>
      </c>
      <c r="BF103" s="100">
        <v>5.9513904999999996</v>
      </c>
      <c r="BG103" s="100">
        <v>12.022698999999999</v>
      </c>
      <c r="BH103" s="100">
        <v>16.115286999999999</v>
      </c>
      <c r="BI103" s="100">
        <v>16.162330000000001</v>
      </c>
      <c r="BJ103" s="100">
        <v>29.906435999999999</v>
      </c>
      <c r="BK103" s="100">
        <v>33.799168999999999</v>
      </c>
      <c r="BL103" s="100">
        <v>47.286031000000001</v>
      </c>
      <c r="BM103" s="100">
        <v>5.0041792000000003</v>
      </c>
      <c r="BN103" s="100">
        <v>5.3957617000000004</v>
      </c>
      <c r="BO103" s="128"/>
      <c r="BP103" s="123">
        <v>1996</v>
      </c>
    </row>
    <row r="104" spans="1:68">
      <c r="A104" s="128"/>
      <c r="B104" s="124">
        <v>1997</v>
      </c>
      <c r="C104" s="100">
        <v>0</v>
      </c>
      <c r="D104" s="100">
        <v>0</v>
      </c>
      <c r="E104" s="100">
        <v>0</v>
      </c>
      <c r="F104" s="100">
        <v>0.15370990000000001</v>
      </c>
      <c r="G104" s="100">
        <v>0.2923848</v>
      </c>
      <c r="H104" s="100">
        <v>0.55426149999999996</v>
      </c>
      <c r="I104" s="100">
        <v>1.5551417999999999</v>
      </c>
      <c r="J104" s="100">
        <v>2.0427645999999999</v>
      </c>
      <c r="K104" s="100">
        <v>4.3897449999999996</v>
      </c>
      <c r="L104" s="100">
        <v>6.1787321999999998</v>
      </c>
      <c r="M104" s="100">
        <v>7.5661224999999996</v>
      </c>
      <c r="N104" s="100">
        <v>10.408787999999999</v>
      </c>
      <c r="O104" s="100">
        <v>16.680938000000001</v>
      </c>
      <c r="P104" s="100">
        <v>26.212398</v>
      </c>
      <c r="Q104" s="100">
        <v>29.234449999999999</v>
      </c>
      <c r="R104" s="100">
        <v>38.618003999999999</v>
      </c>
      <c r="S104" s="100">
        <v>59.168861999999997</v>
      </c>
      <c r="T104" s="100">
        <v>34.593370999999998</v>
      </c>
      <c r="U104" s="100">
        <v>6.3235998999999996</v>
      </c>
      <c r="V104" s="100">
        <v>7.2606878000000004</v>
      </c>
      <c r="W104" s="128"/>
      <c r="X104" s="124">
        <v>1997</v>
      </c>
      <c r="Y104" s="100">
        <v>0</v>
      </c>
      <c r="Z104" s="100">
        <v>0</v>
      </c>
      <c r="AA104" s="100">
        <v>0</v>
      </c>
      <c r="AB104" s="100">
        <v>0.48432799999999998</v>
      </c>
      <c r="AC104" s="100">
        <v>0.45088980000000001</v>
      </c>
      <c r="AD104" s="100">
        <v>1.108921</v>
      </c>
      <c r="AE104" s="100">
        <v>1.9646889000000001</v>
      </c>
      <c r="AF104" s="100">
        <v>1.6228102</v>
      </c>
      <c r="AG104" s="100">
        <v>2.7590333</v>
      </c>
      <c r="AH104" s="100">
        <v>3.2826246000000001</v>
      </c>
      <c r="AI104" s="100">
        <v>3.7418917999999999</v>
      </c>
      <c r="AJ104" s="100">
        <v>5.2509725999999999</v>
      </c>
      <c r="AK104" s="100">
        <v>7.1877012999999996</v>
      </c>
      <c r="AL104" s="100">
        <v>11.415004</v>
      </c>
      <c r="AM104" s="100">
        <v>12.847533</v>
      </c>
      <c r="AN104" s="100">
        <v>12.542920000000001</v>
      </c>
      <c r="AO104" s="100">
        <v>21.796599000000001</v>
      </c>
      <c r="AP104" s="100">
        <v>18.83784</v>
      </c>
      <c r="AQ104" s="100">
        <v>3.5502856</v>
      </c>
      <c r="AR104" s="100">
        <v>3.4727332</v>
      </c>
      <c r="AS104" s="128"/>
      <c r="AT104" s="124">
        <v>1997</v>
      </c>
      <c r="AU104" s="100">
        <v>0</v>
      </c>
      <c r="AV104" s="100">
        <v>0</v>
      </c>
      <c r="AW104" s="100">
        <v>0</v>
      </c>
      <c r="AX104" s="100">
        <v>0.31496289999999999</v>
      </c>
      <c r="AY104" s="100">
        <v>0.37054029999999999</v>
      </c>
      <c r="AZ104" s="100">
        <v>0.83154150000000004</v>
      </c>
      <c r="BA104" s="100">
        <v>1.7606725000000001</v>
      </c>
      <c r="BB104" s="100">
        <v>1.8320524</v>
      </c>
      <c r="BC104" s="100">
        <v>3.5712776000000002</v>
      </c>
      <c r="BD104" s="100">
        <v>4.7392849000000004</v>
      </c>
      <c r="BE104" s="100">
        <v>5.6901875999999998</v>
      </c>
      <c r="BF104" s="100">
        <v>7.8703437000000003</v>
      </c>
      <c r="BG104" s="100">
        <v>11.920916999999999</v>
      </c>
      <c r="BH104" s="100">
        <v>18.655221000000001</v>
      </c>
      <c r="BI104" s="100">
        <v>20.414815999999998</v>
      </c>
      <c r="BJ104" s="100">
        <v>23.640395999999999</v>
      </c>
      <c r="BK104" s="100">
        <v>35.877001</v>
      </c>
      <c r="BL104" s="100">
        <v>23.559013</v>
      </c>
      <c r="BM104" s="100">
        <v>4.9286118999999999</v>
      </c>
      <c r="BN104" s="100">
        <v>5.1711808000000001</v>
      </c>
      <c r="BO104" s="128"/>
      <c r="BP104" s="124">
        <v>1997</v>
      </c>
    </row>
    <row r="105" spans="1:68">
      <c r="A105" s="128"/>
      <c r="B105" s="124">
        <v>1998</v>
      </c>
      <c r="C105" s="100">
        <v>0</v>
      </c>
      <c r="D105" s="100">
        <v>0</v>
      </c>
      <c r="E105" s="100">
        <v>0</v>
      </c>
      <c r="F105" s="100">
        <v>0</v>
      </c>
      <c r="G105" s="100">
        <v>0.1499743</v>
      </c>
      <c r="H105" s="100">
        <v>1.3759756999999999</v>
      </c>
      <c r="I105" s="100">
        <v>2.0031134000000002</v>
      </c>
      <c r="J105" s="100">
        <v>2.6932689999999999</v>
      </c>
      <c r="K105" s="100">
        <v>3.1826631999999999</v>
      </c>
      <c r="L105" s="100">
        <v>6.2907364000000001</v>
      </c>
      <c r="M105" s="100">
        <v>7.4716079000000004</v>
      </c>
      <c r="N105" s="100">
        <v>8.7338395999999996</v>
      </c>
      <c r="O105" s="100">
        <v>19.464247</v>
      </c>
      <c r="P105" s="100">
        <v>22.483497</v>
      </c>
      <c r="Q105" s="100">
        <v>37.668593000000001</v>
      </c>
      <c r="R105" s="100">
        <v>38.575415</v>
      </c>
      <c r="S105" s="100">
        <v>52.650212000000003</v>
      </c>
      <c r="T105" s="100">
        <v>61.902164999999997</v>
      </c>
      <c r="U105" s="100">
        <v>6.7401315999999998</v>
      </c>
      <c r="V105" s="100">
        <v>7.7315630000000004</v>
      </c>
      <c r="W105" s="128"/>
      <c r="X105" s="124">
        <v>1998</v>
      </c>
      <c r="Y105" s="100">
        <v>0</v>
      </c>
      <c r="Z105" s="100">
        <v>0</v>
      </c>
      <c r="AA105" s="100">
        <v>0</v>
      </c>
      <c r="AB105" s="100">
        <v>0.16041939999999999</v>
      </c>
      <c r="AC105" s="100">
        <v>0</v>
      </c>
      <c r="AD105" s="100">
        <v>0.68602160000000001</v>
      </c>
      <c r="AE105" s="100">
        <v>1.5584754000000001</v>
      </c>
      <c r="AF105" s="100">
        <v>1.8697505000000001</v>
      </c>
      <c r="AG105" s="100">
        <v>2.2893444999999999</v>
      </c>
      <c r="AH105" s="100">
        <v>2.9213960000000001</v>
      </c>
      <c r="AI105" s="100">
        <v>3.5116182</v>
      </c>
      <c r="AJ105" s="100">
        <v>4.8720507</v>
      </c>
      <c r="AK105" s="100">
        <v>7.5601504000000004</v>
      </c>
      <c r="AL105" s="100">
        <v>8.9315040000000003</v>
      </c>
      <c r="AM105" s="100">
        <v>11.542327999999999</v>
      </c>
      <c r="AN105" s="100">
        <v>13.467459</v>
      </c>
      <c r="AO105" s="100">
        <v>25.406925000000001</v>
      </c>
      <c r="AP105" s="100">
        <v>36.556505000000001</v>
      </c>
      <c r="AQ105" s="100">
        <v>3.662792</v>
      </c>
      <c r="AR105" s="100">
        <v>3.4950996999999999</v>
      </c>
      <c r="AS105" s="128"/>
      <c r="AT105" s="124">
        <v>1998</v>
      </c>
      <c r="AU105" s="100">
        <v>0</v>
      </c>
      <c r="AV105" s="100">
        <v>0</v>
      </c>
      <c r="AW105" s="100">
        <v>0</v>
      </c>
      <c r="AX105" s="100">
        <v>7.8265699999999994E-2</v>
      </c>
      <c r="AY105" s="100">
        <v>7.6066300000000003E-2</v>
      </c>
      <c r="AZ105" s="100">
        <v>1.030505</v>
      </c>
      <c r="BA105" s="100">
        <v>1.7797014</v>
      </c>
      <c r="BB105" s="100">
        <v>2.2798058999999999</v>
      </c>
      <c r="BC105" s="100">
        <v>2.7335474999999998</v>
      </c>
      <c r="BD105" s="100">
        <v>4.6078489999999999</v>
      </c>
      <c r="BE105" s="100">
        <v>5.5246997000000002</v>
      </c>
      <c r="BF105" s="100">
        <v>6.8370692000000002</v>
      </c>
      <c r="BG105" s="100">
        <v>13.508547999999999</v>
      </c>
      <c r="BH105" s="100">
        <v>15.573029</v>
      </c>
      <c r="BI105" s="100">
        <v>23.703838000000001</v>
      </c>
      <c r="BJ105" s="100">
        <v>24.201148</v>
      </c>
      <c r="BK105" s="100">
        <v>35.712569000000002</v>
      </c>
      <c r="BL105" s="100">
        <v>44.241459999999996</v>
      </c>
      <c r="BM105" s="100">
        <v>5.1914315999999996</v>
      </c>
      <c r="BN105" s="100">
        <v>5.4091946999999996</v>
      </c>
      <c r="BO105" s="128"/>
      <c r="BP105" s="124">
        <v>1998</v>
      </c>
    </row>
    <row r="106" spans="1:68">
      <c r="A106" s="128"/>
      <c r="B106" s="124">
        <v>1999</v>
      </c>
      <c r="C106" s="100">
        <v>0</v>
      </c>
      <c r="D106" s="100">
        <v>0</v>
      </c>
      <c r="E106" s="100">
        <v>0</v>
      </c>
      <c r="F106" s="100">
        <v>0</v>
      </c>
      <c r="G106" s="100">
        <v>0.45827059999999997</v>
      </c>
      <c r="H106" s="100">
        <v>1.1037101</v>
      </c>
      <c r="I106" s="100">
        <v>1.2901191000000001</v>
      </c>
      <c r="J106" s="100">
        <v>2.2759404000000001</v>
      </c>
      <c r="K106" s="100">
        <v>3.7028544999999999</v>
      </c>
      <c r="L106" s="100">
        <v>5.4660074999999999</v>
      </c>
      <c r="M106" s="100">
        <v>7.6960739</v>
      </c>
      <c r="N106" s="100">
        <v>13.725275999999999</v>
      </c>
      <c r="O106" s="100">
        <v>13.590152</v>
      </c>
      <c r="P106" s="100">
        <v>21.096537999999999</v>
      </c>
      <c r="Q106" s="100">
        <v>31.419263000000001</v>
      </c>
      <c r="R106" s="100">
        <v>39.349547000000001</v>
      </c>
      <c r="S106" s="100">
        <v>63.423436000000002</v>
      </c>
      <c r="T106" s="100">
        <v>73.231729999999999</v>
      </c>
      <c r="U106" s="100">
        <v>6.7558097999999998</v>
      </c>
      <c r="V106" s="100">
        <v>7.7585755000000001</v>
      </c>
      <c r="W106" s="128"/>
      <c r="X106" s="124">
        <v>1999</v>
      </c>
      <c r="Y106" s="100">
        <v>0</v>
      </c>
      <c r="Z106" s="100">
        <v>0</v>
      </c>
      <c r="AA106" s="100">
        <v>0</v>
      </c>
      <c r="AB106" s="100">
        <v>0.1583637</v>
      </c>
      <c r="AC106" s="100">
        <v>0.31445899999999999</v>
      </c>
      <c r="AD106" s="100">
        <v>0.68726069999999995</v>
      </c>
      <c r="AE106" s="100">
        <v>1.4143231000000001</v>
      </c>
      <c r="AF106" s="100">
        <v>1.9894532</v>
      </c>
      <c r="AG106" s="100">
        <v>2.1108239000000002</v>
      </c>
      <c r="AH106" s="100">
        <v>3.3246741000000002</v>
      </c>
      <c r="AI106" s="100">
        <v>4.3737982999999998</v>
      </c>
      <c r="AJ106" s="100">
        <v>4.6670296999999996</v>
      </c>
      <c r="AK106" s="100">
        <v>8.1167342999999992</v>
      </c>
      <c r="AL106" s="100">
        <v>10.463778</v>
      </c>
      <c r="AM106" s="100">
        <v>15.391626</v>
      </c>
      <c r="AN106" s="100">
        <v>13.252196</v>
      </c>
      <c r="AO106" s="100">
        <v>16.483698</v>
      </c>
      <c r="AP106" s="100">
        <v>34.510944000000002</v>
      </c>
      <c r="AQ106" s="100">
        <v>3.7900562</v>
      </c>
      <c r="AR106" s="100">
        <v>3.5947939</v>
      </c>
      <c r="AS106" s="128"/>
      <c r="AT106" s="124">
        <v>1999</v>
      </c>
      <c r="AU106" s="100">
        <v>0</v>
      </c>
      <c r="AV106" s="100">
        <v>0</v>
      </c>
      <c r="AW106" s="100">
        <v>0</v>
      </c>
      <c r="AX106" s="100">
        <v>7.7344399999999994E-2</v>
      </c>
      <c r="AY106" s="100">
        <v>0.38740229999999998</v>
      </c>
      <c r="AZ106" s="100">
        <v>0.89509859999999997</v>
      </c>
      <c r="BA106" s="100">
        <v>1.3526385999999999</v>
      </c>
      <c r="BB106" s="100">
        <v>2.1320256999999998</v>
      </c>
      <c r="BC106" s="100">
        <v>2.9020714000000001</v>
      </c>
      <c r="BD106" s="100">
        <v>4.3928244999999997</v>
      </c>
      <c r="BE106" s="100">
        <v>6.0573373000000004</v>
      </c>
      <c r="BF106" s="100">
        <v>9.2768630999999999</v>
      </c>
      <c r="BG106" s="100">
        <v>10.85596</v>
      </c>
      <c r="BH106" s="100">
        <v>15.683907</v>
      </c>
      <c r="BI106" s="100">
        <v>22.910682000000001</v>
      </c>
      <c r="BJ106" s="100">
        <v>24.483350000000002</v>
      </c>
      <c r="BK106" s="100">
        <v>34.360286000000002</v>
      </c>
      <c r="BL106" s="100">
        <v>46.30838</v>
      </c>
      <c r="BM106" s="100">
        <v>5.2625244999999996</v>
      </c>
      <c r="BN106" s="100">
        <v>5.4151408999999999</v>
      </c>
      <c r="BO106" s="128"/>
      <c r="BP106" s="124">
        <v>1999</v>
      </c>
    </row>
    <row r="107" spans="1:68" s="92" customFormat="1">
      <c r="A107" s="126"/>
      <c r="B107" s="125">
        <v>2000</v>
      </c>
      <c r="C107" s="100">
        <v>0</v>
      </c>
      <c r="D107" s="100">
        <v>0</v>
      </c>
      <c r="E107" s="100">
        <v>0</v>
      </c>
      <c r="F107" s="100">
        <v>0.2976394</v>
      </c>
      <c r="G107" s="100">
        <v>0.30791259999999998</v>
      </c>
      <c r="H107" s="100">
        <v>0.4187961</v>
      </c>
      <c r="I107" s="100">
        <v>1.2780260000000001</v>
      </c>
      <c r="J107" s="100">
        <v>2.1503671</v>
      </c>
      <c r="K107" s="100">
        <v>3.4928786999999999</v>
      </c>
      <c r="L107" s="100">
        <v>3.9201614</v>
      </c>
      <c r="M107" s="100">
        <v>6.5027961999999997</v>
      </c>
      <c r="N107" s="100">
        <v>10.265359999999999</v>
      </c>
      <c r="O107" s="100">
        <v>14.815372999999999</v>
      </c>
      <c r="P107" s="100">
        <v>19.399405999999999</v>
      </c>
      <c r="Q107" s="100">
        <v>37.959587999999997</v>
      </c>
      <c r="R107" s="100">
        <v>44.914777000000001</v>
      </c>
      <c r="S107" s="100">
        <v>60.062092</v>
      </c>
      <c r="T107" s="100">
        <v>58.412731000000001</v>
      </c>
      <c r="U107" s="100">
        <v>6.6077440999999997</v>
      </c>
      <c r="V107" s="100">
        <v>7.4216451000000001</v>
      </c>
      <c r="W107" s="126"/>
      <c r="X107" s="125">
        <v>2000</v>
      </c>
      <c r="Y107" s="100">
        <v>0</v>
      </c>
      <c r="Z107" s="100">
        <v>0</v>
      </c>
      <c r="AA107" s="100">
        <v>0</v>
      </c>
      <c r="AB107" s="100">
        <v>0</v>
      </c>
      <c r="AC107" s="100">
        <v>0.79325040000000002</v>
      </c>
      <c r="AD107" s="100">
        <v>0.55472350000000004</v>
      </c>
      <c r="AE107" s="100">
        <v>1.2604971</v>
      </c>
      <c r="AF107" s="100">
        <v>2.7921781999999999</v>
      </c>
      <c r="AG107" s="100">
        <v>2.4836526999999999</v>
      </c>
      <c r="AH107" s="100">
        <v>3.7301907999999999</v>
      </c>
      <c r="AI107" s="100">
        <v>3.2297342000000002</v>
      </c>
      <c r="AJ107" s="100">
        <v>5.7389663000000004</v>
      </c>
      <c r="AK107" s="100">
        <v>7.1008677999999996</v>
      </c>
      <c r="AL107" s="100">
        <v>7.8743143</v>
      </c>
      <c r="AM107" s="100">
        <v>12.668651000000001</v>
      </c>
      <c r="AN107" s="100">
        <v>15.038804000000001</v>
      </c>
      <c r="AO107" s="100">
        <v>22.775061999999998</v>
      </c>
      <c r="AP107" s="100">
        <v>25.275155000000002</v>
      </c>
      <c r="AQ107" s="100">
        <v>3.7140061000000002</v>
      </c>
      <c r="AR107" s="100">
        <v>3.497166</v>
      </c>
      <c r="AS107" s="126"/>
      <c r="AT107" s="125">
        <v>2000</v>
      </c>
      <c r="AU107" s="100">
        <v>0</v>
      </c>
      <c r="AV107" s="100">
        <v>0</v>
      </c>
      <c r="AW107" s="100">
        <v>0</v>
      </c>
      <c r="AX107" s="100">
        <v>0.1520003</v>
      </c>
      <c r="AY107" s="100">
        <v>0.54693780000000003</v>
      </c>
      <c r="AZ107" s="100">
        <v>0.48698399999999997</v>
      </c>
      <c r="BA107" s="100">
        <v>1.2692011000000001</v>
      </c>
      <c r="BB107" s="100">
        <v>2.4729975</v>
      </c>
      <c r="BC107" s="100">
        <v>2.9851139999999998</v>
      </c>
      <c r="BD107" s="100">
        <v>3.8246796999999999</v>
      </c>
      <c r="BE107" s="100">
        <v>4.8809996</v>
      </c>
      <c r="BF107" s="100">
        <v>8.0414142999999996</v>
      </c>
      <c r="BG107" s="100">
        <v>10.977183999999999</v>
      </c>
      <c r="BH107" s="100">
        <v>13.525684999999999</v>
      </c>
      <c r="BI107" s="100">
        <v>24.633987000000001</v>
      </c>
      <c r="BJ107" s="100">
        <v>27.969642</v>
      </c>
      <c r="BK107" s="100">
        <v>37.131856999999997</v>
      </c>
      <c r="BL107" s="100">
        <v>35.440941000000002</v>
      </c>
      <c r="BM107" s="100">
        <v>5.1500877000000003</v>
      </c>
      <c r="BN107" s="100">
        <v>5.2227544999999997</v>
      </c>
      <c r="BO107" s="126"/>
      <c r="BP107" s="125">
        <v>2000</v>
      </c>
    </row>
    <row r="108" spans="1:68">
      <c r="A108" s="128"/>
      <c r="B108" s="124">
        <v>2001</v>
      </c>
      <c r="C108" s="100">
        <v>0</v>
      </c>
      <c r="D108" s="100">
        <v>0</v>
      </c>
      <c r="E108" s="100">
        <v>0</v>
      </c>
      <c r="F108" s="100">
        <v>0.29233179999999998</v>
      </c>
      <c r="G108" s="100">
        <v>1.0694467999999999</v>
      </c>
      <c r="H108" s="100">
        <v>1.0082126</v>
      </c>
      <c r="I108" s="100">
        <v>0.9689238</v>
      </c>
      <c r="J108" s="100">
        <v>3.1212808000000001</v>
      </c>
      <c r="K108" s="100">
        <v>4.2470290999999998</v>
      </c>
      <c r="L108" s="100">
        <v>5.0677665000000003</v>
      </c>
      <c r="M108" s="100">
        <v>7.4059217000000004</v>
      </c>
      <c r="N108" s="100">
        <v>11.581799</v>
      </c>
      <c r="O108" s="100">
        <v>16.294447999999999</v>
      </c>
      <c r="P108" s="100">
        <v>21.600798999999999</v>
      </c>
      <c r="Q108" s="100">
        <v>35.820777</v>
      </c>
      <c r="R108" s="100">
        <v>50.482461999999998</v>
      </c>
      <c r="S108" s="100">
        <v>43.176876</v>
      </c>
      <c r="T108" s="100">
        <v>63.907972999999998</v>
      </c>
      <c r="U108" s="100">
        <v>7.1743619000000001</v>
      </c>
      <c r="V108" s="100">
        <v>7.8397148999999997</v>
      </c>
      <c r="W108" s="128"/>
      <c r="X108" s="124">
        <v>2001</v>
      </c>
      <c r="Y108" s="100">
        <v>0</v>
      </c>
      <c r="Z108" s="100">
        <v>0</v>
      </c>
      <c r="AA108" s="100">
        <v>0</v>
      </c>
      <c r="AB108" s="100">
        <v>0.15247810000000001</v>
      </c>
      <c r="AC108" s="100">
        <v>0.47200609999999998</v>
      </c>
      <c r="AD108" s="100">
        <v>1.0007005</v>
      </c>
      <c r="AE108" s="100">
        <v>1.3602666000000001</v>
      </c>
      <c r="AF108" s="100">
        <v>0.80412249999999996</v>
      </c>
      <c r="AG108" s="100">
        <v>2.4316339</v>
      </c>
      <c r="AH108" s="100">
        <v>2.7968405000000001</v>
      </c>
      <c r="AI108" s="100">
        <v>4.0381762999999999</v>
      </c>
      <c r="AJ108" s="100">
        <v>6.9027263999999997</v>
      </c>
      <c r="AK108" s="100">
        <v>7.6489383999999996</v>
      </c>
      <c r="AL108" s="100">
        <v>8.7063269000000005</v>
      </c>
      <c r="AM108" s="100">
        <v>13.531311000000001</v>
      </c>
      <c r="AN108" s="100">
        <v>16.894978999999999</v>
      </c>
      <c r="AO108" s="100">
        <v>25.444531000000001</v>
      </c>
      <c r="AP108" s="100">
        <v>29.108884</v>
      </c>
      <c r="AQ108" s="100">
        <v>3.9432197000000002</v>
      </c>
      <c r="AR108" s="100">
        <v>3.6468962999999999</v>
      </c>
      <c r="AS108" s="128"/>
      <c r="AT108" s="124">
        <v>2001</v>
      </c>
      <c r="AU108" s="100">
        <v>0</v>
      </c>
      <c r="AV108" s="100">
        <v>0</v>
      </c>
      <c r="AW108" s="100">
        <v>0</v>
      </c>
      <c r="AX108" s="100">
        <v>0.2238829</v>
      </c>
      <c r="AY108" s="100">
        <v>0.77511629999999998</v>
      </c>
      <c r="AZ108" s="100">
        <v>1.0044424999999999</v>
      </c>
      <c r="BA108" s="100">
        <v>1.1662999999999999</v>
      </c>
      <c r="BB108" s="100">
        <v>1.9554533999999999</v>
      </c>
      <c r="BC108" s="100">
        <v>3.3329591999999999</v>
      </c>
      <c r="BD108" s="100">
        <v>3.9252136000000002</v>
      </c>
      <c r="BE108" s="100">
        <v>5.7276207000000001</v>
      </c>
      <c r="BF108" s="100">
        <v>9.2816317000000002</v>
      </c>
      <c r="BG108" s="100">
        <v>12.00292</v>
      </c>
      <c r="BH108" s="100">
        <v>15.046511000000001</v>
      </c>
      <c r="BI108" s="100">
        <v>24.130094</v>
      </c>
      <c r="BJ108" s="100">
        <v>31.598455000000001</v>
      </c>
      <c r="BK108" s="100">
        <v>32.334916999999997</v>
      </c>
      <c r="BL108" s="100">
        <v>39.856969999999997</v>
      </c>
      <c r="BM108" s="100">
        <v>5.5461301000000001</v>
      </c>
      <c r="BN108" s="100">
        <v>5.5439296999999996</v>
      </c>
      <c r="BO108" s="128"/>
      <c r="BP108" s="124">
        <v>2001</v>
      </c>
    </row>
    <row r="109" spans="1:68">
      <c r="A109" s="128"/>
      <c r="B109" s="125">
        <v>2002</v>
      </c>
      <c r="C109" s="100">
        <v>0</v>
      </c>
      <c r="D109" s="100">
        <v>0</v>
      </c>
      <c r="E109" s="100">
        <v>0</v>
      </c>
      <c r="F109" s="100">
        <v>0</v>
      </c>
      <c r="G109" s="100">
        <v>0.59809420000000002</v>
      </c>
      <c r="H109" s="100">
        <v>0.73304219999999998</v>
      </c>
      <c r="I109" s="100">
        <v>1.3533375000000001</v>
      </c>
      <c r="J109" s="100">
        <v>1.9221634000000001</v>
      </c>
      <c r="K109" s="100">
        <v>4.1604818999999997</v>
      </c>
      <c r="L109" s="100">
        <v>5.4325562999999999</v>
      </c>
      <c r="M109" s="100">
        <v>7.1363855999999997</v>
      </c>
      <c r="N109" s="100">
        <v>10.808157</v>
      </c>
      <c r="O109" s="100">
        <v>15.600698</v>
      </c>
      <c r="P109" s="100">
        <v>24.897335000000002</v>
      </c>
      <c r="Q109" s="100">
        <v>34.503121999999998</v>
      </c>
      <c r="R109" s="100">
        <v>42.368485</v>
      </c>
      <c r="S109" s="100">
        <v>61.149912999999998</v>
      </c>
      <c r="T109" s="100">
        <v>86.263943999999995</v>
      </c>
      <c r="U109" s="100">
        <v>7.4001473999999998</v>
      </c>
      <c r="V109" s="100">
        <v>8.1024466999999998</v>
      </c>
      <c r="W109" s="128"/>
      <c r="X109" s="125">
        <v>2002</v>
      </c>
      <c r="Y109" s="100">
        <v>0</v>
      </c>
      <c r="Z109" s="100">
        <v>0</v>
      </c>
      <c r="AA109" s="100">
        <v>0</v>
      </c>
      <c r="AB109" s="100">
        <v>0</v>
      </c>
      <c r="AC109" s="100">
        <v>0.30917060000000002</v>
      </c>
      <c r="AD109" s="100">
        <v>0.44006659999999997</v>
      </c>
      <c r="AE109" s="100">
        <v>0.93112839999999997</v>
      </c>
      <c r="AF109" s="100">
        <v>1.2199287999999999</v>
      </c>
      <c r="AG109" s="100">
        <v>2.6473971000000001</v>
      </c>
      <c r="AH109" s="100">
        <v>2.4651078000000002</v>
      </c>
      <c r="AI109" s="100">
        <v>3.8837244000000002</v>
      </c>
      <c r="AJ109" s="100">
        <v>3.9472200000000002</v>
      </c>
      <c r="AK109" s="100">
        <v>5.0453359000000004</v>
      </c>
      <c r="AL109" s="100">
        <v>6.2490057999999999</v>
      </c>
      <c r="AM109" s="100">
        <v>12.131322000000001</v>
      </c>
      <c r="AN109" s="100">
        <v>15.750674</v>
      </c>
      <c r="AO109" s="100">
        <v>25.307389000000001</v>
      </c>
      <c r="AP109" s="100">
        <v>27.670172000000001</v>
      </c>
      <c r="AQ109" s="100">
        <v>3.4522344999999999</v>
      </c>
      <c r="AR109" s="100">
        <v>3.1182715999999999</v>
      </c>
      <c r="AS109" s="128"/>
      <c r="AT109" s="125">
        <v>2002</v>
      </c>
      <c r="AU109" s="100">
        <v>0</v>
      </c>
      <c r="AV109" s="100">
        <v>0</v>
      </c>
      <c r="AW109" s="100">
        <v>0</v>
      </c>
      <c r="AX109" s="100">
        <v>0</v>
      </c>
      <c r="AY109" s="100">
        <v>0.45603690000000002</v>
      </c>
      <c r="AZ109" s="100">
        <v>0.58659459999999997</v>
      </c>
      <c r="BA109" s="100">
        <v>1.1404114999999999</v>
      </c>
      <c r="BB109" s="100">
        <v>1.5687944</v>
      </c>
      <c r="BC109" s="100">
        <v>3.3987197999999998</v>
      </c>
      <c r="BD109" s="100">
        <v>3.9395813999999998</v>
      </c>
      <c r="BE109" s="100">
        <v>5.5111558</v>
      </c>
      <c r="BF109" s="100">
        <v>7.4218111999999996</v>
      </c>
      <c r="BG109" s="100">
        <v>10.365978999999999</v>
      </c>
      <c r="BH109" s="100">
        <v>15.429918000000001</v>
      </c>
      <c r="BI109" s="100">
        <v>22.815604</v>
      </c>
      <c r="BJ109" s="100">
        <v>27.514783999999999</v>
      </c>
      <c r="BK109" s="100">
        <v>39.402358999999997</v>
      </c>
      <c r="BL109" s="100">
        <v>45.862808000000001</v>
      </c>
      <c r="BM109" s="100">
        <v>5.4115856999999998</v>
      </c>
      <c r="BN109" s="100">
        <v>5.3337298999999998</v>
      </c>
      <c r="BO109" s="128"/>
      <c r="BP109" s="125">
        <v>2002</v>
      </c>
    </row>
    <row r="110" spans="1:68">
      <c r="A110" s="128"/>
      <c r="B110" s="124">
        <v>2003</v>
      </c>
      <c r="C110" s="100">
        <v>0</v>
      </c>
      <c r="D110" s="100">
        <v>0</v>
      </c>
      <c r="E110" s="100">
        <v>0</v>
      </c>
      <c r="F110" s="100">
        <v>0.2883307</v>
      </c>
      <c r="G110" s="100">
        <v>0.43684020000000001</v>
      </c>
      <c r="H110" s="100">
        <v>0.73933000000000004</v>
      </c>
      <c r="I110" s="100">
        <v>0.80243509999999996</v>
      </c>
      <c r="J110" s="100">
        <v>2.7743983999999999</v>
      </c>
      <c r="K110" s="100">
        <v>4.2369852000000003</v>
      </c>
      <c r="L110" s="100">
        <v>6.2070648000000004</v>
      </c>
      <c r="M110" s="100">
        <v>7.4159793000000001</v>
      </c>
      <c r="N110" s="100">
        <v>11.589650000000001</v>
      </c>
      <c r="O110" s="100">
        <v>17.747456</v>
      </c>
      <c r="P110" s="100">
        <v>25.093029999999999</v>
      </c>
      <c r="Q110" s="100">
        <v>30.414031999999999</v>
      </c>
      <c r="R110" s="100">
        <v>44.613545999999999</v>
      </c>
      <c r="S110" s="100">
        <v>69.464704999999995</v>
      </c>
      <c r="T110" s="100">
        <v>81.471536999999998</v>
      </c>
      <c r="U110" s="100">
        <v>7.7547123999999998</v>
      </c>
      <c r="V110" s="100">
        <v>8.3547028000000001</v>
      </c>
      <c r="W110" s="128"/>
      <c r="X110" s="124">
        <v>2003</v>
      </c>
      <c r="Y110" s="100">
        <v>0</v>
      </c>
      <c r="Z110" s="100">
        <v>0</v>
      </c>
      <c r="AA110" s="100">
        <v>0</v>
      </c>
      <c r="AB110" s="100">
        <v>0</v>
      </c>
      <c r="AC110" s="100">
        <v>0.15076999999999999</v>
      </c>
      <c r="AD110" s="100">
        <v>0.59433420000000003</v>
      </c>
      <c r="AE110" s="100">
        <v>0.65683519999999995</v>
      </c>
      <c r="AF110" s="100">
        <v>1.2312996</v>
      </c>
      <c r="AG110" s="100">
        <v>1.9589354999999999</v>
      </c>
      <c r="AH110" s="100">
        <v>4.1256649000000003</v>
      </c>
      <c r="AI110" s="100">
        <v>3.5377703</v>
      </c>
      <c r="AJ110" s="100">
        <v>3.1797626000000001</v>
      </c>
      <c r="AK110" s="100">
        <v>8.4267295999999998</v>
      </c>
      <c r="AL110" s="100">
        <v>11.635928</v>
      </c>
      <c r="AM110" s="100">
        <v>11.043792</v>
      </c>
      <c r="AN110" s="100">
        <v>15.605228</v>
      </c>
      <c r="AO110" s="100">
        <v>25.147226</v>
      </c>
      <c r="AP110" s="100">
        <v>28.078786999999998</v>
      </c>
      <c r="AQ110" s="100">
        <v>3.7551066</v>
      </c>
      <c r="AR110" s="100">
        <v>3.3954430000000002</v>
      </c>
      <c r="AS110" s="128"/>
      <c r="AT110" s="124">
        <v>2003</v>
      </c>
      <c r="AU110" s="100">
        <v>0</v>
      </c>
      <c r="AV110" s="100">
        <v>0</v>
      </c>
      <c r="AW110" s="100">
        <v>0</v>
      </c>
      <c r="AX110" s="100">
        <v>0.14701900000000001</v>
      </c>
      <c r="AY110" s="100">
        <v>0.29629369999999999</v>
      </c>
      <c r="AZ110" s="100">
        <v>0.66700760000000003</v>
      </c>
      <c r="BA110" s="100">
        <v>0.72898370000000001</v>
      </c>
      <c r="BB110" s="100">
        <v>1.9975038000000001</v>
      </c>
      <c r="BC110" s="100">
        <v>3.0901211000000002</v>
      </c>
      <c r="BD110" s="100">
        <v>5.1587904</v>
      </c>
      <c r="BE110" s="100">
        <v>5.4725761999999998</v>
      </c>
      <c r="BF110" s="100">
        <v>7.4288881</v>
      </c>
      <c r="BG110" s="100">
        <v>13.123100000000001</v>
      </c>
      <c r="BH110" s="100">
        <v>18.267509</v>
      </c>
      <c r="BI110" s="100">
        <v>20.314181999999999</v>
      </c>
      <c r="BJ110" s="100">
        <v>28.551625000000001</v>
      </c>
      <c r="BK110" s="100">
        <v>42.738577999999997</v>
      </c>
      <c r="BL110" s="100">
        <v>44.728639999999999</v>
      </c>
      <c r="BM110" s="100">
        <v>5.7401505999999998</v>
      </c>
      <c r="BN110" s="100">
        <v>5.6037622999999996</v>
      </c>
      <c r="BO110" s="128"/>
      <c r="BP110" s="124">
        <v>2003</v>
      </c>
    </row>
    <row r="111" spans="1:68">
      <c r="A111" s="128"/>
      <c r="B111" s="125">
        <v>2004</v>
      </c>
      <c r="C111" s="100">
        <v>0</v>
      </c>
      <c r="D111" s="100">
        <v>0</v>
      </c>
      <c r="E111" s="100">
        <v>0</v>
      </c>
      <c r="F111" s="100">
        <v>0</v>
      </c>
      <c r="G111" s="100">
        <v>0.85288940000000002</v>
      </c>
      <c r="H111" s="100">
        <v>0.59251450000000006</v>
      </c>
      <c r="I111" s="100">
        <v>1.6026026</v>
      </c>
      <c r="J111" s="100">
        <v>2.081798</v>
      </c>
      <c r="K111" s="100">
        <v>3.5550967999999998</v>
      </c>
      <c r="L111" s="100">
        <v>6.3650573000000001</v>
      </c>
      <c r="M111" s="100">
        <v>11.958935</v>
      </c>
      <c r="N111" s="100">
        <v>12.545855</v>
      </c>
      <c r="O111" s="100">
        <v>15.094675000000001</v>
      </c>
      <c r="P111" s="100">
        <v>24.922187000000001</v>
      </c>
      <c r="Q111" s="100">
        <v>28.884260999999999</v>
      </c>
      <c r="R111" s="100">
        <v>52.671211999999997</v>
      </c>
      <c r="S111" s="100">
        <v>69.660764999999998</v>
      </c>
      <c r="T111" s="100">
        <v>90.207476999999997</v>
      </c>
      <c r="U111" s="100">
        <v>8.2963223999999993</v>
      </c>
      <c r="V111" s="100">
        <v>8.8418957000000002</v>
      </c>
      <c r="W111" s="128"/>
      <c r="X111" s="125">
        <v>2004</v>
      </c>
      <c r="Y111" s="100">
        <v>0</v>
      </c>
      <c r="Z111" s="100">
        <v>0</v>
      </c>
      <c r="AA111" s="100">
        <v>0.1489984</v>
      </c>
      <c r="AB111" s="100">
        <v>0</v>
      </c>
      <c r="AC111" s="100">
        <v>0.29531849999999998</v>
      </c>
      <c r="AD111" s="100">
        <v>0.4486793</v>
      </c>
      <c r="AE111" s="100">
        <v>1.1837152</v>
      </c>
      <c r="AF111" s="100">
        <v>1.3682548000000001</v>
      </c>
      <c r="AG111" s="100">
        <v>2.0758759000000002</v>
      </c>
      <c r="AH111" s="100">
        <v>3.4851366000000001</v>
      </c>
      <c r="AI111" s="100">
        <v>2.8884862</v>
      </c>
      <c r="AJ111" s="100">
        <v>5.2620233000000001</v>
      </c>
      <c r="AK111" s="100">
        <v>7.8681744</v>
      </c>
      <c r="AL111" s="100">
        <v>8.8817117000000003</v>
      </c>
      <c r="AM111" s="100">
        <v>10.836249</v>
      </c>
      <c r="AN111" s="100">
        <v>17.875150999999999</v>
      </c>
      <c r="AO111" s="100">
        <v>23.297625</v>
      </c>
      <c r="AP111" s="100">
        <v>32.063516</v>
      </c>
      <c r="AQ111" s="100">
        <v>3.8657851000000001</v>
      </c>
      <c r="AR111" s="100">
        <v>3.4405001999999998</v>
      </c>
      <c r="AS111" s="128"/>
      <c r="AT111" s="125">
        <v>2004</v>
      </c>
      <c r="AU111" s="100">
        <v>0</v>
      </c>
      <c r="AV111" s="100">
        <v>0</v>
      </c>
      <c r="AW111" s="100">
        <v>7.2488200000000003E-2</v>
      </c>
      <c r="AX111" s="100">
        <v>0</v>
      </c>
      <c r="AY111" s="100">
        <v>0.57940530000000001</v>
      </c>
      <c r="AZ111" s="100">
        <v>0.52094260000000003</v>
      </c>
      <c r="BA111" s="100">
        <v>1.3915579</v>
      </c>
      <c r="BB111" s="100">
        <v>1.7224879</v>
      </c>
      <c r="BC111" s="100">
        <v>2.8100314000000002</v>
      </c>
      <c r="BD111" s="100">
        <v>4.9146362999999997</v>
      </c>
      <c r="BE111" s="100">
        <v>7.4044897000000001</v>
      </c>
      <c r="BF111" s="100">
        <v>8.9305724000000009</v>
      </c>
      <c r="BG111" s="100">
        <v>11.504267</v>
      </c>
      <c r="BH111" s="100">
        <v>16.787821000000001</v>
      </c>
      <c r="BI111" s="100">
        <v>19.493176999999999</v>
      </c>
      <c r="BJ111" s="100">
        <v>33.548464000000003</v>
      </c>
      <c r="BK111" s="100">
        <v>41.879907000000003</v>
      </c>
      <c r="BL111" s="100">
        <v>50.300756999999997</v>
      </c>
      <c r="BM111" s="100">
        <v>6.0654034000000001</v>
      </c>
      <c r="BN111" s="100">
        <v>5.8525895999999999</v>
      </c>
      <c r="BO111" s="128"/>
      <c r="BP111" s="125">
        <v>2004</v>
      </c>
    </row>
    <row r="112" spans="1:68">
      <c r="A112" s="128"/>
      <c r="B112" s="124">
        <v>2005</v>
      </c>
      <c r="C112" s="100">
        <v>0</v>
      </c>
      <c r="D112" s="100">
        <v>0</v>
      </c>
      <c r="E112" s="100">
        <v>0</v>
      </c>
      <c r="F112" s="100">
        <v>0</v>
      </c>
      <c r="G112" s="100">
        <v>0</v>
      </c>
      <c r="H112" s="100">
        <v>1.6160144000000001</v>
      </c>
      <c r="I112" s="100">
        <v>2.4160004000000002</v>
      </c>
      <c r="J112" s="100">
        <v>1.7810903</v>
      </c>
      <c r="K112" s="100">
        <v>4.2202551000000001</v>
      </c>
      <c r="L112" s="100">
        <v>4.3086314000000003</v>
      </c>
      <c r="M112" s="100">
        <v>8.3468906999999994</v>
      </c>
      <c r="N112" s="100">
        <v>15.107212000000001</v>
      </c>
      <c r="O112" s="100">
        <v>17.039113</v>
      </c>
      <c r="P112" s="100">
        <v>24.936920000000001</v>
      </c>
      <c r="Q112" s="100">
        <v>34.675581000000001</v>
      </c>
      <c r="R112" s="100">
        <v>48.136822000000002</v>
      </c>
      <c r="S112" s="100">
        <v>77.067882999999995</v>
      </c>
      <c r="T112" s="100">
        <v>95.325920999999994</v>
      </c>
      <c r="U112" s="100">
        <v>8.6031095000000004</v>
      </c>
      <c r="V112" s="100">
        <v>9.0428885000000001</v>
      </c>
      <c r="W112" s="128"/>
      <c r="X112" s="124">
        <v>2005</v>
      </c>
      <c r="Y112" s="100">
        <v>0</v>
      </c>
      <c r="Z112" s="100">
        <v>0</v>
      </c>
      <c r="AA112" s="100">
        <v>0</v>
      </c>
      <c r="AB112" s="100">
        <v>0</v>
      </c>
      <c r="AC112" s="100">
        <v>0.28785509999999997</v>
      </c>
      <c r="AD112" s="100">
        <v>0.44651760000000001</v>
      </c>
      <c r="AE112" s="100">
        <v>0.66182649999999998</v>
      </c>
      <c r="AF112" s="100">
        <v>1.2186733000000001</v>
      </c>
      <c r="AG112" s="100">
        <v>2.5994348999999999</v>
      </c>
      <c r="AH112" s="100">
        <v>2.7337118999999999</v>
      </c>
      <c r="AI112" s="100">
        <v>4.9510297999999997</v>
      </c>
      <c r="AJ112" s="100">
        <v>5.8934753999999998</v>
      </c>
      <c r="AK112" s="100">
        <v>5.7967529999999998</v>
      </c>
      <c r="AL112" s="100">
        <v>9.1641268999999994</v>
      </c>
      <c r="AM112" s="100">
        <v>13.351259000000001</v>
      </c>
      <c r="AN112" s="100">
        <v>15.845349000000001</v>
      </c>
      <c r="AO112" s="100">
        <v>25.258362999999999</v>
      </c>
      <c r="AP112" s="100">
        <v>34.519641999999997</v>
      </c>
      <c r="AQ112" s="100">
        <v>4.0463864000000003</v>
      </c>
      <c r="AR112" s="100">
        <v>3.5543629000000001</v>
      </c>
      <c r="AS112" s="128"/>
      <c r="AT112" s="124">
        <v>2005</v>
      </c>
      <c r="AU112" s="100">
        <v>0</v>
      </c>
      <c r="AV112" s="100">
        <v>0</v>
      </c>
      <c r="AW112" s="100">
        <v>0</v>
      </c>
      <c r="AX112" s="100">
        <v>0</v>
      </c>
      <c r="AY112" s="100">
        <v>0.1413779</v>
      </c>
      <c r="AZ112" s="100">
        <v>1.0350796</v>
      </c>
      <c r="BA112" s="100">
        <v>1.5328040000000001</v>
      </c>
      <c r="BB112" s="100">
        <v>1.4982314000000001</v>
      </c>
      <c r="BC112" s="100">
        <v>3.4039299999999999</v>
      </c>
      <c r="BD112" s="100">
        <v>3.5145944999999998</v>
      </c>
      <c r="BE112" s="100">
        <v>6.6392245000000001</v>
      </c>
      <c r="BF112" s="100">
        <v>10.518205</v>
      </c>
      <c r="BG112" s="100">
        <v>11.440351</v>
      </c>
      <c r="BH112" s="100">
        <v>16.956674</v>
      </c>
      <c r="BI112" s="100">
        <v>23.582391000000001</v>
      </c>
      <c r="BJ112" s="100">
        <v>30.524301000000001</v>
      </c>
      <c r="BK112" s="100">
        <v>46.186666000000002</v>
      </c>
      <c r="BL112" s="100">
        <v>53.939396000000002</v>
      </c>
      <c r="BM112" s="100">
        <v>6.3092126999999998</v>
      </c>
      <c r="BN112" s="100">
        <v>6.0070753999999997</v>
      </c>
      <c r="BO112" s="128"/>
      <c r="BP112" s="124">
        <v>2005</v>
      </c>
    </row>
    <row r="113" spans="2:68">
      <c r="B113" s="124">
        <v>2006</v>
      </c>
      <c r="C113" s="100">
        <v>0</v>
      </c>
      <c r="D113" s="100">
        <v>0.14729690000000001</v>
      </c>
      <c r="E113" s="100">
        <v>0</v>
      </c>
      <c r="F113" s="100">
        <v>0.27987060000000002</v>
      </c>
      <c r="G113" s="100">
        <v>0.27158490000000002</v>
      </c>
      <c r="H113" s="100">
        <v>1.0054422999999999</v>
      </c>
      <c r="I113" s="100">
        <v>1.0900399999999999</v>
      </c>
      <c r="J113" s="100">
        <v>2.1334699000000001</v>
      </c>
      <c r="K113" s="100">
        <v>3.7186322999999999</v>
      </c>
      <c r="L113" s="100">
        <v>4.7840873000000004</v>
      </c>
      <c r="M113" s="100">
        <v>5.2226178000000001</v>
      </c>
      <c r="N113" s="100">
        <v>9.0635306</v>
      </c>
      <c r="O113" s="100">
        <v>14.259320000000001</v>
      </c>
      <c r="P113" s="100">
        <v>21.725757999999999</v>
      </c>
      <c r="Q113" s="100">
        <v>35.958886999999997</v>
      </c>
      <c r="R113" s="100">
        <v>52.401048000000003</v>
      </c>
      <c r="S113" s="100">
        <v>68.123205999999996</v>
      </c>
      <c r="T113" s="100">
        <v>88.121938</v>
      </c>
      <c r="U113" s="100">
        <v>7.7366590999999998</v>
      </c>
      <c r="V113" s="100">
        <v>8.1203605000000003</v>
      </c>
      <c r="X113" s="124">
        <v>2006</v>
      </c>
      <c r="Y113" s="100">
        <v>0</v>
      </c>
      <c r="Z113" s="100">
        <v>0</v>
      </c>
      <c r="AA113" s="100">
        <v>0</v>
      </c>
      <c r="AB113" s="100">
        <v>0</v>
      </c>
      <c r="AC113" s="100">
        <v>0.28089219999999998</v>
      </c>
      <c r="AD113" s="100">
        <v>0.72952550000000005</v>
      </c>
      <c r="AE113" s="100">
        <v>1.2158449</v>
      </c>
      <c r="AF113" s="100">
        <v>0.92241680000000004</v>
      </c>
      <c r="AG113" s="100">
        <v>1.1788143</v>
      </c>
      <c r="AH113" s="100">
        <v>3.7526470000000001</v>
      </c>
      <c r="AI113" s="100">
        <v>6.0501155999999998</v>
      </c>
      <c r="AJ113" s="100">
        <v>6.9941408000000003</v>
      </c>
      <c r="AK113" s="100">
        <v>6.5583447000000001</v>
      </c>
      <c r="AL113" s="100">
        <v>10.739326</v>
      </c>
      <c r="AM113" s="100">
        <v>14.206783</v>
      </c>
      <c r="AN113" s="100">
        <v>20.897514999999999</v>
      </c>
      <c r="AO113" s="100">
        <v>21.938151000000001</v>
      </c>
      <c r="AP113" s="100">
        <v>33.886346000000003</v>
      </c>
      <c r="AQ113" s="100">
        <v>4.3919560000000004</v>
      </c>
      <c r="AR113" s="100">
        <v>3.8732087000000002</v>
      </c>
      <c r="AT113" s="124">
        <v>2006</v>
      </c>
      <c r="AU113" s="100">
        <v>0</v>
      </c>
      <c r="AV113" s="100">
        <v>7.5511099999999998E-2</v>
      </c>
      <c r="AW113" s="100">
        <v>0</v>
      </c>
      <c r="AX113" s="100">
        <v>0.14360780000000001</v>
      </c>
      <c r="AY113" s="100">
        <v>0.27616010000000002</v>
      </c>
      <c r="AZ113" s="100">
        <v>0.8685657</v>
      </c>
      <c r="BA113" s="100">
        <v>1.1532115999999999</v>
      </c>
      <c r="BB113" s="100">
        <v>1.524362</v>
      </c>
      <c r="BC113" s="100">
        <v>2.4399187000000002</v>
      </c>
      <c r="BD113" s="100">
        <v>4.2632899999999996</v>
      </c>
      <c r="BE113" s="100">
        <v>5.6386723999999999</v>
      </c>
      <c r="BF113" s="100">
        <v>8.0286679000000003</v>
      </c>
      <c r="BG113" s="100">
        <v>10.420551</v>
      </c>
      <c r="BH113" s="100">
        <v>16.168232</v>
      </c>
      <c r="BI113" s="100">
        <v>24.674268000000001</v>
      </c>
      <c r="BJ113" s="100">
        <v>35.303952000000002</v>
      </c>
      <c r="BK113" s="100">
        <v>40.853133</v>
      </c>
      <c r="BL113" s="100">
        <v>51.460343999999999</v>
      </c>
      <c r="BM113" s="100">
        <v>6.0535037999999997</v>
      </c>
      <c r="BN113" s="100">
        <v>5.7435003</v>
      </c>
      <c r="BP113" s="124">
        <v>2006</v>
      </c>
    </row>
    <row r="114" spans="2:68">
      <c r="B114" s="124">
        <v>2007</v>
      </c>
      <c r="C114" s="100">
        <v>0</v>
      </c>
      <c r="D114" s="100">
        <v>0</v>
      </c>
      <c r="E114" s="100">
        <v>0</v>
      </c>
      <c r="F114" s="100">
        <v>0</v>
      </c>
      <c r="G114" s="100">
        <v>0.39597369999999998</v>
      </c>
      <c r="H114" s="100">
        <v>0.83041989999999999</v>
      </c>
      <c r="I114" s="100">
        <v>0.68845679999999998</v>
      </c>
      <c r="J114" s="100">
        <v>2.4596678999999999</v>
      </c>
      <c r="K114" s="100">
        <v>2.6779712999999998</v>
      </c>
      <c r="L114" s="100">
        <v>6.5534480000000004</v>
      </c>
      <c r="M114" s="100">
        <v>6.5992274999999996</v>
      </c>
      <c r="N114" s="100">
        <v>13.425651</v>
      </c>
      <c r="O114" s="100">
        <v>17.589251000000001</v>
      </c>
      <c r="P114" s="100">
        <v>18.634260000000001</v>
      </c>
      <c r="Q114" s="100">
        <v>32.759129999999999</v>
      </c>
      <c r="R114" s="100">
        <v>55.701661999999999</v>
      </c>
      <c r="S114" s="100">
        <v>68.737404999999995</v>
      </c>
      <c r="T114" s="100">
        <v>98.266364999999993</v>
      </c>
      <c r="U114" s="100">
        <v>8.3545528999999998</v>
      </c>
      <c r="V114" s="100">
        <v>8.6088743000000001</v>
      </c>
      <c r="X114" s="124">
        <v>2007</v>
      </c>
      <c r="Y114" s="100">
        <v>0</v>
      </c>
      <c r="Z114" s="100">
        <v>0</v>
      </c>
      <c r="AA114" s="100">
        <v>0</v>
      </c>
      <c r="AB114" s="100">
        <v>0.1446906</v>
      </c>
      <c r="AC114" s="100">
        <v>0.41349940000000002</v>
      </c>
      <c r="AD114" s="100">
        <v>1.8348831000000001</v>
      </c>
      <c r="AE114" s="100">
        <v>1.0946578</v>
      </c>
      <c r="AF114" s="100">
        <v>1.2767755999999999</v>
      </c>
      <c r="AG114" s="100">
        <v>2.1124957000000002</v>
      </c>
      <c r="AH114" s="100">
        <v>3.1489782000000002</v>
      </c>
      <c r="AI114" s="100">
        <v>3.6171074999999999</v>
      </c>
      <c r="AJ114" s="100">
        <v>3.5002585000000002</v>
      </c>
      <c r="AK114" s="100">
        <v>7.0283813999999998</v>
      </c>
      <c r="AL114" s="100">
        <v>8.4258524999999995</v>
      </c>
      <c r="AM114" s="100">
        <v>12.351779000000001</v>
      </c>
      <c r="AN114" s="100">
        <v>16.870746</v>
      </c>
      <c r="AO114" s="100">
        <v>19.944654</v>
      </c>
      <c r="AP114" s="100">
        <v>36.691082999999999</v>
      </c>
      <c r="AQ114" s="100">
        <v>3.9621974</v>
      </c>
      <c r="AR114" s="100">
        <v>3.4489744</v>
      </c>
      <c r="AT114" s="124">
        <v>2007</v>
      </c>
      <c r="AU114" s="100">
        <v>0</v>
      </c>
      <c r="AV114" s="100">
        <v>0</v>
      </c>
      <c r="AW114" s="100">
        <v>0</v>
      </c>
      <c r="AX114" s="100">
        <v>7.0386799999999999E-2</v>
      </c>
      <c r="AY114" s="100">
        <v>0.40454679999999998</v>
      </c>
      <c r="AZ114" s="100">
        <v>1.3277261</v>
      </c>
      <c r="BA114" s="100">
        <v>0.89219289999999996</v>
      </c>
      <c r="BB114" s="100">
        <v>1.8641306</v>
      </c>
      <c r="BC114" s="100">
        <v>2.3932479</v>
      </c>
      <c r="BD114" s="100">
        <v>4.8349174000000001</v>
      </c>
      <c r="BE114" s="100">
        <v>5.0981094999999996</v>
      </c>
      <c r="BF114" s="100">
        <v>8.4516498000000002</v>
      </c>
      <c r="BG114" s="100">
        <v>12.320301000000001</v>
      </c>
      <c r="BH114" s="100">
        <v>13.489242000000001</v>
      </c>
      <c r="BI114" s="100">
        <v>22.178940000000001</v>
      </c>
      <c r="BJ114" s="100">
        <v>34.689891000000003</v>
      </c>
      <c r="BK114" s="100">
        <v>40.157808000000003</v>
      </c>
      <c r="BL114" s="100">
        <v>56.950310999999999</v>
      </c>
      <c r="BM114" s="100">
        <v>6.1456847999999997</v>
      </c>
      <c r="BN114" s="100">
        <v>5.7545976999999997</v>
      </c>
      <c r="BP114" s="124">
        <v>2007</v>
      </c>
    </row>
    <row r="115" spans="2:68">
      <c r="B115" s="124">
        <v>2008</v>
      </c>
      <c r="C115" s="100">
        <v>0</v>
      </c>
      <c r="D115" s="100">
        <v>0</v>
      </c>
      <c r="E115" s="100">
        <v>0</v>
      </c>
      <c r="F115" s="100">
        <v>0.1344525</v>
      </c>
      <c r="G115" s="100">
        <v>0.51089680000000004</v>
      </c>
      <c r="H115" s="100">
        <v>0.78984049999999995</v>
      </c>
      <c r="I115" s="100">
        <v>1.6483380999999999</v>
      </c>
      <c r="J115" s="100">
        <v>2.5356738000000001</v>
      </c>
      <c r="K115" s="100">
        <v>3.4916295000000002</v>
      </c>
      <c r="L115" s="100">
        <v>4.1994530000000001</v>
      </c>
      <c r="M115" s="100">
        <v>6.7786343000000002</v>
      </c>
      <c r="N115" s="100">
        <v>14.731646</v>
      </c>
      <c r="O115" s="100">
        <v>16.252119</v>
      </c>
      <c r="P115" s="100">
        <v>28.71696</v>
      </c>
      <c r="Q115" s="100">
        <v>35.887087999999999</v>
      </c>
      <c r="R115" s="100">
        <v>58.042689000000003</v>
      </c>
      <c r="S115" s="100">
        <v>80.088609000000005</v>
      </c>
      <c r="T115" s="100">
        <v>96.299705000000003</v>
      </c>
      <c r="U115" s="100">
        <v>9.1183872000000008</v>
      </c>
      <c r="V115" s="100">
        <v>9.3079797000000006</v>
      </c>
      <c r="X115" s="124">
        <v>2008</v>
      </c>
      <c r="Y115" s="100">
        <v>0</v>
      </c>
      <c r="Z115" s="100">
        <v>0</v>
      </c>
      <c r="AA115" s="100">
        <v>0</v>
      </c>
      <c r="AB115" s="100">
        <v>0</v>
      </c>
      <c r="AC115" s="100">
        <v>0.26902510000000002</v>
      </c>
      <c r="AD115" s="100">
        <v>0.81041549999999996</v>
      </c>
      <c r="AE115" s="100">
        <v>0.68461450000000001</v>
      </c>
      <c r="AF115" s="100">
        <v>1.8731081999999999</v>
      </c>
      <c r="AG115" s="100">
        <v>2.7823009000000001</v>
      </c>
      <c r="AH115" s="100">
        <v>3.6090892000000001</v>
      </c>
      <c r="AI115" s="100">
        <v>3.8327228999999998</v>
      </c>
      <c r="AJ115" s="100">
        <v>4.5504401000000003</v>
      </c>
      <c r="AK115" s="100">
        <v>7.5310927000000003</v>
      </c>
      <c r="AL115" s="100">
        <v>11.29121</v>
      </c>
      <c r="AM115" s="100">
        <v>11.463373000000001</v>
      </c>
      <c r="AN115" s="100">
        <v>17.603667000000002</v>
      </c>
      <c r="AO115" s="100">
        <v>23.713443000000002</v>
      </c>
      <c r="AP115" s="100">
        <v>42.939621000000002</v>
      </c>
      <c r="AQ115" s="100">
        <v>4.4206536999999999</v>
      </c>
      <c r="AR115" s="100">
        <v>3.7839255999999999</v>
      </c>
      <c r="AT115" s="124">
        <v>2008</v>
      </c>
      <c r="AU115" s="100">
        <v>0</v>
      </c>
      <c r="AV115" s="100">
        <v>0</v>
      </c>
      <c r="AW115" s="100">
        <v>0</v>
      </c>
      <c r="AX115" s="100">
        <v>6.9079299999999996E-2</v>
      </c>
      <c r="AY115" s="100">
        <v>0.39309149999999998</v>
      </c>
      <c r="AZ115" s="100">
        <v>0.79999569999999998</v>
      </c>
      <c r="BA115" s="100">
        <v>1.1657058</v>
      </c>
      <c r="BB115" s="100">
        <v>2.2018768999999998</v>
      </c>
      <c r="BC115" s="100">
        <v>3.1345684</v>
      </c>
      <c r="BD115" s="100">
        <v>3.9016194</v>
      </c>
      <c r="BE115" s="100">
        <v>5.2939767</v>
      </c>
      <c r="BF115" s="100">
        <v>9.6169384000000004</v>
      </c>
      <c r="BG115" s="100">
        <v>11.900340999999999</v>
      </c>
      <c r="BH115" s="100">
        <v>19.947773000000002</v>
      </c>
      <c r="BI115" s="100">
        <v>23.256627000000002</v>
      </c>
      <c r="BJ115" s="100">
        <v>36.201940999999998</v>
      </c>
      <c r="BK115" s="100">
        <v>47.308638000000002</v>
      </c>
      <c r="BL115" s="100">
        <v>60.699576999999998</v>
      </c>
      <c r="BM115" s="100">
        <v>6.7579018</v>
      </c>
      <c r="BN115" s="100">
        <v>6.2849304000000004</v>
      </c>
      <c r="BP115" s="124">
        <v>2008</v>
      </c>
    </row>
    <row r="116" spans="2:68">
      <c r="B116" s="124">
        <v>2009</v>
      </c>
      <c r="C116" s="100">
        <v>0</v>
      </c>
      <c r="D116" s="100">
        <v>0</v>
      </c>
      <c r="E116" s="100">
        <v>0</v>
      </c>
      <c r="F116" s="100">
        <v>0</v>
      </c>
      <c r="G116" s="100">
        <v>0.12290719999999999</v>
      </c>
      <c r="H116" s="100">
        <v>0.37438510000000003</v>
      </c>
      <c r="I116" s="100">
        <v>2.0316697000000001</v>
      </c>
      <c r="J116" s="100">
        <v>1.7581954</v>
      </c>
      <c r="K116" s="100">
        <v>3.4645879000000002</v>
      </c>
      <c r="L116" s="100">
        <v>4.0237008999999997</v>
      </c>
      <c r="M116" s="100">
        <v>7.7561248999999997</v>
      </c>
      <c r="N116" s="100">
        <v>10.324664</v>
      </c>
      <c r="O116" s="100">
        <v>16.393498999999998</v>
      </c>
      <c r="P116" s="100">
        <v>25.326515000000001</v>
      </c>
      <c r="Q116" s="100">
        <v>40.043441000000001</v>
      </c>
      <c r="R116" s="100">
        <v>49.497304999999997</v>
      </c>
      <c r="S116" s="100">
        <v>84.546267999999998</v>
      </c>
      <c r="T116" s="100">
        <v>87.091858000000002</v>
      </c>
      <c r="U116" s="100">
        <v>8.6382513999999997</v>
      </c>
      <c r="V116" s="100">
        <v>8.7786328000000005</v>
      </c>
      <c r="X116" s="124">
        <v>2009</v>
      </c>
      <c r="Y116" s="100">
        <v>0</v>
      </c>
      <c r="Z116" s="100">
        <v>0</v>
      </c>
      <c r="AA116" s="100">
        <v>0</v>
      </c>
      <c r="AB116" s="100">
        <v>0</v>
      </c>
      <c r="AC116" s="100">
        <v>0.52100020000000002</v>
      </c>
      <c r="AD116" s="100">
        <v>0.90206770000000003</v>
      </c>
      <c r="AE116" s="100">
        <v>0.67744439999999995</v>
      </c>
      <c r="AF116" s="100">
        <v>2.1039370000000002</v>
      </c>
      <c r="AG116" s="100">
        <v>2.4947053000000001</v>
      </c>
      <c r="AH116" s="100">
        <v>2.9336921999999999</v>
      </c>
      <c r="AI116" s="100">
        <v>4.4384956000000004</v>
      </c>
      <c r="AJ116" s="100">
        <v>5.2475128</v>
      </c>
      <c r="AK116" s="100">
        <v>6.4011404000000001</v>
      </c>
      <c r="AL116" s="100">
        <v>11.481477999999999</v>
      </c>
      <c r="AM116" s="100">
        <v>11.692371</v>
      </c>
      <c r="AN116" s="100">
        <v>15.252893</v>
      </c>
      <c r="AO116" s="100">
        <v>19.786387999999999</v>
      </c>
      <c r="AP116" s="100">
        <v>36.442253000000001</v>
      </c>
      <c r="AQ116" s="100">
        <v>4.1502705999999998</v>
      </c>
      <c r="AR116" s="100">
        <v>3.5802546</v>
      </c>
      <c r="AT116" s="124">
        <v>2009</v>
      </c>
      <c r="AU116" s="100">
        <v>0</v>
      </c>
      <c r="AV116" s="100">
        <v>0</v>
      </c>
      <c r="AW116" s="100">
        <v>0</v>
      </c>
      <c r="AX116" s="100">
        <v>0</v>
      </c>
      <c r="AY116" s="100">
        <v>0.31618030000000003</v>
      </c>
      <c r="AZ116" s="100">
        <v>0.63399119999999998</v>
      </c>
      <c r="BA116" s="100">
        <v>1.3546674999999999</v>
      </c>
      <c r="BB116" s="100">
        <v>1.932331</v>
      </c>
      <c r="BC116" s="100">
        <v>2.9760664999999999</v>
      </c>
      <c r="BD116" s="100">
        <v>3.4739422000000002</v>
      </c>
      <c r="BE116" s="100">
        <v>6.0835672000000001</v>
      </c>
      <c r="BF116" s="100">
        <v>7.7689694999999999</v>
      </c>
      <c r="BG116" s="100">
        <v>11.403691</v>
      </c>
      <c r="BH116" s="100">
        <v>18.363181999999998</v>
      </c>
      <c r="BI116" s="100">
        <v>25.430032000000001</v>
      </c>
      <c r="BJ116" s="100">
        <v>31.046541999999999</v>
      </c>
      <c r="BK116" s="100">
        <v>47.128982000000001</v>
      </c>
      <c r="BL116" s="100">
        <v>53.499316999999998</v>
      </c>
      <c r="BM116" s="100">
        <v>6.3849444999999996</v>
      </c>
      <c r="BN116" s="100">
        <v>5.9267325</v>
      </c>
      <c r="BP116" s="124">
        <v>2009</v>
      </c>
    </row>
    <row r="117" spans="2:68">
      <c r="B117" s="124">
        <v>2010</v>
      </c>
      <c r="C117" s="100">
        <v>0.13399040000000001</v>
      </c>
      <c r="D117" s="100">
        <v>0.143285</v>
      </c>
      <c r="E117" s="100">
        <v>0</v>
      </c>
      <c r="F117" s="100">
        <v>0.1334542</v>
      </c>
      <c r="G117" s="100">
        <v>0</v>
      </c>
      <c r="H117" s="100">
        <v>0.72606789999999999</v>
      </c>
      <c r="I117" s="100">
        <v>1.4674963000000001</v>
      </c>
      <c r="J117" s="100">
        <v>2.6438139999999999</v>
      </c>
      <c r="K117" s="100">
        <v>2.2284736000000001</v>
      </c>
      <c r="L117" s="100">
        <v>4.8016589999999999</v>
      </c>
      <c r="M117" s="100">
        <v>6.7702562000000004</v>
      </c>
      <c r="N117" s="100">
        <v>12.176757</v>
      </c>
      <c r="O117" s="100">
        <v>18.256793999999999</v>
      </c>
      <c r="P117" s="100">
        <v>25.928495000000002</v>
      </c>
      <c r="Q117" s="100">
        <v>35.752696</v>
      </c>
      <c r="R117" s="100">
        <v>48.470422999999997</v>
      </c>
      <c r="S117" s="100">
        <v>78.891863999999998</v>
      </c>
      <c r="T117" s="100">
        <v>114.75559</v>
      </c>
      <c r="U117" s="100">
        <v>9.0537500000000009</v>
      </c>
      <c r="V117" s="100">
        <v>9.0532150999999992</v>
      </c>
      <c r="X117" s="124">
        <v>2010</v>
      </c>
      <c r="Y117" s="100">
        <v>0</v>
      </c>
      <c r="Z117" s="100">
        <v>0</v>
      </c>
      <c r="AA117" s="100">
        <v>0</v>
      </c>
      <c r="AB117" s="100">
        <v>0</v>
      </c>
      <c r="AC117" s="100">
        <v>0.25608649999999999</v>
      </c>
      <c r="AD117" s="100">
        <v>0.62430779999999997</v>
      </c>
      <c r="AE117" s="100">
        <v>0.4007368</v>
      </c>
      <c r="AF117" s="100">
        <v>0.99226159999999997</v>
      </c>
      <c r="AG117" s="100">
        <v>2.7123092</v>
      </c>
      <c r="AH117" s="100">
        <v>1.7851745999999999</v>
      </c>
      <c r="AI117" s="100">
        <v>3.9357842999999999</v>
      </c>
      <c r="AJ117" s="100">
        <v>6.5188455000000003</v>
      </c>
      <c r="AK117" s="100">
        <v>8.3703582000000001</v>
      </c>
      <c r="AL117" s="100">
        <v>9.4060206999999991</v>
      </c>
      <c r="AM117" s="100">
        <v>14.409860999999999</v>
      </c>
      <c r="AN117" s="100">
        <v>16.889323999999998</v>
      </c>
      <c r="AO117" s="100">
        <v>23.139558999999998</v>
      </c>
      <c r="AP117" s="100">
        <v>31.763459999999998</v>
      </c>
      <c r="AQ117" s="100">
        <v>4.1486204000000004</v>
      </c>
      <c r="AR117" s="100">
        <v>3.5412211999999998</v>
      </c>
      <c r="AT117" s="124">
        <v>2010</v>
      </c>
      <c r="AU117" s="100">
        <v>6.8775199999999995E-2</v>
      </c>
      <c r="AV117" s="100">
        <v>7.3519600000000004E-2</v>
      </c>
      <c r="AW117" s="100">
        <v>0</v>
      </c>
      <c r="AX117" s="100">
        <v>6.8490899999999993E-2</v>
      </c>
      <c r="AY117" s="100">
        <v>0.12460640000000001</v>
      </c>
      <c r="AZ117" s="100">
        <v>0.67598460000000005</v>
      </c>
      <c r="BA117" s="100">
        <v>0.93445659999999997</v>
      </c>
      <c r="BB117" s="100">
        <v>1.8118817</v>
      </c>
      <c r="BC117" s="100">
        <v>2.4721847000000001</v>
      </c>
      <c r="BD117" s="100">
        <v>3.2801562</v>
      </c>
      <c r="BE117" s="100">
        <v>5.3403333000000002</v>
      </c>
      <c r="BF117" s="100">
        <v>9.3243442999999999</v>
      </c>
      <c r="BG117" s="100">
        <v>13.312302000000001</v>
      </c>
      <c r="BH117" s="100">
        <v>17.613482999999999</v>
      </c>
      <c r="BI117" s="100">
        <v>24.826428</v>
      </c>
      <c r="BJ117" s="100">
        <v>31.465530000000001</v>
      </c>
      <c r="BK117" s="100">
        <v>46.912472999999999</v>
      </c>
      <c r="BL117" s="100">
        <v>60.011277999999997</v>
      </c>
      <c r="BM117" s="100">
        <v>6.5904886999999999</v>
      </c>
      <c r="BN117" s="100">
        <v>6.0005309999999996</v>
      </c>
      <c r="BP117" s="124">
        <v>2010</v>
      </c>
    </row>
    <row r="118" spans="2:68">
      <c r="B118" s="124">
        <v>2011</v>
      </c>
      <c r="C118" s="100">
        <v>0</v>
      </c>
      <c r="D118" s="100">
        <v>0</v>
      </c>
      <c r="E118" s="100">
        <v>0</v>
      </c>
      <c r="F118" s="100">
        <v>0</v>
      </c>
      <c r="G118" s="100">
        <v>0.1214373</v>
      </c>
      <c r="H118" s="100">
        <v>1.0700476999999999</v>
      </c>
      <c r="I118" s="100">
        <v>1.3000334</v>
      </c>
      <c r="J118" s="100">
        <v>1.6619705</v>
      </c>
      <c r="K118" s="100">
        <v>4.0673760999999997</v>
      </c>
      <c r="L118" s="100">
        <v>4.1876759000000003</v>
      </c>
      <c r="M118" s="100">
        <v>7.1657741000000001</v>
      </c>
      <c r="N118" s="100">
        <v>12.083333</v>
      </c>
      <c r="O118" s="100">
        <v>19.469958999999999</v>
      </c>
      <c r="P118" s="100">
        <v>23.826944999999998</v>
      </c>
      <c r="Q118" s="100">
        <v>38.623438</v>
      </c>
      <c r="R118" s="100">
        <v>59.208005999999997</v>
      </c>
      <c r="S118" s="100">
        <v>79.235145000000003</v>
      </c>
      <c r="T118" s="100">
        <v>120.08341</v>
      </c>
      <c r="U118" s="100">
        <v>9.6328247999999999</v>
      </c>
      <c r="V118" s="100">
        <v>9.5266193000000001</v>
      </c>
      <c r="X118" s="124">
        <v>2011</v>
      </c>
      <c r="Y118" s="100">
        <v>0</v>
      </c>
      <c r="Z118" s="100">
        <v>0</v>
      </c>
      <c r="AA118" s="100">
        <v>0</v>
      </c>
      <c r="AB118" s="100">
        <v>0</v>
      </c>
      <c r="AC118" s="100">
        <v>0.253745</v>
      </c>
      <c r="AD118" s="100">
        <v>0.4895446</v>
      </c>
      <c r="AE118" s="100">
        <v>1.0430927999999999</v>
      </c>
      <c r="AF118" s="100">
        <v>2.3998808</v>
      </c>
      <c r="AG118" s="100">
        <v>2.2486058999999998</v>
      </c>
      <c r="AH118" s="100">
        <v>2.4431329000000002</v>
      </c>
      <c r="AI118" s="100">
        <v>3.8439310999999998</v>
      </c>
      <c r="AJ118" s="100">
        <v>5.3418485999999996</v>
      </c>
      <c r="AK118" s="100">
        <v>7.4820836999999996</v>
      </c>
      <c r="AL118" s="100">
        <v>6.4582392000000004</v>
      </c>
      <c r="AM118" s="100">
        <v>11.339858</v>
      </c>
      <c r="AN118" s="100">
        <v>16.670556000000001</v>
      </c>
      <c r="AO118" s="100">
        <v>26.039612000000002</v>
      </c>
      <c r="AP118" s="100">
        <v>38.935952</v>
      </c>
      <c r="AQ118" s="100">
        <v>4.2150138000000004</v>
      </c>
      <c r="AR118" s="100">
        <v>3.5306628</v>
      </c>
      <c r="AT118" s="124">
        <v>2011</v>
      </c>
      <c r="AU118" s="100">
        <v>0</v>
      </c>
      <c r="AV118" s="100">
        <v>0</v>
      </c>
      <c r="AW118" s="100">
        <v>0</v>
      </c>
      <c r="AX118" s="100">
        <v>0</v>
      </c>
      <c r="AY118" s="100">
        <v>0.18614310000000001</v>
      </c>
      <c r="AZ118" s="100">
        <v>0.78399680000000005</v>
      </c>
      <c r="BA118" s="100">
        <v>1.1717522</v>
      </c>
      <c r="BB118" s="100">
        <v>2.0331530999999998</v>
      </c>
      <c r="BC118" s="100">
        <v>3.1501142999999998</v>
      </c>
      <c r="BD118" s="100">
        <v>3.3077426000000001</v>
      </c>
      <c r="BE118" s="100">
        <v>5.4883896999999999</v>
      </c>
      <c r="BF118" s="100">
        <v>8.6826802000000001</v>
      </c>
      <c r="BG118" s="100">
        <v>13.458401</v>
      </c>
      <c r="BH118" s="100">
        <v>15.090227000000001</v>
      </c>
      <c r="BI118" s="100">
        <v>24.736453999999998</v>
      </c>
      <c r="BJ118" s="100">
        <v>36.357709999999997</v>
      </c>
      <c r="BK118" s="100">
        <v>48.870351999999997</v>
      </c>
      <c r="BL118" s="100">
        <v>66.896758000000005</v>
      </c>
      <c r="BM118" s="100">
        <v>6.9113623000000004</v>
      </c>
      <c r="BN118" s="100">
        <v>6.2359095</v>
      </c>
      <c r="BP118" s="124">
        <v>2011</v>
      </c>
    </row>
    <row r="119" spans="2:68">
      <c r="B119" s="124">
        <v>2012</v>
      </c>
      <c r="C119" s="100">
        <v>0</v>
      </c>
      <c r="D119" s="100">
        <v>0</v>
      </c>
      <c r="E119" s="100">
        <v>0</v>
      </c>
      <c r="F119" s="100">
        <v>0.13322039999999999</v>
      </c>
      <c r="G119" s="100">
        <v>0.12062199999999999</v>
      </c>
      <c r="H119" s="100">
        <v>1.2803471</v>
      </c>
      <c r="I119" s="100">
        <v>0.87664810000000004</v>
      </c>
      <c r="J119" s="100">
        <v>2.0648998000000001</v>
      </c>
      <c r="K119" s="100">
        <v>1.8512234000000001</v>
      </c>
      <c r="L119" s="100">
        <v>4.8723317000000002</v>
      </c>
      <c r="M119" s="100">
        <v>6.4985616999999998</v>
      </c>
      <c r="N119" s="100">
        <v>8.8795751999999997</v>
      </c>
      <c r="O119" s="100">
        <v>16.93572</v>
      </c>
      <c r="P119" s="100">
        <v>23.030045000000001</v>
      </c>
      <c r="Q119" s="100">
        <v>40.963946</v>
      </c>
      <c r="R119" s="100">
        <v>55.381552999999997</v>
      </c>
      <c r="S119" s="100">
        <v>75.240250000000003</v>
      </c>
      <c r="T119" s="100">
        <v>120.49915</v>
      </c>
      <c r="U119" s="100">
        <v>9.1842682</v>
      </c>
      <c r="V119" s="100">
        <v>8.9949683999999994</v>
      </c>
      <c r="X119" s="124">
        <v>2012</v>
      </c>
      <c r="Y119" s="100">
        <v>0</v>
      </c>
      <c r="Z119" s="100">
        <v>0</v>
      </c>
      <c r="AA119" s="100">
        <v>0</v>
      </c>
      <c r="AB119" s="100">
        <v>0</v>
      </c>
      <c r="AC119" s="100">
        <v>0.37740829999999997</v>
      </c>
      <c r="AD119" s="100">
        <v>0.83590169999999997</v>
      </c>
      <c r="AE119" s="100">
        <v>0.75694689999999998</v>
      </c>
      <c r="AF119" s="100">
        <v>0.89572019999999997</v>
      </c>
      <c r="AG119" s="100">
        <v>2.3023243</v>
      </c>
      <c r="AH119" s="100">
        <v>2.3276715000000001</v>
      </c>
      <c r="AI119" s="100">
        <v>2.5984251</v>
      </c>
      <c r="AJ119" s="100">
        <v>5.5041035000000003</v>
      </c>
      <c r="AK119" s="100">
        <v>6.3329370999999997</v>
      </c>
      <c r="AL119" s="100">
        <v>8.1460074999999996</v>
      </c>
      <c r="AM119" s="100">
        <v>13.788905</v>
      </c>
      <c r="AN119" s="100">
        <v>17.993320000000001</v>
      </c>
      <c r="AO119" s="100">
        <v>21.732688</v>
      </c>
      <c r="AP119" s="100">
        <v>41.700502999999998</v>
      </c>
      <c r="AQ119" s="100">
        <v>4.1697943999999998</v>
      </c>
      <c r="AR119" s="100">
        <v>3.438965</v>
      </c>
      <c r="AT119" s="124">
        <v>2012</v>
      </c>
      <c r="AU119" s="100">
        <v>0</v>
      </c>
      <c r="AV119" s="100">
        <v>0</v>
      </c>
      <c r="AW119" s="100">
        <v>0</v>
      </c>
      <c r="AX119" s="100">
        <v>6.8508399999999997E-2</v>
      </c>
      <c r="AY119" s="100">
        <v>0.2463159</v>
      </c>
      <c r="AZ119" s="100">
        <v>1.0609698000000001</v>
      </c>
      <c r="BA119" s="100">
        <v>0.81701710000000005</v>
      </c>
      <c r="BB119" s="100">
        <v>1.4778167</v>
      </c>
      <c r="BC119" s="100">
        <v>2.0788394000000001</v>
      </c>
      <c r="BD119" s="100">
        <v>3.5884504000000002</v>
      </c>
      <c r="BE119" s="100">
        <v>4.5284208000000001</v>
      </c>
      <c r="BF119" s="100">
        <v>7.1736956999999997</v>
      </c>
      <c r="BG119" s="100">
        <v>11.601212</v>
      </c>
      <c r="BH119" s="100">
        <v>15.533078</v>
      </c>
      <c r="BI119" s="100">
        <v>27.137042000000001</v>
      </c>
      <c r="BJ119" s="100">
        <v>35.433387000000003</v>
      </c>
      <c r="BK119" s="100">
        <v>44.864072999999998</v>
      </c>
      <c r="BL119" s="100">
        <v>69.241696000000005</v>
      </c>
      <c r="BM119" s="100">
        <v>6.6657121999999998</v>
      </c>
      <c r="BN119" s="100">
        <v>5.9456571</v>
      </c>
      <c r="BP119" s="124">
        <v>2012</v>
      </c>
    </row>
    <row r="120" spans="2:68">
      <c r="B120" s="124">
        <v>2013</v>
      </c>
      <c r="C120" s="100">
        <v>0</v>
      </c>
      <c r="D120" s="100">
        <v>0</v>
      </c>
      <c r="E120" s="100">
        <v>0</v>
      </c>
      <c r="F120" s="100">
        <v>0</v>
      </c>
      <c r="G120" s="100">
        <v>0</v>
      </c>
      <c r="H120" s="100">
        <v>0.57398229999999995</v>
      </c>
      <c r="I120" s="100">
        <v>0.8420607</v>
      </c>
      <c r="J120" s="100">
        <v>1.2930455000000001</v>
      </c>
      <c r="K120" s="100">
        <v>3.4038993999999998</v>
      </c>
      <c r="L120" s="100">
        <v>4.4840625000000003</v>
      </c>
      <c r="M120" s="100">
        <v>8.239236</v>
      </c>
      <c r="N120" s="100">
        <v>10.612038</v>
      </c>
      <c r="O120" s="100">
        <v>18.722536999999999</v>
      </c>
      <c r="P120" s="100">
        <v>27.407323000000002</v>
      </c>
      <c r="Q120" s="100">
        <v>35.212921000000001</v>
      </c>
      <c r="R120" s="100">
        <v>51.883665000000001</v>
      </c>
      <c r="S120" s="100">
        <v>91.519062000000005</v>
      </c>
      <c r="T120" s="100">
        <v>108.22232</v>
      </c>
      <c r="U120" s="100">
        <v>9.6214125999999993</v>
      </c>
      <c r="V120" s="100">
        <v>9.2181393000000007</v>
      </c>
      <c r="X120" s="124">
        <v>2013</v>
      </c>
      <c r="Y120" s="100">
        <v>0</v>
      </c>
      <c r="Z120" s="100">
        <v>0</v>
      </c>
      <c r="AA120" s="100">
        <v>0</v>
      </c>
      <c r="AB120" s="100">
        <v>0</v>
      </c>
      <c r="AC120" s="100">
        <v>0</v>
      </c>
      <c r="AD120" s="100">
        <v>0.35148679999999999</v>
      </c>
      <c r="AE120" s="100">
        <v>1.0933861</v>
      </c>
      <c r="AF120" s="100">
        <v>1.4125019000000001</v>
      </c>
      <c r="AG120" s="100">
        <v>2.5031289000000001</v>
      </c>
      <c r="AH120" s="100">
        <v>3.6279675</v>
      </c>
      <c r="AI120" s="100">
        <v>4.9873079000000002</v>
      </c>
      <c r="AJ120" s="100">
        <v>5.6667177000000004</v>
      </c>
      <c r="AK120" s="100">
        <v>6.3817737000000001</v>
      </c>
      <c r="AL120" s="100">
        <v>7.8923845999999998</v>
      </c>
      <c r="AM120" s="100">
        <v>11.790855000000001</v>
      </c>
      <c r="AN120" s="100">
        <v>16.312118000000002</v>
      </c>
      <c r="AO120" s="100">
        <v>27.68845</v>
      </c>
      <c r="AP120" s="100">
        <v>37.928063999999999</v>
      </c>
      <c r="AQ120" s="100">
        <v>4.3834847999999997</v>
      </c>
      <c r="AR120" s="100">
        <v>3.6506755000000002</v>
      </c>
      <c r="AT120" s="124">
        <v>2013</v>
      </c>
      <c r="AU120" s="100">
        <v>0</v>
      </c>
      <c r="AV120" s="100">
        <v>0</v>
      </c>
      <c r="AW120" s="100">
        <v>0</v>
      </c>
      <c r="AX120" s="100">
        <v>0</v>
      </c>
      <c r="AY120" s="100">
        <v>0</v>
      </c>
      <c r="AZ120" s="100">
        <v>0.46386919999999998</v>
      </c>
      <c r="BA120" s="100">
        <v>0.96710339999999995</v>
      </c>
      <c r="BB120" s="100">
        <v>1.3529812000000001</v>
      </c>
      <c r="BC120" s="100">
        <v>2.9490783999999999</v>
      </c>
      <c r="BD120" s="100">
        <v>4.0522267000000003</v>
      </c>
      <c r="BE120" s="100">
        <v>6.5950308</v>
      </c>
      <c r="BF120" s="100">
        <v>8.1074836999999995</v>
      </c>
      <c r="BG120" s="100">
        <v>12.489746</v>
      </c>
      <c r="BH120" s="100">
        <v>17.573360000000001</v>
      </c>
      <c r="BI120" s="100">
        <v>23.273776000000002</v>
      </c>
      <c r="BJ120" s="100">
        <v>33.039926999999999</v>
      </c>
      <c r="BK120" s="100">
        <v>55.442782000000001</v>
      </c>
      <c r="BL120" s="100">
        <v>62.878844999999998</v>
      </c>
      <c r="BM120" s="100">
        <v>6.9904197000000003</v>
      </c>
      <c r="BN120" s="100">
        <v>6.1797892000000001</v>
      </c>
      <c r="BP120" s="124">
        <v>2013</v>
      </c>
    </row>
    <row r="121" spans="2:68">
      <c r="B121" s="124">
        <v>2014</v>
      </c>
      <c r="C121" s="100">
        <v>0</v>
      </c>
      <c r="D121" s="100">
        <v>0</v>
      </c>
      <c r="E121" s="100">
        <v>0</v>
      </c>
      <c r="F121" s="100">
        <v>0</v>
      </c>
      <c r="G121" s="100">
        <v>0.2364019</v>
      </c>
      <c r="H121" s="100">
        <v>0.79891440000000002</v>
      </c>
      <c r="I121" s="100">
        <v>0.7019358</v>
      </c>
      <c r="J121" s="100">
        <v>1.8053568</v>
      </c>
      <c r="K121" s="100">
        <v>2.4301986000000002</v>
      </c>
      <c r="L121" s="100">
        <v>2.8843078000000002</v>
      </c>
      <c r="M121" s="100">
        <v>7.0207828000000001</v>
      </c>
      <c r="N121" s="100">
        <v>9.5439556000000003</v>
      </c>
      <c r="O121" s="100">
        <v>17.190162999999998</v>
      </c>
      <c r="P121" s="100">
        <v>18.600922000000001</v>
      </c>
      <c r="Q121" s="100">
        <v>29.432746000000002</v>
      </c>
      <c r="R121" s="100">
        <v>52.499783999999998</v>
      </c>
      <c r="S121" s="100">
        <v>80.781599999999997</v>
      </c>
      <c r="T121" s="100">
        <v>95.981611000000001</v>
      </c>
      <c r="U121" s="100">
        <v>8.4672713000000002</v>
      </c>
      <c r="V121" s="100">
        <v>8.0579263999999995</v>
      </c>
      <c r="X121" s="124">
        <v>2014</v>
      </c>
      <c r="Y121" s="100">
        <v>0</v>
      </c>
      <c r="Z121" s="100">
        <v>0</v>
      </c>
      <c r="AA121" s="100">
        <v>0</v>
      </c>
      <c r="AB121" s="100">
        <v>0</v>
      </c>
      <c r="AC121" s="100">
        <v>0.1242029</v>
      </c>
      <c r="AD121" s="100">
        <v>0.57665739999999999</v>
      </c>
      <c r="AE121" s="100">
        <v>0.70610079999999997</v>
      </c>
      <c r="AF121" s="100">
        <v>0.89518759999999997</v>
      </c>
      <c r="AG121" s="100">
        <v>1.5467058</v>
      </c>
      <c r="AH121" s="100">
        <v>3.3392583999999998</v>
      </c>
      <c r="AI121" s="100">
        <v>3.1709630999999998</v>
      </c>
      <c r="AJ121" s="100">
        <v>5.1228018999999998</v>
      </c>
      <c r="AK121" s="100">
        <v>6.8722295999999998</v>
      </c>
      <c r="AL121" s="100">
        <v>8.3284602999999997</v>
      </c>
      <c r="AM121" s="100">
        <v>13.882406</v>
      </c>
      <c r="AN121" s="100">
        <v>14.269007999999999</v>
      </c>
      <c r="AO121" s="100">
        <v>25.299443</v>
      </c>
      <c r="AP121" s="100">
        <v>34.415351999999999</v>
      </c>
      <c r="AQ121" s="100">
        <v>4.0619946999999996</v>
      </c>
      <c r="AR121" s="100">
        <v>3.3248657000000001</v>
      </c>
      <c r="AT121" s="124">
        <v>2014</v>
      </c>
      <c r="AU121" s="100">
        <v>0</v>
      </c>
      <c r="AV121" s="100">
        <v>0</v>
      </c>
      <c r="AW121" s="100">
        <v>0</v>
      </c>
      <c r="AX121" s="100">
        <v>0</v>
      </c>
      <c r="AY121" s="100">
        <v>0.1816914</v>
      </c>
      <c r="AZ121" s="100">
        <v>0.68836750000000002</v>
      </c>
      <c r="BA121" s="100">
        <v>0.70401219999999998</v>
      </c>
      <c r="BB121" s="100">
        <v>1.3483761000000001</v>
      </c>
      <c r="BC121" s="100">
        <v>1.9838001999999999</v>
      </c>
      <c r="BD121" s="100">
        <v>3.1141249000000002</v>
      </c>
      <c r="BE121" s="100">
        <v>5.0720716000000001</v>
      </c>
      <c r="BF121" s="100">
        <v>7.3019555</v>
      </c>
      <c r="BG121" s="100">
        <v>11.958435</v>
      </c>
      <c r="BH121" s="100">
        <v>13.416024</v>
      </c>
      <c r="BI121" s="100">
        <v>21.497260000000001</v>
      </c>
      <c r="BJ121" s="100">
        <v>32.358122999999999</v>
      </c>
      <c r="BK121" s="100">
        <v>49.577921000000003</v>
      </c>
      <c r="BL121" s="100">
        <v>56.590353999999998</v>
      </c>
      <c r="BM121" s="100">
        <v>6.253012</v>
      </c>
      <c r="BN121" s="100">
        <v>5.4739696999999996</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Melanoma (ICD-10 C43), 1950–2014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[GRIM_output_2.xls]GRIM0227</v>
      </c>
      <c r="F5" s="139" t="s">
        <v>162</v>
      </c>
      <c r="G5" s="204">
        <f>$D$8</f>
        <v>2014</v>
      </c>
      <c r="J5" s="136"/>
    </row>
    <row r="6" spans="1:11" ht="28.9" customHeight="1">
      <c r="B6" s="278" t="s">
        <v>210</v>
      </c>
      <c r="C6" s="278" t="s">
        <v>211</v>
      </c>
      <c r="D6" s="278">
        <v>1950</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Melanoma. Canberra: AIHW.</v>
      </c>
      <c r="H7" s="141"/>
      <c r="I7" s="141"/>
      <c r="J7" s="141"/>
      <c r="K7" s="141"/>
    </row>
    <row r="8" spans="1:11" ht="28.9" customHeight="1">
      <c r="B8" s="278" t="s">
        <v>212</v>
      </c>
      <c r="C8" s="278" t="s">
        <v>213</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214</v>
      </c>
      <c r="D11" s="150"/>
      <c r="F11" s="152" t="s">
        <v>6</v>
      </c>
      <c r="G11" s="151">
        <v>1</v>
      </c>
    </row>
    <row r="12" spans="1:11">
      <c r="B12" s="144" t="s">
        <v>105</v>
      </c>
      <c r="C12" s="279" t="s">
        <v>214</v>
      </c>
      <c r="D12" s="113"/>
      <c r="F12" s="152" t="s">
        <v>7</v>
      </c>
      <c r="G12" s="151">
        <v>2</v>
      </c>
      <c r="I12" s="143"/>
    </row>
    <row r="13" spans="1:11">
      <c r="B13" s="144" t="s">
        <v>106</v>
      </c>
      <c r="C13" s="279" t="s">
        <v>215</v>
      </c>
      <c r="D13" s="113"/>
      <c r="F13" s="152" t="s">
        <v>8</v>
      </c>
      <c r="G13" s="151">
        <v>3</v>
      </c>
      <c r="I13" s="143"/>
    </row>
    <row r="14" spans="1:11">
      <c r="B14" s="144" t="s">
        <v>107</v>
      </c>
      <c r="C14" s="279" t="s">
        <v>216</v>
      </c>
      <c r="F14" s="152" t="s">
        <v>9</v>
      </c>
      <c r="G14" s="151">
        <v>4</v>
      </c>
    </row>
    <row r="15" spans="1:11">
      <c r="B15" s="144" t="s">
        <v>108</v>
      </c>
      <c r="C15" s="279" t="s">
        <v>216</v>
      </c>
      <c r="F15" s="152" t="s">
        <v>10</v>
      </c>
      <c r="G15" s="151">
        <v>5</v>
      </c>
    </row>
    <row r="16" spans="1:11">
      <c r="B16" s="144" t="s">
        <v>109</v>
      </c>
      <c r="C16" s="279">
        <v>190</v>
      </c>
      <c r="F16" s="152" t="s">
        <v>11</v>
      </c>
      <c r="G16" s="151">
        <v>6</v>
      </c>
    </row>
    <row r="17" spans="1:20">
      <c r="B17" s="144" t="s">
        <v>110</v>
      </c>
      <c r="C17" s="279">
        <v>190</v>
      </c>
      <c r="F17" s="152" t="s">
        <v>12</v>
      </c>
      <c r="G17" s="151">
        <v>7</v>
      </c>
    </row>
    <row r="18" spans="1:20">
      <c r="B18" s="144" t="s">
        <v>111</v>
      </c>
      <c r="C18" s="279">
        <v>172</v>
      </c>
      <c r="F18" s="152" t="s">
        <v>13</v>
      </c>
      <c r="G18" s="151">
        <v>8</v>
      </c>
    </row>
    <row r="19" spans="1:20">
      <c r="B19" s="144" t="s">
        <v>112</v>
      </c>
      <c r="C19" s="279">
        <v>172</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Admin!$B$100</v>
      </c>
      <c r="F22" s="152" t="s">
        <v>17</v>
      </c>
      <c r="G22" s="151">
        <v>12</v>
      </c>
    </row>
    <row r="23" spans="1:20">
      <c r="B23" s="278" t="s">
        <v>217</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Admin!$B$100:$B$164</v>
      </c>
      <c r="F24" s="152" t="s">
        <v>19</v>
      </c>
      <c r="G24" s="151">
        <v>14</v>
      </c>
    </row>
    <row r="25" spans="1:20">
      <c r="B25" s="279" t="s">
        <v>217</v>
      </c>
      <c r="C25" s="279">
        <v>0.98</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Melanoma (ICD-10 C43),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v>
      </c>
      <c r="F32" s="157">
        <f ca="1">INDIRECT("Rates!F"&amp;$E$8)</f>
        <v>0</v>
      </c>
      <c r="G32" s="157">
        <f ca="1">INDIRECT("Rates!G"&amp;$E$8)</f>
        <v>0.2364019</v>
      </c>
      <c r="H32" s="157">
        <f ca="1">INDIRECT("Rates!H"&amp;$E$8)</f>
        <v>0.79891440000000002</v>
      </c>
      <c r="I32" s="157">
        <f ca="1">INDIRECT("Rates!I"&amp;$E$8)</f>
        <v>0.7019358</v>
      </c>
      <c r="J32" s="157">
        <f ca="1">INDIRECT("Rates!J"&amp;$E$8)</f>
        <v>1.8053568</v>
      </c>
      <c r="K32" s="157">
        <f ca="1">INDIRECT("Rates!K"&amp;$E$8)</f>
        <v>2.4301986000000002</v>
      </c>
      <c r="L32" s="157">
        <f ca="1">INDIRECT("Rates!L"&amp;$E$8)</f>
        <v>2.8843078000000002</v>
      </c>
      <c r="M32" s="157">
        <f ca="1">INDIRECT("Rates!M"&amp;$E$8)</f>
        <v>7.0207828000000001</v>
      </c>
      <c r="N32" s="157">
        <f ca="1">INDIRECT("Rates!N"&amp;$E$8)</f>
        <v>9.5439556000000003</v>
      </c>
      <c r="O32" s="157">
        <f ca="1">INDIRECT("Rates!O"&amp;$E$8)</f>
        <v>17.190162999999998</v>
      </c>
      <c r="P32" s="157">
        <f ca="1">INDIRECT("Rates!P"&amp;$E$8)</f>
        <v>18.600922000000001</v>
      </c>
      <c r="Q32" s="157">
        <f ca="1">INDIRECT("Rates!Q"&amp;$E$8)</f>
        <v>29.432746000000002</v>
      </c>
      <c r="R32" s="157">
        <f ca="1">INDIRECT("Rates!R"&amp;$E$8)</f>
        <v>52.499783999999998</v>
      </c>
      <c r="S32" s="157">
        <f ca="1">INDIRECT("Rates!S"&amp;$E$8)</f>
        <v>80.781599999999997</v>
      </c>
      <c r="T32" s="157">
        <f ca="1">INDIRECT("Rates!T"&amp;$E$8)</f>
        <v>95.981611000000001</v>
      </c>
    </row>
    <row r="33" spans="1:21">
      <c r="B33" s="145" t="s">
        <v>198</v>
      </c>
      <c r="C33" s="157">
        <f ca="1">INDIRECT("Rates!Y"&amp;$E$8)</f>
        <v>0</v>
      </c>
      <c r="D33" s="157">
        <f ca="1">INDIRECT("Rates!Z"&amp;$E$8)</f>
        <v>0</v>
      </c>
      <c r="E33" s="157">
        <f ca="1">INDIRECT("Rates!AA"&amp;$E$8)</f>
        <v>0</v>
      </c>
      <c r="F33" s="157">
        <f ca="1">INDIRECT("Rates!AB"&amp;$E$8)</f>
        <v>0</v>
      </c>
      <c r="G33" s="157">
        <f ca="1">INDIRECT("Rates!AC"&amp;$E$8)</f>
        <v>0.1242029</v>
      </c>
      <c r="H33" s="157">
        <f ca="1">INDIRECT("Rates!AD"&amp;$E$8)</f>
        <v>0.57665739999999999</v>
      </c>
      <c r="I33" s="157">
        <f ca="1">INDIRECT("Rates!AE"&amp;$E$8)</f>
        <v>0.70610079999999997</v>
      </c>
      <c r="J33" s="157">
        <f ca="1">INDIRECT("Rates!AF"&amp;$E$8)</f>
        <v>0.89518759999999997</v>
      </c>
      <c r="K33" s="157">
        <f ca="1">INDIRECT("Rates!AG"&amp;$E$8)</f>
        <v>1.5467058</v>
      </c>
      <c r="L33" s="157">
        <f ca="1">INDIRECT("Rates!AH"&amp;$E$8)</f>
        <v>3.3392583999999998</v>
      </c>
      <c r="M33" s="157">
        <f ca="1">INDIRECT("Rates!AI"&amp;$E$8)</f>
        <v>3.1709630999999998</v>
      </c>
      <c r="N33" s="157">
        <f ca="1">INDIRECT("Rates!AJ"&amp;$E$8)</f>
        <v>5.1228018999999998</v>
      </c>
      <c r="O33" s="157">
        <f ca="1">INDIRECT("Rates!AK"&amp;$E$8)</f>
        <v>6.8722295999999998</v>
      </c>
      <c r="P33" s="157">
        <f ca="1">INDIRECT("Rates!AL"&amp;$E$8)</f>
        <v>8.3284602999999997</v>
      </c>
      <c r="Q33" s="157">
        <f ca="1">INDIRECT("Rates!AM"&amp;$E$8)</f>
        <v>13.882406</v>
      </c>
      <c r="R33" s="157">
        <f ca="1">INDIRECT("Rates!AN"&amp;$E$8)</f>
        <v>14.269007999999999</v>
      </c>
      <c r="S33" s="157">
        <f ca="1">INDIRECT("Rates!AO"&amp;$E$8)</f>
        <v>25.299443</v>
      </c>
      <c r="T33" s="157">
        <f ca="1">INDIRECT("Rates!AP"&amp;$E$8)</f>
        <v>34.415351999999999</v>
      </c>
    </row>
    <row r="35" spans="1:21">
      <c r="A35" s="87">
        <v>2</v>
      </c>
      <c r="B35" s="137" t="str">
        <f>"Number of deaths due to " &amp;Admin!B6&amp;" (ICD-10 "&amp;UPPER(Admin!C6)&amp;"), by sex and age group, " &amp;Admin!D8</f>
        <v>Number of deaths due to Melanoma (ICD-10 C43),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0</v>
      </c>
      <c r="F38" s="157">
        <f ca="1">INDIRECT("Deaths!F"&amp;$E$8)</f>
        <v>0</v>
      </c>
      <c r="G38" s="157">
        <f ca="1">INDIRECT("Deaths!G"&amp;$E$8)</f>
        <v>2</v>
      </c>
      <c r="H38" s="157">
        <f ca="1">INDIRECT("Deaths!H"&amp;$E$8)</f>
        <v>7</v>
      </c>
      <c r="I38" s="157">
        <f ca="1">INDIRECT("Deaths!I"&amp;$E$8)</f>
        <v>6</v>
      </c>
      <c r="J38" s="157">
        <f ca="1">INDIRECT("Deaths!J"&amp;$E$8)</f>
        <v>14</v>
      </c>
      <c r="K38" s="157">
        <f ca="1">INDIRECT("Deaths!K"&amp;$E$8)</f>
        <v>20</v>
      </c>
      <c r="L38" s="157">
        <f ca="1">INDIRECT("Deaths!L"&amp;$E$8)</f>
        <v>22</v>
      </c>
      <c r="M38" s="157">
        <f ca="1">INDIRECT("Deaths!M"&amp;$E$8)</f>
        <v>54</v>
      </c>
      <c r="N38" s="157">
        <f ca="1">INDIRECT("Deaths!N"&amp;$E$8)</f>
        <v>67</v>
      </c>
      <c r="O38" s="157">
        <f ca="1">INDIRECT("Deaths!O"&amp;$E$8)</f>
        <v>107</v>
      </c>
      <c r="P38" s="157">
        <f ca="1">INDIRECT("Deaths!P"&amp;$E$8)</f>
        <v>103</v>
      </c>
      <c r="Q38" s="157">
        <f ca="1">INDIRECT("Deaths!Q"&amp;$E$8)</f>
        <v>118</v>
      </c>
      <c r="R38" s="157">
        <f ca="1">INDIRECT("Deaths!R"&amp;$E$8)</f>
        <v>152</v>
      </c>
      <c r="S38" s="157">
        <f ca="1">INDIRECT("Deaths!S"&amp;$E$8)</f>
        <v>159</v>
      </c>
      <c r="T38" s="157">
        <f ca="1">INDIRECT("Deaths!T"&amp;$E$8)</f>
        <v>157</v>
      </c>
      <c r="U38" s="159">
        <f ca="1">SUM(C38:T38)</f>
        <v>988</v>
      </c>
    </row>
    <row r="39" spans="1:21">
      <c r="B39" s="87" t="s">
        <v>63</v>
      </c>
      <c r="C39" s="157">
        <f ca="1">INDIRECT("Deaths!Y"&amp;$E$8)</f>
        <v>0</v>
      </c>
      <c r="D39" s="157">
        <f ca="1">INDIRECT("Deaths!Z"&amp;$E$8)</f>
        <v>0</v>
      </c>
      <c r="E39" s="157">
        <f ca="1">INDIRECT("Deaths!AA"&amp;$E$8)</f>
        <v>0</v>
      </c>
      <c r="F39" s="157">
        <f ca="1">INDIRECT("Deaths!AB"&amp;$E$8)</f>
        <v>0</v>
      </c>
      <c r="G39" s="157">
        <f ca="1">INDIRECT("Deaths!AC"&amp;$E$8)</f>
        <v>1</v>
      </c>
      <c r="H39" s="157">
        <f ca="1">INDIRECT("Deaths!AD"&amp;$E$8)</f>
        <v>5</v>
      </c>
      <c r="I39" s="157">
        <f ca="1">INDIRECT("Deaths!AE"&amp;$E$8)</f>
        <v>6</v>
      </c>
      <c r="J39" s="157">
        <f ca="1">INDIRECT("Deaths!AF"&amp;$E$8)</f>
        <v>7</v>
      </c>
      <c r="K39" s="157">
        <f ca="1">INDIRECT("Deaths!AG"&amp;$E$8)</f>
        <v>13</v>
      </c>
      <c r="L39" s="157">
        <f ca="1">INDIRECT("Deaths!AH"&amp;$E$8)</f>
        <v>26</v>
      </c>
      <c r="M39" s="157">
        <f ca="1">INDIRECT("Deaths!AI"&amp;$E$8)</f>
        <v>25</v>
      </c>
      <c r="N39" s="157">
        <f ca="1">INDIRECT("Deaths!AJ"&amp;$E$8)</f>
        <v>37</v>
      </c>
      <c r="O39" s="157">
        <f ca="1">INDIRECT("Deaths!AK"&amp;$E$8)</f>
        <v>44</v>
      </c>
      <c r="P39" s="157">
        <f ca="1">INDIRECT("Deaths!AL"&amp;$E$8)</f>
        <v>47</v>
      </c>
      <c r="Q39" s="157">
        <f ca="1">INDIRECT("Deaths!AM"&amp;$E$8)</f>
        <v>58</v>
      </c>
      <c r="R39" s="157">
        <f ca="1">INDIRECT("Deaths!AN"&amp;$E$8)</f>
        <v>46</v>
      </c>
      <c r="S39" s="157">
        <f ca="1">INDIRECT("Deaths!AO"&amp;$E$8)</f>
        <v>64</v>
      </c>
      <c r="T39" s="157">
        <f ca="1">INDIRECT("Deaths!AP"&amp;$E$8)</f>
        <v>100</v>
      </c>
      <c r="U39" s="159">
        <f ca="1">SUM(C39:T39)</f>
        <v>479</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0</v>
      </c>
      <c r="F42" s="162">
        <f t="shared" ca="1" si="0"/>
        <v>0</v>
      </c>
      <c r="G42" s="162">
        <f t="shared" ca="1" si="0"/>
        <v>-2</v>
      </c>
      <c r="H42" s="162">
        <f t="shared" ca="1" si="0"/>
        <v>-7</v>
      </c>
      <c r="I42" s="162">
        <f t="shared" ca="1" si="0"/>
        <v>-6</v>
      </c>
      <c r="J42" s="162">
        <f t="shared" ca="1" si="0"/>
        <v>-14</v>
      </c>
      <c r="K42" s="162">
        <f t="shared" ca="1" si="0"/>
        <v>-20</v>
      </c>
      <c r="L42" s="162">
        <f t="shared" ca="1" si="0"/>
        <v>-22</v>
      </c>
      <c r="M42" s="162">
        <f t="shared" ca="1" si="0"/>
        <v>-54</v>
      </c>
      <c r="N42" s="162">
        <f t="shared" ca="1" si="0"/>
        <v>-67</v>
      </c>
      <c r="O42" s="162">
        <f t="shared" ca="1" si="0"/>
        <v>-107</v>
      </c>
      <c r="P42" s="162">
        <f t="shared" ca="1" si="0"/>
        <v>-103</v>
      </c>
      <c r="Q42" s="162">
        <f t="shared" ca="1" si="0"/>
        <v>-118</v>
      </c>
      <c r="R42" s="162">
        <f t="shared" ca="1" si="0"/>
        <v>-152</v>
      </c>
      <c r="S42" s="162">
        <f t="shared" ca="1" si="0"/>
        <v>-159</v>
      </c>
      <c r="T42" s="162">
        <f t="shared" ca="1" si="0"/>
        <v>-157</v>
      </c>
      <c r="U42" s="161"/>
    </row>
    <row r="43" spans="1:21">
      <c r="B43" s="87" t="s">
        <v>63</v>
      </c>
      <c r="C43" s="162">
        <f ca="1">C39</f>
        <v>0</v>
      </c>
      <c r="D43" s="162">
        <f t="shared" ref="D43:T43" ca="1" si="1">D39</f>
        <v>0</v>
      </c>
      <c r="E43" s="162">
        <f t="shared" ca="1" si="1"/>
        <v>0</v>
      </c>
      <c r="F43" s="162">
        <f t="shared" ca="1" si="1"/>
        <v>0</v>
      </c>
      <c r="G43" s="162">
        <f t="shared" ca="1" si="1"/>
        <v>1</v>
      </c>
      <c r="H43" s="162">
        <f t="shared" ca="1" si="1"/>
        <v>5</v>
      </c>
      <c r="I43" s="162">
        <f t="shared" ca="1" si="1"/>
        <v>6</v>
      </c>
      <c r="J43" s="162">
        <f t="shared" ca="1" si="1"/>
        <v>7</v>
      </c>
      <c r="K43" s="162">
        <f t="shared" ca="1" si="1"/>
        <v>13</v>
      </c>
      <c r="L43" s="162">
        <f t="shared" ca="1" si="1"/>
        <v>26</v>
      </c>
      <c r="M43" s="162">
        <f t="shared" ca="1" si="1"/>
        <v>25</v>
      </c>
      <c r="N43" s="162">
        <f t="shared" ca="1" si="1"/>
        <v>37</v>
      </c>
      <c r="O43" s="162">
        <f t="shared" ca="1" si="1"/>
        <v>44</v>
      </c>
      <c r="P43" s="162">
        <f t="shared" ca="1" si="1"/>
        <v>47</v>
      </c>
      <c r="Q43" s="162">
        <f t="shared" ca="1" si="1"/>
        <v>58</v>
      </c>
      <c r="R43" s="162">
        <f t="shared" ca="1" si="1"/>
        <v>46</v>
      </c>
      <c r="S43" s="162">
        <f t="shared" ca="1" si="1"/>
        <v>64</v>
      </c>
      <c r="T43" s="162">
        <f t="shared" ca="1" si="1"/>
        <v>100</v>
      </c>
      <c r="U43" s="161"/>
    </row>
    <row r="45" spans="1:21">
      <c r="A45" s="87">
        <v>3</v>
      </c>
      <c r="B45" s="137" t="str">
        <f>"Number of deaths due to " &amp;Admin!B6&amp;" (ICD-10 "&amp;UPPER(Admin!C6)&amp;"), by sex and year, " &amp;Admin!D6&amp;"–" &amp;Admin!D8</f>
        <v>Number of deaths due to Melanoma (ICD-10 C43), by sex and year, 1950–2014</v>
      </c>
      <c r="C45" s="141"/>
      <c r="D45" s="141"/>
      <c r="E45" s="141"/>
    </row>
    <row r="46" spans="1:21">
      <c r="A46" s="87">
        <v>4</v>
      </c>
      <c r="B46" s="137" t="str">
        <f>"Age-standardised death rates for " &amp;Admin!B6&amp;" (ICD-10 "&amp;UPPER(Admin!C6)&amp;"), by sex and year, " &amp;Admin!D6&amp;"–" &amp;Admin!D8</f>
        <v>Age-standardised death rates for Melanoma (ICD-10 C43), by sex and year, 1950–2014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f>Deaths!V57</f>
        <v>64</v>
      </c>
      <c r="D100" s="165">
        <f>Deaths!AR57</f>
        <v>38</v>
      </c>
      <c r="E100" s="165">
        <f>Deaths!BN57</f>
        <v>102</v>
      </c>
      <c r="F100" s="166">
        <f>Rates!V57</f>
        <v>1.9462666</v>
      </c>
      <c r="G100" s="166">
        <f>Rates!AR57</f>
        <v>1.1946018</v>
      </c>
      <c r="H100" s="166">
        <f>Rates!BN57</f>
        <v>1.5637316999999999</v>
      </c>
    </row>
    <row r="101" spans="2:8">
      <c r="B101" s="145">
        <v>1951</v>
      </c>
      <c r="C101" s="165">
        <f>Deaths!V58</f>
        <v>61</v>
      </c>
      <c r="D101" s="165">
        <f>Deaths!AR58</f>
        <v>49</v>
      </c>
      <c r="E101" s="165">
        <f>Deaths!BN58</f>
        <v>110</v>
      </c>
      <c r="F101" s="166">
        <f>Rates!V58</f>
        <v>1.8550838000000001</v>
      </c>
      <c r="G101" s="166">
        <f>Rates!AR58</f>
        <v>1.3538654000000001</v>
      </c>
      <c r="H101" s="166">
        <f>Rates!BN58</f>
        <v>1.5889936</v>
      </c>
    </row>
    <row r="102" spans="2:8">
      <c r="B102" s="145">
        <v>1952</v>
      </c>
      <c r="C102" s="165">
        <f>Deaths!V59</f>
        <v>69</v>
      </c>
      <c r="D102" s="165">
        <f>Deaths!AR59</f>
        <v>60</v>
      </c>
      <c r="E102" s="165">
        <f>Deaths!BN59</f>
        <v>129</v>
      </c>
      <c r="F102" s="166">
        <f>Rates!V59</f>
        <v>1.9658887</v>
      </c>
      <c r="G102" s="166">
        <f>Rates!AR59</f>
        <v>1.6192651</v>
      </c>
      <c r="H102" s="166">
        <f>Rates!BN59</f>
        <v>1.7724902</v>
      </c>
    </row>
    <row r="103" spans="2:8">
      <c r="B103" s="145">
        <v>1953</v>
      </c>
      <c r="C103" s="165">
        <f>Deaths!V60</f>
        <v>74</v>
      </c>
      <c r="D103" s="165">
        <f>Deaths!AR60</f>
        <v>56</v>
      </c>
      <c r="E103" s="165">
        <f>Deaths!BN60</f>
        <v>130</v>
      </c>
      <c r="F103" s="166">
        <f>Rates!V60</f>
        <v>2.1757355</v>
      </c>
      <c r="G103" s="166">
        <f>Rates!AR60</f>
        <v>1.4949669000000001</v>
      </c>
      <c r="H103" s="166">
        <f>Rates!BN60</f>
        <v>1.8065876999999999</v>
      </c>
    </row>
    <row r="104" spans="2:8">
      <c r="B104" s="145">
        <v>1954</v>
      </c>
      <c r="C104" s="165">
        <f>Deaths!V61</f>
        <v>59</v>
      </c>
      <c r="D104" s="165">
        <f>Deaths!AR61</f>
        <v>63</v>
      </c>
      <c r="E104" s="165">
        <f>Deaths!BN61</f>
        <v>122</v>
      </c>
      <c r="F104" s="166">
        <f>Rates!V61</f>
        <v>1.6801048000000001</v>
      </c>
      <c r="G104" s="166">
        <f>Rates!AR61</f>
        <v>1.6937047999999999</v>
      </c>
      <c r="H104" s="166">
        <f>Rates!BN61</f>
        <v>1.6750537000000001</v>
      </c>
    </row>
    <row r="105" spans="2:8">
      <c r="B105" s="145">
        <v>1955</v>
      </c>
      <c r="C105" s="165">
        <f>Deaths!V62</f>
        <v>86</v>
      </c>
      <c r="D105" s="165">
        <f>Deaths!AR62</f>
        <v>78</v>
      </c>
      <c r="E105" s="165">
        <f>Deaths!BN62</f>
        <v>164</v>
      </c>
      <c r="F105" s="166">
        <f>Rates!V62</f>
        <v>2.4554494</v>
      </c>
      <c r="G105" s="166">
        <f>Rates!AR62</f>
        <v>2.1097689000000002</v>
      </c>
      <c r="H105" s="166">
        <f>Rates!BN62</f>
        <v>2.2682136000000002</v>
      </c>
    </row>
    <row r="106" spans="2:8">
      <c r="B106" s="145">
        <v>1956</v>
      </c>
      <c r="C106" s="165">
        <f>Deaths!V63</f>
        <v>99</v>
      </c>
      <c r="D106" s="165">
        <f>Deaths!AR63</f>
        <v>67</v>
      </c>
      <c r="E106" s="165">
        <f>Deaths!BN63</f>
        <v>166</v>
      </c>
      <c r="F106" s="166">
        <f>Rates!V63</f>
        <v>2.6609199000000001</v>
      </c>
      <c r="G106" s="166">
        <f>Rates!AR63</f>
        <v>1.7400111</v>
      </c>
      <c r="H106" s="166">
        <f>Rates!BN63</f>
        <v>2.1941310000000001</v>
      </c>
    </row>
    <row r="107" spans="2:8">
      <c r="B107" s="145">
        <v>1957</v>
      </c>
      <c r="C107" s="165">
        <f>Deaths!V64</f>
        <v>121</v>
      </c>
      <c r="D107" s="165">
        <f>Deaths!AR64</f>
        <v>91</v>
      </c>
      <c r="E107" s="165">
        <f>Deaths!BN64</f>
        <v>212</v>
      </c>
      <c r="F107" s="166">
        <f>Rates!V64</f>
        <v>2.9074420000000001</v>
      </c>
      <c r="G107" s="166">
        <f>Rates!AR64</f>
        <v>2.3036979</v>
      </c>
      <c r="H107" s="166">
        <f>Rates!BN64</f>
        <v>2.6387871000000001</v>
      </c>
    </row>
    <row r="108" spans="2:8">
      <c r="B108" s="145">
        <v>1958</v>
      </c>
      <c r="C108" s="165">
        <f>Deaths!V65</f>
        <v>115</v>
      </c>
      <c r="D108" s="165">
        <f>Deaths!AR65</f>
        <v>83</v>
      </c>
      <c r="E108" s="165">
        <f>Deaths!BN65</f>
        <v>198</v>
      </c>
      <c r="F108" s="166">
        <f>Rates!V65</f>
        <v>3.1542842000000002</v>
      </c>
      <c r="G108" s="166">
        <f>Rates!AR65</f>
        <v>2.0463349000000002</v>
      </c>
      <c r="H108" s="166">
        <f>Rates!BN65</f>
        <v>2.5364775000000002</v>
      </c>
    </row>
    <row r="109" spans="2:8">
      <c r="B109" s="145">
        <v>1959</v>
      </c>
      <c r="C109" s="165">
        <f>Deaths!V66</f>
        <v>138</v>
      </c>
      <c r="D109" s="165">
        <f>Deaths!AR66</f>
        <v>102</v>
      </c>
      <c r="E109" s="165">
        <f>Deaths!BN66</f>
        <v>240</v>
      </c>
      <c r="F109" s="166">
        <f>Rates!V66</f>
        <v>3.4755438000000001</v>
      </c>
      <c r="G109" s="166">
        <f>Rates!AR66</f>
        <v>2.4254129999999998</v>
      </c>
      <c r="H109" s="166">
        <f>Rates!BN66</f>
        <v>2.9201176000000002</v>
      </c>
    </row>
    <row r="110" spans="2:8">
      <c r="B110" s="145">
        <v>1960</v>
      </c>
      <c r="C110" s="165">
        <f>Deaths!V67</f>
        <v>119</v>
      </c>
      <c r="D110" s="165">
        <f>Deaths!AR67</f>
        <v>97</v>
      </c>
      <c r="E110" s="165">
        <f>Deaths!BN67</f>
        <v>216</v>
      </c>
      <c r="F110" s="166">
        <f>Rates!V67</f>
        <v>2.973052</v>
      </c>
      <c r="G110" s="166">
        <f>Rates!AR67</f>
        <v>2.2428837000000001</v>
      </c>
      <c r="H110" s="166">
        <f>Rates!BN67</f>
        <v>2.5837075999999999</v>
      </c>
    </row>
    <row r="111" spans="2:8">
      <c r="B111" s="145">
        <v>1961</v>
      </c>
      <c r="C111" s="165">
        <f>Deaths!V68</f>
        <v>124</v>
      </c>
      <c r="D111" s="165">
        <f>Deaths!AR68</f>
        <v>100</v>
      </c>
      <c r="E111" s="165">
        <f>Deaths!BN68</f>
        <v>224</v>
      </c>
      <c r="F111" s="166">
        <f>Rates!V68</f>
        <v>2.9651635999999999</v>
      </c>
      <c r="G111" s="166">
        <f>Rates!AR68</f>
        <v>2.3925051000000002</v>
      </c>
      <c r="H111" s="166">
        <f>Rates!BN68</f>
        <v>2.6850214999999999</v>
      </c>
    </row>
    <row r="112" spans="2:8">
      <c r="B112" s="145">
        <v>1962</v>
      </c>
      <c r="C112" s="165">
        <f>Deaths!V69</f>
        <v>137</v>
      </c>
      <c r="D112" s="165">
        <f>Deaths!AR69</f>
        <v>104</v>
      </c>
      <c r="E112" s="165">
        <f>Deaths!BN69</f>
        <v>241</v>
      </c>
      <c r="F112" s="166">
        <f>Rates!V69</f>
        <v>3.3408538999999999</v>
      </c>
      <c r="G112" s="166">
        <f>Rates!AR69</f>
        <v>2.4440827999999999</v>
      </c>
      <c r="H112" s="166">
        <f>Rates!BN69</f>
        <v>2.8772120000000001</v>
      </c>
    </row>
    <row r="113" spans="2:8">
      <c r="B113" s="145">
        <v>1963</v>
      </c>
      <c r="C113" s="165">
        <f>Deaths!V70</f>
        <v>160</v>
      </c>
      <c r="D113" s="165">
        <f>Deaths!AR70</f>
        <v>133</v>
      </c>
      <c r="E113" s="165">
        <f>Deaths!BN70</f>
        <v>293</v>
      </c>
      <c r="F113" s="166">
        <f>Rates!V70</f>
        <v>3.7288070000000002</v>
      </c>
      <c r="G113" s="166">
        <f>Rates!AR70</f>
        <v>2.9609770000000002</v>
      </c>
      <c r="H113" s="166">
        <f>Rates!BN70</f>
        <v>3.3290353000000001</v>
      </c>
    </row>
    <row r="114" spans="2:8">
      <c r="B114" s="145">
        <v>1964</v>
      </c>
      <c r="C114" s="165">
        <f>Deaths!V71</f>
        <v>154</v>
      </c>
      <c r="D114" s="165">
        <f>Deaths!AR71</f>
        <v>108</v>
      </c>
      <c r="E114" s="165">
        <f>Deaths!BN71</f>
        <v>262</v>
      </c>
      <c r="F114" s="166">
        <f>Rates!V71</f>
        <v>3.5384012999999999</v>
      </c>
      <c r="G114" s="166">
        <f>Rates!AR71</f>
        <v>2.3626594999999999</v>
      </c>
      <c r="H114" s="166">
        <f>Rates!BN71</f>
        <v>2.9382796999999998</v>
      </c>
    </row>
    <row r="115" spans="2:8">
      <c r="B115" s="145">
        <v>1965</v>
      </c>
      <c r="C115" s="165">
        <f>Deaths!V72</f>
        <v>163</v>
      </c>
      <c r="D115" s="165">
        <f>Deaths!AR72</f>
        <v>125</v>
      </c>
      <c r="E115" s="165">
        <f>Deaths!BN72</f>
        <v>288</v>
      </c>
      <c r="F115" s="166">
        <f>Rates!V72</f>
        <v>3.5783529000000001</v>
      </c>
      <c r="G115" s="166">
        <f>Rates!AR72</f>
        <v>2.7747028999999999</v>
      </c>
      <c r="H115" s="166">
        <f>Rates!BN72</f>
        <v>3.2143894999999998</v>
      </c>
    </row>
    <row r="116" spans="2:8">
      <c r="B116" s="145">
        <v>1966</v>
      </c>
      <c r="C116" s="165">
        <f>Deaths!V73</f>
        <v>180</v>
      </c>
      <c r="D116" s="165">
        <f>Deaths!AR73</f>
        <v>144</v>
      </c>
      <c r="E116" s="165">
        <f>Deaths!BN73</f>
        <v>324</v>
      </c>
      <c r="F116" s="166">
        <f>Rates!V73</f>
        <v>4.1892022999999998</v>
      </c>
      <c r="G116" s="166">
        <f>Rates!AR73</f>
        <v>3.0628882000000002</v>
      </c>
      <c r="H116" s="166">
        <f>Rates!BN73</f>
        <v>3.5855725000000001</v>
      </c>
    </row>
    <row r="117" spans="2:8">
      <c r="B117" s="145">
        <v>1967</v>
      </c>
      <c r="C117" s="165">
        <f>Deaths!V74</f>
        <v>166</v>
      </c>
      <c r="D117" s="165">
        <f>Deaths!AR74</f>
        <v>122</v>
      </c>
      <c r="E117" s="165">
        <f>Deaths!BN74</f>
        <v>288</v>
      </c>
      <c r="F117" s="166">
        <f>Rates!V74</f>
        <v>3.6422108999999998</v>
      </c>
      <c r="G117" s="166">
        <f>Rates!AR74</f>
        <v>2.5682189000000002</v>
      </c>
      <c r="H117" s="166">
        <f>Rates!BN74</f>
        <v>3.0885068000000002</v>
      </c>
    </row>
    <row r="118" spans="2:8">
      <c r="B118" s="145">
        <v>1968</v>
      </c>
      <c r="C118" s="165">
        <f>Deaths!V75</f>
        <v>172</v>
      </c>
      <c r="D118" s="165">
        <f>Deaths!AR75</f>
        <v>136</v>
      </c>
      <c r="E118" s="165">
        <f>Deaths!BN75</f>
        <v>308</v>
      </c>
      <c r="F118" s="166">
        <f>Rates!V75</f>
        <v>3.8097289999999999</v>
      </c>
      <c r="G118" s="166">
        <f>Rates!AR75</f>
        <v>2.7844894999999998</v>
      </c>
      <c r="H118" s="166">
        <f>Rates!BN75</f>
        <v>3.2585456000000002</v>
      </c>
    </row>
    <row r="119" spans="2:8">
      <c r="B119" s="145">
        <v>1969</v>
      </c>
      <c r="C119" s="165">
        <f>Deaths!V76</f>
        <v>215</v>
      </c>
      <c r="D119" s="165">
        <f>Deaths!AR76</f>
        <v>127</v>
      </c>
      <c r="E119" s="165">
        <f>Deaths!BN76</f>
        <v>342</v>
      </c>
      <c r="F119" s="166">
        <f>Rates!V76</f>
        <v>4.6208565999999998</v>
      </c>
      <c r="G119" s="166">
        <f>Rates!AR76</f>
        <v>2.5103483</v>
      </c>
      <c r="H119" s="166">
        <f>Rates!BN76</f>
        <v>3.4833208</v>
      </c>
    </row>
    <row r="120" spans="2:8">
      <c r="B120" s="145">
        <v>1970</v>
      </c>
      <c r="C120" s="165">
        <f>Deaths!V77</f>
        <v>220</v>
      </c>
      <c r="D120" s="165">
        <f>Deaths!AR77</f>
        <v>159</v>
      </c>
      <c r="E120" s="165">
        <f>Deaths!BN77</f>
        <v>379</v>
      </c>
      <c r="F120" s="166">
        <f>Rates!V77</f>
        <v>4.7106401</v>
      </c>
      <c r="G120" s="166">
        <f>Rates!AR77</f>
        <v>3.1429898000000001</v>
      </c>
      <c r="H120" s="166">
        <f>Rates!BN77</f>
        <v>3.8786873000000002</v>
      </c>
    </row>
    <row r="121" spans="2:8">
      <c r="B121" s="145">
        <v>1971</v>
      </c>
      <c r="C121" s="165">
        <f>Deaths!V78</f>
        <v>194</v>
      </c>
      <c r="D121" s="165">
        <f>Deaths!AR78</f>
        <v>154</v>
      </c>
      <c r="E121" s="165">
        <f>Deaths!BN78</f>
        <v>348</v>
      </c>
      <c r="F121" s="166">
        <f>Rates!V78</f>
        <v>3.7554596999999998</v>
      </c>
      <c r="G121" s="166">
        <f>Rates!AR78</f>
        <v>2.9537543999999998</v>
      </c>
      <c r="H121" s="166">
        <f>Rates!BN78</f>
        <v>3.4124232999999999</v>
      </c>
    </row>
    <row r="122" spans="2:8">
      <c r="B122" s="145">
        <v>1972</v>
      </c>
      <c r="C122" s="165">
        <f>Deaths!V79</f>
        <v>209</v>
      </c>
      <c r="D122" s="165">
        <f>Deaths!AR79</f>
        <v>156</v>
      </c>
      <c r="E122" s="165">
        <f>Deaths!BN79</f>
        <v>365</v>
      </c>
      <c r="F122" s="166">
        <f>Rates!V79</f>
        <v>4.1624023000000001</v>
      </c>
      <c r="G122" s="166">
        <f>Rates!AR79</f>
        <v>2.8409577000000001</v>
      </c>
      <c r="H122" s="166">
        <f>Rates!BN79</f>
        <v>3.4405597999999999</v>
      </c>
    </row>
    <row r="123" spans="2:8">
      <c r="B123" s="145">
        <v>1973</v>
      </c>
      <c r="C123" s="165">
        <f>Deaths!V80</f>
        <v>222</v>
      </c>
      <c r="D123" s="165">
        <f>Deaths!AR80</f>
        <v>161</v>
      </c>
      <c r="E123" s="165">
        <f>Deaths!BN80</f>
        <v>383</v>
      </c>
      <c r="F123" s="166">
        <f>Rates!V80</f>
        <v>4.5254650999999999</v>
      </c>
      <c r="G123" s="166">
        <f>Rates!AR80</f>
        <v>2.8167246000000001</v>
      </c>
      <c r="H123" s="166">
        <f>Rates!BN80</f>
        <v>3.5352600000000001</v>
      </c>
    </row>
    <row r="124" spans="2:8">
      <c r="B124" s="145">
        <v>1974</v>
      </c>
      <c r="C124" s="165">
        <f>Deaths!V81</f>
        <v>238</v>
      </c>
      <c r="D124" s="165">
        <f>Deaths!AR81</f>
        <v>156</v>
      </c>
      <c r="E124" s="165">
        <f>Deaths!BN81</f>
        <v>394</v>
      </c>
      <c r="F124" s="166">
        <f>Rates!V81</f>
        <v>4.6826115000000001</v>
      </c>
      <c r="G124" s="166">
        <f>Rates!AR81</f>
        <v>2.7197350999999998</v>
      </c>
      <c r="H124" s="166">
        <f>Rates!BN81</f>
        <v>3.5902090000000002</v>
      </c>
    </row>
    <row r="125" spans="2:8">
      <c r="B125" s="145">
        <v>1975</v>
      </c>
      <c r="C125" s="165">
        <f>Deaths!V82</f>
        <v>252</v>
      </c>
      <c r="D125" s="165">
        <f>Deaths!AR82</f>
        <v>170</v>
      </c>
      <c r="E125" s="165">
        <f>Deaths!BN82</f>
        <v>422</v>
      </c>
      <c r="F125" s="166">
        <f>Rates!V82</f>
        <v>5.0657394</v>
      </c>
      <c r="G125" s="166">
        <f>Rates!AR82</f>
        <v>2.9175474000000001</v>
      </c>
      <c r="H125" s="166">
        <f>Rates!BN82</f>
        <v>3.8857368999999999</v>
      </c>
    </row>
    <row r="126" spans="2:8">
      <c r="B126" s="145">
        <v>1976</v>
      </c>
      <c r="C126" s="165">
        <f>Deaths!V83</f>
        <v>261</v>
      </c>
      <c r="D126" s="165">
        <f>Deaths!AR83</f>
        <v>182</v>
      </c>
      <c r="E126" s="165">
        <f>Deaths!BN83</f>
        <v>443</v>
      </c>
      <c r="F126" s="166">
        <f>Rates!V83</f>
        <v>4.7621992999999998</v>
      </c>
      <c r="G126" s="166">
        <f>Rates!AR83</f>
        <v>3.0592275999999998</v>
      </c>
      <c r="H126" s="166">
        <f>Rates!BN83</f>
        <v>3.8860168000000002</v>
      </c>
    </row>
    <row r="127" spans="2:8">
      <c r="B127" s="145">
        <v>1977</v>
      </c>
      <c r="C127" s="165">
        <f>Deaths!V84</f>
        <v>307</v>
      </c>
      <c r="D127" s="165">
        <f>Deaths!AR84</f>
        <v>197</v>
      </c>
      <c r="E127" s="165">
        <f>Deaths!BN84</f>
        <v>504</v>
      </c>
      <c r="F127" s="166">
        <f>Rates!V84</f>
        <v>5.8877344000000003</v>
      </c>
      <c r="G127" s="166">
        <f>Rates!AR84</f>
        <v>3.2529549000000002</v>
      </c>
      <c r="H127" s="166">
        <f>Rates!BN84</f>
        <v>4.4065789000000004</v>
      </c>
    </row>
    <row r="128" spans="2:8">
      <c r="B128" s="145">
        <v>1978</v>
      </c>
      <c r="C128" s="165">
        <f>Deaths!V85</f>
        <v>310</v>
      </c>
      <c r="D128" s="165">
        <f>Deaths!AR85</f>
        <v>196</v>
      </c>
      <c r="E128" s="165">
        <f>Deaths!BN85</f>
        <v>506</v>
      </c>
      <c r="F128" s="166">
        <f>Rates!V85</f>
        <v>5.7164771999999999</v>
      </c>
      <c r="G128" s="166">
        <f>Rates!AR85</f>
        <v>3.1596546999999999</v>
      </c>
      <c r="H128" s="166">
        <f>Rates!BN85</f>
        <v>4.3124146000000003</v>
      </c>
    </row>
    <row r="129" spans="2:8">
      <c r="B129" s="145">
        <v>1979</v>
      </c>
      <c r="C129" s="165">
        <f>Deaths!V86</f>
        <v>325</v>
      </c>
      <c r="D129" s="165">
        <f>Deaths!AR86</f>
        <v>195</v>
      </c>
      <c r="E129" s="165">
        <f>Deaths!BN86</f>
        <v>520</v>
      </c>
      <c r="F129" s="166">
        <f>Rates!V86</f>
        <v>5.6496195</v>
      </c>
      <c r="G129" s="166">
        <f>Rates!AR86</f>
        <v>3.1578032999999999</v>
      </c>
      <c r="H129" s="166">
        <f>Rates!BN86</f>
        <v>4.3662798</v>
      </c>
    </row>
    <row r="130" spans="2:8">
      <c r="B130" s="145">
        <v>1980</v>
      </c>
      <c r="C130" s="165">
        <f>Deaths!V87</f>
        <v>341</v>
      </c>
      <c r="D130" s="165">
        <f>Deaths!AR87</f>
        <v>209</v>
      </c>
      <c r="E130" s="165">
        <f>Deaths!BN87</f>
        <v>550</v>
      </c>
      <c r="F130" s="166">
        <f>Rates!V87</f>
        <v>5.9482289000000002</v>
      </c>
      <c r="G130" s="166">
        <f>Rates!AR87</f>
        <v>3.2709754000000002</v>
      </c>
      <c r="H130" s="166">
        <f>Rates!BN87</f>
        <v>4.5315763000000002</v>
      </c>
    </row>
    <row r="131" spans="2:8">
      <c r="B131" s="145">
        <v>1981</v>
      </c>
      <c r="C131" s="165">
        <f>Deaths!V88</f>
        <v>359</v>
      </c>
      <c r="D131" s="165">
        <f>Deaths!AR88</f>
        <v>206</v>
      </c>
      <c r="E131" s="165">
        <f>Deaths!BN88</f>
        <v>565</v>
      </c>
      <c r="F131" s="166">
        <f>Rates!V88</f>
        <v>6.0980318999999996</v>
      </c>
      <c r="G131" s="166">
        <f>Rates!AR88</f>
        <v>3.1986386000000002</v>
      </c>
      <c r="H131" s="166">
        <f>Rates!BN88</f>
        <v>4.5717572000000004</v>
      </c>
    </row>
    <row r="132" spans="2:8">
      <c r="B132" s="145">
        <v>1982</v>
      </c>
      <c r="C132" s="165">
        <f>Deaths!V89</f>
        <v>379</v>
      </c>
      <c r="D132" s="165">
        <f>Deaths!AR89</f>
        <v>211</v>
      </c>
      <c r="E132" s="165">
        <f>Deaths!BN89</f>
        <v>590</v>
      </c>
      <c r="F132" s="166">
        <f>Rates!V89</f>
        <v>6.4047872000000003</v>
      </c>
      <c r="G132" s="166">
        <f>Rates!AR89</f>
        <v>3.1552991000000001</v>
      </c>
      <c r="H132" s="166">
        <f>Rates!BN89</f>
        <v>4.6744313999999996</v>
      </c>
    </row>
    <row r="133" spans="2:8">
      <c r="B133" s="145">
        <v>1983</v>
      </c>
      <c r="C133" s="165">
        <f>Deaths!V90</f>
        <v>363</v>
      </c>
      <c r="D133" s="165">
        <f>Deaths!AR90</f>
        <v>264</v>
      </c>
      <c r="E133" s="165">
        <f>Deaths!BN90</f>
        <v>627</v>
      </c>
      <c r="F133" s="166">
        <f>Rates!V90</f>
        <v>6.1130385</v>
      </c>
      <c r="G133" s="166">
        <f>Rates!AR90</f>
        <v>3.9242243999999999</v>
      </c>
      <c r="H133" s="166">
        <f>Rates!BN90</f>
        <v>4.9132343000000001</v>
      </c>
    </row>
    <row r="134" spans="2:8">
      <c r="B134" s="145">
        <v>1984</v>
      </c>
      <c r="C134" s="165">
        <f>Deaths!V91</f>
        <v>381</v>
      </c>
      <c r="D134" s="165">
        <f>Deaths!AR91</f>
        <v>236</v>
      </c>
      <c r="E134" s="165">
        <f>Deaths!BN91</f>
        <v>617</v>
      </c>
      <c r="F134" s="166">
        <f>Rates!V91</f>
        <v>6.1339588999999997</v>
      </c>
      <c r="G134" s="166">
        <f>Rates!AR91</f>
        <v>3.3697767000000001</v>
      </c>
      <c r="H134" s="166">
        <f>Rates!BN91</f>
        <v>4.6636977999999996</v>
      </c>
    </row>
    <row r="135" spans="2:8">
      <c r="B135" s="145">
        <v>1985</v>
      </c>
      <c r="C135" s="165">
        <f>Deaths!V92</f>
        <v>422</v>
      </c>
      <c r="D135" s="165">
        <f>Deaths!AR92</f>
        <v>269</v>
      </c>
      <c r="E135" s="165">
        <f>Deaths!BN92</f>
        <v>691</v>
      </c>
      <c r="F135" s="166">
        <f>Rates!V92</f>
        <v>6.8397880999999998</v>
      </c>
      <c r="G135" s="166">
        <f>Rates!AR92</f>
        <v>3.8331187999999998</v>
      </c>
      <c r="H135" s="166">
        <f>Rates!BN92</f>
        <v>5.1815733000000002</v>
      </c>
    </row>
    <row r="136" spans="2:8">
      <c r="B136" s="145">
        <v>1986</v>
      </c>
      <c r="C136" s="165">
        <f>Deaths!V93</f>
        <v>417</v>
      </c>
      <c r="D136" s="165">
        <f>Deaths!AR93</f>
        <v>263</v>
      </c>
      <c r="E136" s="165">
        <f>Deaths!BN93</f>
        <v>680</v>
      </c>
      <c r="F136" s="166">
        <f>Rates!V93</f>
        <v>6.7453472999999997</v>
      </c>
      <c r="G136" s="166">
        <f>Rates!AR93</f>
        <v>3.5794904000000001</v>
      </c>
      <c r="H136" s="166">
        <f>Rates!BN93</f>
        <v>4.9523505999999999</v>
      </c>
    </row>
    <row r="137" spans="2:8">
      <c r="B137" s="145">
        <v>1987</v>
      </c>
      <c r="C137" s="165">
        <f>Deaths!V94</f>
        <v>505</v>
      </c>
      <c r="D137" s="165">
        <f>Deaths!AR94</f>
        <v>287</v>
      </c>
      <c r="E137" s="165">
        <f>Deaths!BN94</f>
        <v>792</v>
      </c>
      <c r="F137" s="166">
        <f>Rates!V94</f>
        <v>8.1105668000000009</v>
      </c>
      <c r="G137" s="166">
        <f>Rates!AR94</f>
        <v>3.8688810999999999</v>
      </c>
      <c r="H137" s="166">
        <f>Rates!BN94</f>
        <v>5.7055169000000001</v>
      </c>
    </row>
    <row r="138" spans="2:8">
      <c r="B138" s="145">
        <v>1988</v>
      </c>
      <c r="C138" s="165">
        <f>Deaths!V95</f>
        <v>490</v>
      </c>
      <c r="D138" s="165">
        <f>Deaths!AR95</f>
        <v>294</v>
      </c>
      <c r="E138" s="165">
        <f>Deaths!BN95</f>
        <v>784</v>
      </c>
      <c r="F138" s="166">
        <f>Rates!V95</f>
        <v>7.4129769000000003</v>
      </c>
      <c r="G138" s="166">
        <f>Rates!AR95</f>
        <v>3.7630460999999999</v>
      </c>
      <c r="H138" s="166">
        <f>Rates!BN95</f>
        <v>5.4379736999999997</v>
      </c>
    </row>
    <row r="139" spans="2:8">
      <c r="B139" s="145">
        <v>1989</v>
      </c>
      <c r="C139" s="165">
        <f>Deaths!V96</f>
        <v>487</v>
      </c>
      <c r="D139" s="165">
        <f>Deaths!AR96</f>
        <v>281</v>
      </c>
      <c r="E139" s="165">
        <f>Deaths!BN96</f>
        <v>768</v>
      </c>
      <c r="F139" s="166">
        <f>Rates!V96</f>
        <v>7.4005143999999996</v>
      </c>
      <c r="G139" s="166">
        <f>Rates!AR96</f>
        <v>3.6187393000000001</v>
      </c>
      <c r="H139" s="166">
        <f>Rates!BN96</f>
        <v>5.2996502000000003</v>
      </c>
    </row>
    <row r="140" spans="2:8">
      <c r="B140" s="145">
        <v>1990</v>
      </c>
      <c r="C140" s="165">
        <f>Deaths!V97</f>
        <v>516</v>
      </c>
      <c r="D140" s="165">
        <f>Deaths!AR97</f>
        <v>310</v>
      </c>
      <c r="E140" s="165">
        <f>Deaths!BN97</f>
        <v>826</v>
      </c>
      <c r="F140" s="166">
        <f>Rates!V97</f>
        <v>7.5987887000000001</v>
      </c>
      <c r="G140" s="166">
        <f>Rates!AR97</f>
        <v>3.8297639000000001</v>
      </c>
      <c r="H140" s="166">
        <f>Rates!BN97</f>
        <v>5.5330478999999997</v>
      </c>
    </row>
    <row r="141" spans="2:8">
      <c r="B141" s="145">
        <v>1991</v>
      </c>
      <c r="C141" s="165">
        <f>Deaths!V98</f>
        <v>513</v>
      </c>
      <c r="D141" s="165">
        <f>Deaths!AR98</f>
        <v>302</v>
      </c>
      <c r="E141" s="165">
        <f>Deaths!BN98</f>
        <v>815</v>
      </c>
      <c r="F141" s="166">
        <f>Rates!V98</f>
        <v>7.503101</v>
      </c>
      <c r="G141" s="166">
        <f>Rates!AR98</f>
        <v>3.7016795999999998</v>
      </c>
      <c r="H141" s="166">
        <f>Rates!BN98</f>
        <v>5.3803140000000003</v>
      </c>
    </row>
    <row r="142" spans="2:8">
      <c r="B142" s="145">
        <v>1992</v>
      </c>
      <c r="C142" s="165">
        <f>Deaths!V99</f>
        <v>527</v>
      </c>
      <c r="D142" s="165">
        <f>Deaths!AR99</f>
        <v>344</v>
      </c>
      <c r="E142" s="165">
        <f>Deaths!BN99</f>
        <v>871</v>
      </c>
      <c r="F142" s="166">
        <f>Rates!V99</f>
        <v>7.5596284999999996</v>
      </c>
      <c r="G142" s="166">
        <f>Rates!AR99</f>
        <v>4.0726488999999999</v>
      </c>
      <c r="H142" s="166">
        <f>Rates!BN99</f>
        <v>5.5713352</v>
      </c>
    </row>
    <row r="143" spans="2:8">
      <c r="B143" s="145">
        <v>1993</v>
      </c>
      <c r="C143" s="165">
        <f>Deaths!V100</f>
        <v>575</v>
      </c>
      <c r="D143" s="165">
        <f>Deaths!AR100</f>
        <v>279</v>
      </c>
      <c r="E143" s="165">
        <f>Deaths!BN100</f>
        <v>854</v>
      </c>
      <c r="F143" s="166">
        <f>Rates!V100</f>
        <v>7.9906141000000002</v>
      </c>
      <c r="G143" s="166">
        <f>Rates!AR100</f>
        <v>3.2373368999999999</v>
      </c>
      <c r="H143" s="166">
        <f>Rates!BN100</f>
        <v>5.3746837000000003</v>
      </c>
    </row>
    <row r="144" spans="2:8">
      <c r="B144" s="145">
        <v>1994</v>
      </c>
      <c r="C144" s="165">
        <f>Deaths!V101</f>
        <v>608</v>
      </c>
      <c r="D144" s="165">
        <f>Deaths!AR101</f>
        <v>285</v>
      </c>
      <c r="E144" s="165">
        <f>Deaths!BN101</f>
        <v>893</v>
      </c>
      <c r="F144" s="166">
        <f>Rates!V101</f>
        <v>8.2959210999999993</v>
      </c>
      <c r="G144" s="166">
        <f>Rates!AR101</f>
        <v>3.2395385000000001</v>
      </c>
      <c r="H144" s="166">
        <f>Rates!BN101</f>
        <v>5.4836647000000003</v>
      </c>
    </row>
    <row r="145" spans="2:8">
      <c r="B145" s="145">
        <v>1995</v>
      </c>
      <c r="C145" s="165">
        <f>Deaths!V102</f>
        <v>604</v>
      </c>
      <c r="D145" s="165">
        <f>Deaths!AR102</f>
        <v>327</v>
      </c>
      <c r="E145" s="165">
        <f>Deaths!BN102</f>
        <v>931</v>
      </c>
      <c r="F145" s="166">
        <f>Rates!V102</f>
        <v>8.1751614999999997</v>
      </c>
      <c r="G145" s="166">
        <f>Rates!AR102</f>
        <v>3.6461595999999998</v>
      </c>
      <c r="H145" s="166">
        <f>Rates!BN102</f>
        <v>5.6187180000000003</v>
      </c>
    </row>
    <row r="146" spans="2:8">
      <c r="B146" s="145">
        <v>1996</v>
      </c>
      <c r="C146" s="165">
        <f>Deaths!V103</f>
        <v>586</v>
      </c>
      <c r="D146" s="165">
        <f>Deaths!AR103</f>
        <v>326</v>
      </c>
      <c r="E146" s="165">
        <f>Deaths!BN103</f>
        <v>912</v>
      </c>
      <c r="F146" s="166">
        <f>Rates!V103</f>
        <v>7.8172819999999996</v>
      </c>
      <c r="G146" s="166">
        <f>Rates!AR103</f>
        <v>3.5283183999999999</v>
      </c>
      <c r="H146" s="166">
        <f>Rates!BN103</f>
        <v>5.3957617000000004</v>
      </c>
    </row>
    <row r="147" spans="2:8">
      <c r="B147" s="145">
        <v>1997</v>
      </c>
      <c r="C147" s="165">
        <f>Deaths!V104</f>
        <v>579</v>
      </c>
      <c r="D147" s="165">
        <f>Deaths!AR104</f>
        <v>329</v>
      </c>
      <c r="E147" s="165">
        <f>Deaths!BN104</f>
        <v>908</v>
      </c>
      <c r="F147" s="166">
        <f>Rates!V104</f>
        <v>7.2606878000000004</v>
      </c>
      <c r="G147" s="166">
        <f>Rates!AR104</f>
        <v>3.4727332</v>
      </c>
      <c r="H147" s="166">
        <f>Rates!BN104</f>
        <v>5.1711808000000001</v>
      </c>
    </row>
    <row r="148" spans="2:8">
      <c r="B148" s="145">
        <v>1998</v>
      </c>
      <c r="C148" s="165">
        <f>Deaths!V105</f>
        <v>623</v>
      </c>
      <c r="D148" s="165">
        <f>Deaths!AR105</f>
        <v>343</v>
      </c>
      <c r="E148" s="165">
        <f>Deaths!BN105</f>
        <v>966</v>
      </c>
      <c r="F148" s="166">
        <f>Rates!V105</f>
        <v>7.7315630000000004</v>
      </c>
      <c r="G148" s="166">
        <f>Rates!AR105</f>
        <v>3.4950996999999999</v>
      </c>
      <c r="H148" s="166">
        <f>Rates!BN105</f>
        <v>5.4091946999999996</v>
      </c>
    </row>
    <row r="149" spans="2:8">
      <c r="B149" s="145">
        <v>1999</v>
      </c>
      <c r="C149" s="165">
        <f>Deaths!V106</f>
        <v>631</v>
      </c>
      <c r="D149" s="165">
        <f>Deaths!AR106</f>
        <v>359</v>
      </c>
      <c r="E149" s="165">
        <f>Deaths!BN106</f>
        <v>990</v>
      </c>
      <c r="F149" s="166">
        <f>Rates!V106</f>
        <v>7.7585755000000001</v>
      </c>
      <c r="G149" s="166">
        <f>Rates!AR106</f>
        <v>3.5947939</v>
      </c>
      <c r="H149" s="166">
        <f>Rates!BN106</f>
        <v>5.4151408999999999</v>
      </c>
    </row>
    <row r="150" spans="2:8">
      <c r="B150" s="145">
        <v>2000</v>
      </c>
      <c r="C150" s="165">
        <f>Deaths!V107</f>
        <v>624</v>
      </c>
      <c r="D150" s="165">
        <f>Deaths!AR107</f>
        <v>356</v>
      </c>
      <c r="E150" s="165">
        <f>Deaths!BN107</f>
        <v>980</v>
      </c>
      <c r="F150" s="166">
        <f>Rates!V107</f>
        <v>7.4216451000000001</v>
      </c>
      <c r="G150" s="166">
        <f>Rates!AR107</f>
        <v>3.497166</v>
      </c>
      <c r="H150" s="166">
        <f>Rates!BN107</f>
        <v>5.2227544999999997</v>
      </c>
    </row>
    <row r="151" spans="2:8">
      <c r="B151" s="145">
        <v>2001</v>
      </c>
      <c r="C151" s="165">
        <f>Deaths!V108</f>
        <v>686</v>
      </c>
      <c r="D151" s="165">
        <f>Deaths!AR108</f>
        <v>383</v>
      </c>
      <c r="E151" s="165">
        <f>Deaths!BN108</f>
        <v>1069</v>
      </c>
      <c r="F151" s="166">
        <f>Rates!V108</f>
        <v>7.8397148999999997</v>
      </c>
      <c r="G151" s="166">
        <f>Rates!AR108</f>
        <v>3.6468962999999999</v>
      </c>
      <c r="H151" s="166">
        <f>Rates!BN108</f>
        <v>5.5439296999999996</v>
      </c>
    </row>
    <row r="152" spans="2:8">
      <c r="B152" s="145">
        <v>2002</v>
      </c>
      <c r="C152" s="165">
        <f>Deaths!V109</f>
        <v>716</v>
      </c>
      <c r="D152" s="165">
        <f>Deaths!AR109</f>
        <v>339</v>
      </c>
      <c r="E152" s="165">
        <f>Deaths!BN109</f>
        <v>1055</v>
      </c>
      <c r="F152" s="166">
        <f>Rates!V109</f>
        <v>8.1024466999999998</v>
      </c>
      <c r="G152" s="166">
        <f>Rates!AR109</f>
        <v>3.1182715999999999</v>
      </c>
      <c r="H152" s="166">
        <f>Rates!BN109</f>
        <v>5.3337298999999998</v>
      </c>
    </row>
    <row r="153" spans="2:8">
      <c r="B153" s="145">
        <v>2003</v>
      </c>
      <c r="C153" s="165">
        <f>Deaths!V110</f>
        <v>759</v>
      </c>
      <c r="D153" s="165">
        <f>Deaths!AR110</f>
        <v>373</v>
      </c>
      <c r="E153" s="165">
        <f>Deaths!BN110</f>
        <v>1132</v>
      </c>
      <c r="F153" s="166">
        <f>Rates!V110</f>
        <v>8.3547028000000001</v>
      </c>
      <c r="G153" s="166">
        <f>Rates!AR110</f>
        <v>3.3954430000000002</v>
      </c>
      <c r="H153" s="166">
        <f>Rates!BN110</f>
        <v>5.6037622999999996</v>
      </c>
    </row>
    <row r="154" spans="2:8">
      <c r="B154" s="145">
        <v>2004</v>
      </c>
      <c r="C154" s="165">
        <f>Deaths!V111</f>
        <v>821</v>
      </c>
      <c r="D154" s="165">
        <f>Deaths!AR111</f>
        <v>388</v>
      </c>
      <c r="E154" s="165">
        <f>Deaths!BN111</f>
        <v>1209</v>
      </c>
      <c r="F154" s="166">
        <f>Rates!V111</f>
        <v>8.8418957000000002</v>
      </c>
      <c r="G154" s="166">
        <f>Rates!AR111</f>
        <v>3.4405001999999998</v>
      </c>
      <c r="H154" s="166">
        <f>Rates!BN111</f>
        <v>5.8525895999999999</v>
      </c>
    </row>
    <row r="155" spans="2:8">
      <c r="B155" s="145">
        <v>2005</v>
      </c>
      <c r="C155" s="165">
        <f>Deaths!V112</f>
        <v>862</v>
      </c>
      <c r="D155" s="165">
        <f>Deaths!AR112</f>
        <v>411</v>
      </c>
      <c r="E155" s="165">
        <f>Deaths!BN112</f>
        <v>1273</v>
      </c>
      <c r="F155" s="166">
        <f>Rates!V112</f>
        <v>9.0428885000000001</v>
      </c>
      <c r="G155" s="166">
        <f>Rates!AR112</f>
        <v>3.5543629000000001</v>
      </c>
      <c r="H155" s="166">
        <f>Rates!BN112</f>
        <v>6.0070753999999997</v>
      </c>
    </row>
    <row r="156" spans="2:8">
      <c r="B156" s="145">
        <v>2006</v>
      </c>
      <c r="C156" s="165">
        <f>Deaths!V113</f>
        <v>786</v>
      </c>
      <c r="D156" s="165">
        <f>Deaths!AR113</f>
        <v>452</v>
      </c>
      <c r="E156" s="165">
        <f>Deaths!BN113</f>
        <v>1238</v>
      </c>
      <c r="F156" s="166">
        <f>Rates!V113</f>
        <v>8.1203605000000003</v>
      </c>
      <c r="G156" s="166">
        <f>Rates!AR113</f>
        <v>3.8732087000000002</v>
      </c>
      <c r="H156" s="166">
        <f>Rates!BN113</f>
        <v>5.7435003</v>
      </c>
    </row>
    <row r="157" spans="2:8">
      <c r="B157" s="145">
        <v>2007</v>
      </c>
      <c r="C157" s="165">
        <f>Deaths!V114</f>
        <v>865</v>
      </c>
      <c r="D157" s="165">
        <f>Deaths!AR114</f>
        <v>415</v>
      </c>
      <c r="E157" s="165">
        <f>Deaths!BN114</f>
        <v>1280</v>
      </c>
      <c r="F157" s="166">
        <f>Rates!V114</f>
        <v>8.6088743000000001</v>
      </c>
      <c r="G157" s="166">
        <f>Rates!AR114</f>
        <v>3.4489744</v>
      </c>
      <c r="H157" s="166">
        <f>Rates!BN114</f>
        <v>5.7545976999999997</v>
      </c>
    </row>
    <row r="158" spans="2:8">
      <c r="B158" s="145">
        <v>2008</v>
      </c>
      <c r="C158" s="165">
        <f>Deaths!V115</f>
        <v>964</v>
      </c>
      <c r="D158" s="165">
        <f>Deaths!AR115</f>
        <v>472</v>
      </c>
      <c r="E158" s="165">
        <f>Deaths!BN115</f>
        <v>1436</v>
      </c>
      <c r="F158" s="166">
        <f>Rates!V115</f>
        <v>9.3079797000000006</v>
      </c>
      <c r="G158" s="166">
        <f>Rates!AR115</f>
        <v>3.7839255999999999</v>
      </c>
      <c r="H158" s="166">
        <f>Rates!BN115</f>
        <v>6.2849304000000004</v>
      </c>
    </row>
    <row r="159" spans="2:8">
      <c r="B159" s="145">
        <v>2009</v>
      </c>
      <c r="C159" s="165">
        <f>Deaths!V116</f>
        <v>933</v>
      </c>
      <c r="D159" s="165">
        <f>Deaths!AR116</f>
        <v>452</v>
      </c>
      <c r="E159" s="165">
        <f>Deaths!BN116</f>
        <v>1385</v>
      </c>
      <c r="F159" s="166">
        <f>Rates!V116</f>
        <v>8.7786328000000005</v>
      </c>
      <c r="G159" s="166">
        <f>Rates!AR116</f>
        <v>3.5802546</v>
      </c>
      <c r="H159" s="166">
        <f>Rates!BN116</f>
        <v>5.9267325</v>
      </c>
    </row>
    <row r="160" spans="2:8">
      <c r="B160" s="145">
        <v>2010</v>
      </c>
      <c r="C160" s="165">
        <f>Deaths!V117</f>
        <v>993</v>
      </c>
      <c r="D160" s="165">
        <f>Deaths!AR117</f>
        <v>459</v>
      </c>
      <c r="E160" s="165">
        <f>Deaths!BN117</f>
        <v>1452</v>
      </c>
      <c r="F160" s="166">
        <f>Rates!V117</f>
        <v>9.0532150999999992</v>
      </c>
      <c r="G160" s="166">
        <f>Rates!AR117</f>
        <v>3.5412211999999998</v>
      </c>
      <c r="H160" s="166">
        <f>Rates!BN117</f>
        <v>6.0005309999999996</v>
      </c>
    </row>
    <row r="161" spans="2:8">
      <c r="B161" s="145">
        <v>2011</v>
      </c>
      <c r="C161" s="165">
        <f>Deaths!V118</f>
        <v>1071</v>
      </c>
      <c r="D161" s="165">
        <f>Deaths!AR118</f>
        <v>473</v>
      </c>
      <c r="E161" s="165">
        <f>Deaths!BN118</f>
        <v>1544</v>
      </c>
      <c r="F161" s="166">
        <f>Rates!V118</f>
        <v>9.5266193000000001</v>
      </c>
      <c r="G161" s="166">
        <f>Rates!AR118</f>
        <v>3.5306628</v>
      </c>
      <c r="H161" s="166">
        <f>Rates!BN118</f>
        <v>6.2359095</v>
      </c>
    </row>
    <row r="162" spans="2:8">
      <c r="B162" s="156">
        <f>IF($D$8&gt;=2012,2012,"")</f>
        <v>2012</v>
      </c>
      <c r="C162" s="165">
        <f>Deaths!V119</f>
        <v>1039</v>
      </c>
      <c r="D162" s="165">
        <f>Deaths!AR119</f>
        <v>476</v>
      </c>
      <c r="E162" s="165">
        <f>Deaths!BN119</f>
        <v>1515</v>
      </c>
      <c r="F162" s="166">
        <f>Rates!V119</f>
        <v>8.9949683999999994</v>
      </c>
      <c r="G162" s="166">
        <f>Rates!AR119</f>
        <v>3.438965</v>
      </c>
      <c r="H162" s="166">
        <f>Rates!BN119</f>
        <v>5.9456571</v>
      </c>
    </row>
    <row r="163" spans="2:8">
      <c r="B163" s="156">
        <f>IF($D$8&gt;=2013,2013,"")</f>
        <v>2013</v>
      </c>
      <c r="C163" s="167">
        <f>Deaths!V120</f>
        <v>1107</v>
      </c>
      <c r="D163" s="165">
        <f>Deaths!AR120</f>
        <v>509</v>
      </c>
      <c r="E163" s="165">
        <f>Deaths!BN120</f>
        <v>1616</v>
      </c>
      <c r="F163" s="166">
        <f>Rates!V120</f>
        <v>9.2181393000000007</v>
      </c>
      <c r="G163" s="166">
        <f>Rates!AR120</f>
        <v>3.6506755000000002</v>
      </c>
      <c r="H163" s="166">
        <f>Rates!BN120</f>
        <v>6.1797892000000001</v>
      </c>
    </row>
    <row r="164" spans="2:8">
      <c r="B164" s="156">
        <f>IF($D$8&gt;=2014,2014,"")</f>
        <v>2014</v>
      </c>
      <c r="C164" s="167">
        <f>Deaths!V121</f>
        <v>988</v>
      </c>
      <c r="D164" s="165">
        <f>Deaths!AR121</f>
        <v>479</v>
      </c>
      <c r="E164" s="165">
        <f>Deaths!BN121</f>
        <v>1467</v>
      </c>
      <c r="F164" s="166">
        <f>Rates!V121</f>
        <v>8.0579263999999995</v>
      </c>
      <c r="G164" s="166">
        <f>Rates!AR121</f>
        <v>3.3248657000000001</v>
      </c>
      <c r="H164" s="166">
        <f>Rates!BN121</f>
        <v>5.4739696999999996</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1950</v>
      </c>
      <c r="D184" s="172"/>
      <c r="E184" s="174" t="s">
        <v>73</v>
      </c>
      <c r="F184" s="176">
        <f>INDEX($B$57:$H$175,MATCH($C$184,$B$57:$B$175,0),5)</f>
        <v>1.9462666</v>
      </c>
      <c r="G184" s="176">
        <f>INDEX($B$57:$H$175,MATCH($C$184,$B$57:$B$175,0),6)</f>
        <v>1.1946018</v>
      </c>
      <c r="H184" s="176">
        <f>INDEX($B$57:$H$175,MATCH($C$184,$B$57:$B$175,0),7)</f>
        <v>1.5637316999999999</v>
      </c>
    </row>
    <row r="185" spans="2:8">
      <c r="B185" s="174" t="s">
        <v>69</v>
      </c>
      <c r="C185" s="175">
        <f>'Interactive summary tables'!$G$10</f>
        <v>2014</v>
      </c>
      <c r="D185" s="172"/>
      <c r="E185" s="174" t="s">
        <v>74</v>
      </c>
      <c r="F185" s="176">
        <f>INDEX($B$57:$H$175,MATCH($C$185,$B$57:$B$175,0),5)</f>
        <v>8.0579263999999995</v>
      </c>
      <c r="G185" s="176">
        <f>INDEX($B$57:$H$175,MATCH($C$185,$B$57:$B$175,0),6)</f>
        <v>3.3248657000000001</v>
      </c>
      <c r="H185" s="176">
        <f>INDEX($B$57:$H$175,MATCH($C$185,$B$57:$B$175,0),7)</f>
        <v>5.4739696999999996</v>
      </c>
    </row>
    <row r="186" spans="2:8">
      <c r="B186" s="177"/>
      <c r="C186" s="175"/>
      <c r="D186" s="172"/>
      <c r="E186" s="174" t="s">
        <v>76</v>
      </c>
      <c r="F186" s="178">
        <f>IF($C$185&lt;=$C$184,"-",(F$185-F$184)/F$184)</f>
        <v>3.1401966205452019</v>
      </c>
      <c r="G186" s="178">
        <f t="shared" ref="G186:H186" si="2">IF($C$185&lt;=$C$184,"-",(G$185-G$184)/G$184)</f>
        <v>1.7832418300390975</v>
      </c>
      <c r="H186" s="178">
        <f t="shared" si="2"/>
        <v>2.5005811418928197</v>
      </c>
    </row>
    <row r="187" spans="2:8">
      <c r="B187" s="174" t="s">
        <v>79</v>
      </c>
      <c r="C187" s="175">
        <f>$C$185-$C$184</f>
        <v>64</v>
      </c>
      <c r="D187" s="172"/>
      <c r="E187" s="174" t="s">
        <v>75</v>
      </c>
      <c r="F187" s="178">
        <f>IF($C$185&lt;=$C$184,"-",((F$185/F$184)^(1/($C$185-$C$184))-1))</f>
        <v>2.2447347522734251E-2</v>
      </c>
      <c r="G187" s="178">
        <f t="shared" ref="G187:H187" si="3">IF($C$185&lt;=$C$184,"-",((G$185/G$184)^(1/($C$185-$C$184))-1))</f>
        <v>1.612259459371912E-2</v>
      </c>
      <c r="H187" s="178">
        <f t="shared" si="3"/>
        <v>1.9769901977125137E-2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1950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Melanoma (ICD-10 C43) in Australia, 1950–2014.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Melanoma (ICD-10 C43) in Australia, 1950–2014.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1950</v>
      </c>
      <c r="D207" s="187" t="s">
        <v>26</v>
      </c>
      <c r="E207" s="187" t="s">
        <v>90</v>
      </c>
      <c r="F207" s="191" t="str">
        <f ca="1">CELL("address",INDEX(Deaths!$C$7:$T$132,MATCH($C$207,Deaths!$B$7:$B$132,0),MATCH($C$210,Deaths!$C$6:$T$6,0)))</f>
        <v>'[grim-melanoma-2017.xlsx]Deaths'!$C$57</v>
      </c>
      <c r="G207" s="191" t="str">
        <f ca="1">CELL("address",INDEX(Deaths!$Y$7:$AP$132,MATCH($C$207,Deaths!$B$7:$B$132,0),MATCH($C$210,Deaths!$Y$6:$AP$6,0)))</f>
        <v>'[grim-melanoma-2017.xlsx]Deaths'!$Y$57</v>
      </c>
      <c r="H207" s="191" t="str">
        <f ca="1">CELL("address",INDEX(Deaths!$AU$7:$BL$132,MATCH($C$207,Deaths!$B$7:$B$132,0),MATCH($C$210,Deaths!$AU$6:$BL$6,0)))</f>
        <v>'[grim-melanoma-2017.xlsx]Deaths'!$AU$57</v>
      </c>
    </row>
    <row r="208" spans="2:8">
      <c r="B208" s="189" t="s">
        <v>69</v>
      </c>
      <c r="C208" s="190">
        <f>'Interactive summary tables'!$E$34</f>
        <v>2014</v>
      </c>
      <c r="D208" s="187"/>
      <c r="E208" s="187" t="s">
        <v>91</v>
      </c>
      <c r="F208" s="191" t="str">
        <f ca="1">CELL("address",INDEX(Deaths!$C$7:$T$132,MATCH($C$208,Deaths!$B$7:$B$132,0),MATCH($C$211,Deaths!$C$6:$T$6,0)))</f>
        <v>'[grim-melanoma-2017.xlsx]Deaths'!$T$121</v>
      </c>
      <c r="G208" s="191" t="str">
        <f ca="1">CELL("address",INDEX(Deaths!$Y$7:$AP$132,MATCH($C$208,Deaths!$B$7:$B$132,0),MATCH($C$211,Deaths!$Y$6:$AP$6,0)))</f>
        <v>'[grim-melanoma-2017.xlsx]Deaths'!$AP$121</v>
      </c>
      <c r="H208" s="191" t="str">
        <f ca="1">CELL("address",INDEX(Deaths!$AU$7:$BL$132,MATCH($C$208,Deaths!$B$7:$B$132,0),MATCH($C$211,Deaths!$AU$6:$BL$6,0)))</f>
        <v>'[grim-melanoma-2017.xlsx]Deaths'!$BL$121</v>
      </c>
    </row>
    <row r="209" spans="2:8">
      <c r="B209" s="189"/>
      <c r="C209" s="190"/>
      <c r="D209" s="187"/>
      <c r="E209" s="187" t="s">
        <v>97</v>
      </c>
      <c r="F209" s="192">
        <f ca="1">SUM(INDIRECT(F$207,1):INDIRECT(F$208,1))</f>
        <v>28133</v>
      </c>
      <c r="G209" s="193">
        <f ca="1">SUM(INDIRECT(G$207,1):INDIRECT(G$208,1))</f>
        <v>15768</v>
      </c>
      <c r="H209" s="193">
        <f ca="1">SUM(INDIRECT(H$207,1):INDIRECT(H$208,1))</f>
        <v>43901</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'[grim-melanoma-2017.xlsx]Populations'!$D$66</v>
      </c>
      <c r="G211" s="191" t="str">
        <f ca="1">CELL("address",INDEX(Populations!$Y$16:$AP$141,MATCH($C$207,Populations!$C$16:$C$141,0),MATCH($C$210,Populations!$Y$15:$AP$15,0)))</f>
        <v>'[grim-melanoma-2017.xlsx]Populations'!$Y$66</v>
      </c>
      <c r="H211" s="191" t="str">
        <f ca="1">CELL("address",INDEX(Populations!$AT$16:$BK$141,MATCH($C$207,Populations!$C$16:$C$141,0),MATCH($C$210,Populations!$AT$15:$BK$15,0)))</f>
        <v>'[grim-melanoma-2017.xlsx]Populations'!$AT$66</v>
      </c>
    </row>
    <row r="212" spans="2:8">
      <c r="B212" s="189"/>
      <c r="C212" s="187"/>
      <c r="D212" s="187"/>
      <c r="E212" s="187" t="s">
        <v>91</v>
      </c>
      <c r="F212" s="191" t="str">
        <f ca="1">CELL("address",INDEX(Populations!$D$16:$U$141,MATCH($C$208,Populations!$C$16:$C$141,0),MATCH($C$211,Populations!$D$15:$U$15,0)))</f>
        <v>'[grim-melanoma-2017.xlsx]Populations'!$U$130</v>
      </c>
      <c r="G212" s="191" t="str">
        <f ca="1">CELL("address",INDEX(Populations!$Y$16:$AP$141,MATCH($C$208,Populations!$C$16:$C$141,0),MATCH($C$211,Populations!$Y$15:$AP$15,0)))</f>
        <v>'[grim-melanoma-2017.xlsx]Populations'!$AP$130</v>
      </c>
      <c r="H212" s="191" t="str">
        <f ca="1">CELL("address",INDEX(Populations!$AT$16:$BK$141,MATCH($C$208,Populations!$C$16:$C$141,0),MATCH($C$211,Populations!$AT$15:$BK$15,0)))</f>
        <v>'[grim-melanoma-2017.xlsx]Populations'!$BK$130</v>
      </c>
    </row>
    <row r="213" spans="2:8">
      <c r="B213" s="189" t="s">
        <v>95</v>
      </c>
      <c r="C213" s="190">
        <f>INDEX($G$11:$G$28,MATCH($C$210,$F$11:$F$28,0))</f>
        <v>1</v>
      </c>
      <c r="D213" s="187"/>
      <c r="E213" s="187" t="s">
        <v>98</v>
      </c>
      <c r="F213" s="192">
        <f ca="1">SUM(INDIRECT(F$211,1):INDIRECT(F$212,1))</f>
        <v>496163656</v>
      </c>
      <c r="G213" s="193">
        <f ca="1">SUM(INDIRECT(G$211,1):INDIRECT(G$212,1))</f>
        <v>496721234</v>
      </c>
      <c r="H213" s="193">
        <f ca="1">SUM(INDIRECT(H$211,1):INDIRECT(H$212,1))</f>
        <v>992884890</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5.6701049461792898</v>
      </c>
      <c r="G215" s="195">
        <f t="shared" ref="G215:H215" ca="1" si="4">IF($C$208&lt;$C$207,"-",IF($C$214&lt;$C$213,"-",G$209/G$213*100000))</f>
        <v>3.1744163367092937</v>
      </c>
      <c r="H215" s="195">
        <f t="shared" ca="1" si="4"/>
        <v>4.4215598849530284</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1950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Melanoma (ICD-10 C43) in Australia, 1950–2014,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Melanoma (ICD-10 C43) in Australia, 1950,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Melanoma (ICD-10 C43) in Australia, 1950–2014,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Melanoma (ICD-10 C43) in Australia, 1950,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Melanoma (ICD-10 C43) in Australia, 1950–2014,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533836DB-8949-4055-AE64-099C0A1744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schemas.microsoft.com/office/2006/documentManagement/types"/>
    <ds:schemaRef ds:uri="c095c42a-9a6d-4ed6-ad94-052c8814a2e5"/>
    <ds:schemaRef ds:uri="http://www.w3.org/XML/1998/namespace"/>
    <ds:schemaRef ds:uri="http://schemas.openxmlformats.org/package/2006/metadata/core-properties"/>
    <ds:schemaRef ds:uri="http://purl.org/dc/dcmitype/"/>
    <ds:schemaRef ds:uri="http://purl.org/dc/elements/1.1/"/>
    <ds:schemaRef ds:uri="http://purl.org/dc/terms/"/>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GRIM0227 - Melanoma (ICD-10 C43)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2017-11-07T03:38:06Z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