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73" i="7" l="1"/>
  <c r="F122" i="7"/>
  <c r="G95" i="7"/>
  <c r="H159" i="7"/>
  <c r="G118" i="7"/>
  <c r="G168" i="7"/>
  <c r="F112" i="7"/>
  <c r="G78" i="7"/>
  <c r="G89" i="7"/>
  <c r="H112" i="7"/>
  <c r="H148" i="7"/>
  <c r="G70" i="7"/>
  <c r="F160" i="7"/>
  <c r="H71" i="7"/>
  <c r="F143" i="7"/>
  <c r="G91" i="7"/>
  <c r="H114" i="7"/>
  <c r="H151" i="7"/>
  <c r="H58" i="7"/>
  <c r="G65" i="7"/>
  <c r="F72" i="7"/>
  <c r="H65" i="7"/>
  <c r="F100" i="7"/>
  <c r="F76" i="7"/>
  <c r="H134" i="7"/>
  <c r="H119" i="7"/>
  <c r="F120" i="7"/>
  <c r="G62" i="7"/>
  <c r="F82" i="7"/>
  <c r="H69" i="7"/>
  <c r="H88" i="7"/>
  <c r="F63" i="7"/>
  <c r="H117" i="7"/>
  <c r="F108" i="7"/>
  <c r="F92" i="7"/>
  <c r="F158" i="7"/>
  <c r="H173" i="7"/>
  <c r="F101" i="7"/>
  <c r="H135" i="7"/>
  <c r="H93" i="7"/>
  <c r="H70" i="7"/>
  <c r="G60" i="7"/>
  <c r="H64" i="7"/>
  <c r="H59" i="7"/>
  <c r="H174" i="7"/>
  <c r="G128" i="7"/>
  <c r="H106" i="7"/>
  <c r="G107" i="7"/>
  <c r="G61" i="7"/>
  <c r="F59" i="7"/>
  <c r="H81" i="7"/>
  <c r="F102" i="7"/>
  <c r="H109" i="7"/>
  <c r="F156" i="7"/>
  <c r="F93" i="7"/>
  <c r="H57" i="7"/>
  <c r="F133" i="7"/>
  <c r="H123" i="7"/>
  <c r="H73" i="7"/>
  <c r="H82" i="7"/>
  <c r="H66" i="7"/>
  <c r="F79" i="7"/>
  <c r="F129" i="7"/>
  <c r="F77" i="7"/>
  <c r="G146" i="7"/>
  <c r="G90" i="7"/>
  <c r="H144" i="7"/>
  <c r="G108" i="7"/>
  <c r="H113" i="7"/>
  <c r="G145" i="7"/>
  <c r="G67" i="7"/>
  <c r="F148" i="7"/>
  <c r="F170" i="7"/>
  <c r="G159" i="7"/>
  <c r="F60" i="7"/>
  <c r="H77" i="7"/>
  <c r="F132" i="7"/>
  <c r="G66" i="7"/>
  <c r="F126" i="7"/>
  <c r="F152" i="7"/>
  <c r="F138" i="7"/>
  <c r="H79" i="7"/>
  <c r="H115" i="7"/>
  <c r="G98" i="7"/>
  <c r="H96" i="7"/>
  <c r="H128" i="7"/>
  <c r="G139" i="7"/>
  <c r="G92" i="7"/>
  <c r="G116" i="7"/>
  <c r="G76" i="7"/>
  <c r="G138" i="7"/>
  <c r="G73" i="7"/>
  <c r="F89" i="7"/>
  <c r="H97" i="7"/>
  <c r="G160" i="7"/>
  <c r="G64" i="7"/>
  <c r="H126" i="7"/>
  <c r="G103" i="7"/>
  <c r="G131" i="7"/>
  <c r="H125" i="7"/>
  <c r="G126" i="7"/>
  <c r="H130" i="7"/>
  <c r="G58" i="7"/>
  <c r="G165" i="7"/>
  <c r="F124" i="7"/>
  <c r="G125" i="7"/>
  <c r="G94" i="7"/>
  <c r="H67" i="7"/>
  <c r="G99" i="7"/>
  <c r="G104" i="7"/>
  <c r="G105" i="7"/>
  <c r="F125" i="7"/>
  <c r="H104" i="7"/>
  <c r="H168" i="7"/>
  <c r="F118" i="7"/>
  <c r="H140" i="7"/>
  <c r="G75" i="7"/>
  <c r="G143" i="7"/>
  <c r="H62" i="7"/>
  <c r="F68" i="7"/>
  <c r="H110" i="7"/>
  <c r="F71" i="7"/>
  <c r="H153" i="7"/>
  <c r="G130" i="7"/>
  <c r="F81" i="7"/>
  <c r="G137" i="7"/>
  <c r="H92" i="7"/>
  <c r="H142" i="7"/>
  <c r="F69" i="7"/>
  <c r="F141" i="7"/>
  <c r="F153" i="7"/>
  <c r="F95" i="7"/>
  <c r="G100" i="7"/>
  <c r="H78" i="7"/>
  <c r="F134" i="7"/>
  <c r="H131" i="7"/>
  <c r="G68" i="7"/>
  <c r="F75" i="7"/>
  <c r="H84" i="7"/>
  <c r="H105" i="7"/>
  <c r="H101" i="7"/>
  <c r="G72" i="7"/>
  <c r="H103" i="7"/>
  <c r="G110" i="7"/>
  <c r="G82" i="7"/>
  <c r="G57" i="7"/>
  <c r="G106" i="7"/>
  <c r="F103" i="7"/>
  <c r="H143" i="7"/>
  <c r="H89" i="7"/>
  <c r="F121" i="7"/>
  <c r="G81" i="7"/>
  <c r="F61" i="7"/>
  <c r="G96" i="7"/>
  <c r="H147" i="7"/>
  <c r="H107" i="7"/>
  <c r="F110" i="7"/>
  <c r="G153" i="7"/>
  <c r="H137" i="7"/>
  <c r="G122" i="7"/>
  <c r="G129" i="7"/>
  <c r="F78" i="7"/>
  <c r="F164" i="7"/>
  <c r="F57" i="7"/>
  <c r="F115" i="7"/>
  <c r="F113" i="7"/>
  <c r="G83" i="7"/>
  <c r="H75" i="7"/>
  <c r="H116" i="7"/>
  <c r="H170" i="7"/>
  <c r="H156" i="7"/>
  <c r="H120" i="7"/>
  <c r="H127" i="7"/>
  <c r="F172" i="7"/>
  <c r="H85" i="7"/>
  <c r="H63" i="7"/>
  <c r="F87" i="7"/>
  <c r="H164" i="7"/>
  <c r="F58" i="7"/>
  <c r="G119" i="7"/>
  <c r="G88" i="7"/>
  <c r="H100" i="7"/>
  <c r="F65" i="7"/>
  <c r="H74" i="7"/>
  <c r="F91" i="7"/>
  <c r="H99" i="7"/>
  <c r="G140" i="7"/>
  <c r="F85" i="7"/>
  <c r="G84" i="7"/>
  <c r="G171" i="7"/>
  <c r="G74" i="7"/>
  <c r="H87" i="7"/>
  <c r="H129" i="7"/>
  <c r="G80" i="7"/>
  <c r="F64" i="7"/>
  <c r="F131" i="7"/>
  <c r="G142" i="7"/>
  <c r="F130" i="7"/>
  <c r="G175" i="7"/>
  <c r="G169" i="7"/>
  <c r="F114" i="7"/>
  <c r="F173" i="7"/>
  <c r="F96" i="7"/>
  <c r="F128" i="7"/>
  <c r="H76" i="7"/>
  <c r="F162" i="7"/>
  <c r="G97" i="7"/>
  <c r="F62" i="7"/>
  <c r="F154" i="7"/>
  <c r="F88" i="7"/>
  <c r="G77" i="7"/>
  <c r="G158" i="7"/>
  <c r="F99" i="7"/>
  <c r="H118" i="7"/>
  <c r="F165" i="7"/>
  <c r="G93" i="7"/>
  <c r="F149" i="7"/>
  <c r="G133" i="7"/>
  <c r="F155" i="7"/>
  <c r="G109" i="7"/>
  <c r="H149" i="7"/>
  <c r="F161" i="7"/>
  <c r="H163" i="7"/>
  <c r="G157" i="7"/>
  <c r="G121" i="7"/>
  <c r="G167" i="7"/>
  <c r="G69" i="7"/>
  <c r="G135" i="7"/>
  <c r="H102" i="7"/>
  <c r="F163" i="7"/>
  <c r="F159" i="7"/>
  <c r="H145" i="7"/>
  <c r="H80" i="7"/>
  <c r="G79" i="7"/>
  <c r="G141" i="7"/>
  <c r="H136" i="7"/>
  <c r="F90" i="7"/>
  <c r="F70" i="7"/>
  <c r="G172" i="7"/>
  <c r="H86" i="7"/>
  <c r="F117" i="7"/>
  <c r="F86" i="7"/>
  <c r="F80" i="7"/>
  <c r="F98" i="7"/>
  <c r="F83" i="7"/>
  <c r="G156" i="7"/>
  <c r="G120" i="7"/>
  <c r="G148" i="7"/>
  <c r="G155" i="7"/>
  <c r="F166" i="7"/>
  <c r="G162" i="7"/>
  <c r="F151" i="7"/>
  <c r="G151" i="7"/>
  <c r="G115" i="7"/>
  <c r="H90" i="7"/>
  <c r="G112" i="7"/>
  <c r="G113" i="7"/>
  <c r="F135" i="7"/>
  <c r="F127" i="7"/>
  <c r="G136" i="7"/>
  <c r="G161" i="7"/>
  <c r="H72" i="7"/>
  <c r="G111" i="7"/>
  <c r="F109" i="7"/>
  <c r="F107" i="7"/>
  <c r="G166" i="7"/>
  <c r="G123" i="7"/>
  <c r="F167" i="7"/>
  <c r="F145" i="7"/>
  <c r="F147" i="7"/>
  <c r="H166" i="7"/>
  <c r="H150" i="7"/>
  <c r="F94" i="7"/>
  <c r="G170" i="7"/>
  <c r="H98" i="7"/>
  <c r="H83" i="7"/>
  <c r="G152" i="7"/>
  <c r="H111" i="7"/>
  <c r="H122" i="7"/>
  <c r="G163" i="7"/>
  <c r="F144" i="7"/>
  <c r="H133" i="7"/>
  <c r="H95"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84" i="7"/>
  <c r="G149" i="7"/>
  <c r="H171" i="7"/>
  <c r="H60" i="7"/>
  <c r="F106" i="7"/>
  <c r="H68" i="7"/>
  <c r="G101" i="7"/>
  <c r="F137" i="7"/>
  <c r="H121" i="7"/>
  <c r="H172" i="7"/>
  <c r="H138" i="7"/>
  <c r="F174" i="7"/>
  <c r="G147" i="7"/>
  <c r="G154" i="7"/>
  <c r="G134" i="7"/>
  <c r="G85" i="7"/>
  <c r="H141" i="7"/>
  <c r="F175" i="7"/>
  <c r="G117" i="7"/>
  <c r="H152" i="7"/>
  <c r="H161" i="7"/>
  <c r="F67" i="7"/>
  <c r="G150"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N38" i="7"/>
  <c r="F212" i="7"/>
  <c r="H207" i="7"/>
  <c r="T39" i="7"/>
  <c r="J39" i="7"/>
  <c r="G211" i="7"/>
  <c r="O33" i="7"/>
  <c r="F207" i="7"/>
  <c r="G33" i="7"/>
  <c r="P38" i="7"/>
  <c r="R38" i="7"/>
  <c r="H38" i="7"/>
  <c r="J32" i="7"/>
  <c r="E32" i="7"/>
  <c r="P33" i="7"/>
  <c r="N39" i="7"/>
  <c r="K39" i="7"/>
  <c r="F208" i="7"/>
  <c r="R33" i="7"/>
  <c r="O32" i="7"/>
  <c r="Q39" i="7"/>
  <c r="I32" i="7"/>
  <c r="I39" i="7"/>
  <c r="K33" i="7"/>
  <c r="S32" i="7"/>
  <c r="G38" i="7"/>
  <c r="I38" i="7"/>
  <c r="T38" i="7"/>
  <c r="M32" i="7"/>
  <c r="K32" i="7"/>
  <c r="S39" i="7"/>
  <c r="S33" i="7"/>
  <c r="G207" i="7"/>
  <c r="D33" i="7"/>
  <c r="P32" i="7"/>
  <c r="N32" i="7"/>
  <c r="D38" i="7"/>
  <c r="J33" i="7"/>
  <c r="H211" i="7"/>
  <c r="L38" i="7"/>
  <c r="G39" i="7"/>
  <c r="C39" i="7"/>
  <c r="L33" i="7"/>
  <c r="H32" i="7"/>
  <c r="C33" i="7"/>
  <c r="H39" i="7"/>
  <c r="G32" i="7"/>
  <c r="F39" i="7"/>
  <c r="I33" i="7"/>
  <c r="F211" i="7"/>
  <c r="C32" i="7"/>
  <c r="P39" i="7"/>
  <c r="K38" i="7"/>
  <c r="D39" i="7"/>
  <c r="E38" i="7"/>
  <c r="M38" i="7"/>
  <c r="E33" i="7"/>
  <c r="M33" i="7"/>
  <c r="R39" i="7"/>
  <c r="H33" i="7"/>
  <c r="Q33" i="7"/>
  <c r="T33" i="7"/>
  <c r="L39" i="7"/>
  <c r="J38" i="7"/>
  <c r="G212" i="7"/>
  <c r="E39" i="7"/>
  <c r="F33" i="7"/>
  <c r="C38" i="7"/>
  <c r="S38" i="7"/>
  <c r="N33" i="7"/>
  <c r="R32" i="7"/>
  <c r="T32" i="7"/>
  <c r="F32" i="7"/>
  <c r="G208" i="7"/>
  <c r="H208" i="7"/>
  <c r="L32" i="7"/>
  <c r="F38" i="7"/>
  <c r="O39" i="7"/>
  <c r="M39" i="7"/>
  <c r="H212" i="7"/>
  <c r="D32" i="7"/>
  <c r="O38" i="7"/>
  <c r="Q38" i="7"/>
  <c r="J43" i="7" l="1"/>
  <c r="D43" i="7"/>
  <c r="J42" i="7"/>
  <c r="C97" i="7"/>
  <c r="C131" i="7"/>
  <c r="C165" i="7"/>
  <c r="S42" i="7"/>
  <c r="H43" i="7"/>
  <c r="L42" i="7"/>
  <c r="G42" i="7"/>
  <c r="S43" i="7"/>
  <c r="E82" i="7"/>
  <c r="D42" i="7"/>
  <c r="C43" i="7"/>
  <c r="U39" i="7"/>
  <c r="H42" i="7"/>
  <c r="E72" i="7"/>
  <c r="I43" i="7"/>
  <c r="D137" i="7"/>
  <c r="C104" i="7"/>
  <c r="E101" i="7"/>
  <c r="O43" i="7"/>
  <c r="E124" i="7"/>
  <c r="E93" i="7"/>
  <c r="E94" i="7"/>
  <c r="E141" i="7"/>
  <c r="D135" i="7"/>
  <c r="D166" i="7"/>
  <c r="D147" i="7"/>
  <c r="T43" i="7"/>
  <c r="C109" i="7"/>
  <c r="F43" i="7"/>
  <c r="C157" i="7"/>
  <c r="U38" i="7"/>
  <c r="C42" i="7"/>
  <c r="D170" i="7"/>
  <c r="E66" i="7"/>
  <c r="E100" i="7"/>
  <c r="D103" i="7"/>
  <c r="E71" i="7"/>
  <c r="E68" i="7"/>
  <c r="E135" i="7"/>
  <c r="D89" i="7"/>
  <c r="L43" i="7"/>
  <c r="D134" i="7"/>
  <c r="D158" i="7"/>
  <c r="E96" i="7"/>
  <c r="E150" i="7"/>
  <c r="C170" i="7"/>
  <c r="C125" i="7"/>
  <c r="C108" i="7"/>
  <c r="E105" i="7"/>
  <c r="D109" i="7"/>
  <c r="D60" i="7"/>
  <c r="C111" i="7"/>
  <c r="C154" i="7"/>
  <c r="E85" i="7"/>
  <c r="C73" i="7"/>
  <c r="D114" i="7"/>
  <c r="E156" i="7"/>
  <c r="E80" i="7"/>
  <c r="D140" i="7"/>
  <c r="D59" i="7"/>
  <c r="C74" i="7"/>
  <c r="R42"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C164" i="7"/>
  <c r="E132" i="7"/>
  <c r="D102" i="7"/>
  <c r="K42" i="7"/>
  <c r="C152" i="7"/>
  <c r="M42" i="7"/>
  <c r="C107" i="7"/>
  <c r="E123" i="7"/>
  <c r="D173" i="7"/>
  <c r="C145" i="7"/>
  <c r="D76" i="7"/>
  <c r="E121" i="7"/>
  <c r="C172" i="7"/>
  <c r="E170" i="7"/>
  <c r="D160" i="7"/>
  <c r="D150" i="7"/>
  <c r="C110" i="7"/>
  <c r="C75" i="7"/>
  <c r="D175" i="7"/>
  <c r="D123" i="7"/>
  <c r="E147" i="7"/>
  <c r="D121" i="7"/>
  <c r="C88" i="7"/>
  <c r="R43" i="7"/>
  <c r="D83" i="7"/>
  <c r="C92" i="7"/>
  <c r="E163" i="7"/>
  <c r="C66" i="7"/>
  <c r="C174" i="7"/>
  <c r="C79" i="7"/>
  <c r="O42" i="7"/>
  <c r="P42" i="7"/>
  <c r="Q43" i="7"/>
  <c r="N43" i="7"/>
  <c r="C156" i="7"/>
  <c r="C101" i="7"/>
  <c r="C103" i="7"/>
  <c r="D74" i="7"/>
  <c r="D108" i="7"/>
  <c r="P43" i="7"/>
  <c r="G43" i="7"/>
  <c r="D75" i="7"/>
  <c r="D171" i="7"/>
  <c r="C60" i="7"/>
  <c r="D136" i="7"/>
  <c r="E43" i="7"/>
  <c r="D131" i="7"/>
  <c r="C85" i="7"/>
  <c r="T42" i="7"/>
  <c r="D67" i="7"/>
  <c r="D130" i="7"/>
  <c r="E126" i="7"/>
  <c r="E73" i="7"/>
  <c r="C135" i="7"/>
  <c r="E108" i="7"/>
  <c r="E59" i="7"/>
  <c r="D155" i="7"/>
  <c r="E109" i="7"/>
  <c r="E57" i="7"/>
  <c r="C132" i="7"/>
  <c r="C133" i="7"/>
  <c r="C171" i="7"/>
  <c r="D151" i="7"/>
  <c r="C99" i="7"/>
  <c r="C142" i="7"/>
  <c r="D78" i="7"/>
  <c r="E146" i="7"/>
  <c r="C126" i="7"/>
  <c r="E78" i="7"/>
  <c r="C78" i="7"/>
  <c r="E83" i="7"/>
  <c r="D128" i="7"/>
  <c r="D107" i="7"/>
  <c r="E164" i="7"/>
  <c r="C70" i="7"/>
  <c r="N42" i="7"/>
  <c r="D144" i="7"/>
  <c r="E152" i="7"/>
  <c r="E137" i="7"/>
  <c r="E16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114" i="7"/>
  <c r="D98" i="7"/>
  <c r="E148" i="7"/>
  <c r="E169" i="7"/>
  <c r="E91" i="7"/>
  <c r="E158" i="7"/>
  <c r="D159" i="7"/>
  <c r="D69" i="7"/>
  <c r="E76" i="7"/>
  <c r="C162" i="7"/>
  <c r="E58" i="7"/>
  <c r="E155" i="7"/>
  <c r="E119" i="7"/>
  <c r="C173" i="7"/>
  <c r="E116" i="7"/>
  <c r="D58" i="7"/>
  <c r="E131" i="7"/>
  <c r="D92" i="7"/>
  <c r="D90" i="7"/>
  <c r="C96" i="7"/>
  <c r="E61" i="7"/>
  <c r="E104" i="7"/>
  <c r="E98" i="7"/>
  <c r="E145" i="7"/>
  <c r="C102" i="7"/>
  <c r="E74" i="7"/>
  <c r="D80" i="7"/>
  <c r="C65" i="7"/>
  <c r="E171" i="7"/>
  <c r="D148" i="7"/>
  <c r="C151" i="7"/>
  <c r="I4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D139" i="7"/>
  <c r="D110" i="7"/>
  <c r="C116" i="7"/>
  <c r="C161" i="7"/>
  <c r="C119" i="7"/>
  <c r="D10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76" i="7"/>
  <c r="D88" i="7"/>
  <c r="C168" i="7"/>
  <c r="C136" i="7"/>
  <c r="C63" i="7"/>
  <c r="C160" i="7"/>
  <c r="C84" i="7"/>
  <c r="E63" i="7"/>
  <c r="D153" i="7"/>
  <c r="C167" i="7"/>
  <c r="C112" i="7"/>
  <c r="C163" i="7"/>
  <c r="E77" i="7"/>
  <c r="C72" i="7"/>
  <c r="E110" i="7"/>
  <c r="E111" i="7"/>
  <c r="C120" i="7"/>
  <c r="E67" i="7"/>
  <c r="E133" i="7"/>
  <c r="E134" i="7"/>
  <c r="E79" i="7"/>
  <c r="D96" i="7"/>
  <c r="D146" i="7"/>
  <c r="D125" i="7"/>
  <c r="C169" i="7"/>
  <c r="E87" i="7"/>
  <c r="C89" i="7"/>
  <c r="C146" i="7"/>
  <c r="E149" i="7"/>
  <c r="C153" i="7"/>
  <c r="D85" i="7"/>
  <c r="C150" i="7"/>
  <c r="C113" i="7"/>
  <c r="C67"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13" i="7"/>
  <c r="G209" i="7"/>
  <c r="F209" i="7"/>
  <c r="F213" i="7"/>
  <c r="H209" i="7"/>
  <c r="H213" i="7"/>
  <c r="H215" i="7" l="1"/>
  <c r="O34" i="12" s="1"/>
  <c r="F215" i="7"/>
  <c r="M34" i="12" s="1"/>
  <c r="G215" i="7"/>
  <c r="N34" i="12" s="1"/>
</calcChain>
</file>

<file path=xl/sharedStrings.xml><?xml version="1.0" encoding="utf-8"?>
<sst xmlns="http://schemas.openxmlformats.org/spreadsheetml/2006/main" count="5673" uniqueCount="219">
  <si>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</si>
  <si>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</si>
  <si>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</si>
  <si>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</si>
  <si>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</si>
  <si>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</si>
  <si>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</si>
  <si>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</si>
  <si>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</si>
  <si>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</si>
  <si>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</si>
  <si>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</si>
  <si>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</si>
  <si>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</si>
  <si>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</si>
  <si>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</si>
  <si>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</si>
  <si>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</si>
  <si>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</si>
  <si>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</si>
  <si>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</si>
  <si>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</si>
  <si>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</si>
  <si>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</si>
  <si>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</si>
  <si>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</si>
  <si>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</si>
  <si>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</si>
  <si>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</si>
  <si>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</si>
  <si>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</si>
  <si>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</si>
  <si>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</si>
  <si>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</si>
  <si>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</si>
  <si>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</si>
  <si>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</si>
  <si>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</si>
  <si>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</si>
  <si>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</si>
  <si>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</si>
  <si>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</si>
  <si>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</si>
  <si>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</si>
  <si>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</si>
  <si>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</si>
  <si>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</si>
  <si>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</si>
  <si>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</si>
  <si>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</si>
  <si>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</si>
  <si>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</si>
  <si>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</si>
  <si>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</si>
  <si>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</si>
  <si>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</si>
  <si>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</si>
  <si>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</si>
  <si>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</si>
  <si>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</si>
  <si>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</si>
  <si>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</si>
  <si>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</si>
  <si>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</si>
  <si>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</si>
  <si>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</si>
  <si>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</si>
  <si>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</si>
  <si>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</si>
  <si>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</si>
  <si>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</si>
  <si>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</si>
  <si>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</si>
  <si>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</si>
  <si>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</si>
  <si>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</si>
  <si>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</si>
  <si>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</si>
  <si>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</si>
  <si>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</si>
  <si>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</si>
  <si>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</si>
  <si>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</si>
  <si>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</si>
  <si>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</si>
  <si>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</si>
  <si>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</si>
  <si>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</si>
  <si>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</si>
  <si>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</si>
  <si>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</si>
  <si>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</si>
  <si>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</si>
  <si>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</si>
  <si>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</si>
  <si>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</si>
  <si>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</si>
  <si>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</si>
  <si>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</si>
  <si>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</si>
  <si>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</si>
  <si>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</si>
  <si>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</si>
  <si>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</si>
  <si>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</si>
  <si>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</si>
  <si>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</si>
  <si>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</si>
  <si>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</si>
  <si>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</si>
  <si>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</si>
  <si>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</si>
  <si>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</si>
  <si>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</si>
  <si>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</si>
  <si>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</si>
  <si>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</si>
  <si>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</si>
  <si>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</si>
  <si>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</si>
  <si>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</si>
  <si>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</si>
  <si>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</si>
  <si>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</si>
  <si>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</si>
  <si>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</si>
  <si>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</si>
  <si>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</si>
  <si>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</si>
  <si>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</si>
  <si>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</si>
  <si>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</si>
  <si>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</si>
  <si>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</si>
  <si>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</si>
  <si>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</si>
  <si>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</si>
  <si>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</si>
  <si>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</si>
  <si>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</si>
  <si>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</si>
  <si>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</si>
  <si>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</si>
  <si>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</si>
  <si>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</si>
  <si>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</si>
  <si>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</si>
  <si>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</si>
  <si>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</si>
  <si>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</si>
  <si>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</si>
  <si>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</si>
  <si>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</si>
  <si>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</si>
  <si>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</si>
  <si>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</si>
  <si>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</si>
  <si>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</si>
  <si>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</si>
  <si>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</si>
  <si>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</si>
  <si>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</si>
  <si>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</si>
  <si>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</si>
  <si>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</si>
  <si>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</si>
  <si>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</si>
  <si>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</si>
  <si>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</si>
  <si>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</si>
  <si>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</si>
  <si>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</si>
  <si>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</si>
  <si>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</si>
  <si>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</si>
  <si>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</si>
  <si>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</si>
  <si>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</si>
  <si>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</si>
  <si>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</si>
  <si>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</si>
  <si>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</si>
  <si>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</si>
  <si>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</si>
  <si>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</si>
  <si>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</si>
  <si>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</si>
  <si>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</si>
  <si>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</si>
  <si>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</si>
  <si>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</si>
  <si>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</si>
  <si>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</si>
  <si>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</si>
  <si>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</si>
  <si>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</si>
  <si>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</si>
  <si>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</si>
  <si>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</si>
  <si>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</si>
  <si>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</si>
  <si>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</si>
  <si>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GRIM0239</t>
  </si>
  <si>
    <t>Pancreatic cancer (ICD-10 C25), 1920–2014</t>
  </si>
  <si>
    <t>Final</t>
  </si>
  <si>
    <t>Final Recast</t>
  </si>
  <si>
    <t>Revised</t>
  </si>
  <si>
    <t>Preliminary</t>
  </si>
  <si>
    <t>year</t>
  </si>
  <si>
    <t>SnapshotId</t>
  </si>
  <si>
    <t>Pancreatic cancer</t>
  </si>
  <si>
    <t>C25</t>
  </si>
  <si>
    <t>All neoplasms</t>
  </si>
  <si>
    <t>C00–D48</t>
  </si>
  <si>
    <t>41 (part)</t>
  </si>
  <si>
    <t>45 (part)</t>
  </si>
  <si>
    <t>46e</t>
  </si>
  <si>
    <t>46f</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</si>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</sst>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Pancreatic cancer (ICD-10 C25), by sex and year, 1920–2014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9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numCache>
            </c:numRef>
          </c:xVal>
          <c:yVal>
            <c:numRef>
              <c:f>Admin!Deaths_male</c:f>
              <c:numCache>
                <c:formatCode>#,##0</c:formatCode>
                <c:ptCount val="95"/>
                <c:pt idx="0">
                  <c:v>47</c:v>
                </c:pt>
                <c:pt idx="1">
                  <c:v>57</c:v>
                </c:pt>
                <c:pt idx="2">
                  <c:v>46</c:v>
                </c:pt>
                <c:pt idx="3">
                  <c:v>55</c:v>
                </c:pt>
                <c:pt idx="4">
                  <c:v>81</c:v>
                </c:pt>
                <c:pt idx="5">
                  <c:v>64</c:v>
                </c:pt>
                <c:pt idx="6">
                  <c:v>65</c:v>
                </c:pt>
                <c:pt idx="7">
                  <c:v>78</c:v>
                </c:pt>
                <c:pt idx="8">
                  <c:v>70</c:v>
                </c:pt>
                <c:pt idx="9">
                  <c:v>102</c:v>
                </c:pt>
                <c:pt idx="10">
                  <c:v>95</c:v>
                </c:pt>
                <c:pt idx="11">
                  <c:v>120</c:v>
                </c:pt>
                <c:pt idx="12">
                  <c:v>137</c:v>
                </c:pt>
                <c:pt idx="13">
                  <c:v>112</c:v>
                </c:pt>
                <c:pt idx="14">
                  <c:v>138</c:v>
                </c:pt>
                <c:pt idx="15">
                  <c:v>119</c:v>
                </c:pt>
                <c:pt idx="16">
                  <c:v>140</c:v>
                </c:pt>
                <c:pt idx="17">
                  <c:v>141</c:v>
                </c:pt>
                <c:pt idx="18">
                  <c:v>170</c:v>
                </c:pt>
                <c:pt idx="19">
                  <c:v>164</c:v>
                </c:pt>
                <c:pt idx="20">
                  <c:v>147</c:v>
                </c:pt>
                <c:pt idx="21">
                  <c:v>189</c:v>
                </c:pt>
                <c:pt idx="22">
                  <c:v>175</c:v>
                </c:pt>
                <c:pt idx="23">
                  <c:v>205</c:v>
                </c:pt>
                <c:pt idx="24">
                  <c:v>183</c:v>
                </c:pt>
                <c:pt idx="25">
                  <c:v>178</c:v>
                </c:pt>
                <c:pt idx="26">
                  <c:v>192</c:v>
                </c:pt>
                <c:pt idx="27">
                  <c:v>210</c:v>
                </c:pt>
                <c:pt idx="28">
                  <c:v>239</c:v>
                </c:pt>
                <c:pt idx="29">
                  <c:v>225</c:v>
                </c:pt>
                <c:pt idx="30">
                  <c:v>220</c:v>
                </c:pt>
                <c:pt idx="31">
                  <c:v>266</c:v>
                </c:pt>
                <c:pt idx="32">
                  <c:v>246</c:v>
                </c:pt>
                <c:pt idx="33">
                  <c:v>265</c:v>
                </c:pt>
                <c:pt idx="34">
                  <c:v>291</c:v>
                </c:pt>
                <c:pt idx="35">
                  <c:v>279</c:v>
                </c:pt>
                <c:pt idx="36">
                  <c:v>300</c:v>
                </c:pt>
                <c:pt idx="37">
                  <c:v>326</c:v>
                </c:pt>
                <c:pt idx="38">
                  <c:v>348</c:v>
                </c:pt>
                <c:pt idx="39">
                  <c:v>356</c:v>
                </c:pt>
                <c:pt idx="40">
                  <c:v>357</c:v>
                </c:pt>
                <c:pt idx="41">
                  <c:v>349</c:v>
                </c:pt>
                <c:pt idx="42">
                  <c:v>390</c:v>
                </c:pt>
                <c:pt idx="43">
                  <c:v>380</c:v>
                </c:pt>
                <c:pt idx="44">
                  <c:v>424</c:v>
                </c:pt>
                <c:pt idx="45">
                  <c:v>431</c:v>
                </c:pt>
                <c:pt idx="46">
                  <c:v>410</c:v>
                </c:pt>
                <c:pt idx="47">
                  <c:v>471</c:v>
                </c:pt>
                <c:pt idx="48">
                  <c:v>465</c:v>
                </c:pt>
                <c:pt idx="49">
                  <c:v>473</c:v>
                </c:pt>
                <c:pt idx="50">
                  <c:v>500</c:v>
                </c:pt>
                <c:pt idx="51">
                  <c:v>524</c:v>
                </c:pt>
                <c:pt idx="52">
                  <c:v>504</c:v>
                </c:pt>
                <c:pt idx="53">
                  <c:v>550</c:v>
                </c:pt>
                <c:pt idx="54">
                  <c:v>539</c:v>
                </c:pt>
                <c:pt idx="55">
                  <c:v>550</c:v>
                </c:pt>
                <c:pt idx="56">
                  <c:v>586</c:v>
                </c:pt>
                <c:pt idx="57">
                  <c:v>606</c:v>
                </c:pt>
                <c:pt idx="58">
                  <c:v>609</c:v>
                </c:pt>
                <c:pt idx="59">
                  <c:v>607</c:v>
                </c:pt>
                <c:pt idx="60">
                  <c:v>629</c:v>
                </c:pt>
                <c:pt idx="61">
                  <c:v>602</c:v>
                </c:pt>
                <c:pt idx="62">
                  <c:v>672</c:v>
                </c:pt>
                <c:pt idx="63">
                  <c:v>640</c:v>
                </c:pt>
                <c:pt idx="64">
                  <c:v>650</c:v>
                </c:pt>
                <c:pt idx="65">
                  <c:v>647</c:v>
                </c:pt>
                <c:pt idx="66">
                  <c:v>682</c:v>
                </c:pt>
                <c:pt idx="67">
                  <c:v>670</c:v>
                </c:pt>
                <c:pt idx="68">
                  <c:v>668</c:v>
                </c:pt>
                <c:pt idx="69">
                  <c:v>719</c:v>
                </c:pt>
                <c:pt idx="70">
                  <c:v>717</c:v>
                </c:pt>
                <c:pt idx="71">
                  <c:v>716</c:v>
                </c:pt>
                <c:pt idx="72">
                  <c:v>721</c:v>
                </c:pt>
                <c:pt idx="73">
                  <c:v>771</c:v>
                </c:pt>
                <c:pt idx="74">
                  <c:v>769</c:v>
                </c:pt>
                <c:pt idx="75">
                  <c:v>791</c:v>
                </c:pt>
                <c:pt idx="76">
                  <c:v>776</c:v>
                </c:pt>
                <c:pt idx="77">
                  <c:v>773</c:v>
                </c:pt>
                <c:pt idx="78">
                  <c:v>809</c:v>
                </c:pt>
                <c:pt idx="79">
                  <c:v>868</c:v>
                </c:pt>
                <c:pt idx="80">
                  <c:v>864</c:v>
                </c:pt>
                <c:pt idx="81">
                  <c:v>950</c:v>
                </c:pt>
                <c:pt idx="82">
                  <c:v>943</c:v>
                </c:pt>
                <c:pt idx="83">
                  <c:v>946</c:v>
                </c:pt>
                <c:pt idx="84">
                  <c:v>1015</c:v>
                </c:pt>
                <c:pt idx="85">
                  <c:v>963</c:v>
                </c:pt>
                <c:pt idx="86">
                  <c:v>1047</c:v>
                </c:pt>
                <c:pt idx="87">
                  <c:v>1235</c:v>
                </c:pt>
                <c:pt idx="88">
                  <c:v>1191</c:v>
                </c:pt>
                <c:pt idx="89">
                  <c:v>1142</c:v>
                </c:pt>
                <c:pt idx="90">
                  <c:v>1233</c:v>
                </c:pt>
                <c:pt idx="91">
                  <c:v>1218</c:v>
                </c:pt>
                <c:pt idx="92">
                  <c:v>1331</c:v>
                </c:pt>
                <c:pt idx="93">
                  <c:v>1335</c:v>
                </c:pt>
                <c:pt idx="94">
                  <c:v>1292</c:v>
                </c:pt>
              </c:numCache>
            </c:numRef>
          </c:yVal>
          <c:smooth val="0"/>
        </c:ser>
        <c:ser>
          <c:idx val="1"/>
          <c:order val="1"/>
          <c:tx>
            <c:v>Females</c:v>
          </c:tx>
          <c:spPr>
            <a:ln>
              <a:solidFill>
                <a:srgbClr val="FF9326"/>
              </a:solidFill>
            </a:ln>
          </c:spPr>
          <c:marker>
            <c:symbol val="none"/>
          </c:marker>
          <c:xVal>
            <c:numRef>
              <c:f>Admin!Years</c:f>
              <c:numCache>
                <c:formatCode>General</c:formatCode>
                <c:ptCount val="9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numCache>
            </c:numRef>
          </c:xVal>
          <c:yVal>
            <c:numRef>
              <c:f>Admin!Deaths_female</c:f>
              <c:numCache>
                <c:formatCode>#,##0</c:formatCode>
                <c:ptCount val="95"/>
                <c:pt idx="0">
                  <c:v>34</c:v>
                </c:pt>
                <c:pt idx="1">
                  <c:v>26</c:v>
                </c:pt>
                <c:pt idx="2">
                  <c:v>32</c:v>
                </c:pt>
                <c:pt idx="3">
                  <c:v>45</c:v>
                </c:pt>
                <c:pt idx="4">
                  <c:v>54</c:v>
                </c:pt>
                <c:pt idx="5">
                  <c:v>48</c:v>
                </c:pt>
                <c:pt idx="6">
                  <c:v>42</c:v>
                </c:pt>
                <c:pt idx="7">
                  <c:v>45</c:v>
                </c:pt>
                <c:pt idx="8">
                  <c:v>41</c:v>
                </c:pt>
                <c:pt idx="9">
                  <c:v>61</c:v>
                </c:pt>
                <c:pt idx="10">
                  <c:v>71</c:v>
                </c:pt>
                <c:pt idx="11">
                  <c:v>71</c:v>
                </c:pt>
                <c:pt idx="12">
                  <c:v>86</c:v>
                </c:pt>
                <c:pt idx="13">
                  <c:v>78</c:v>
                </c:pt>
                <c:pt idx="14">
                  <c:v>101</c:v>
                </c:pt>
                <c:pt idx="15">
                  <c:v>120</c:v>
                </c:pt>
                <c:pt idx="16">
                  <c:v>113</c:v>
                </c:pt>
                <c:pt idx="17">
                  <c:v>118</c:v>
                </c:pt>
                <c:pt idx="18">
                  <c:v>136</c:v>
                </c:pt>
                <c:pt idx="19">
                  <c:v>130</c:v>
                </c:pt>
                <c:pt idx="20">
                  <c:v>120</c:v>
                </c:pt>
                <c:pt idx="21">
                  <c:v>128</c:v>
                </c:pt>
                <c:pt idx="22">
                  <c:v>128</c:v>
                </c:pt>
                <c:pt idx="23">
                  <c:v>143</c:v>
                </c:pt>
                <c:pt idx="24">
                  <c:v>136</c:v>
                </c:pt>
                <c:pt idx="25">
                  <c:v>155</c:v>
                </c:pt>
                <c:pt idx="26">
                  <c:v>157</c:v>
                </c:pt>
                <c:pt idx="27">
                  <c:v>172</c:v>
                </c:pt>
                <c:pt idx="28">
                  <c:v>168</c:v>
                </c:pt>
                <c:pt idx="29">
                  <c:v>177</c:v>
                </c:pt>
                <c:pt idx="30">
                  <c:v>180</c:v>
                </c:pt>
                <c:pt idx="31">
                  <c:v>177</c:v>
                </c:pt>
                <c:pt idx="32">
                  <c:v>162</c:v>
                </c:pt>
                <c:pt idx="33">
                  <c:v>174</c:v>
                </c:pt>
                <c:pt idx="34">
                  <c:v>204</c:v>
                </c:pt>
                <c:pt idx="35">
                  <c:v>214</c:v>
                </c:pt>
                <c:pt idx="36">
                  <c:v>229</c:v>
                </c:pt>
                <c:pt idx="37">
                  <c:v>195</c:v>
                </c:pt>
                <c:pt idx="38">
                  <c:v>224</c:v>
                </c:pt>
                <c:pt idx="39">
                  <c:v>215</c:v>
                </c:pt>
                <c:pt idx="40">
                  <c:v>238</c:v>
                </c:pt>
                <c:pt idx="41">
                  <c:v>238</c:v>
                </c:pt>
                <c:pt idx="42">
                  <c:v>270</c:v>
                </c:pt>
                <c:pt idx="43">
                  <c:v>293</c:v>
                </c:pt>
                <c:pt idx="44">
                  <c:v>288</c:v>
                </c:pt>
                <c:pt idx="45">
                  <c:v>293</c:v>
                </c:pt>
                <c:pt idx="46">
                  <c:v>316</c:v>
                </c:pt>
                <c:pt idx="47">
                  <c:v>307</c:v>
                </c:pt>
                <c:pt idx="48">
                  <c:v>331</c:v>
                </c:pt>
                <c:pt idx="49">
                  <c:v>382</c:v>
                </c:pt>
                <c:pt idx="50">
                  <c:v>380</c:v>
                </c:pt>
                <c:pt idx="51">
                  <c:v>356</c:v>
                </c:pt>
                <c:pt idx="52">
                  <c:v>376</c:v>
                </c:pt>
                <c:pt idx="53">
                  <c:v>406</c:v>
                </c:pt>
                <c:pt idx="54">
                  <c:v>407</c:v>
                </c:pt>
                <c:pt idx="55">
                  <c:v>433</c:v>
                </c:pt>
                <c:pt idx="56">
                  <c:v>483</c:v>
                </c:pt>
                <c:pt idx="57">
                  <c:v>450</c:v>
                </c:pt>
                <c:pt idx="58">
                  <c:v>444</c:v>
                </c:pt>
                <c:pt idx="59">
                  <c:v>470</c:v>
                </c:pt>
                <c:pt idx="60">
                  <c:v>520</c:v>
                </c:pt>
                <c:pt idx="61">
                  <c:v>432</c:v>
                </c:pt>
                <c:pt idx="62">
                  <c:v>505</c:v>
                </c:pt>
                <c:pt idx="63">
                  <c:v>503</c:v>
                </c:pt>
                <c:pt idx="64">
                  <c:v>553</c:v>
                </c:pt>
                <c:pt idx="65">
                  <c:v>566</c:v>
                </c:pt>
                <c:pt idx="66">
                  <c:v>607</c:v>
                </c:pt>
                <c:pt idx="67">
                  <c:v>649</c:v>
                </c:pt>
                <c:pt idx="68">
                  <c:v>580</c:v>
                </c:pt>
                <c:pt idx="69">
                  <c:v>677</c:v>
                </c:pt>
                <c:pt idx="70">
                  <c:v>667</c:v>
                </c:pt>
                <c:pt idx="71">
                  <c:v>656</c:v>
                </c:pt>
                <c:pt idx="72">
                  <c:v>730</c:v>
                </c:pt>
                <c:pt idx="73">
                  <c:v>705</c:v>
                </c:pt>
                <c:pt idx="74">
                  <c:v>701</c:v>
                </c:pt>
                <c:pt idx="75">
                  <c:v>749</c:v>
                </c:pt>
                <c:pt idx="76">
                  <c:v>834</c:v>
                </c:pt>
                <c:pt idx="77">
                  <c:v>816</c:v>
                </c:pt>
                <c:pt idx="78">
                  <c:v>801</c:v>
                </c:pt>
                <c:pt idx="79">
                  <c:v>850</c:v>
                </c:pt>
                <c:pt idx="80">
                  <c:v>873</c:v>
                </c:pt>
                <c:pt idx="81">
                  <c:v>859</c:v>
                </c:pt>
                <c:pt idx="82">
                  <c:v>891</c:v>
                </c:pt>
                <c:pt idx="83">
                  <c:v>956</c:v>
                </c:pt>
                <c:pt idx="84">
                  <c:v>963</c:v>
                </c:pt>
                <c:pt idx="85">
                  <c:v>1055</c:v>
                </c:pt>
                <c:pt idx="86">
                  <c:v>1030</c:v>
                </c:pt>
                <c:pt idx="87">
                  <c:v>1017</c:v>
                </c:pt>
                <c:pt idx="88">
                  <c:v>1098</c:v>
                </c:pt>
                <c:pt idx="89">
                  <c:v>1062</c:v>
                </c:pt>
                <c:pt idx="90">
                  <c:v>1201</c:v>
                </c:pt>
                <c:pt idx="91">
                  <c:v>1198</c:v>
                </c:pt>
                <c:pt idx="92">
                  <c:v>1193</c:v>
                </c:pt>
                <c:pt idx="93">
                  <c:v>1223</c:v>
                </c:pt>
                <c:pt idx="94">
                  <c:v>1255</c:v>
                </c:pt>
              </c:numCache>
            </c:numRef>
          </c:yVal>
          <c:smooth val="0"/>
        </c:ser>
        <c:dLbls>
          <c:showLegendKey val="0"/>
          <c:showVal val="0"/>
          <c:showCatName val="0"/>
          <c:showSerName val="0"/>
          <c:showPercent val="0"/>
          <c:showBubbleSize val="0"/>
        </c:dLbls>
        <c:axId val="69101440"/>
        <c:axId val="71344128"/>
      </c:scatterChart>
      <c:valAx>
        <c:axId val="6910144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71344128"/>
        <c:crosses val="autoZero"/>
        <c:crossBetween val="midCat"/>
        <c:minorUnit val="10"/>
      </c:valAx>
      <c:valAx>
        <c:axId val="7134412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6910144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Pancreatic cancer (ICD-10 C25), by sex and year, 1920–2014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9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numCache>
            </c:numRef>
          </c:xVal>
          <c:yVal>
            <c:numRef>
              <c:f>Admin!ASR_male</c:f>
              <c:numCache>
                <c:formatCode>0.0</c:formatCode>
                <c:ptCount val="95"/>
                <c:pt idx="0">
                  <c:v>3.2763551999999998</c:v>
                </c:pt>
                <c:pt idx="1">
                  <c:v>3.5750476999999998</c:v>
                </c:pt>
                <c:pt idx="2">
                  <c:v>3.2547757000000002</c:v>
                </c:pt>
                <c:pt idx="3">
                  <c:v>3.2634006000000002</c:v>
                </c:pt>
                <c:pt idx="4">
                  <c:v>4.3716096999999996</c:v>
                </c:pt>
                <c:pt idx="5">
                  <c:v>3.9208826000000001</c:v>
                </c:pt>
                <c:pt idx="6">
                  <c:v>4.5210952999999998</c:v>
                </c:pt>
                <c:pt idx="7">
                  <c:v>5.0759283999999996</c:v>
                </c:pt>
                <c:pt idx="8">
                  <c:v>4.1562165000000002</c:v>
                </c:pt>
                <c:pt idx="9">
                  <c:v>5.1248705000000001</c:v>
                </c:pt>
                <c:pt idx="10">
                  <c:v>5.3390836999999998</c:v>
                </c:pt>
                <c:pt idx="11">
                  <c:v>6.0755811</c:v>
                </c:pt>
                <c:pt idx="12">
                  <c:v>7.4909375000000002</c:v>
                </c:pt>
                <c:pt idx="13">
                  <c:v>5.5096178</c:v>
                </c:pt>
                <c:pt idx="14">
                  <c:v>6.9922624999999998</c:v>
                </c:pt>
                <c:pt idx="15">
                  <c:v>5.8641265999999996</c:v>
                </c:pt>
                <c:pt idx="16">
                  <c:v>6.7041801000000003</c:v>
                </c:pt>
                <c:pt idx="17">
                  <c:v>6.2908099000000002</c:v>
                </c:pt>
                <c:pt idx="18">
                  <c:v>9.1491240000000005</c:v>
                </c:pt>
                <c:pt idx="19">
                  <c:v>7.2239618999999999</c:v>
                </c:pt>
                <c:pt idx="20">
                  <c:v>6.3809513000000004</c:v>
                </c:pt>
                <c:pt idx="21">
                  <c:v>8.6513103999999998</c:v>
                </c:pt>
                <c:pt idx="22">
                  <c:v>7.3687982999999999</c:v>
                </c:pt>
                <c:pt idx="23">
                  <c:v>8.0528239999999993</c:v>
                </c:pt>
                <c:pt idx="24">
                  <c:v>7.7350443000000002</c:v>
                </c:pt>
                <c:pt idx="25">
                  <c:v>7.4938694999999997</c:v>
                </c:pt>
                <c:pt idx="26">
                  <c:v>7.3913641999999999</c:v>
                </c:pt>
                <c:pt idx="27">
                  <c:v>8.2255345000000002</c:v>
                </c:pt>
                <c:pt idx="28">
                  <c:v>9.0212006000000002</c:v>
                </c:pt>
                <c:pt idx="29">
                  <c:v>9.0216896000000002</c:v>
                </c:pt>
                <c:pt idx="30">
                  <c:v>7.8784621000000001</c:v>
                </c:pt>
                <c:pt idx="31">
                  <c:v>9.8974849999999996</c:v>
                </c:pt>
                <c:pt idx="32">
                  <c:v>8.4832783000000003</c:v>
                </c:pt>
                <c:pt idx="33">
                  <c:v>9.2210245000000004</c:v>
                </c:pt>
                <c:pt idx="34">
                  <c:v>9.8051429999999993</c:v>
                </c:pt>
                <c:pt idx="35">
                  <c:v>9.6183343000000008</c:v>
                </c:pt>
                <c:pt idx="36">
                  <c:v>9.6671175999999992</c:v>
                </c:pt>
                <c:pt idx="37">
                  <c:v>10.50272</c:v>
                </c:pt>
                <c:pt idx="38">
                  <c:v>11.193979000000001</c:v>
                </c:pt>
                <c:pt idx="39">
                  <c:v>11.517037</c:v>
                </c:pt>
                <c:pt idx="40">
                  <c:v>10.851008</c:v>
                </c:pt>
                <c:pt idx="41">
                  <c:v>10.455752</c:v>
                </c:pt>
                <c:pt idx="42">
                  <c:v>11.170899</c:v>
                </c:pt>
                <c:pt idx="43">
                  <c:v>10.829732999999999</c:v>
                </c:pt>
                <c:pt idx="44">
                  <c:v>11.98142</c:v>
                </c:pt>
                <c:pt idx="45">
                  <c:v>12.462956</c:v>
                </c:pt>
                <c:pt idx="46">
                  <c:v>11.614971000000001</c:v>
                </c:pt>
                <c:pt idx="47">
                  <c:v>13.203053000000001</c:v>
                </c:pt>
                <c:pt idx="48">
                  <c:v>12.787898</c:v>
                </c:pt>
                <c:pt idx="49">
                  <c:v>12.986853</c:v>
                </c:pt>
                <c:pt idx="50">
                  <c:v>13.327408</c:v>
                </c:pt>
                <c:pt idx="51">
                  <c:v>13.098193999999999</c:v>
                </c:pt>
                <c:pt idx="52">
                  <c:v>12.227411</c:v>
                </c:pt>
                <c:pt idx="53">
                  <c:v>13.223782999999999</c:v>
                </c:pt>
                <c:pt idx="54">
                  <c:v>12.746632</c:v>
                </c:pt>
                <c:pt idx="55">
                  <c:v>12.993188</c:v>
                </c:pt>
                <c:pt idx="56">
                  <c:v>13.305782000000001</c:v>
                </c:pt>
                <c:pt idx="57">
                  <c:v>13.213387000000001</c:v>
                </c:pt>
                <c:pt idx="58">
                  <c:v>13.145543</c:v>
                </c:pt>
                <c:pt idx="59">
                  <c:v>12.936640000000001</c:v>
                </c:pt>
                <c:pt idx="60">
                  <c:v>12.790459</c:v>
                </c:pt>
                <c:pt idx="61">
                  <c:v>12.252401000000001</c:v>
                </c:pt>
                <c:pt idx="62">
                  <c:v>12.890514</c:v>
                </c:pt>
                <c:pt idx="63">
                  <c:v>11.978332999999999</c:v>
                </c:pt>
                <c:pt idx="64">
                  <c:v>11.926477</c:v>
                </c:pt>
                <c:pt idx="65">
                  <c:v>11.706250000000001</c:v>
                </c:pt>
                <c:pt idx="66">
                  <c:v>12.054677</c:v>
                </c:pt>
                <c:pt idx="67">
                  <c:v>11.317593</c:v>
                </c:pt>
                <c:pt idx="68">
                  <c:v>11.167287999999999</c:v>
                </c:pt>
                <c:pt idx="69">
                  <c:v>11.678433</c:v>
                </c:pt>
                <c:pt idx="70">
                  <c:v>11.232455</c:v>
                </c:pt>
                <c:pt idx="71">
                  <c:v>11.190802</c:v>
                </c:pt>
                <c:pt idx="72">
                  <c:v>10.890834</c:v>
                </c:pt>
                <c:pt idx="73">
                  <c:v>11.150615999999999</c:v>
                </c:pt>
                <c:pt idx="74">
                  <c:v>11.016109</c:v>
                </c:pt>
                <c:pt idx="75">
                  <c:v>10.950849</c:v>
                </c:pt>
                <c:pt idx="76">
                  <c:v>10.538209999999999</c:v>
                </c:pt>
                <c:pt idx="77">
                  <c:v>10.100476</c:v>
                </c:pt>
                <c:pt idx="78">
                  <c:v>10.414002</c:v>
                </c:pt>
                <c:pt idx="79">
                  <c:v>10.939692000000001</c:v>
                </c:pt>
                <c:pt idx="80">
                  <c:v>10.420895</c:v>
                </c:pt>
                <c:pt idx="81">
                  <c:v>11.112557000000001</c:v>
                </c:pt>
                <c:pt idx="82">
                  <c:v>10.762131</c:v>
                </c:pt>
                <c:pt idx="83">
                  <c:v>10.430453</c:v>
                </c:pt>
                <c:pt idx="84">
                  <c:v>10.927543</c:v>
                </c:pt>
                <c:pt idx="85">
                  <c:v>10.130959000000001</c:v>
                </c:pt>
                <c:pt idx="86">
                  <c:v>10.759309</c:v>
                </c:pt>
                <c:pt idx="87">
                  <c:v>12.203897</c:v>
                </c:pt>
                <c:pt idx="88">
                  <c:v>11.427683999999999</c:v>
                </c:pt>
                <c:pt idx="89">
                  <c:v>10.690327999999999</c:v>
                </c:pt>
                <c:pt idx="90">
                  <c:v>11.196192999999999</c:v>
                </c:pt>
                <c:pt idx="91">
                  <c:v>10.662006999999999</c:v>
                </c:pt>
                <c:pt idx="92">
                  <c:v>11.348812000000001</c:v>
                </c:pt>
                <c:pt idx="93">
                  <c:v>11.035629999999999</c:v>
                </c:pt>
                <c:pt idx="94">
                  <c:v>10.326905999999999</c:v>
                </c:pt>
              </c:numCache>
            </c:numRef>
          </c:yVal>
          <c:smooth val="0"/>
        </c:ser>
        <c:ser>
          <c:idx val="3"/>
          <c:order val="1"/>
          <c:tx>
            <c:v>Females</c:v>
          </c:tx>
          <c:spPr>
            <a:ln>
              <a:solidFill>
                <a:srgbClr val="FF9326"/>
              </a:solidFill>
            </a:ln>
          </c:spPr>
          <c:marker>
            <c:symbol val="none"/>
          </c:marker>
          <c:xVal>
            <c:numRef>
              <c:f>Admin!Years</c:f>
              <c:numCache>
                <c:formatCode>General</c:formatCode>
                <c:ptCount val="95"/>
                <c:pt idx="0">
                  <c:v>1920</c:v>
                </c:pt>
                <c:pt idx="1">
                  <c:v>1921</c:v>
                </c:pt>
                <c:pt idx="2">
                  <c:v>1922</c:v>
                </c:pt>
                <c:pt idx="3">
                  <c:v>1923</c:v>
                </c:pt>
                <c:pt idx="4">
                  <c:v>1924</c:v>
                </c:pt>
                <c:pt idx="5">
                  <c:v>1925</c:v>
                </c:pt>
                <c:pt idx="6">
                  <c:v>1926</c:v>
                </c:pt>
                <c:pt idx="7">
                  <c:v>1927</c:v>
                </c:pt>
                <c:pt idx="8">
                  <c:v>1928</c:v>
                </c:pt>
                <c:pt idx="9">
                  <c:v>1929</c:v>
                </c:pt>
                <c:pt idx="10">
                  <c:v>1930</c:v>
                </c:pt>
                <c:pt idx="11">
                  <c:v>1931</c:v>
                </c:pt>
                <c:pt idx="12">
                  <c:v>1932</c:v>
                </c:pt>
                <c:pt idx="13">
                  <c:v>1933</c:v>
                </c:pt>
                <c:pt idx="14">
                  <c:v>1934</c:v>
                </c:pt>
                <c:pt idx="15">
                  <c:v>1935</c:v>
                </c:pt>
                <c:pt idx="16">
                  <c:v>1936</c:v>
                </c:pt>
                <c:pt idx="17">
                  <c:v>1937</c:v>
                </c:pt>
                <c:pt idx="18">
                  <c:v>1938</c:v>
                </c:pt>
                <c:pt idx="19">
                  <c:v>1939</c:v>
                </c:pt>
                <c:pt idx="20">
                  <c:v>1940</c:v>
                </c:pt>
                <c:pt idx="21">
                  <c:v>1941</c:v>
                </c:pt>
                <c:pt idx="22">
                  <c:v>1942</c:v>
                </c:pt>
                <c:pt idx="23">
                  <c:v>1943</c:v>
                </c:pt>
                <c:pt idx="24">
                  <c:v>1944</c:v>
                </c:pt>
                <c:pt idx="25">
                  <c:v>1945</c:v>
                </c:pt>
                <c:pt idx="26">
                  <c:v>1946</c:v>
                </c:pt>
                <c:pt idx="27">
                  <c:v>1947</c:v>
                </c:pt>
                <c:pt idx="28">
                  <c:v>1948</c:v>
                </c:pt>
                <c:pt idx="29">
                  <c:v>1949</c:v>
                </c:pt>
                <c:pt idx="30">
                  <c:v>1950</c:v>
                </c:pt>
                <c:pt idx="31">
                  <c:v>1951</c:v>
                </c:pt>
                <c:pt idx="32">
                  <c:v>1952</c:v>
                </c:pt>
                <c:pt idx="33">
                  <c:v>1953</c:v>
                </c:pt>
                <c:pt idx="34">
                  <c:v>1954</c:v>
                </c:pt>
                <c:pt idx="35">
                  <c:v>1955</c:v>
                </c:pt>
                <c:pt idx="36">
                  <c:v>1956</c:v>
                </c:pt>
                <c:pt idx="37">
                  <c:v>1957</c:v>
                </c:pt>
                <c:pt idx="38">
                  <c:v>1958</c:v>
                </c:pt>
                <c:pt idx="39">
                  <c:v>1959</c:v>
                </c:pt>
                <c:pt idx="40">
                  <c:v>1960</c:v>
                </c:pt>
                <c:pt idx="41">
                  <c:v>1961</c:v>
                </c:pt>
                <c:pt idx="42">
                  <c:v>1962</c:v>
                </c:pt>
                <c:pt idx="43">
                  <c:v>1963</c:v>
                </c:pt>
                <c:pt idx="44">
                  <c:v>1964</c:v>
                </c:pt>
                <c:pt idx="45">
                  <c:v>1965</c:v>
                </c:pt>
                <c:pt idx="46">
                  <c:v>1966</c:v>
                </c:pt>
                <c:pt idx="47">
                  <c:v>1967</c:v>
                </c:pt>
                <c:pt idx="48">
                  <c:v>1968</c:v>
                </c:pt>
                <c:pt idx="49">
                  <c:v>1969</c:v>
                </c:pt>
                <c:pt idx="50">
                  <c:v>1970</c:v>
                </c:pt>
                <c:pt idx="51">
                  <c:v>1971</c:v>
                </c:pt>
                <c:pt idx="52">
                  <c:v>1972</c:v>
                </c:pt>
                <c:pt idx="53">
                  <c:v>1973</c:v>
                </c:pt>
                <c:pt idx="54">
                  <c:v>1974</c:v>
                </c:pt>
                <c:pt idx="55">
                  <c:v>1975</c:v>
                </c:pt>
                <c:pt idx="56">
                  <c:v>1976</c:v>
                </c:pt>
                <c:pt idx="57">
                  <c:v>1977</c:v>
                </c:pt>
                <c:pt idx="58">
                  <c:v>1978</c:v>
                </c:pt>
                <c:pt idx="59">
                  <c:v>1979</c:v>
                </c:pt>
                <c:pt idx="60">
                  <c:v>1980</c:v>
                </c:pt>
                <c:pt idx="61">
                  <c:v>1981</c:v>
                </c:pt>
                <c:pt idx="62">
                  <c:v>1982</c:v>
                </c:pt>
                <c:pt idx="63">
                  <c:v>1983</c:v>
                </c:pt>
                <c:pt idx="64">
                  <c:v>1984</c:v>
                </c:pt>
                <c:pt idx="65">
                  <c:v>1985</c:v>
                </c:pt>
                <c:pt idx="66">
                  <c:v>1986</c:v>
                </c:pt>
                <c:pt idx="67">
                  <c:v>1987</c:v>
                </c:pt>
                <c:pt idx="68">
                  <c:v>1988</c:v>
                </c:pt>
                <c:pt idx="69">
                  <c:v>1989</c:v>
                </c:pt>
                <c:pt idx="70">
                  <c:v>1990</c:v>
                </c:pt>
                <c:pt idx="71">
                  <c:v>1991</c:v>
                </c:pt>
                <c:pt idx="72">
                  <c:v>1992</c:v>
                </c:pt>
                <c:pt idx="73">
                  <c:v>1993</c:v>
                </c:pt>
                <c:pt idx="74">
                  <c:v>1994</c:v>
                </c:pt>
                <c:pt idx="75">
                  <c:v>1995</c:v>
                </c:pt>
                <c:pt idx="76">
                  <c:v>1996</c:v>
                </c:pt>
                <c:pt idx="77">
                  <c:v>1997</c:v>
                </c:pt>
                <c:pt idx="78">
                  <c:v>1998</c:v>
                </c:pt>
                <c:pt idx="79">
                  <c:v>1999</c:v>
                </c:pt>
                <c:pt idx="80">
                  <c:v>2000</c:v>
                </c:pt>
                <c:pt idx="81">
                  <c:v>2001</c:v>
                </c:pt>
                <c:pt idx="82">
                  <c:v>2002</c:v>
                </c:pt>
                <c:pt idx="83">
                  <c:v>2003</c:v>
                </c:pt>
                <c:pt idx="84">
                  <c:v>2004</c:v>
                </c:pt>
                <c:pt idx="85">
                  <c:v>2005</c:v>
                </c:pt>
                <c:pt idx="86">
                  <c:v>2006</c:v>
                </c:pt>
                <c:pt idx="87">
                  <c:v>2007</c:v>
                </c:pt>
                <c:pt idx="88">
                  <c:v>2008</c:v>
                </c:pt>
                <c:pt idx="89">
                  <c:v>2009</c:v>
                </c:pt>
                <c:pt idx="90">
                  <c:v>2010</c:v>
                </c:pt>
                <c:pt idx="91">
                  <c:v>2011</c:v>
                </c:pt>
                <c:pt idx="92">
                  <c:v>2012</c:v>
                </c:pt>
                <c:pt idx="93">
                  <c:v>2013</c:v>
                </c:pt>
                <c:pt idx="94">
                  <c:v>2014</c:v>
                </c:pt>
              </c:numCache>
            </c:numRef>
          </c:xVal>
          <c:yVal>
            <c:numRef>
              <c:f>Admin!ASR_female</c:f>
              <c:numCache>
                <c:formatCode>0.0</c:formatCode>
                <c:ptCount val="95"/>
                <c:pt idx="0">
                  <c:v>2.3572848999999998</c:v>
                </c:pt>
                <c:pt idx="1">
                  <c:v>2.3347440000000002</c:v>
                </c:pt>
                <c:pt idx="2">
                  <c:v>1.8427496000000001</c:v>
                </c:pt>
                <c:pt idx="3">
                  <c:v>2.8099175999999999</c:v>
                </c:pt>
                <c:pt idx="4">
                  <c:v>3.5858615</c:v>
                </c:pt>
                <c:pt idx="5">
                  <c:v>3.3038335000000001</c:v>
                </c:pt>
                <c:pt idx="6">
                  <c:v>2.3927325000000002</c:v>
                </c:pt>
                <c:pt idx="7">
                  <c:v>2.5898281000000001</c:v>
                </c:pt>
                <c:pt idx="8">
                  <c:v>2.2589256999999998</c:v>
                </c:pt>
                <c:pt idx="9">
                  <c:v>3.8988464999999999</c:v>
                </c:pt>
                <c:pt idx="10">
                  <c:v>3.6939340999999999</c:v>
                </c:pt>
                <c:pt idx="11">
                  <c:v>4.0590947999999996</c:v>
                </c:pt>
                <c:pt idx="12">
                  <c:v>4.2587435999999999</c:v>
                </c:pt>
                <c:pt idx="13">
                  <c:v>3.9626768999999999</c:v>
                </c:pt>
                <c:pt idx="14">
                  <c:v>4.2413201000000003</c:v>
                </c:pt>
                <c:pt idx="15">
                  <c:v>5.6369271999999997</c:v>
                </c:pt>
                <c:pt idx="16">
                  <c:v>5.2446662000000002</c:v>
                </c:pt>
                <c:pt idx="17">
                  <c:v>5.4081117000000001</c:v>
                </c:pt>
                <c:pt idx="18">
                  <c:v>6.7824761999999996</c:v>
                </c:pt>
                <c:pt idx="19">
                  <c:v>5.6046461000000001</c:v>
                </c:pt>
                <c:pt idx="20">
                  <c:v>5.0097883000000003</c:v>
                </c:pt>
                <c:pt idx="21">
                  <c:v>5.3292833000000002</c:v>
                </c:pt>
                <c:pt idx="22">
                  <c:v>5.4222982000000002</c:v>
                </c:pt>
                <c:pt idx="23">
                  <c:v>5.5447246000000003</c:v>
                </c:pt>
                <c:pt idx="24">
                  <c:v>5.5081614999999999</c:v>
                </c:pt>
                <c:pt idx="25">
                  <c:v>5.7315174999999998</c:v>
                </c:pt>
                <c:pt idx="26">
                  <c:v>5.8971168</c:v>
                </c:pt>
                <c:pt idx="27">
                  <c:v>6.1791273999999996</c:v>
                </c:pt>
                <c:pt idx="28">
                  <c:v>5.9666302</c:v>
                </c:pt>
                <c:pt idx="29">
                  <c:v>6.2236018</c:v>
                </c:pt>
                <c:pt idx="30">
                  <c:v>6.4328288999999996</c:v>
                </c:pt>
                <c:pt idx="31">
                  <c:v>5.5408495000000002</c:v>
                </c:pt>
                <c:pt idx="32">
                  <c:v>4.9825539000000001</c:v>
                </c:pt>
                <c:pt idx="33">
                  <c:v>5.7656064999999996</c:v>
                </c:pt>
                <c:pt idx="34">
                  <c:v>6.3141394000000002</c:v>
                </c:pt>
                <c:pt idx="35">
                  <c:v>6.4513582999999999</c:v>
                </c:pt>
                <c:pt idx="36">
                  <c:v>6.3446841000000003</c:v>
                </c:pt>
                <c:pt idx="37">
                  <c:v>5.7878677999999999</c:v>
                </c:pt>
                <c:pt idx="38">
                  <c:v>6.0318756999999996</c:v>
                </c:pt>
                <c:pt idx="39">
                  <c:v>5.7073714000000004</c:v>
                </c:pt>
                <c:pt idx="40">
                  <c:v>6.4157576000000001</c:v>
                </c:pt>
                <c:pt idx="41">
                  <c:v>6.4913254</c:v>
                </c:pt>
                <c:pt idx="42">
                  <c:v>6.7479607000000001</c:v>
                </c:pt>
                <c:pt idx="43">
                  <c:v>7.2635988999999999</c:v>
                </c:pt>
                <c:pt idx="44">
                  <c:v>6.8255977999999997</c:v>
                </c:pt>
                <c:pt idx="45">
                  <c:v>6.8813659999999999</c:v>
                </c:pt>
                <c:pt idx="46">
                  <c:v>7.0654205000000001</c:v>
                </c:pt>
                <c:pt idx="47">
                  <c:v>6.6920191999999998</c:v>
                </c:pt>
                <c:pt idx="48">
                  <c:v>7.1998224000000004</c:v>
                </c:pt>
                <c:pt idx="49">
                  <c:v>8.0468945000000005</c:v>
                </c:pt>
                <c:pt idx="50">
                  <c:v>7.9252685999999999</c:v>
                </c:pt>
                <c:pt idx="51">
                  <c:v>7.0488936000000004</c:v>
                </c:pt>
                <c:pt idx="52">
                  <c:v>7.2876707999999999</c:v>
                </c:pt>
                <c:pt idx="53">
                  <c:v>7.7959106</c:v>
                </c:pt>
                <c:pt idx="54">
                  <c:v>7.5085366999999996</c:v>
                </c:pt>
                <c:pt idx="55">
                  <c:v>7.7793717999999998</c:v>
                </c:pt>
                <c:pt idx="56">
                  <c:v>8.3868632000000005</c:v>
                </c:pt>
                <c:pt idx="57">
                  <c:v>7.7227078999999996</c:v>
                </c:pt>
                <c:pt idx="58">
                  <c:v>7.4337714000000004</c:v>
                </c:pt>
                <c:pt idx="59">
                  <c:v>7.6533049999999996</c:v>
                </c:pt>
                <c:pt idx="60">
                  <c:v>8.2969878999999995</c:v>
                </c:pt>
                <c:pt idx="61">
                  <c:v>6.6956739000000001</c:v>
                </c:pt>
                <c:pt idx="62">
                  <c:v>7.5437421999999996</c:v>
                </c:pt>
                <c:pt idx="63">
                  <c:v>7.3436468000000001</c:v>
                </c:pt>
                <c:pt idx="64">
                  <c:v>7.8734869999999999</c:v>
                </c:pt>
                <c:pt idx="65">
                  <c:v>7.8061921999999999</c:v>
                </c:pt>
                <c:pt idx="66">
                  <c:v>8.1077528999999995</c:v>
                </c:pt>
                <c:pt idx="67">
                  <c:v>8.4616124999999993</c:v>
                </c:pt>
                <c:pt idx="68">
                  <c:v>7.4260203000000002</c:v>
                </c:pt>
                <c:pt idx="69">
                  <c:v>8.4172144000000007</c:v>
                </c:pt>
                <c:pt idx="70">
                  <c:v>8.1998329999999999</c:v>
                </c:pt>
                <c:pt idx="71">
                  <c:v>7.8315524999999999</c:v>
                </c:pt>
                <c:pt idx="72">
                  <c:v>8.4676817</c:v>
                </c:pt>
                <c:pt idx="73">
                  <c:v>7.9557070999999997</c:v>
                </c:pt>
                <c:pt idx="74">
                  <c:v>7.7157409000000001</c:v>
                </c:pt>
                <c:pt idx="75">
                  <c:v>8.0591527999999997</c:v>
                </c:pt>
                <c:pt idx="76">
                  <c:v>8.7249847999999997</c:v>
                </c:pt>
                <c:pt idx="77">
                  <c:v>8.3374526000000007</c:v>
                </c:pt>
                <c:pt idx="78">
                  <c:v>8.0232112999999998</c:v>
                </c:pt>
                <c:pt idx="79">
                  <c:v>8.2754448000000007</c:v>
                </c:pt>
                <c:pt idx="80">
                  <c:v>8.2418660999999993</c:v>
                </c:pt>
                <c:pt idx="81">
                  <c:v>7.8414923999999999</c:v>
                </c:pt>
                <c:pt idx="82">
                  <c:v>8.0441942999999991</c:v>
                </c:pt>
                <c:pt idx="83">
                  <c:v>8.4093921999999992</c:v>
                </c:pt>
                <c:pt idx="84">
                  <c:v>8.3475623999999993</c:v>
                </c:pt>
                <c:pt idx="85">
                  <c:v>8.8861130999999993</c:v>
                </c:pt>
                <c:pt idx="86">
                  <c:v>8.4717204000000006</c:v>
                </c:pt>
                <c:pt idx="87">
                  <c:v>8.1455626999999993</c:v>
                </c:pt>
                <c:pt idx="88">
                  <c:v>8.5317471000000005</c:v>
                </c:pt>
                <c:pt idx="89">
                  <c:v>8.1368516999999994</c:v>
                </c:pt>
                <c:pt idx="90">
                  <c:v>8.9786999000000005</c:v>
                </c:pt>
                <c:pt idx="91">
                  <c:v>8.7163309000000009</c:v>
                </c:pt>
                <c:pt idx="92">
                  <c:v>8.4201020999999994</c:v>
                </c:pt>
                <c:pt idx="93">
                  <c:v>8.3315561000000002</c:v>
                </c:pt>
                <c:pt idx="94">
                  <c:v>8.3346227000000006</c:v>
                </c:pt>
              </c:numCache>
            </c:numRef>
          </c:yVal>
          <c:smooth val="0"/>
        </c:ser>
        <c:dLbls>
          <c:showLegendKey val="0"/>
          <c:showVal val="0"/>
          <c:showCatName val="0"/>
          <c:showSerName val="0"/>
          <c:showPercent val="0"/>
          <c:showBubbleSize val="0"/>
        </c:dLbls>
        <c:axId val="56036352"/>
        <c:axId val="56038528"/>
      </c:scatterChart>
      <c:valAx>
        <c:axId val="5603635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6038528"/>
        <c:crosses val="autoZero"/>
        <c:crossBetween val="midCat"/>
        <c:minorUnit val="10"/>
      </c:valAx>
      <c:valAx>
        <c:axId val="56038528"/>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03635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Pancreatic cancer (ICD-10 C25),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0.2282613</c:v>
                </c:pt>
                <c:pt idx="6">
                  <c:v>0.23397860000000001</c:v>
                </c:pt>
                <c:pt idx="7">
                  <c:v>0.51581619999999995</c:v>
                </c:pt>
                <c:pt idx="8">
                  <c:v>1.0935893999999999</c:v>
                </c:pt>
                <c:pt idx="9">
                  <c:v>3.0154127000000002</c:v>
                </c:pt>
                <c:pt idx="10">
                  <c:v>6.8907683000000004</c:v>
                </c:pt>
                <c:pt idx="11">
                  <c:v>12.250450000000001</c:v>
                </c:pt>
                <c:pt idx="12">
                  <c:v>25.222950000000001</c:v>
                </c:pt>
                <c:pt idx="13">
                  <c:v>34.673563000000001</c:v>
                </c:pt>
                <c:pt idx="14">
                  <c:v>54.126320999999997</c:v>
                </c:pt>
                <c:pt idx="15">
                  <c:v>66.315517</c:v>
                </c:pt>
                <c:pt idx="16">
                  <c:v>96.531471999999994</c:v>
                </c:pt>
                <c:pt idx="17">
                  <c:v>100.87239</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0.1153315</c:v>
                </c:pt>
                <c:pt idx="6">
                  <c:v>0.1176835</c:v>
                </c:pt>
                <c:pt idx="7">
                  <c:v>0.51153579999999998</c:v>
                </c:pt>
                <c:pt idx="8">
                  <c:v>0.35693209999999997</c:v>
                </c:pt>
                <c:pt idx="9">
                  <c:v>2.8255262999999999</c:v>
                </c:pt>
                <c:pt idx="10">
                  <c:v>4.4393484000000001</c:v>
                </c:pt>
                <c:pt idx="11">
                  <c:v>9.6917872999999997</c:v>
                </c:pt>
                <c:pt idx="12">
                  <c:v>17.336760999999999</c:v>
                </c:pt>
                <c:pt idx="13">
                  <c:v>27.466199</c:v>
                </c:pt>
                <c:pt idx="14">
                  <c:v>38.774996999999999</c:v>
                </c:pt>
                <c:pt idx="15">
                  <c:v>52.112898999999999</c:v>
                </c:pt>
                <c:pt idx="16">
                  <c:v>83.013795999999999</c:v>
                </c:pt>
                <c:pt idx="17">
                  <c:v>107.72005</c:v>
                </c:pt>
              </c:numCache>
            </c:numRef>
          </c:val>
        </c:ser>
        <c:dLbls>
          <c:showLegendKey val="0"/>
          <c:showVal val="0"/>
          <c:showCatName val="0"/>
          <c:showSerName val="0"/>
          <c:showPercent val="0"/>
          <c:showBubbleSize val="0"/>
        </c:dLbls>
        <c:gapWidth val="150"/>
        <c:axId val="56063872"/>
        <c:axId val="56070144"/>
      </c:barChart>
      <c:catAx>
        <c:axId val="56063872"/>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070144"/>
        <c:crosses val="autoZero"/>
        <c:auto val="1"/>
        <c:lblAlgn val="ctr"/>
        <c:lblOffset val="100"/>
        <c:noMultiLvlLbl val="0"/>
      </c:catAx>
      <c:valAx>
        <c:axId val="5607014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063872"/>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Pancreatic cancer (ICD-10 C25),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-2</c:v>
                </c:pt>
                <c:pt idx="6">
                  <c:v>-2</c:v>
                </c:pt>
                <c:pt idx="7">
                  <c:v>-4</c:v>
                </c:pt>
                <c:pt idx="8">
                  <c:v>-9</c:v>
                </c:pt>
                <c:pt idx="9">
                  <c:v>-23</c:v>
                </c:pt>
                <c:pt idx="10">
                  <c:v>-53</c:v>
                </c:pt>
                <c:pt idx="11">
                  <c:v>-86</c:v>
                </c:pt>
                <c:pt idx="12">
                  <c:v>-157</c:v>
                </c:pt>
                <c:pt idx="13">
                  <c:v>-192</c:v>
                </c:pt>
                <c:pt idx="14">
                  <c:v>-217</c:v>
                </c:pt>
                <c:pt idx="15">
                  <c:v>-192</c:v>
                </c:pt>
                <c:pt idx="16">
                  <c:v>-190</c:v>
                </c:pt>
                <c:pt idx="17">
                  <c:v>-165</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1</c:v>
                </c:pt>
                <c:pt idx="6">
                  <c:v>1</c:v>
                </c:pt>
                <c:pt idx="7">
                  <c:v>4</c:v>
                </c:pt>
                <c:pt idx="8">
                  <c:v>3</c:v>
                </c:pt>
                <c:pt idx="9">
                  <c:v>22</c:v>
                </c:pt>
                <c:pt idx="10">
                  <c:v>35</c:v>
                </c:pt>
                <c:pt idx="11">
                  <c:v>70</c:v>
                </c:pt>
                <c:pt idx="12">
                  <c:v>111</c:v>
                </c:pt>
                <c:pt idx="13">
                  <c:v>155</c:v>
                </c:pt>
                <c:pt idx="14">
                  <c:v>162</c:v>
                </c:pt>
                <c:pt idx="15">
                  <c:v>168</c:v>
                </c:pt>
                <c:pt idx="16">
                  <c:v>210</c:v>
                </c:pt>
                <c:pt idx="17">
                  <c:v>313</c:v>
                </c:pt>
              </c:numCache>
            </c:numRef>
          </c:val>
        </c:ser>
        <c:dLbls>
          <c:showLegendKey val="0"/>
          <c:showVal val="0"/>
          <c:showCatName val="0"/>
          <c:showSerName val="0"/>
          <c:showPercent val="0"/>
          <c:showBubbleSize val="0"/>
        </c:dLbls>
        <c:gapWidth val="0"/>
        <c:overlap val="100"/>
        <c:axId val="56165504"/>
        <c:axId val="56167424"/>
      </c:barChart>
      <c:catAx>
        <c:axId val="5616550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167424"/>
        <c:crosses val="autoZero"/>
        <c:auto val="0"/>
        <c:lblAlgn val="ctr"/>
        <c:lblOffset val="100"/>
        <c:tickLblSkip val="1"/>
        <c:noMultiLvlLbl val="0"/>
      </c:catAx>
      <c:valAx>
        <c:axId val="56167424"/>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16550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Pancreatic cancer (ICD-10 C25), 1920–2014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Pancreatic cancer (ICD-10 C25), 1920–2014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Pancreatic cancer.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Pancreatic cancer (C25) are from the ICD-10 chapter All neoplasms (C00–D48).</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41 (part)</v>
      </c>
    </row>
    <row r="23" spans="1:3" ht="15.75">
      <c r="A23" s="205"/>
      <c r="B23" s="223" t="s">
        <v>106</v>
      </c>
      <c r="C23" s="3" t="str">
        <f>IF(ISBLANK(Admin!$C$13)," ",Admin!$C$13)</f>
        <v>45 (part)</v>
      </c>
    </row>
    <row r="24" spans="1:3" ht="15.75">
      <c r="A24" s="205"/>
      <c r="B24" s="224" t="s">
        <v>107</v>
      </c>
      <c r="C24" s="3" t="str">
        <f>IF(ISBLANK(Admin!$C$14)," ",Admin!$C$14)</f>
        <v>46e</v>
      </c>
    </row>
    <row r="25" spans="1:3" ht="15.75">
      <c r="A25" s="205"/>
      <c r="B25" s="225" t="s">
        <v>108</v>
      </c>
      <c r="C25" s="3" t="str">
        <f>IF(ISBLANK(Admin!$C$15)," ",Admin!$C$15)</f>
        <v>46f</v>
      </c>
    </row>
    <row r="26" spans="1:3" ht="15.75">
      <c r="A26" s="205"/>
      <c r="B26" s="226" t="s">
        <v>109</v>
      </c>
      <c r="C26" s="3">
        <f>IF(ISBLANK(Admin!$C$16)," ",Admin!$C$16)</f>
        <v>157</v>
      </c>
    </row>
    <row r="27" spans="1:3" ht="15.75">
      <c r="A27" s="205"/>
      <c r="B27" s="227" t="s">
        <v>110</v>
      </c>
      <c r="C27" s="3">
        <f>IF(ISBLANK(Admin!$C$17)," ",Admin!$C$17)</f>
        <v>157</v>
      </c>
    </row>
    <row r="28" spans="1:3" ht="15.75">
      <c r="A28" s="205"/>
      <c r="B28" s="228" t="s">
        <v>111</v>
      </c>
      <c r="C28" s="3">
        <f>IF(ISBLANK(Admin!$C$18)," ",Admin!$C$18)</f>
        <v>157</v>
      </c>
    </row>
    <row r="29" spans="1:3" ht="15.75">
      <c r="A29" s="205"/>
      <c r="B29" s="229" t="s">
        <v>112</v>
      </c>
      <c r="C29" s="3">
        <f>IF(ISBLANK(Admin!$C$19)," ",Admin!$C$19)</f>
        <v>157</v>
      </c>
    </row>
    <row r="30" spans="1:3" ht="15.75">
      <c r="A30" s="205"/>
      <c r="B30" s="230" t="s">
        <v>113</v>
      </c>
      <c r="C30" s="3" t="str">
        <f>IF(ISBLANK(Admin!$C$20)," ",Admin!$C$20)</f>
        <v>C25</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0.99</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Pancreatic cancer (ICD-10 C25), 1920–2014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Pancreatic cancer (ICD-10 C25), 1920–2014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Pancreatic cancer (ICD-10 C25) in Australia, 1920–2014.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1920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1920</v>
      </c>
      <c r="D10" s="50"/>
      <c r="E10" s="53"/>
      <c r="F10" s="45"/>
      <c r="G10" s="88">
        <v>2014</v>
      </c>
      <c r="H10" s="45"/>
      <c r="I10" s="45"/>
      <c r="J10" s="320" t="s">
        <v>121</v>
      </c>
      <c r="K10" s="80"/>
      <c r="L10" s="311" t="str">
        <f>Admin!$C$191</f>
        <v>1920 – 2014</v>
      </c>
      <c r="M10" s="314">
        <f>Admin!F$187</f>
        <v>1.22878739328669E-2</v>
      </c>
      <c r="N10" s="314">
        <f>Admin!G$187</f>
        <v>1.3525846607189917E-2</v>
      </c>
      <c r="O10" s="314">
        <f>Admin!H$187</f>
        <v>1.2788090909919392E-2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1920 – 2014</v>
      </c>
      <c r="M12" s="314">
        <f>Admin!F$186</f>
        <v>2.1519494589597614</v>
      </c>
      <c r="N12" s="314">
        <f>Admin!G$186</f>
        <v>2.5356874767237518</v>
      </c>
      <c r="O12" s="314">
        <f>Admin!H$186</f>
        <v>2.301771997476703</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Pancreatic cancer (ICD-10 C25) in Australia, 1920–2014,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1920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1920</v>
      </c>
      <c r="D34" s="34"/>
      <c r="E34" s="88">
        <v>2014</v>
      </c>
      <c r="F34" s="34"/>
      <c r="G34" s="88" t="s">
        <v>6</v>
      </c>
      <c r="H34" s="34"/>
      <c r="I34" s="89" t="s">
        <v>23</v>
      </c>
      <c r="J34" s="72"/>
      <c r="K34" s="72"/>
      <c r="L34" s="303" t="str">
        <f>Admin!$C$219</f>
        <v>1920 – 2014</v>
      </c>
      <c r="M34" s="307">
        <f ca="1">Admin!F$215</f>
        <v>7.9615343089938335</v>
      </c>
      <c r="N34" s="307">
        <f ca="1">Admin!G$215</f>
        <v>6.8933973546604026</v>
      </c>
      <c r="O34" s="307">
        <f ca="1">Admin!H$215</f>
        <v>7.4283245133634441</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v>47</v>
      </c>
      <c r="D27" s="100">
        <v>1.7241294</v>
      </c>
      <c r="E27" s="100">
        <v>3.2763551999999998</v>
      </c>
      <c r="F27" s="100" t="s">
        <v>24</v>
      </c>
      <c r="G27" s="100">
        <v>3.6536374999999999</v>
      </c>
      <c r="H27" s="100">
        <v>2.4199117000000001</v>
      </c>
      <c r="I27" s="100">
        <v>2.1452876999999999</v>
      </c>
      <c r="J27" s="100">
        <v>62.180850999999997</v>
      </c>
      <c r="K27" s="100" t="s">
        <v>24</v>
      </c>
      <c r="L27" s="100">
        <v>1.9230769000000001</v>
      </c>
      <c r="M27" s="100">
        <v>0.14663209999999999</v>
      </c>
      <c r="N27" s="100">
        <v>622.5</v>
      </c>
      <c r="O27" s="100">
        <v>0.231216</v>
      </c>
      <c r="P27" s="100">
        <v>6.1010599999999998E-2</v>
      </c>
      <c r="R27" s="115">
        <v>1920</v>
      </c>
      <c r="S27" s="100">
        <v>34</v>
      </c>
      <c r="T27" s="100">
        <v>1.2932295</v>
      </c>
      <c r="U27" s="100">
        <v>2.3572848999999998</v>
      </c>
      <c r="V27" s="100" t="s">
        <v>24</v>
      </c>
      <c r="W27" s="100">
        <v>2.7515562999999998</v>
      </c>
      <c r="X27" s="100">
        <v>1.8611175</v>
      </c>
      <c r="Y27" s="100">
        <v>1.7514288</v>
      </c>
      <c r="Z27" s="100">
        <v>62.352941000000001</v>
      </c>
      <c r="AA27" s="100" t="s">
        <v>24</v>
      </c>
      <c r="AB27" s="100">
        <v>1.5024303999999999</v>
      </c>
      <c r="AC27" s="100">
        <v>0.1402872</v>
      </c>
      <c r="AD27" s="100">
        <v>442.5</v>
      </c>
      <c r="AE27" s="100">
        <v>0.1706232</v>
      </c>
      <c r="AF27" s="100">
        <v>5.55188E-2</v>
      </c>
      <c r="AH27" s="115">
        <v>1920</v>
      </c>
      <c r="AI27" s="100">
        <v>81</v>
      </c>
      <c r="AJ27" s="100">
        <v>1.5125795</v>
      </c>
      <c r="AK27" s="100">
        <v>2.8191687999999999</v>
      </c>
      <c r="AL27" s="100" t="s">
        <v>24</v>
      </c>
      <c r="AM27" s="100">
        <v>3.2020596000000001</v>
      </c>
      <c r="AN27" s="100">
        <v>2.1416624</v>
      </c>
      <c r="AO27" s="100">
        <v>1.9480557000000001</v>
      </c>
      <c r="AP27" s="100">
        <v>62.253086000000003</v>
      </c>
      <c r="AQ27" s="100" t="s">
        <v>24</v>
      </c>
      <c r="AR27" s="100">
        <v>1.7208413</v>
      </c>
      <c r="AS27" s="100">
        <v>0.14390020000000001</v>
      </c>
      <c r="AT27" s="100">
        <v>1065</v>
      </c>
      <c r="AU27" s="100">
        <v>0.2014862</v>
      </c>
      <c r="AV27" s="100">
        <v>5.8602099999999997E-2</v>
      </c>
      <c r="AW27" s="100">
        <v>1.3898851000000001</v>
      </c>
      <c r="AY27" s="115">
        <v>1920</v>
      </c>
    </row>
    <row r="28" spans="2:51">
      <c r="B28" s="116">
        <v>1921</v>
      </c>
      <c r="C28" s="100">
        <v>57</v>
      </c>
      <c r="D28" s="100">
        <v>2.0563511999999999</v>
      </c>
      <c r="E28" s="100">
        <v>3.5750476999999998</v>
      </c>
      <c r="F28" s="100" t="s">
        <v>24</v>
      </c>
      <c r="G28" s="100">
        <v>4.0681484000000001</v>
      </c>
      <c r="H28" s="100">
        <v>2.7415066000000001</v>
      </c>
      <c r="I28" s="100">
        <v>2.5204319000000002</v>
      </c>
      <c r="J28" s="100">
        <v>60.219298000000002</v>
      </c>
      <c r="K28" s="100" t="s">
        <v>24</v>
      </c>
      <c r="L28" s="100">
        <v>2.2538553000000001</v>
      </c>
      <c r="M28" s="100">
        <v>0.1859585</v>
      </c>
      <c r="N28" s="100">
        <v>865</v>
      </c>
      <c r="O28" s="100">
        <v>0.31593559999999998</v>
      </c>
      <c r="P28" s="100">
        <v>8.9114600000000002E-2</v>
      </c>
      <c r="R28" s="116">
        <v>1921</v>
      </c>
      <c r="S28" s="100">
        <v>26</v>
      </c>
      <c r="T28" s="100">
        <v>0.96899219999999997</v>
      </c>
      <c r="U28" s="100">
        <v>2.3347440000000002</v>
      </c>
      <c r="V28" s="100" t="s">
        <v>24</v>
      </c>
      <c r="W28" s="100">
        <v>2.7638682999999999</v>
      </c>
      <c r="X28" s="100">
        <v>1.5796296000000001</v>
      </c>
      <c r="Y28" s="100">
        <v>1.3692313</v>
      </c>
      <c r="Z28" s="100">
        <v>65</v>
      </c>
      <c r="AA28" s="100" t="s">
        <v>24</v>
      </c>
      <c r="AB28" s="100">
        <v>1.0569105999999999</v>
      </c>
      <c r="AC28" s="100">
        <v>0.11099729999999999</v>
      </c>
      <c r="AD28" s="100">
        <v>305</v>
      </c>
      <c r="AE28" s="100">
        <v>0.1152378</v>
      </c>
      <c r="AF28" s="100">
        <v>4.0062100000000003E-2</v>
      </c>
      <c r="AH28" s="116">
        <v>1921</v>
      </c>
      <c r="AI28" s="100">
        <v>83</v>
      </c>
      <c r="AJ28" s="100">
        <v>1.521512</v>
      </c>
      <c r="AK28" s="100">
        <v>3.0100088</v>
      </c>
      <c r="AL28" s="100" t="s">
        <v>24</v>
      </c>
      <c r="AM28" s="100">
        <v>3.4842811999999999</v>
      </c>
      <c r="AN28" s="100">
        <v>2.2002725000000001</v>
      </c>
      <c r="AO28" s="100">
        <v>1.9832453999999999</v>
      </c>
      <c r="AP28" s="100">
        <v>61.716867000000001</v>
      </c>
      <c r="AQ28" s="100" t="s">
        <v>24</v>
      </c>
      <c r="AR28" s="100">
        <v>1.6636601</v>
      </c>
      <c r="AS28" s="100">
        <v>0.1534877</v>
      </c>
      <c r="AT28" s="100">
        <v>1170</v>
      </c>
      <c r="AU28" s="100">
        <v>0.21728629999999999</v>
      </c>
      <c r="AV28" s="100">
        <v>6.7552799999999996E-2</v>
      </c>
      <c r="AW28" s="100">
        <v>1.5312376000000001</v>
      </c>
      <c r="AY28" s="116">
        <v>1921</v>
      </c>
    </row>
    <row r="29" spans="2:51">
      <c r="B29" s="117">
        <v>1922</v>
      </c>
      <c r="C29" s="100">
        <v>46</v>
      </c>
      <c r="D29" s="100">
        <v>1.6245806</v>
      </c>
      <c r="E29" s="100">
        <v>3.2547757000000002</v>
      </c>
      <c r="F29" s="100" t="s">
        <v>24</v>
      </c>
      <c r="G29" s="100">
        <v>3.7799280999999998</v>
      </c>
      <c r="H29" s="100">
        <v>2.2649352999999999</v>
      </c>
      <c r="I29" s="100">
        <v>2.0531798999999999</v>
      </c>
      <c r="J29" s="100">
        <v>59.944443999999997</v>
      </c>
      <c r="K29" s="100" t="s">
        <v>24</v>
      </c>
      <c r="L29" s="100">
        <v>1.6837481999999999</v>
      </c>
      <c r="M29" s="100">
        <v>0.15729180000000001</v>
      </c>
      <c r="N29" s="100">
        <v>722.5</v>
      </c>
      <c r="O29" s="100">
        <v>0.25833089999999997</v>
      </c>
      <c r="P29" s="100">
        <v>8.4148600000000004E-2</v>
      </c>
      <c r="R29" s="117">
        <v>1922</v>
      </c>
      <c r="S29" s="100">
        <v>32</v>
      </c>
      <c r="T29" s="100">
        <v>1.1685656</v>
      </c>
      <c r="U29" s="100">
        <v>1.8427496000000001</v>
      </c>
      <c r="V29" s="100" t="s">
        <v>24</v>
      </c>
      <c r="W29" s="100">
        <v>2.0552502000000001</v>
      </c>
      <c r="X29" s="100">
        <v>1.5014962999999999</v>
      </c>
      <c r="Y29" s="100">
        <v>1.3982443</v>
      </c>
      <c r="Z29" s="100">
        <v>57.1875</v>
      </c>
      <c r="AA29" s="100" t="s">
        <v>24</v>
      </c>
      <c r="AB29" s="100">
        <v>1.2653223</v>
      </c>
      <c r="AC29" s="100">
        <v>0.1450195</v>
      </c>
      <c r="AD29" s="100">
        <v>575</v>
      </c>
      <c r="AE29" s="100">
        <v>0.2128999</v>
      </c>
      <c r="AF29" s="100">
        <v>8.9140399999999995E-2</v>
      </c>
      <c r="AH29" s="117">
        <v>1922</v>
      </c>
      <c r="AI29" s="100">
        <v>78</v>
      </c>
      <c r="AJ29" s="100">
        <v>1.4003842</v>
      </c>
      <c r="AK29" s="100">
        <v>2.5154757999999999</v>
      </c>
      <c r="AL29" s="100" t="s">
        <v>24</v>
      </c>
      <c r="AM29" s="100">
        <v>2.8715156999999998</v>
      </c>
      <c r="AN29" s="100">
        <v>1.8688716999999999</v>
      </c>
      <c r="AO29" s="100">
        <v>1.7154905</v>
      </c>
      <c r="AP29" s="100">
        <v>58.798701000000001</v>
      </c>
      <c r="AQ29" s="100" t="s">
        <v>24</v>
      </c>
      <c r="AR29" s="100">
        <v>1.4826079000000001</v>
      </c>
      <c r="AS29" s="100">
        <v>0.15201419999999999</v>
      </c>
      <c r="AT29" s="100">
        <v>1297.5</v>
      </c>
      <c r="AU29" s="100">
        <v>0.2360121</v>
      </c>
      <c r="AV29" s="100">
        <v>8.6290000000000006E-2</v>
      </c>
      <c r="AW29" s="100">
        <v>1.7662604</v>
      </c>
      <c r="AY29" s="117">
        <v>1922</v>
      </c>
    </row>
    <row r="30" spans="2:51">
      <c r="B30" s="117">
        <v>1923</v>
      </c>
      <c r="C30" s="100">
        <v>55</v>
      </c>
      <c r="D30" s="100">
        <v>1.8973367999999999</v>
      </c>
      <c r="E30" s="100">
        <v>3.2634006000000002</v>
      </c>
      <c r="F30" s="100" t="s">
        <v>24</v>
      </c>
      <c r="G30" s="100">
        <v>3.7793255000000001</v>
      </c>
      <c r="H30" s="100">
        <v>2.4653716000000001</v>
      </c>
      <c r="I30" s="100">
        <v>2.2922028000000001</v>
      </c>
      <c r="J30" s="100">
        <v>62.5</v>
      </c>
      <c r="K30" s="100" t="s">
        <v>24</v>
      </c>
      <c r="L30" s="100">
        <v>2.0190896</v>
      </c>
      <c r="M30" s="100">
        <v>0.17392949999999999</v>
      </c>
      <c r="N30" s="100">
        <v>710</v>
      </c>
      <c r="O30" s="100">
        <v>0.24796560000000001</v>
      </c>
      <c r="P30" s="100">
        <v>7.74619E-2</v>
      </c>
      <c r="R30" s="117">
        <v>1923</v>
      </c>
      <c r="S30" s="100">
        <v>45</v>
      </c>
      <c r="T30" s="100">
        <v>1.6102483000000001</v>
      </c>
      <c r="U30" s="100">
        <v>2.8099175999999999</v>
      </c>
      <c r="V30" s="100" t="s">
        <v>24</v>
      </c>
      <c r="W30" s="100">
        <v>3.2066226000000002</v>
      </c>
      <c r="X30" s="100">
        <v>2.1898458000000001</v>
      </c>
      <c r="Y30" s="100">
        <v>2.0292373000000001</v>
      </c>
      <c r="Z30" s="100">
        <v>60.166666999999997</v>
      </c>
      <c r="AA30" s="100" t="s">
        <v>24</v>
      </c>
      <c r="AB30" s="100">
        <v>1.7496111999999999</v>
      </c>
      <c r="AC30" s="100">
        <v>0.18282280000000001</v>
      </c>
      <c r="AD30" s="100">
        <v>685</v>
      </c>
      <c r="AE30" s="100">
        <v>0.24853059999999999</v>
      </c>
      <c r="AF30" s="100">
        <v>9.4591999999999996E-2</v>
      </c>
      <c r="AH30" s="117">
        <v>1923</v>
      </c>
      <c r="AI30" s="100">
        <v>100</v>
      </c>
      <c r="AJ30" s="100">
        <v>1.7564196999999999</v>
      </c>
      <c r="AK30" s="100">
        <v>3.0328697999999998</v>
      </c>
      <c r="AL30" s="100" t="s">
        <v>24</v>
      </c>
      <c r="AM30" s="100">
        <v>3.4882034000000002</v>
      </c>
      <c r="AN30" s="100">
        <v>2.3303813</v>
      </c>
      <c r="AO30" s="100">
        <v>2.1646512000000002</v>
      </c>
      <c r="AP30" s="100">
        <v>61.45</v>
      </c>
      <c r="AQ30" s="100" t="s">
        <v>24</v>
      </c>
      <c r="AR30" s="100">
        <v>1.8882175000000001</v>
      </c>
      <c r="AS30" s="100">
        <v>0.17782200000000001</v>
      </c>
      <c r="AT30" s="100">
        <v>1395</v>
      </c>
      <c r="AU30" s="100">
        <v>0.24824270000000001</v>
      </c>
      <c r="AV30" s="100">
        <v>8.5022500000000001E-2</v>
      </c>
      <c r="AW30" s="100">
        <v>1.1613865999999999</v>
      </c>
      <c r="AY30" s="117">
        <v>1923</v>
      </c>
    </row>
    <row r="31" spans="2:51">
      <c r="B31" s="117">
        <v>1924</v>
      </c>
      <c r="C31" s="100">
        <v>81</v>
      </c>
      <c r="D31" s="100">
        <v>2.7351005000000002</v>
      </c>
      <c r="E31" s="100">
        <v>4.3716096999999996</v>
      </c>
      <c r="F31" s="100" t="s">
        <v>24</v>
      </c>
      <c r="G31" s="100">
        <v>5.0720098</v>
      </c>
      <c r="H31" s="100">
        <v>3.3779419000000002</v>
      </c>
      <c r="I31" s="100">
        <v>3.1720551000000001</v>
      </c>
      <c r="J31" s="100">
        <v>60.895062000000003</v>
      </c>
      <c r="K31" s="100" t="s">
        <v>24</v>
      </c>
      <c r="L31" s="100">
        <v>2.7551019999999999</v>
      </c>
      <c r="M31" s="100">
        <v>0.26042500000000002</v>
      </c>
      <c r="N31" s="100">
        <v>1167.5</v>
      </c>
      <c r="O31" s="100">
        <v>0.39909070000000002</v>
      </c>
      <c r="P31" s="100">
        <v>0.1319515</v>
      </c>
      <c r="R31" s="117">
        <v>1924</v>
      </c>
      <c r="S31" s="100">
        <v>54</v>
      </c>
      <c r="T31" s="100">
        <v>1.8949362999999999</v>
      </c>
      <c r="U31" s="100">
        <v>3.5858615</v>
      </c>
      <c r="V31" s="100" t="s">
        <v>24</v>
      </c>
      <c r="W31" s="100">
        <v>4.1221493000000002</v>
      </c>
      <c r="X31" s="100">
        <v>2.6348910999999999</v>
      </c>
      <c r="Y31" s="100">
        <v>2.4000442999999998</v>
      </c>
      <c r="Z31" s="100">
        <v>62.685184999999997</v>
      </c>
      <c r="AA31" s="100" t="s">
        <v>24</v>
      </c>
      <c r="AB31" s="100">
        <v>1.9940916</v>
      </c>
      <c r="AC31" s="100">
        <v>0.2261591</v>
      </c>
      <c r="AD31" s="100">
        <v>700</v>
      </c>
      <c r="AE31" s="100">
        <v>0.2490483</v>
      </c>
      <c r="AF31" s="100">
        <v>9.9686300000000005E-2</v>
      </c>
      <c r="AH31" s="117">
        <v>1924</v>
      </c>
      <c r="AI31" s="100">
        <v>135</v>
      </c>
      <c r="AJ31" s="100">
        <v>2.3231001999999998</v>
      </c>
      <c r="AK31" s="100">
        <v>4.0078529999999999</v>
      </c>
      <c r="AL31" s="100" t="s">
        <v>24</v>
      </c>
      <c r="AM31" s="100">
        <v>4.6325570999999997</v>
      </c>
      <c r="AN31" s="100">
        <v>3.0318363000000002</v>
      </c>
      <c r="AO31" s="100">
        <v>2.8112580999999999</v>
      </c>
      <c r="AP31" s="100">
        <v>61.611111000000001</v>
      </c>
      <c r="AQ31" s="100" t="s">
        <v>24</v>
      </c>
      <c r="AR31" s="100">
        <v>2.3902266000000001</v>
      </c>
      <c r="AS31" s="100">
        <v>0.24554380000000001</v>
      </c>
      <c r="AT31" s="100">
        <v>1867.5</v>
      </c>
      <c r="AU31" s="100">
        <v>0.32556960000000001</v>
      </c>
      <c r="AV31" s="100">
        <v>0.117675</v>
      </c>
      <c r="AW31" s="100">
        <v>1.2191240000000001</v>
      </c>
      <c r="AY31" s="117">
        <v>1924</v>
      </c>
    </row>
    <row r="32" spans="2:51">
      <c r="B32" s="117">
        <v>1925</v>
      </c>
      <c r="C32" s="100">
        <v>64</v>
      </c>
      <c r="D32" s="100">
        <v>2.1114446999999998</v>
      </c>
      <c r="E32" s="100">
        <v>3.9208826000000001</v>
      </c>
      <c r="F32" s="100" t="s">
        <v>24</v>
      </c>
      <c r="G32" s="100">
        <v>4.4790752999999999</v>
      </c>
      <c r="H32" s="100">
        <v>2.8317066999999998</v>
      </c>
      <c r="I32" s="100">
        <v>2.5359740999999998</v>
      </c>
      <c r="J32" s="100">
        <v>63.125</v>
      </c>
      <c r="K32" s="100" t="s">
        <v>24</v>
      </c>
      <c r="L32" s="100">
        <v>2.0860495000000001</v>
      </c>
      <c r="M32" s="100">
        <v>0.2055631</v>
      </c>
      <c r="N32" s="100">
        <v>797.5</v>
      </c>
      <c r="O32" s="100">
        <v>0.26638390000000001</v>
      </c>
      <c r="P32" s="100">
        <v>9.2540800000000006E-2</v>
      </c>
      <c r="R32" s="117">
        <v>1925</v>
      </c>
      <c r="S32" s="100">
        <v>48</v>
      </c>
      <c r="T32" s="100">
        <v>1.6505622</v>
      </c>
      <c r="U32" s="100">
        <v>3.3038335000000001</v>
      </c>
      <c r="V32" s="100" t="s">
        <v>24</v>
      </c>
      <c r="W32" s="100">
        <v>3.7434428999999998</v>
      </c>
      <c r="X32" s="100">
        <v>2.3506751000000001</v>
      </c>
      <c r="Y32" s="100">
        <v>2.0488597999999998</v>
      </c>
      <c r="Z32" s="100">
        <v>65.104167000000004</v>
      </c>
      <c r="AA32" s="100" t="s">
        <v>24</v>
      </c>
      <c r="AB32" s="100">
        <v>1.7804154000000001</v>
      </c>
      <c r="AC32" s="100">
        <v>0.2048306</v>
      </c>
      <c r="AD32" s="100">
        <v>512.5</v>
      </c>
      <c r="AE32" s="100">
        <v>0.1787146</v>
      </c>
      <c r="AF32" s="100">
        <v>7.7209299999999995E-2</v>
      </c>
      <c r="AH32" s="117">
        <v>1925</v>
      </c>
      <c r="AI32" s="100">
        <v>112</v>
      </c>
      <c r="AJ32" s="100">
        <v>1.8857759000000001</v>
      </c>
      <c r="AK32" s="100">
        <v>3.6051991000000001</v>
      </c>
      <c r="AL32" s="100" t="s">
        <v>24</v>
      </c>
      <c r="AM32" s="100">
        <v>4.1002831999999998</v>
      </c>
      <c r="AN32" s="100">
        <v>2.5932308000000002</v>
      </c>
      <c r="AO32" s="100">
        <v>2.2954409999999998</v>
      </c>
      <c r="AP32" s="100">
        <v>63.973213999999999</v>
      </c>
      <c r="AQ32" s="100" t="s">
        <v>24</v>
      </c>
      <c r="AR32" s="100">
        <v>1.9430951000000001</v>
      </c>
      <c r="AS32" s="100">
        <v>0.2052485</v>
      </c>
      <c r="AT32" s="100">
        <v>1310</v>
      </c>
      <c r="AU32" s="100">
        <v>0.2234923</v>
      </c>
      <c r="AV32" s="100">
        <v>8.5870000000000002E-2</v>
      </c>
      <c r="AW32" s="100">
        <v>1.1867676</v>
      </c>
      <c r="AY32" s="117">
        <v>1925</v>
      </c>
    </row>
    <row r="33" spans="2:51">
      <c r="B33" s="117">
        <v>1926</v>
      </c>
      <c r="C33" s="100">
        <v>65</v>
      </c>
      <c r="D33" s="100">
        <v>2.1025391999999998</v>
      </c>
      <c r="E33" s="100">
        <v>4.5210952999999998</v>
      </c>
      <c r="F33" s="100" t="s">
        <v>24</v>
      </c>
      <c r="G33" s="100">
        <v>5.3411356000000003</v>
      </c>
      <c r="H33" s="100">
        <v>3.0361756999999998</v>
      </c>
      <c r="I33" s="100">
        <v>2.6283254</v>
      </c>
      <c r="J33" s="100">
        <v>63.515625</v>
      </c>
      <c r="K33" s="100" t="s">
        <v>24</v>
      </c>
      <c r="L33" s="100">
        <v>2.0700637</v>
      </c>
      <c r="M33" s="100">
        <v>0.20069780000000001</v>
      </c>
      <c r="N33" s="100">
        <v>810</v>
      </c>
      <c r="O33" s="100">
        <v>0.26529540000000001</v>
      </c>
      <c r="P33" s="100">
        <v>9.1361499999999998E-2</v>
      </c>
      <c r="R33" s="117">
        <v>1926</v>
      </c>
      <c r="S33" s="100">
        <v>42</v>
      </c>
      <c r="T33" s="100">
        <v>1.4166217000000001</v>
      </c>
      <c r="U33" s="100">
        <v>2.3927325000000002</v>
      </c>
      <c r="V33" s="100" t="s">
        <v>24</v>
      </c>
      <c r="W33" s="100">
        <v>2.6831830000000001</v>
      </c>
      <c r="X33" s="100">
        <v>1.8359186999999999</v>
      </c>
      <c r="Y33" s="100">
        <v>1.7164499</v>
      </c>
      <c r="Z33" s="100">
        <v>62.5</v>
      </c>
      <c r="AA33" s="100" t="s">
        <v>24</v>
      </c>
      <c r="AB33" s="100">
        <v>1.4716187999999999</v>
      </c>
      <c r="AC33" s="100">
        <v>0.17097499999999999</v>
      </c>
      <c r="AD33" s="100">
        <v>532.5</v>
      </c>
      <c r="AE33" s="100">
        <v>0.1821509</v>
      </c>
      <c r="AF33" s="100">
        <v>7.8733499999999998E-2</v>
      </c>
      <c r="AH33" s="117">
        <v>1926</v>
      </c>
      <c r="AI33" s="100">
        <v>107</v>
      </c>
      <c r="AJ33" s="100">
        <v>1.7667553</v>
      </c>
      <c r="AK33" s="100">
        <v>3.3679070000000002</v>
      </c>
      <c r="AL33" s="100" t="s">
        <v>24</v>
      </c>
      <c r="AM33" s="100">
        <v>3.8944068000000001</v>
      </c>
      <c r="AN33" s="100">
        <v>2.3975190999999998</v>
      </c>
      <c r="AO33" s="100">
        <v>2.1452290000000001</v>
      </c>
      <c r="AP33" s="100">
        <v>63.113208</v>
      </c>
      <c r="AQ33" s="100" t="s">
        <v>24</v>
      </c>
      <c r="AR33" s="100">
        <v>1.7851185000000001</v>
      </c>
      <c r="AS33" s="100">
        <v>0.1878775</v>
      </c>
      <c r="AT33" s="100">
        <v>1342.5</v>
      </c>
      <c r="AU33" s="100">
        <v>0.22462599999999999</v>
      </c>
      <c r="AV33" s="100">
        <v>8.5896899999999998E-2</v>
      </c>
      <c r="AW33" s="100">
        <v>1.8895114</v>
      </c>
      <c r="AY33" s="117">
        <v>1926</v>
      </c>
    </row>
    <row r="34" spans="2:51">
      <c r="B34" s="117">
        <v>1927</v>
      </c>
      <c r="C34" s="100">
        <v>78</v>
      </c>
      <c r="D34" s="100">
        <v>2.4692921000000001</v>
      </c>
      <c r="E34" s="100">
        <v>5.0759283999999996</v>
      </c>
      <c r="F34" s="100" t="s">
        <v>24</v>
      </c>
      <c r="G34" s="100">
        <v>5.9202538000000002</v>
      </c>
      <c r="H34" s="100">
        <v>3.4819523000000001</v>
      </c>
      <c r="I34" s="100">
        <v>3.0465580000000001</v>
      </c>
      <c r="J34" s="100">
        <v>62.884614999999997</v>
      </c>
      <c r="K34" s="100" t="s">
        <v>24</v>
      </c>
      <c r="L34" s="100">
        <v>2.5169408999999998</v>
      </c>
      <c r="M34" s="100">
        <v>0.23738509999999999</v>
      </c>
      <c r="N34" s="100">
        <v>1022.5</v>
      </c>
      <c r="O34" s="100">
        <v>0.32778740000000001</v>
      </c>
      <c r="P34" s="100">
        <v>0.1145177</v>
      </c>
      <c r="R34" s="117">
        <v>1927</v>
      </c>
      <c r="S34" s="100">
        <v>45</v>
      </c>
      <c r="T34" s="100">
        <v>1.4882428999999999</v>
      </c>
      <c r="U34" s="100">
        <v>2.5898281000000001</v>
      </c>
      <c r="V34" s="100" t="s">
        <v>24</v>
      </c>
      <c r="W34" s="100">
        <v>2.974221</v>
      </c>
      <c r="X34" s="100">
        <v>1.928606</v>
      </c>
      <c r="Y34" s="100">
        <v>1.7628881000000001</v>
      </c>
      <c r="Z34" s="100">
        <v>60.611111000000001</v>
      </c>
      <c r="AA34" s="100" t="s">
        <v>24</v>
      </c>
      <c r="AB34" s="100">
        <v>1.5085484</v>
      </c>
      <c r="AC34" s="100">
        <v>0.17699809999999999</v>
      </c>
      <c r="AD34" s="100">
        <v>677.5</v>
      </c>
      <c r="AE34" s="100">
        <v>0.22727269999999999</v>
      </c>
      <c r="AF34" s="100">
        <v>9.7086000000000006E-2</v>
      </c>
      <c r="AH34" s="117">
        <v>1927</v>
      </c>
      <c r="AI34" s="100">
        <v>123</v>
      </c>
      <c r="AJ34" s="100">
        <v>1.9894864999999999</v>
      </c>
      <c r="AK34" s="100">
        <v>3.7876425</v>
      </c>
      <c r="AL34" s="100" t="s">
        <v>24</v>
      </c>
      <c r="AM34" s="100">
        <v>4.3831547999999998</v>
      </c>
      <c r="AN34" s="100">
        <v>2.6906762999999998</v>
      </c>
      <c r="AO34" s="100">
        <v>2.3972367999999999</v>
      </c>
      <c r="AP34" s="100">
        <v>62.052846000000002</v>
      </c>
      <c r="AQ34" s="100" t="s">
        <v>24</v>
      </c>
      <c r="AR34" s="100">
        <v>2.0223610999999999</v>
      </c>
      <c r="AS34" s="100">
        <v>0.21104290000000001</v>
      </c>
      <c r="AT34" s="100">
        <v>1700</v>
      </c>
      <c r="AU34" s="100">
        <v>0.27867029999999998</v>
      </c>
      <c r="AV34" s="100">
        <v>0.10687049999999999</v>
      </c>
      <c r="AW34" s="100">
        <v>1.959948</v>
      </c>
      <c r="AY34" s="117">
        <v>1927</v>
      </c>
    </row>
    <row r="35" spans="2:51">
      <c r="B35" s="117">
        <v>1928</v>
      </c>
      <c r="C35" s="100">
        <v>70</v>
      </c>
      <c r="D35" s="100">
        <v>2.1729683</v>
      </c>
      <c r="E35" s="100">
        <v>4.1562165000000002</v>
      </c>
      <c r="F35" s="100" t="s">
        <v>24</v>
      </c>
      <c r="G35" s="100">
        <v>4.9367422999999997</v>
      </c>
      <c r="H35" s="100">
        <v>2.9439134999999998</v>
      </c>
      <c r="I35" s="100">
        <v>2.6256501999999999</v>
      </c>
      <c r="J35" s="100">
        <v>63.642856999999999</v>
      </c>
      <c r="K35" s="100" t="s">
        <v>24</v>
      </c>
      <c r="L35" s="100">
        <v>2.0839536000000001</v>
      </c>
      <c r="M35" s="100">
        <v>0.2111932</v>
      </c>
      <c r="N35" s="100">
        <v>857.5</v>
      </c>
      <c r="O35" s="100">
        <v>0.26960319999999999</v>
      </c>
      <c r="P35" s="100">
        <v>9.6097000000000002E-2</v>
      </c>
      <c r="R35" s="117">
        <v>1928</v>
      </c>
      <c r="S35" s="100">
        <v>41</v>
      </c>
      <c r="T35" s="100">
        <v>1.3308232</v>
      </c>
      <c r="U35" s="100">
        <v>2.2589256999999998</v>
      </c>
      <c r="V35" s="100" t="s">
        <v>24</v>
      </c>
      <c r="W35" s="100">
        <v>2.4933158999999998</v>
      </c>
      <c r="X35" s="100">
        <v>1.6914439999999999</v>
      </c>
      <c r="Y35" s="100">
        <v>1.5175723000000001</v>
      </c>
      <c r="Z35" s="100">
        <v>62.621951000000003</v>
      </c>
      <c r="AA35" s="100" t="s">
        <v>24</v>
      </c>
      <c r="AB35" s="100">
        <v>1.3011741999999999</v>
      </c>
      <c r="AC35" s="100">
        <v>0.15629170000000001</v>
      </c>
      <c r="AD35" s="100">
        <v>520</v>
      </c>
      <c r="AE35" s="100">
        <v>0.17123849999999999</v>
      </c>
      <c r="AF35" s="100">
        <v>7.2713799999999995E-2</v>
      </c>
      <c r="AH35" s="117">
        <v>1928</v>
      </c>
      <c r="AI35" s="100">
        <v>111</v>
      </c>
      <c r="AJ35" s="100">
        <v>1.7612897000000001</v>
      </c>
      <c r="AK35" s="100">
        <v>3.1531813</v>
      </c>
      <c r="AL35" s="100" t="s">
        <v>24</v>
      </c>
      <c r="AM35" s="100">
        <v>3.6424968999999998</v>
      </c>
      <c r="AN35" s="100">
        <v>2.2992303999999999</v>
      </c>
      <c r="AO35" s="100">
        <v>2.0642719999999999</v>
      </c>
      <c r="AP35" s="100">
        <v>63.265765999999999</v>
      </c>
      <c r="AQ35" s="100" t="s">
        <v>24</v>
      </c>
      <c r="AR35" s="100">
        <v>1.7050691</v>
      </c>
      <c r="AS35" s="100">
        <v>0.18693789999999999</v>
      </c>
      <c r="AT35" s="100">
        <v>1377.5</v>
      </c>
      <c r="AU35" s="100">
        <v>0.22155920000000001</v>
      </c>
      <c r="AV35" s="100">
        <v>8.5694199999999998E-2</v>
      </c>
      <c r="AW35" s="100">
        <v>1.8399084000000001</v>
      </c>
      <c r="AY35" s="117">
        <v>1928</v>
      </c>
    </row>
    <row r="36" spans="2:51">
      <c r="B36" s="117">
        <v>1929</v>
      </c>
      <c r="C36" s="100">
        <v>102</v>
      </c>
      <c r="D36" s="100">
        <v>3.1237558999999999</v>
      </c>
      <c r="E36" s="100">
        <v>5.1248705000000001</v>
      </c>
      <c r="F36" s="100" t="s">
        <v>24</v>
      </c>
      <c r="G36" s="100">
        <v>5.8439332000000004</v>
      </c>
      <c r="H36" s="100">
        <v>3.8485121000000002</v>
      </c>
      <c r="I36" s="100">
        <v>3.4772870999999999</v>
      </c>
      <c r="J36" s="100">
        <v>63.627451000000001</v>
      </c>
      <c r="K36" s="100" t="s">
        <v>24</v>
      </c>
      <c r="L36" s="100">
        <v>2.8571428999999999</v>
      </c>
      <c r="M36" s="100">
        <v>0.29379569999999999</v>
      </c>
      <c r="N36" s="100">
        <v>1205</v>
      </c>
      <c r="O36" s="100">
        <v>0.37393330000000002</v>
      </c>
      <c r="P36" s="100">
        <v>0.13436139999999999</v>
      </c>
      <c r="R36" s="117">
        <v>1929</v>
      </c>
      <c r="S36" s="100">
        <v>61</v>
      </c>
      <c r="T36" s="100">
        <v>1.9497538999999999</v>
      </c>
      <c r="U36" s="100">
        <v>3.8988464999999999</v>
      </c>
      <c r="V36" s="100" t="s">
        <v>24</v>
      </c>
      <c r="W36" s="100">
        <v>4.6194072000000004</v>
      </c>
      <c r="X36" s="100">
        <v>2.6791235000000002</v>
      </c>
      <c r="Y36" s="100">
        <v>2.4157356000000001</v>
      </c>
      <c r="Z36" s="100">
        <v>62.581966999999999</v>
      </c>
      <c r="AA36" s="100" t="s">
        <v>24</v>
      </c>
      <c r="AB36" s="100">
        <v>1.8985372</v>
      </c>
      <c r="AC36" s="100">
        <v>0.23336779999999999</v>
      </c>
      <c r="AD36" s="100">
        <v>835</v>
      </c>
      <c r="AE36" s="100">
        <v>0.27086640000000001</v>
      </c>
      <c r="AF36" s="100">
        <v>0.1240856</v>
      </c>
      <c r="AH36" s="117">
        <v>1929</v>
      </c>
      <c r="AI36" s="100">
        <v>163</v>
      </c>
      <c r="AJ36" s="100">
        <v>2.5493047999999998</v>
      </c>
      <c r="AK36" s="100">
        <v>4.6283665999999997</v>
      </c>
      <c r="AL36" s="100" t="s">
        <v>24</v>
      </c>
      <c r="AM36" s="100">
        <v>5.3828003000000004</v>
      </c>
      <c r="AN36" s="100">
        <v>3.3269719000000002</v>
      </c>
      <c r="AO36" s="100">
        <v>3.0023156000000002</v>
      </c>
      <c r="AP36" s="100">
        <v>63.236196</v>
      </c>
      <c r="AQ36" s="100" t="s">
        <v>24</v>
      </c>
      <c r="AR36" s="100">
        <v>2.4030665</v>
      </c>
      <c r="AS36" s="100">
        <v>0.267841</v>
      </c>
      <c r="AT36" s="100">
        <v>2040</v>
      </c>
      <c r="AU36" s="100">
        <v>0.32354250000000001</v>
      </c>
      <c r="AV36" s="100">
        <v>0.1299564</v>
      </c>
      <c r="AW36" s="100">
        <v>1.3144581</v>
      </c>
      <c r="AY36" s="117">
        <v>1929</v>
      </c>
    </row>
    <row r="37" spans="2:51">
      <c r="B37" s="117">
        <v>1930</v>
      </c>
      <c r="C37" s="100">
        <v>95</v>
      </c>
      <c r="D37" s="100">
        <v>2.8828938000000002</v>
      </c>
      <c r="E37" s="100">
        <v>5.3390836999999998</v>
      </c>
      <c r="F37" s="100" t="s">
        <v>24</v>
      </c>
      <c r="G37" s="100">
        <v>6.1780346000000002</v>
      </c>
      <c r="H37" s="100">
        <v>3.7762308999999998</v>
      </c>
      <c r="I37" s="100">
        <v>3.2652488000000002</v>
      </c>
      <c r="J37" s="100">
        <v>64.921053000000001</v>
      </c>
      <c r="K37" s="100" t="s">
        <v>24</v>
      </c>
      <c r="L37" s="100">
        <v>2.7576196999999998</v>
      </c>
      <c r="M37" s="100">
        <v>0.30499549999999997</v>
      </c>
      <c r="N37" s="100">
        <v>1040</v>
      </c>
      <c r="O37" s="100">
        <v>0.32000980000000001</v>
      </c>
      <c r="P37" s="100">
        <v>0.13041610000000001</v>
      </c>
      <c r="R37" s="117">
        <v>1930</v>
      </c>
      <c r="S37" s="100">
        <v>71</v>
      </c>
      <c r="T37" s="100">
        <v>2.2415862</v>
      </c>
      <c r="U37" s="100">
        <v>3.6939340999999999</v>
      </c>
      <c r="V37" s="100" t="s">
        <v>24</v>
      </c>
      <c r="W37" s="100">
        <v>4.2433502000000001</v>
      </c>
      <c r="X37" s="100">
        <v>2.7521412000000001</v>
      </c>
      <c r="Y37" s="100">
        <v>2.5214127</v>
      </c>
      <c r="Z37" s="100">
        <v>62.429577000000002</v>
      </c>
      <c r="AA37" s="100" t="s">
        <v>24</v>
      </c>
      <c r="AB37" s="100">
        <v>2.2049688999999999</v>
      </c>
      <c r="AC37" s="100">
        <v>0.29359469999999999</v>
      </c>
      <c r="AD37" s="100">
        <v>935</v>
      </c>
      <c r="AE37" s="100">
        <v>0.29977559999999998</v>
      </c>
      <c r="AF37" s="100">
        <v>0.150674</v>
      </c>
      <c r="AH37" s="117">
        <v>1930</v>
      </c>
      <c r="AI37" s="100">
        <v>166</v>
      </c>
      <c r="AJ37" s="100">
        <v>2.5685859</v>
      </c>
      <c r="AK37" s="100">
        <v>4.4967544999999998</v>
      </c>
      <c r="AL37" s="100" t="s">
        <v>24</v>
      </c>
      <c r="AM37" s="100">
        <v>5.1847427000000001</v>
      </c>
      <c r="AN37" s="100">
        <v>3.2556463</v>
      </c>
      <c r="AO37" s="100">
        <v>2.8904337</v>
      </c>
      <c r="AP37" s="100">
        <v>63.855421999999997</v>
      </c>
      <c r="AQ37" s="100" t="s">
        <v>24</v>
      </c>
      <c r="AR37" s="100">
        <v>2.4906226999999999</v>
      </c>
      <c r="AS37" s="100">
        <v>0.30001270000000002</v>
      </c>
      <c r="AT37" s="100">
        <v>1975</v>
      </c>
      <c r="AU37" s="100">
        <v>0.3101006</v>
      </c>
      <c r="AV37" s="100">
        <v>0.1392814</v>
      </c>
      <c r="AW37" s="100">
        <v>1.4453651999999999</v>
      </c>
      <c r="AY37" s="117">
        <v>1930</v>
      </c>
    </row>
    <row r="38" spans="2:51">
      <c r="B38" s="118">
        <v>1931</v>
      </c>
      <c r="C38" s="100">
        <v>120</v>
      </c>
      <c r="D38" s="100">
        <v>3.6131519000000001</v>
      </c>
      <c r="E38" s="100">
        <v>6.0755811</v>
      </c>
      <c r="F38" s="100" t="s">
        <v>24</v>
      </c>
      <c r="G38" s="100">
        <v>6.9415345999999998</v>
      </c>
      <c r="H38" s="100">
        <v>4.4456381</v>
      </c>
      <c r="I38" s="100">
        <v>4.0170520999999999</v>
      </c>
      <c r="J38" s="100">
        <v>62.833333000000003</v>
      </c>
      <c r="K38" s="100" t="s">
        <v>24</v>
      </c>
      <c r="L38" s="100">
        <v>3.1813362000000001</v>
      </c>
      <c r="M38" s="100">
        <v>0.37740600000000002</v>
      </c>
      <c r="N38" s="100">
        <v>1530</v>
      </c>
      <c r="O38" s="100">
        <v>0.467561</v>
      </c>
      <c r="P38" s="100">
        <v>0.20515710000000001</v>
      </c>
      <c r="R38" s="118">
        <v>1931</v>
      </c>
      <c r="S38" s="100">
        <v>71</v>
      </c>
      <c r="T38" s="100">
        <v>2.2150813</v>
      </c>
      <c r="U38" s="100">
        <v>4.0590947999999996</v>
      </c>
      <c r="V38" s="100" t="s">
        <v>24</v>
      </c>
      <c r="W38" s="100">
        <v>4.8055577999999999</v>
      </c>
      <c r="X38" s="100">
        <v>2.8473909000000002</v>
      </c>
      <c r="Y38" s="100">
        <v>2.5027132000000001</v>
      </c>
      <c r="Z38" s="100">
        <v>66.443662000000003</v>
      </c>
      <c r="AA38" s="100" t="s">
        <v>24</v>
      </c>
      <c r="AB38" s="100">
        <v>2.1087020999999999</v>
      </c>
      <c r="AC38" s="100">
        <v>0.28670649999999998</v>
      </c>
      <c r="AD38" s="100">
        <v>695</v>
      </c>
      <c r="AE38" s="100">
        <v>0.220418</v>
      </c>
      <c r="AF38" s="100">
        <v>0.1210944</v>
      </c>
      <c r="AH38" s="118">
        <v>1931</v>
      </c>
      <c r="AI38" s="100">
        <v>191</v>
      </c>
      <c r="AJ38" s="100">
        <v>2.9265303</v>
      </c>
      <c r="AK38" s="100">
        <v>5.0896637</v>
      </c>
      <c r="AL38" s="100" t="s">
        <v>24</v>
      </c>
      <c r="AM38" s="100">
        <v>5.8974871999999996</v>
      </c>
      <c r="AN38" s="100">
        <v>3.6640763000000001</v>
      </c>
      <c r="AO38" s="100">
        <v>3.2745676000000001</v>
      </c>
      <c r="AP38" s="100">
        <v>64.175393</v>
      </c>
      <c r="AQ38" s="100" t="s">
        <v>24</v>
      </c>
      <c r="AR38" s="100">
        <v>2.6754446999999999</v>
      </c>
      <c r="AS38" s="100">
        <v>0.33769450000000001</v>
      </c>
      <c r="AT38" s="100">
        <v>2225</v>
      </c>
      <c r="AU38" s="100">
        <v>0.34628189999999998</v>
      </c>
      <c r="AV38" s="100">
        <v>0.16859859999999999</v>
      </c>
      <c r="AW38" s="100">
        <v>1.4967823</v>
      </c>
      <c r="AY38" s="118">
        <v>1931</v>
      </c>
    </row>
    <row r="39" spans="2:51">
      <c r="B39" s="118">
        <v>1932</v>
      </c>
      <c r="C39" s="100">
        <v>137</v>
      </c>
      <c r="D39" s="100">
        <v>4.0979929000000004</v>
      </c>
      <c r="E39" s="100">
        <v>7.4909375000000002</v>
      </c>
      <c r="F39" s="100" t="s">
        <v>24</v>
      </c>
      <c r="G39" s="100">
        <v>8.7901720000000001</v>
      </c>
      <c r="H39" s="100">
        <v>5.2497256999999999</v>
      </c>
      <c r="I39" s="100">
        <v>4.6013579</v>
      </c>
      <c r="J39" s="100">
        <v>64.580292</v>
      </c>
      <c r="K39" s="100" t="s">
        <v>24</v>
      </c>
      <c r="L39" s="100">
        <v>3.4657222000000001</v>
      </c>
      <c r="M39" s="100">
        <v>0.43000630000000001</v>
      </c>
      <c r="N39" s="100">
        <v>1567.5</v>
      </c>
      <c r="O39" s="100">
        <v>0.47627009999999997</v>
      </c>
      <c r="P39" s="100">
        <v>0.21709999999999999</v>
      </c>
      <c r="R39" s="118">
        <v>1932</v>
      </c>
      <c r="S39" s="100">
        <v>86</v>
      </c>
      <c r="T39" s="100">
        <v>2.6594921999999999</v>
      </c>
      <c r="U39" s="100">
        <v>4.2587435999999999</v>
      </c>
      <c r="V39" s="100" t="s">
        <v>24</v>
      </c>
      <c r="W39" s="100">
        <v>4.8246102000000004</v>
      </c>
      <c r="X39" s="100">
        <v>3.1385464000000001</v>
      </c>
      <c r="Y39" s="100">
        <v>2.8139286999999999</v>
      </c>
      <c r="Z39" s="100">
        <v>63.720930000000003</v>
      </c>
      <c r="AA39" s="100" t="s">
        <v>24</v>
      </c>
      <c r="AB39" s="100">
        <v>2.4769584999999998</v>
      </c>
      <c r="AC39" s="100">
        <v>0.34542309999999998</v>
      </c>
      <c r="AD39" s="100">
        <v>1022.5</v>
      </c>
      <c r="AE39" s="100">
        <v>0.32179390000000002</v>
      </c>
      <c r="AF39" s="100">
        <v>0.18264230000000001</v>
      </c>
      <c r="AH39" s="118">
        <v>1932</v>
      </c>
      <c r="AI39" s="100">
        <v>223</v>
      </c>
      <c r="AJ39" s="100">
        <v>3.3907067</v>
      </c>
      <c r="AK39" s="100">
        <v>5.8056720000000004</v>
      </c>
      <c r="AL39" s="100" t="s">
        <v>24</v>
      </c>
      <c r="AM39" s="100">
        <v>6.7155243000000002</v>
      </c>
      <c r="AN39" s="100">
        <v>4.1639217000000004</v>
      </c>
      <c r="AO39" s="100">
        <v>3.6886717999999998</v>
      </c>
      <c r="AP39" s="100">
        <v>64.248879000000002</v>
      </c>
      <c r="AQ39" s="100" t="s">
        <v>24</v>
      </c>
      <c r="AR39" s="100">
        <v>3.0033669999999999</v>
      </c>
      <c r="AS39" s="100">
        <v>0.39290310000000001</v>
      </c>
      <c r="AT39" s="100">
        <v>2590</v>
      </c>
      <c r="AU39" s="100">
        <v>0.40038960000000001</v>
      </c>
      <c r="AV39" s="100">
        <v>0.20205090000000001</v>
      </c>
      <c r="AW39" s="100">
        <v>1.7589547999999999</v>
      </c>
      <c r="AY39" s="118">
        <v>1932</v>
      </c>
    </row>
    <row r="40" spans="2:51">
      <c r="B40" s="118">
        <v>1933</v>
      </c>
      <c r="C40" s="100">
        <v>112</v>
      </c>
      <c r="D40" s="100">
        <v>3.3263045</v>
      </c>
      <c r="E40" s="100">
        <v>5.5096178</v>
      </c>
      <c r="F40" s="100" t="s">
        <v>24</v>
      </c>
      <c r="G40" s="100">
        <v>6.3307609999999999</v>
      </c>
      <c r="H40" s="100">
        <v>3.9857602999999999</v>
      </c>
      <c r="I40" s="100">
        <v>3.5605161999999999</v>
      </c>
      <c r="J40" s="100">
        <v>64.553571000000005</v>
      </c>
      <c r="K40" s="100" t="s">
        <v>24</v>
      </c>
      <c r="L40" s="100">
        <v>2.8498728</v>
      </c>
      <c r="M40" s="100">
        <v>0.33684209999999998</v>
      </c>
      <c r="N40" s="100">
        <v>1252.5</v>
      </c>
      <c r="O40" s="100">
        <v>0.37815890000000002</v>
      </c>
      <c r="P40" s="100">
        <v>0.17518710000000001</v>
      </c>
      <c r="R40" s="118">
        <v>1933</v>
      </c>
      <c r="S40" s="100">
        <v>78</v>
      </c>
      <c r="T40" s="100">
        <v>2.3906580000000002</v>
      </c>
      <c r="U40" s="100">
        <v>3.9626768999999999</v>
      </c>
      <c r="V40" s="100" t="s">
        <v>24</v>
      </c>
      <c r="W40" s="100">
        <v>4.6105988</v>
      </c>
      <c r="X40" s="100">
        <v>2.8560311999999999</v>
      </c>
      <c r="Y40" s="100">
        <v>2.4834480999999999</v>
      </c>
      <c r="Z40" s="100">
        <v>65.641025999999997</v>
      </c>
      <c r="AA40" s="100" t="s">
        <v>24</v>
      </c>
      <c r="AB40" s="100">
        <v>2.1745190999999999</v>
      </c>
      <c r="AC40" s="100">
        <v>0.30154249999999999</v>
      </c>
      <c r="AD40" s="100">
        <v>810</v>
      </c>
      <c r="AE40" s="100">
        <v>0.25293529999999997</v>
      </c>
      <c r="AF40" s="100">
        <v>0.14521919999999999</v>
      </c>
      <c r="AH40" s="118">
        <v>1933</v>
      </c>
      <c r="AI40" s="100">
        <v>190</v>
      </c>
      <c r="AJ40" s="100">
        <v>2.8658481</v>
      </c>
      <c r="AK40" s="100">
        <v>4.7332052999999998</v>
      </c>
      <c r="AL40" s="100" t="s">
        <v>24</v>
      </c>
      <c r="AM40" s="100">
        <v>5.4636268000000001</v>
      </c>
      <c r="AN40" s="100">
        <v>3.4235766999999999</v>
      </c>
      <c r="AO40" s="100">
        <v>3.0253692000000001</v>
      </c>
      <c r="AP40" s="100">
        <v>65</v>
      </c>
      <c r="AQ40" s="100" t="s">
        <v>24</v>
      </c>
      <c r="AR40" s="100">
        <v>2.5276041</v>
      </c>
      <c r="AS40" s="100">
        <v>0.32139659999999998</v>
      </c>
      <c r="AT40" s="100">
        <v>2062.5</v>
      </c>
      <c r="AU40" s="100">
        <v>0.31660139999999998</v>
      </c>
      <c r="AV40" s="100">
        <v>0.16205349999999999</v>
      </c>
      <c r="AW40" s="100">
        <v>1.3903778</v>
      </c>
      <c r="AY40" s="118">
        <v>1933</v>
      </c>
    </row>
    <row r="41" spans="2:51">
      <c r="B41" s="118">
        <v>1934</v>
      </c>
      <c r="C41" s="100">
        <v>138</v>
      </c>
      <c r="D41" s="100">
        <v>4.0727187000000002</v>
      </c>
      <c r="E41" s="100">
        <v>6.9922624999999998</v>
      </c>
      <c r="F41" s="100" t="s">
        <v>24</v>
      </c>
      <c r="G41" s="100">
        <v>8.1043450999999997</v>
      </c>
      <c r="H41" s="100">
        <v>4.9550523000000002</v>
      </c>
      <c r="I41" s="100">
        <v>4.3642842000000002</v>
      </c>
      <c r="J41" s="100">
        <v>63.949275</v>
      </c>
      <c r="K41" s="100" t="s">
        <v>24</v>
      </c>
      <c r="L41" s="100">
        <v>3.4778226000000001</v>
      </c>
      <c r="M41" s="100">
        <v>0.39928239999999998</v>
      </c>
      <c r="N41" s="100">
        <v>1652.5</v>
      </c>
      <c r="O41" s="100">
        <v>0.49615680000000001</v>
      </c>
      <c r="P41" s="100">
        <v>0.2193455</v>
      </c>
      <c r="R41" s="118">
        <v>1934</v>
      </c>
      <c r="S41" s="100">
        <v>101</v>
      </c>
      <c r="T41" s="100">
        <v>3.0708422</v>
      </c>
      <c r="U41" s="100">
        <v>4.2413201000000003</v>
      </c>
      <c r="V41" s="100" t="s">
        <v>24</v>
      </c>
      <c r="W41" s="100">
        <v>4.7090857000000002</v>
      </c>
      <c r="X41" s="100">
        <v>3.3337590000000001</v>
      </c>
      <c r="Y41" s="100">
        <v>3.0785819000000001</v>
      </c>
      <c r="Z41" s="100">
        <v>58.886139</v>
      </c>
      <c r="AA41" s="100" t="s">
        <v>24</v>
      </c>
      <c r="AB41" s="100">
        <v>2.722372</v>
      </c>
      <c r="AC41" s="100">
        <v>0.36517460000000002</v>
      </c>
      <c r="AD41" s="100">
        <v>1662.5</v>
      </c>
      <c r="AE41" s="100">
        <v>0.51545589999999997</v>
      </c>
      <c r="AF41" s="100">
        <v>0.2797268</v>
      </c>
      <c r="AH41" s="118">
        <v>1934</v>
      </c>
      <c r="AI41" s="100">
        <v>239</v>
      </c>
      <c r="AJ41" s="100">
        <v>3.5792373999999998</v>
      </c>
      <c r="AK41" s="100">
        <v>5.5290638999999997</v>
      </c>
      <c r="AL41" s="100" t="s">
        <v>24</v>
      </c>
      <c r="AM41" s="100">
        <v>6.2931980000000003</v>
      </c>
      <c r="AN41" s="100">
        <v>4.1024048000000004</v>
      </c>
      <c r="AO41" s="100">
        <v>3.6899679000000001</v>
      </c>
      <c r="AP41" s="100">
        <v>61.809623000000002</v>
      </c>
      <c r="AQ41" s="100" t="s">
        <v>24</v>
      </c>
      <c r="AR41" s="100">
        <v>3.1127897999999998</v>
      </c>
      <c r="AS41" s="100">
        <v>0.38412089999999999</v>
      </c>
      <c r="AT41" s="100">
        <v>3315</v>
      </c>
      <c r="AU41" s="100">
        <v>0.50565139999999997</v>
      </c>
      <c r="AV41" s="100">
        <v>0.24597330000000001</v>
      </c>
      <c r="AW41" s="100">
        <v>1.6486052</v>
      </c>
      <c r="AY41" s="118">
        <v>1934</v>
      </c>
    </row>
    <row r="42" spans="2:51">
      <c r="B42" s="118">
        <v>1935</v>
      </c>
      <c r="C42" s="100">
        <v>119</v>
      </c>
      <c r="D42" s="100">
        <v>3.4894291000000002</v>
      </c>
      <c r="E42" s="100">
        <v>5.8641265999999996</v>
      </c>
      <c r="F42" s="100" t="s">
        <v>24</v>
      </c>
      <c r="G42" s="100">
        <v>6.7178972999999997</v>
      </c>
      <c r="H42" s="100">
        <v>4.1446455000000002</v>
      </c>
      <c r="I42" s="100">
        <v>3.5957086</v>
      </c>
      <c r="J42" s="100">
        <v>64.306723000000005</v>
      </c>
      <c r="K42" s="100" t="s">
        <v>24</v>
      </c>
      <c r="L42" s="100">
        <v>2.9484637999999999</v>
      </c>
      <c r="M42" s="100">
        <v>0.33341739999999997</v>
      </c>
      <c r="N42" s="100">
        <v>1387.5</v>
      </c>
      <c r="O42" s="100">
        <v>0.41427799999999998</v>
      </c>
      <c r="P42" s="100">
        <v>0.18654580000000001</v>
      </c>
      <c r="R42" s="118">
        <v>1935</v>
      </c>
      <c r="S42" s="100">
        <v>120</v>
      </c>
      <c r="T42" s="100">
        <v>3.6189269999999998</v>
      </c>
      <c r="U42" s="100">
        <v>5.6369271999999997</v>
      </c>
      <c r="V42" s="100" t="s">
        <v>24</v>
      </c>
      <c r="W42" s="100">
        <v>6.5835737999999999</v>
      </c>
      <c r="X42" s="100">
        <v>4.0948878999999998</v>
      </c>
      <c r="Y42" s="100">
        <v>3.7322179000000002</v>
      </c>
      <c r="Z42" s="100">
        <v>65.333332999999996</v>
      </c>
      <c r="AA42" s="100" t="s">
        <v>24</v>
      </c>
      <c r="AB42" s="100">
        <v>3.0542123000000001</v>
      </c>
      <c r="AC42" s="100">
        <v>0.42998419999999998</v>
      </c>
      <c r="AD42" s="100">
        <v>1267.5</v>
      </c>
      <c r="AE42" s="100">
        <v>0.39022810000000002</v>
      </c>
      <c r="AF42" s="100">
        <v>0.2220393</v>
      </c>
      <c r="AH42" s="118">
        <v>1935</v>
      </c>
      <c r="AI42" s="100">
        <v>239</v>
      </c>
      <c r="AJ42" s="100">
        <v>3.5532693000000002</v>
      </c>
      <c r="AK42" s="100">
        <v>5.7429790000000001</v>
      </c>
      <c r="AL42" s="100" t="s">
        <v>24</v>
      </c>
      <c r="AM42" s="100">
        <v>6.6432092000000003</v>
      </c>
      <c r="AN42" s="100">
        <v>4.1152214000000003</v>
      </c>
      <c r="AO42" s="100">
        <v>3.6614726000000002</v>
      </c>
      <c r="AP42" s="100">
        <v>64.822175999999999</v>
      </c>
      <c r="AQ42" s="100" t="s">
        <v>24</v>
      </c>
      <c r="AR42" s="100">
        <v>3.0006276999999999</v>
      </c>
      <c r="AS42" s="100">
        <v>0.37579210000000002</v>
      </c>
      <c r="AT42" s="100">
        <v>2655</v>
      </c>
      <c r="AU42" s="100">
        <v>0.4024374</v>
      </c>
      <c r="AV42" s="100">
        <v>0.201958</v>
      </c>
      <c r="AW42" s="100">
        <v>1.0403055000000001</v>
      </c>
      <c r="AY42" s="118">
        <v>1935</v>
      </c>
    </row>
    <row r="43" spans="2:51">
      <c r="B43" s="118">
        <v>1936</v>
      </c>
      <c r="C43" s="100">
        <v>140</v>
      </c>
      <c r="D43" s="100">
        <v>4.0771157000000002</v>
      </c>
      <c r="E43" s="100">
        <v>6.7041801000000003</v>
      </c>
      <c r="F43" s="100" t="s">
        <v>24</v>
      </c>
      <c r="G43" s="100">
        <v>7.7189927000000003</v>
      </c>
      <c r="H43" s="100">
        <v>4.7447908999999999</v>
      </c>
      <c r="I43" s="100">
        <v>4.2123907000000003</v>
      </c>
      <c r="J43" s="100">
        <v>64.892857000000006</v>
      </c>
      <c r="K43" s="100" t="s">
        <v>24</v>
      </c>
      <c r="L43" s="100">
        <v>3.3143938999999998</v>
      </c>
      <c r="M43" s="100">
        <v>0.39269589999999999</v>
      </c>
      <c r="N43" s="100">
        <v>1540</v>
      </c>
      <c r="O43" s="100">
        <v>0.45709539999999999</v>
      </c>
      <c r="P43" s="100">
        <v>0.20461109999999999</v>
      </c>
      <c r="R43" s="118">
        <v>1936</v>
      </c>
      <c r="S43" s="100">
        <v>113</v>
      </c>
      <c r="T43" s="100">
        <v>3.3785804000000002</v>
      </c>
      <c r="U43" s="100">
        <v>5.2446662000000002</v>
      </c>
      <c r="V43" s="100" t="s">
        <v>24</v>
      </c>
      <c r="W43" s="100">
        <v>5.9564794000000001</v>
      </c>
      <c r="X43" s="100">
        <v>3.7270025000000002</v>
      </c>
      <c r="Y43" s="100">
        <v>3.2440177000000001</v>
      </c>
      <c r="Z43" s="100">
        <v>65.774336000000005</v>
      </c>
      <c r="AA43" s="100" t="s">
        <v>24</v>
      </c>
      <c r="AB43" s="100">
        <v>2.7901235</v>
      </c>
      <c r="AC43" s="100">
        <v>0.39956150000000001</v>
      </c>
      <c r="AD43" s="100">
        <v>1152.5</v>
      </c>
      <c r="AE43" s="100">
        <v>0.3521127</v>
      </c>
      <c r="AF43" s="100">
        <v>0.1954873</v>
      </c>
      <c r="AH43" s="118">
        <v>1936</v>
      </c>
      <c r="AI43" s="100">
        <v>253</v>
      </c>
      <c r="AJ43" s="100">
        <v>3.7324442000000002</v>
      </c>
      <c r="AK43" s="100">
        <v>5.9326002000000004</v>
      </c>
      <c r="AL43" s="100" t="s">
        <v>24</v>
      </c>
      <c r="AM43" s="100">
        <v>6.7822943000000002</v>
      </c>
      <c r="AN43" s="100">
        <v>4.2172299000000004</v>
      </c>
      <c r="AO43" s="100">
        <v>3.7122187000000002</v>
      </c>
      <c r="AP43" s="100">
        <v>65.286561000000006</v>
      </c>
      <c r="AQ43" s="100" t="s">
        <v>24</v>
      </c>
      <c r="AR43" s="100">
        <v>3.0577713000000002</v>
      </c>
      <c r="AS43" s="100">
        <v>0.395733</v>
      </c>
      <c r="AT43" s="100">
        <v>2692.5</v>
      </c>
      <c r="AU43" s="100">
        <v>0.40536270000000002</v>
      </c>
      <c r="AV43" s="100">
        <v>0.20060349999999999</v>
      </c>
      <c r="AW43" s="100">
        <v>1.2782853999999999</v>
      </c>
      <c r="AY43" s="118">
        <v>1936</v>
      </c>
    </row>
    <row r="44" spans="2:51">
      <c r="B44" s="118">
        <v>1937</v>
      </c>
      <c r="C44" s="100">
        <v>141</v>
      </c>
      <c r="D44" s="100">
        <v>4.0752623000000003</v>
      </c>
      <c r="E44" s="100">
        <v>6.2908099000000002</v>
      </c>
      <c r="F44" s="100" t="s">
        <v>24</v>
      </c>
      <c r="G44" s="100">
        <v>7.1803264999999996</v>
      </c>
      <c r="H44" s="100">
        <v>4.5492581999999997</v>
      </c>
      <c r="I44" s="100">
        <v>4.0243102000000004</v>
      </c>
      <c r="J44" s="100">
        <v>65.230496000000002</v>
      </c>
      <c r="K44" s="100" t="s">
        <v>24</v>
      </c>
      <c r="L44" s="100">
        <v>3.2428702999999999</v>
      </c>
      <c r="M44" s="100">
        <v>0.38900839999999998</v>
      </c>
      <c r="N44" s="100">
        <v>1487.5</v>
      </c>
      <c r="O44" s="100">
        <v>0.43848009999999998</v>
      </c>
      <c r="P44" s="100">
        <v>0.20156850000000001</v>
      </c>
      <c r="R44" s="118">
        <v>1937</v>
      </c>
      <c r="S44" s="100">
        <v>118</v>
      </c>
      <c r="T44" s="100">
        <v>3.4955712999999999</v>
      </c>
      <c r="U44" s="100">
        <v>5.4081117000000001</v>
      </c>
      <c r="V44" s="100" t="s">
        <v>24</v>
      </c>
      <c r="W44" s="100">
        <v>6.2206153000000004</v>
      </c>
      <c r="X44" s="100">
        <v>3.8105764</v>
      </c>
      <c r="Y44" s="100">
        <v>3.3567781999999999</v>
      </c>
      <c r="Z44" s="100">
        <v>65.635593</v>
      </c>
      <c r="AA44" s="100" t="s">
        <v>24</v>
      </c>
      <c r="AB44" s="100">
        <v>2.9021151000000001</v>
      </c>
      <c r="AC44" s="100">
        <v>0.41769909999999999</v>
      </c>
      <c r="AD44" s="100">
        <v>1230</v>
      </c>
      <c r="AE44" s="100">
        <v>0.37268210000000002</v>
      </c>
      <c r="AF44" s="100">
        <v>0.2211544</v>
      </c>
      <c r="AH44" s="118">
        <v>1937</v>
      </c>
      <c r="AI44" s="100">
        <v>259</v>
      </c>
      <c r="AJ44" s="100">
        <v>3.7889870999999999</v>
      </c>
      <c r="AK44" s="100">
        <v>5.8667685000000001</v>
      </c>
      <c r="AL44" s="100" t="s">
        <v>24</v>
      </c>
      <c r="AM44" s="100">
        <v>6.7251968</v>
      </c>
      <c r="AN44" s="100">
        <v>4.1857443999999999</v>
      </c>
      <c r="AO44" s="100">
        <v>3.6959971999999999</v>
      </c>
      <c r="AP44" s="100">
        <v>65.415058000000002</v>
      </c>
      <c r="AQ44" s="100" t="s">
        <v>24</v>
      </c>
      <c r="AR44" s="100">
        <v>3.0782029999999998</v>
      </c>
      <c r="AS44" s="100">
        <v>0.40157530000000002</v>
      </c>
      <c r="AT44" s="100">
        <v>2717.5</v>
      </c>
      <c r="AU44" s="100">
        <v>0.40603329999999999</v>
      </c>
      <c r="AV44" s="100">
        <v>0.2099858</v>
      </c>
      <c r="AW44" s="100">
        <v>1.1632175</v>
      </c>
      <c r="AY44" s="118">
        <v>1937</v>
      </c>
    </row>
    <row r="45" spans="2:51">
      <c r="B45" s="118">
        <v>1938</v>
      </c>
      <c r="C45" s="100">
        <v>170</v>
      </c>
      <c r="D45" s="100">
        <v>4.870781</v>
      </c>
      <c r="E45" s="100">
        <v>9.1491240000000005</v>
      </c>
      <c r="F45" s="100" t="s">
        <v>24</v>
      </c>
      <c r="G45" s="100">
        <v>10.842726000000001</v>
      </c>
      <c r="H45" s="100">
        <v>5.9413257000000002</v>
      </c>
      <c r="I45" s="100">
        <v>5.0181686000000001</v>
      </c>
      <c r="J45" s="100">
        <v>68.343373</v>
      </c>
      <c r="K45" s="100" t="s">
        <v>24</v>
      </c>
      <c r="L45" s="100">
        <v>3.8314176</v>
      </c>
      <c r="M45" s="100">
        <v>0.45888889999999999</v>
      </c>
      <c r="N45" s="100">
        <v>1402.5</v>
      </c>
      <c r="O45" s="100">
        <v>0.4101477</v>
      </c>
      <c r="P45" s="100">
        <v>0.1880172</v>
      </c>
      <c r="R45" s="118">
        <v>1938</v>
      </c>
      <c r="S45" s="100">
        <v>136</v>
      </c>
      <c r="T45" s="100">
        <v>3.9901420000000001</v>
      </c>
      <c r="U45" s="100">
        <v>6.7824761999999996</v>
      </c>
      <c r="V45" s="100" t="s">
        <v>24</v>
      </c>
      <c r="W45" s="100">
        <v>7.9607215</v>
      </c>
      <c r="X45" s="100">
        <v>4.3819067</v>
      </c>
      <c r="Y45" s="100">
        <v>3.6119352999999998</v>
      </c>
      <c r="Z45" s="100">
        <v>70.606060999999997</v>
      </c>
      <c r="AA45" s="100" t="s">
        <v>24</v>
      </c>
      <c r="AB45" s="100">
        <v>3.2504780000000002</v>
      </c>
      <c r="AC45" s="100">
        <v>0.46250639999999998</v>
      </c>
      <c r="AD45" s="100">
        <v>850</v>
      </c>
      <c r="AE45" s="100">
        <v>0.25530890000000001</v>
      </c>
      <c r="AF45" s="100">
        <v>0.15178030000000001</v>
      </c>
      <c r="AH45" s="118">
        <v>1938</v>
      </c>
      <c r="AI45" s="100">
        <v>306</v>
      </c>
      <c r="AJ45" s="100">
        <v>4.4356825999999998</v>
      </c>
      <c r="AK45" s="100">
        <v>7.8770515000000003</v>
      </c>
      <c r="AL45" s="100" t="s">
        <v>24</v>
      </c>
      <c r="AM45" s="100">
        <v>9.2838584999999991</v>
      </c>
      <c r="AN45" s="100">
        <v>5.1196111000000002</v>
      </c>
      <c r="AO45" s="100">
        <v>4.2821600000000002</v>
      </c>
      <c r="AP45" s="100">
        <v>69.345637999999994</v>
      </c>
      <c r="AQ45" s="100" t="s">
        <v>24</v>
      </c>
      <c r="AR45" s="100">
        <v>3.5494721999999999</v>
      </c>
      <c r="AS45" s="100">
        <v>0.4604897</v>
      </c>
      <c r="AT45" s="100">
        <v>2252.5</v>
      </c>
      <c r="AU45" s="100">
        <v>0.33376299999999998</v>
      </c>
      <c r="AV45" s="100">
        <v>0.1724782</v>
      </c>
      <c r="AW45" s="100">
        <v>1.3489357</v>
      </c>
      <c r="AY45" s="118">
        <v>1938</v>
      </c>
    </row>
    <row r="46" spans="2:51">
      <c r="B46" s="118">
        <v>1939</v>
      </c>
      <c r="C46" s="100">
        <v>164</v>
      </c>
      <c r="D46" s="100">
        <v>4.6561807999999996</v>
      </c>
      <c r="E46" s="100">
        <v>7.2239618999999999</v>
      </c>
      <c r="F46" s="100" t="s">
        <v>24</v>
      </c>
      <c r="G46" s="100">
        <v>8.3179672</v>
      </c>
      <c r="H46" s="100">
        <v>5.1798070000000003</v>
      </c>
      <c r="I46" s="100">
        <v>4.5278048000000002</v>
      </c>
      <c r="J46" s="100">
        <v>63.780487999999998</v>
      </c>
      <c r="K46" s="100" t="s">
        <v>24</v>
      </c>
      <c r="L46" s="100">
        <v>3.6631673</v>
      </c>
      <c r="M46" s="100">
        <v>0.42227769999999998</v>
      </c>
      <c r="N46" s="100">
        <v>2002.5</v>
      </c>
      <c r="O46" s="100">
        <v>0.58058620000000005</v>
      </c>
      <c r="P46" s="100">
        <v>0.26535389999999998</v>
      </c>
      <c r="R46" s="118">
        <v>1939</v>
      </c>
      <c r="S46" s="100">
        <v>130</v>
      </c>
      <c r="T46" s="100">
        <v>3.7729278000000002</v>
      </c>
      <c r="U46" s="100">
        <v>5.6046461000000001</v>
      </c>
      <c r="V46" s="100" t="s">
        <v>24</v>
      </c>
      <c r="W46" s="100">
        <v>6.3547776999999996</v>
      </c>
      <c r="X46" s="100">
        <v>3.9363339000000002</v>
      </c>
      <c r="Y46" s="100">
        <v>3.4341596000000001</v>
      </c>
      <c r="Z46" s="100">
        <v>65.538461999999996</v>
      </c>
      <c r="AA46" s="100" t="s">
        <v>24</v>
      </c>
      <c r="AB46" s="100">
        <v>3.0057803000000001</v>
      </c>
      <c r="AC46" s="100">
        <v>0.42890139999999999</v>
      </c>
      <c r="AD46" s="100">
        <v>1370</v>
      </c>
      <c r="AE46" s="100">
        <v>0.40738649999999998</v>
      </c>
      <c r="AF46" s="100">
        <v>0.24718760000000001</v>
      </c>
      <c r="AH46" s="118">
        <v>1939</v>
      </c>
      <c r="AI46" s="100">
        <v>294</v>
      </c>
      <c r="AJ46" s="100">
        <v>4.2194092999999997</v>
      </c>
      <c r="AK46" s="100">
        <v>6.3859684000000003</v>
      </c>
      <c r="AL46" s="100" t="s">
        <v>24</v>
      </c>
      <c r="AM46" s="100">
        <v>7.2986592999999997</v>
      </c>
      <c r="AN46" s="100">
        <v>4.5449688999999998</v>
      </c>
      <c r="AO46" s="100">
        <v>3.9727996999999999</v>
      </c>
      <c r="AP46" s="100">
        <v>64.557822999999999</v>
      </c>
      <c r="AQ46" s="100" t="s">
        <v>24</v>
      </c>
      <c r="AR46" s="100">
        <v>3.34015</v>
      </c>
      <c r="AS46" s="100">
        <v>0.42518109999999998</v>
      </c>
      <c r="AT46" s="100">
        <v>3372.5</v>
      </c>
      <c r="AU46" s="100">
        <v>0.49508219999999997</v>
      </c>
      <c r="AV46" s="100">
        <v>0.25766159999999999</v>
      </c>
      <c r="AW46" s="100">
        <v>1.2889238000000001</v>
      </c>
      <c r="AY46" s="118">
        <v>1939</v>
      </c>
    </row>
    <row r="47" spans="2:51">
      <c r="B47" s="119">
        <v>1940</v>
      </c>
      <c r="C47" s="100">
        <v>147</v>
      </c>
      <c r="D47" s="100">
        <v>4.1354863999999996</v>
      </c>
      <c r="E47" s="100">
        <v>6.3809513000000004</v>
      </c>
      <c r="F47" s="100" t="s">
        <v>24</v>
      </c>
      <c r="G47" s="100">
        <v>7.3412310999999999</v>
      </c>
      <c r="H47" s="100">
        <v>4.5834064999999997</v>
      </c>
      <c r="I47" s="100">
        <v>4.0850084999999998</v>
      </c>
      <c r="J47" s="100">
        <v>63.588434999999997</v>
      </c>
      <c r="K47" s="100" t="s">
        <v>24</v>
      </c>
      <c r="L47" s="100">
        <v>3.2215647999999999</v>
      </c>
      <c r="M47" s="100">
        <v>0.38075009999999998</v>
      </c>
      <c r="N47" s="100">
        <v>1805</v>
      </c>
      <c r="O47" s="100">
        <v>0.51884220000000003</v>
      </c>
      <c r="P47" s="100">
        <v>0.23950189999999999</v>
      </c>
      <c r="R47" s="119">
        <v>1940</v>
      </c>
      <c r="S47" s="100">
        <v>120</v>
      </c>
      <c r="T47" s="100">
        <v>3.4434274</v>
      </c>
      <c r="U47" s="100">
        <v>5.0097883000000003</v>
      </c>
      <c r="V47" s="100" t="s">
        <v>24</v>
      </c>
      <c r="W47" s="100">
        <v>5.8530981000000004</v>
      </c>
      <c r="X47" s="100">
        <v>3.5703572000000001</v>
      </c>
      <c r="Y47" s="100">
        <v>3.1444350999999999</v>
      </c>
      <c r="Z47" s="100">
        <v>65.916667000000004</v>
      </c>
      <c r="AA47" s="100" t="s">
        <v>24</v>
      </c>
      <c r="AB47" s="100">
        <v>2.7173913000000001</v>
      </c>
      <c r="AC47" s="100">
        <v>0.40300910000000001</v>
      </c>
      <c r="AD47" s="100">
        <v>1242.5</v>
      </c>
      <c r="AE47" s="100">
        <v>0.36559170000000002</v>
      </c>
      <c r="AF47" s="100">
        <v>0.22803399999999999</v>
      </c>
      <c r="AH47" s="119">
        <v>1940</v>
      </c>
      <c r="AI47" s="100">
        <v>267</v>
      </c>
      <c r="AJ47" s="100">
        <v>3.7928829999999998</v>
      </c>
      <c r="AK47" s="100">
        <v>5.6650166000000004</v>
      </c>
      <c r="AL47" s="100" t="s">
        <v>24</v>
      </c>
      <c r="AM47" s="100">
        <v>6.5582025000000002</v>
      </c>
      <c r="AN47" s="100">
        <v>4.0614990999999998</v>
      </c>
      <c r="AO47" s="100">
        <v>3.5997100999999998</v>
      </c>
      <c r="AP47" s="100">
        <v>64.634831000000005</v>
      </c>
      <c r="AQ47" s="100" t="s">
        <v>24</v>
      </c>
      <c r="AR47" s="100">
        <v>2.9736050999999999</v>
      </c>
      <c r="AS47" s="100">
        <v>0.39044220000000002</v>
      </c>
      <c r="AT47" s="100">
        <v>3047.5</v>
      </c>
      <c r="AU47" s="100">
        <v>0.44311159999999999</v>
      </c>
      <c r="AV47" s="100">
        <v>0.2346898</v>
      </c>
      <c r="AW47" s="100">
        <v>1.2736968</v>
      </c>
      <c r="AY47" s="119">
        <v>1940</v>
      </c>
    </row>
    <row r="48" spans="2:51">
      <c r="B48" s="119">
        <v>1941</v>
      </c>
      <c r="C48" s="100">
        <v>189</v>
      </c>
      <c r="D48" s="100">
        <v>5.2727019000000004</v>
      </c>
      <c r="E48" s="100">
        <v>8.6513103999999998</v>
      </c>
      <c r="F48" s="100" t="s">
        <v>24</v>
      </c>
      <c r="G48" s="100">
        <v>10.122780000000001</v>
      </c>
      <c r="H48" s="100">
        <v>5.9719603000000001</v>
      </c>
      <c r="I48" s="100">
        <v>5.2570113000000003</v>
      </c>
      <c r="J48" s="100">
        <v>65.595237999999995</v>
      </c>
      <c r="K48" s="100" t="s">
        <v>24</v>
      </c>
      <c r="L48" s="100">
        <v>4.1104827999999998</v>
      </c>
      <c r="M48" s="100">
        <v>0.47958590000000001</v>
      </c>
      <c r="N48" s="100">
        <v>2015</v>
      </c>
      <c r="O48" s="100">
        <v>0.57471260000000002</v>
      </c>
      <c r="P48" s="100">
        <v>0.2657487</v>
      </c>
      <c r="R48" s="119">
        <v>1941</v>
      </c>
      <c r="S48" s="100">
        <v>128</v>
      </c>
      <c r="T48" s="100">
        <v>3.6307936999999999</v>
      </c>
      <c r="U48" s="100">
        <v>5.3292833000000002</v>
      </c>
      <c r="V48" s="100" t="s">
        <v>24</v>
      </c>
      <c r="W48" s="100">
        <v>6.1465405999999998</v>
      </c>
      <c r="X48" s="100">
        <v>3.7040353000000001</v>
      </c>
      <c r="Y48" s="100">
        <v>3.2353955999999999</v>
      </c>
      <c r="Z48" s="100">
        <v>66.992187999999999</v>
      </c>
      <c r="AA48" s="100" t="s">
        <v>24</v>
      </c>
      <c r="AB48" s="100">
        <v>2.7832137000000001</v>
      </c>
      <c r="AC48" s="100">
        <v>0.40293390000000001</v>
      </c>
      <c r="AD48" s="100">
        <v>1195</v>
      </c>
      <c r="AE48" s="100">
        <v>0.34786909999999999</v>
      </c>
      <c r="AF48" s="100">
        <v>0.2099355</v>
      </c>
      <c r="AH48" s="119">
        <v>1941</v>
      </c>
      <c r="AI48" s="100">
        <v>317</v>
      </c>
      <c r="AJ48" s="100">
        <v>4.4585718999999999</v>
      </c>
      <c r="AK48" s="100">
        <v>6.8845513</v>
      </c>
      <c r="AL48" s="100" t="s">
        <v>24</v>
      </c>
      <c r="AM48" s="100">
        <v>7.9978748</v>
      </c>
      <c r="AN48" s="100">
        <v>4.7852855999999999</v>
      </c>
      <c r="AO48" s="100">
        <v>4.2040262999999998</v>
      </c>
      <c r="AP48" s="100">
        <v>66.159306000000001</v>
      </c>
      <c r="AQ48" s="100" t="s">
        <v>24</v>
      </c>
      <c r="AR48" s="100">
        <v>3.4467761000000001</v>
      </c>
      <c r="AS48" s="100">
        <v>0.44537480000000002</v>
      </c>
      <c r="AT48" s="100">
        <v>3210</v>
      </c>
      <c r="AU48" s="100">
        <v>0.46244940000000001</v>
      </c>
      <c r="AV48" s="100">
        <v>0.24181569999999999</v>
      </c>
      <c r="AW48" s="100">
        <v>1.6233534000000001</v>
      </c>
      <c r="AY48" s="119">
        <v>1941</v>
      </c>
    </row>
    <row r="49" spans="2:51">
      <c r="B49" s="119">
        <v>1942</v>
      </c>
      <c r="C49" s="100">
        <v>175</v>
      </c>
      <c r="D49" s="100">
        <v>4.8426819999999999</v>
      </c>
      <c r="E49" s="100">
        <v>7.3687982999999999</v>
      </c>
      <c r="F49" s="100" t="s">
        <v>24</v>
      </c>
      <c r="G49" s="100">
        <v>8.5473233000000004</v>
      </c>
      <c r="H49" s="100">
        <v>5.2505246999999997</v>
      </c>
      <c r="I49" s="100">
        <v>4.6687488000000004</v>
      </c>
      <c r="J49" s="100">
        <v>64.671429000000003</v>
      </c>
      <c r="K49" s="100" t="s">
        <v>24</v>
      </c>
      <c r="L49" s="100">
        <v>3.7658705000000001</v>
      </c>
      <c r="M49" s="100">
        <v>0.42080459999999997</v>
      </c>
      <c r="N49" s="100">
        <v>1997.5</v>
      </c>
      <c r="O49" s="100">
        <v>0.56519160000000002</v>
      </c>
      <c r="P49" s="100">
        <v>0.2608647</v>
      </c>
      <c r="R49" s="119">
        <v>1942</v>
      </c>
      <c r="S49" s="100">
        <v>128</v>
      </c>
      <c r="T49" s="100">
        <v>3.5884497</v>
      </c>
      <c r="U49" s="100">
        <v>5.4222982000000002</v>
      </c>
      <c r="V49" s="100" t="s">
        <v>24</v>
      </c>
      <c r="W49" s="100">
        <v>6.3338543999999999</v>
      </c>
      <c r="X49" s="100">
        <v>3.6613292</v>
      </c>
      <c r="Y49" s="100">
        <v>3.1647189</v>
      </c>
      <c r="Z49" s="100">
        <v>68.984375</v>
      </c>
      <c r="AA49" s="100" t="s">
        <v>24</v>
      </c>
      <c r="AB49" s="100">
        <v>2.8218695</v>
      </c>
      <c r="AC49" s="100">
        <v>0.380907</v>
      </c>
      <c r="AD49" s="100">
        <v>967.5</v>
      </c>
      <c r="AE49" s="100">
        <v>0.27852149999999998</v>
      </c>
      <c r="AF49" s="100">
        <v>0.1635624</v>
      </c>
      <c r="AH49" s="119">
        <v>1942</v>
      </c>
      <c r="AI49" s="100">
        <v>303</v>
      </c>
      <c r="AJ49" s="100">
        <v>4.2196442999999997</v>
      </c>
      <c r="AK49" s="100">
        <v>6.3728819000000003</v>
      </c>
      <c r="AL49" s="100" t="s">
        <v>24</v>
      </c>
      <c r="AM49" s="100">
        <v>7.412013</v>
      </c>
      <c r="AN49" s="100">
        <v>4.4406539</v>
      </c>
      <c r="AO49" s="100">
        <v>3.9045595</v>
      </c>
      <c r="AP49" s="100">
        <v>66.493398999999997</v>
      </c>
      <c r="AQ49" s="100" t="s">
        <v>24</v>
      </c>
      <c r="AR49" s="100">
        <v>3.2995752999999999</v>
      </c>
      <c r="AS49" s="100">
        <v>0.40297379999999999</v>
      </c>
      <c r="AT49" s="100">
        <v>2965</v>
      </c>
      <c r="AU49" s="100">
        <v>0.42309390000000002</v>
      </c>
      <c r="AV49" s="100">
        <v>0.21845800000000001</v>
      </c>
      <c r="AW49" s="100">
        <v>1.3589807</v>
      </c>
      <c r="AY49" s="119">
        <v>1942</v>
      </c>
    </row>
    <row r="50" spans="2:51">
      <c r="B50" s="119">
        <v>1943</v>
      </c>
      <c r="C50" s="100">
        <v>205</v>
      </c>
      <c r="D50" s="100">
        <v>5.6405459000000002</v>
      </c>
      <c r="E50" s="100">
        <v>8.0528239999999993</v>
      </c>
      <c r="F50" s="100" t="s">
        <v>24</v>
      </c>
      <c r="G50" s="100">
        <v>9.0979905999999993</v>
      </c>
      <c r="H50" s="100">
        <v>5.8628098</v>
      </c>
      <c r="I50" s="100">
        <v>5.2148351000000002</v>
      </c>
      <c r="J50" s="100">
        <v>63.743901999999999</v>
      </c>
      <c r="K50" s="100" t="s">
        <v>24</v>
      </c>
      <c r="L50" s="100">
        <v>4.3515176999999996</v>
      </c>
      <c r="M50" s="100">
        <v>0.50272209999999995</v>
      </c>
      <c r="N50" s="100">
        <v>2465</v>
      </c>
      <c r="O50" s="100">
        <v>0.69358470000000005</v>
      </c>
      <c r="P50" s="100">
        <v>0.33224609999999999</v>
      </c>
      <c r="R50" s="119">
        <v>1943</v>
      </c>
      <c r="S50" s="100">
        <v>143</v>
      </c>
      <c r="T50" s="100">
        <v>3.9716705999999999</v>
      </c>
      <c r="U50" s="100">
        <v>5.5447246000000003</v>
      </c>
      <c r="V50" s="100" t="s">
        <v>24</v>
      </c>
      <c r="W50" s="100">
        <v>6.3973506000000002</v>
      </c>
      <c r="X50" s="100">
        <v>3.9205234999999998</v>
      </c>
      <c r="Y50" s="100">
        <v>3.4307417</v>
      </c>
      <c r="Z50" s="100">
        <v>65.926573000000005</v>
      </c>
      <c r="AA50" s="100" t="s">
        <v>24</v>
      </c>
      <c r="AB50" s="100">
        <v>2.8982570000000001</v>
      </c>
      <c r="AC50" s="100">
        <v>0.42423159999999999</v>
      </c>
      <c r="AD50" s="100">
        <v>1485</v>
      </c>
      <c r="AE50" s="100">
        <v>0.42383769999999998</v>
      </c>
      <c r="AF50" s="100">
        <v>0.25156590000000001</v>
      </c>
      <c r="AH50" s="119">
        <v>1943</v>
      </c>
      <c r="AI50" s="100">
        <v>348</v>
      </c>
      <c r="AJ50" s="100">
        <v>4.8100180999999997</v>
      </c>
      <c r="AK50" s="100">
        <v>6.7722708000000003</v>
      </c>
      <c r="AL50" s="100" t="s">
        <v>24</v>
      </c>
      <c r="AM50" s="100">
        <v>7.7214362000000003</v>
      </c>
      <c r="AN50" s="100">
        <v>4.8716828999999997</v>
      </c>
      <c r="AO50" s="100">
        <v>4.3053540999999997</v>
      </c>
      <c r="AP50" s="100">
        <v>64.640805</v>
      </c>
      <c r="AQ50" s="100" t="s">
        <v>24</v>
      </c>
      <c r="AR50" s="100">
        <v>3.6080871000000001</v>
      </c>
      <c r="AS50" s="100">
        <v>0.4672019</v>
      </c>
      <c r="AT50" s="100">
        <v>3950</v>
      </c>
      <c r="AU50" s="100">
        <v>0.55967239999999996</v>
      </c>
      <c r="AV50" s="100">
        <v>0.29649700000000001</v>
      </c>
      <c r="AW50" s="100">
        <v>1.4523398000000001</v>
      </c>
      <c r="AY50" s="119">
        <v>1943</v>
      </c>
    </row>
    <row r="51" spans="2:51">
      <c r="B51" s="119">
        <v>1944</v>
      </c>
      <c r="C51" s="100">
        <v>183</v>
      </c>
      <c r="D51" s="100">
        <v>4.9914082000000004</v>
      </c>
      <c r="E51" s="100">
        <v>7.7350443000000002</v>
      </c>
      <c r="F51" s="100" t="s">
        <v>24</v>
      </c>
      <c r="G51" s="100">
        <v>8.9265208999999999</v>
      </c>
      <c r="H51" s="100">
        <v>5.4029045</v>
      </c>
      <c r="I51" s="100">
        <v>4.7482072000000004</v>
      </c>
      <c r="J51" s="100">
        <v>65.669398999999999</v>
      </c>
      <c r="K51" s="100" t="s">
        <v>24</v>
      </c>
      <c r="L51" s="100">
        <v>4.0149188000000002</v>
      </c>
      <c r="M51" s="100">
        <v>0.483871</v>
      </c>
      <c r="N51" s="100">
        <v>1912.5</v>
      </c>
      <c r="O51" s="100">
        <v>0.5335472</v>
      </c>
      <c r="P51" s="100">
        <v>0.2861107</v>
      </c>
      <c r="R51" s="119">
        <v>1944</v>
      </c>
      <c r="S51" s="100">
        <v>136</v>
      </c>
      <c r="T51" s="100">
        <v>3.7327770999999998</v>
      </c>
      <c r="U51" s="100">
        <v>5.5081614999999999</v>
      </c>
      <c r="V51" s="100" t="s">
        <v>24</v>
      </c>
      <c r="W51" s="100">
        <v>6.3722281000000001</v>
      </c>
      <c r="X51" s="100">
        <v>3.7196145999999999</v>
      </c>
      <c r="Y51" s="100">
        <v>3.1782998999999998</v>
      </c>
      <c r="Z51" s="100">
        <v>67.867647000000005</v>
      </c>
      <c r="AA51" s="100" t="s">
        <v>24</v>
      </c>
      <c r="AB51" s="100">
        <v>2.8368793999999999</v>
      </c>
      <c r="AC51" s="100">
        <v>0.42799599999999999</v>
      </c>
      <c r="AD51" s="100">
        <v>1205</v>
      </c>
      <c r="AE51" s="100">
        <v>0.3401361</v>
      </c>
      <c r="AF51" s="100">
        <v>0.2271389</v>
      </c>
      <c r="AH51" s="119">
        <v>1944</v>
      </c>
      <c r="AI51" s="100">
        <v>319</v>
      </c>
      <c r="AJ51" s="100">
        <v>4.3640641999999996</v>
      </c>
      <c r="AK51" s="100">
        <v>6.5660556000000003</v>
      </c>
      <c r="AL51" s="100" t="s">
        <v>24</v>
      </c>
      <c r="AM51" s="100">
        <v>7.5819348</v>
      </c>
      <c r="AN51" s="100">
        <v>4.5269238999999999</v>
      </c>
      <c r="AO51" s="100">
        <v>3.9328935</v>
      </c>
      <c r="AP51" s="100">
        <v>66.606583000000001</v>
      </c>
      <c r="AQ51" s="100" t="s">
        <v>24</v>
      </c>
      <c r="AR51" s="100">
        <v>3.4110350999999999</v>
      </c>
      <c r="AS51" s="100">
        <v>0.45835969999999998</v>
      </c>
      <c r="AT51" s="100">
        <v>3117.5</v>
      </c>
      <c r="AU51" s="100">
        <v>0.43740879999999999</v>
      </c>
      <c r="AV51" s="100">
        <v>0.260017</v>
      </c>
      <c r="AW51" s="100">
        <v>1.4042878999999999</v>
      </c>
      <c r="AY51" s="119">
        <v>1944</v>
      </c>
    </row>
    <row r="52" spans="2:51">
      <c r="B52" s="119">
        <v>1945</v>
      </c>
      <c r="C52" s="100">
        <v>178</v>
      </c>
      <c r="D52" s="100">
        <v>4.8066537</v>
      </c>
      <c r="E52" s="100">
        <v>7.4938694999999997</v>
      </c>
      <c r="F52" s="100" t="s">
        <v>24</v>
      </c>
      <c r="G52" s="100">
        <v>8.8157347000000001</v>
      </c>
      <c r="H52" s="100">
        <v>5.1420642000000001</v>
      </c>
      <c r="I52" s="100">
        <v>4.4173057</v>
      </c>
      <c r="J52" s="100">
        <v>67.191011000000003</v>
      </c>
      <c r="K52" s="100" t="s">
        <v>24</v>
      </c>
      <c r="L52" s="100">
        <v>3.7254081000000001</v>
      </c>
      <c r="M52" s="100">
        <v>0.46583439999999998</v>
      </c>
      <c r="N52" s="100">
        <v>1660</v>
      </c>
      <c r="O52" s="100">
        <v>0.4588043</v>
      </c>
      <c r="P52" s="100">
        <v>0.25309890000000002</v>
      </c>
      <c r="R52" s="119">
        <v>1945</v>
      </c>
      <c r="S52" s="100">
        <v>155</v>
      </c>
      <c r="T52" s="100">
        <v>4.2022501999999999</v>
      </c>
      <c r="U52" s="100">
        <v>5.7315174999999998</v>
      </c>
      <c r="V52" s="100" t="s">
        <v>24</v>
      </c>
      <c r="W52" s="100">
        <v>6.5598732999999996</v>
      </c>
      <c r="X52" s="100">
        <v>4.0218508999999996</v>
      </c>
      <c r="Y52" s="100">
        <v>3.4987753000000001</v>
      </c>
      <c r="Z52" s="100">
        <v>67.435484000000002</v>
      </c>
      <c r="AA52" s="100" t="s">
        <v>24</v>
      </c>
      <c r="AB52" s="100">
        <v>3.1606852000000001</v>
      </c>
      <c r="AC52" s="100">
        <v>0.48407250000000002</v>
      </c>
      <c r="AD52" s="100">
        <v>1372.5</v>
      </c>
      <c r="AE52" s="100">
        <v>0.38301610000000003</v>
      </c>
      <c r="AF52" s="100">
        <v>0.26781270000000001</v>
      </c>
      <c r="AH52" s="119">
        <v>1945</v>
      </c>
      <c r="AI52" s="100">
        <v>333</v>
      </c>
      <c r="AJ52" s="100">
        <v>4.5050530000000002</v>
      </c>
      <c r="AK52" s="100">
        <v>6.5228332</v>
      </c>
      <c r="AL52" s="100" t="s">
        <v>24</v>
      </c>
      <c r="AM52" s="100">
        <v>7.5704349999999998</v>
      </c>
      <c r="AN52" s="100">
        <v>4.5373406999999997</v>
      </c>
      <c r="AO52" s="100">
        <v>3.9248805999999998</v>
      </c>
      <c r="AP52" s="100">
        <v>67.304805000000002</v>
      </c>
      <c r="AQ52" s="100" t="s">
        <v>24</v>
      </c>
      <c r="AR52" s="100">
        <v>3.4393720000000001</v>
      </c>
      <c r="AS52" s="100">
        <v>0.4741496</v>
      </c>
      <c r="AT52" s="100">
        <v>3032.5</v>
      </c>
      <c r="AU52" s="100">
        <v>0.42109279999999999</v>
      </c>
      <c r="AV52" s="100">
        <v>0.25955299999999998</v>
      </c>
      <c r="AW52" s="100">
        <v>1.3074844000000001</v>
      </c>
      <c r="AY52" s="119">
        <v>1945</v>
      </c>
    </row>
    <row r="53" spans="2:51">
      <c r="B53" s="119">
        <v>1946</v>
      </c>
      <c r="C53" s="100">
        <v>192</v>
      </c>
      <c r="D53" s="100">
        <v>5.1343762999999996</v>
      </c>
      <c r="E53" s="100">
        <v>7.3913641999999999</v>
      </c>
      <c r="F53" s="100" t="s">
        <v>24</v>
      </c>
      <c r="G53" s="100">
        <v>8.5669766999999997</v>
      </c>
      <c r="H53" s="100">
        <v>5.3359692000000001</v>
      </c>
      <c r="I53" s="100">
        <v>4.7600955000000003</v>
      </c>
      <c r="J53" s="100">
        <v>64.661457999999996</v>
      </c>
      <c r="K53" s="100" t="s">
        <v>24</v>
      </c>
      <c r="L53" s="100">
        <v>3.8554217</v>
      </c>
      <c r="M53" s="100">
        <v>0.46508250000000001</v>
      </c>
      <c r="N53" s="100">
        <v>2197.5</v>
      </c>
      <c r="O53" s="100">
        <v>0.60167570000000004</v>
      </c>
      <c r="P53" s="100">
        <v>0.30970009999999998</v>
      </c>
      <c r="R53" s="119">
        <v>1946</v>
      </c>
      <c r="S53" s="100">
        <v>157</v>
      </c>
      <c r="T53" s="100">
        <v>4.2140863</v>
      </c>
      <c r="U53" s="100">
        <v>5.8971168</v>
      </c>
      <c r="V53" s="100" t="s">
        <v>24</v>
      </c>
      <c r="W53" s="100">
        <v>6.8292225999999996</v>
      </c>
      <c r="X53" s="100">
        <v>4.0248656</v>
      </c>
      <c r="Y53" s="100">
        <v>3.4576826000000001</v>
      </c>
      <c r="Z53" s="100">
        <v>68.455414000000005</v>
      </c>
      <c r="AA53" s="100" t="s">
        <v>24</v>
      </c>
      <c r="AB53" s="100">
        <v>3.1755662999999998</v>
      </c>
      <c r="AC53" s="100">
        <v>0.4703697</v>
      </c>
      <c r="AD53" s="100">
        <v>1287.5</v>
      </c>
      <c r="AE53" s="100">
        <v>0.35597770000000001</v>
      </c>
      <c r="AF53" s="100">
        <v>0.2435599</v>
      </c>
      <c r="AH53" s="119">
        <v>1946</v>
      </c>
      <c r="AI53" s="100">
        <v>349</v>
      </c>
      <c r="AJ53" s="100">
        <v>4.6750881</v>
      </c>
      <c r="AK53" s="100">
        <v>6.6307023000000003</v>
      </c>
      <c r="AL53" s="100" t="s">
        <v>24</v>
      </c>
      <c r="AM53" s="100">
        <v>7.6778196000000003</v>
      </c>
      <c r="AN53" s="100">
        <v>4.6705538000000004</v>
      </c>
      <c r="AO53" s="100">
        <v>4.0989630000000004</v>
      </c>
      <c r="AP53" s="100">
        <v>66.368195</v>
      </c>
      <c r="AQ53" s="100" t="s">
        <v>24</v>
      </c>
      <c r="AR53" s="100">
        <v>3.5167271000000002</v>
      </c>
      <c r="AS53" s="100">
        <v>0.46744619999999998</v>
      </c>
      <c r="AT53" s="100">
        <v>3485</v>
      </c>
      <c r="AU53" s="100">
        <v>0.47942659999999998</v>
      </c>
      <c r="AV53" s="100">
        <v>0.28146260000000001</v>
      </c>
      <c r="AW53" s="100">
        <v>1.2533860999999999</v>
      </c>
      <c r="AY53" s="119">
        <v>1946</v>
      </c>
    </row>
    <row r="54" spans="2:51">
      <c r="B54" s="119">
        <v>1947</v>
      </c>
      <c r="C54" s="100">
        <v>210</v>
      </c>
      <c r="D54" s="100">
        <v>5.5300995000000004</v>
      </c>
      <c r="E54" s="100">
        <v>8.2255345000000002</v>
      </c>
      <c r="F54" s="100" t="s">
        <v>24</v>
      </c>
      <c r="G54" s="100">
        <v>9.5119444000000009</v>
      </c>
      <c r="H54" s="100">
        <v>5.7886718999999998</v>
      </c>
      <c r="I54" s="100">
        <v>5.1056207000000002</v>
      </c>
      <c r="J54" s="100">
        <v>64.5</v>
      </c>
      <c r="K54" s="100" t="s">
        <v>24</v>
      </c>
      <c r="L54" s="100">
        <v>4.0214477000000004</v>
      </c>
      <c r="M54" s="100">
        <v>0.51509729999999998</v>
      </c>
      <c r="N54" s="100">
        <v>2475</v>
      </c>
      <c r="O54" s="100">
        <v>0.66736770000000001</v>
      </c>
      <c r="P54" s="100">
        <v>0.34548699999999999</v>
      </c>
      <c r="R54" s="119">
        <v>1947</v>
      </c>
      <c r="S54" s="100">
        <v>172</v>
      </c>
      <c r="T54" s="100">
        <v>4.5478582999999997</v>
      </c>
      <c r="U54" s="100">
        <v>6.1791273999999996</v>
      </c>
      <c r="V54" s="100" t="s">
        <v>24</v>
      </c>
      <c r="W54" s="100">
        <v>7.1114059999999997</v>
      </c>
      <c r="X54" s="100">
        <v>4.2741138000000003</v>
      </c>
      <c r="Y54" s="100">
        <v>3.7081417000000001</v>
      </c>
      <c r="Z54" s="100">
        <v>67.906976999999998</v>
      </c>
      <c r="AA54" s="100" t="s">
        <v>24</v>
      </c>
      <c r="AB54" s="100">
        <v>3.3858267999999998</v>
      </c>
      <c r="AC54" s="100">
        <v>0.52600999999999998</v>
      </c>
      <c r="AD54" s="100">
        <v>1482.5</v>
      </c>
      <c r="AE54" s="100">
        <v>0.40390690000000001</v>
      </c>
      <c r="AF54" s="100">
        <v>0.29111009999999998</v>
      </c>
      <c r="AH54" s="119">
        <v>1947</v>
      </c>
      <c r="AI54" s="100">
        <v>382</v>
      </c>
      <c r="AJ54" s="100">
        <v>5.0399767999999998</v>
      </c>
      <c r="AK54" s="100">
        <v>7.1402802000000003</v>
      </c>
      <c r="AL54" s="100" t="s">
        <v>24</v>
      </c>
      <c r="AM54" s="100">
        <v>8.2305664000000007</v>
      </c>
      <c r="AN54" s="100">
        <v>5.0021724000000001</v>
      </c>
      <c r="AO54" s="100">
        <v>4.3832291000000003</v>
      </c>
      <c r="AP54" s="100">
        <v>66.034030999999999</v>
      </c>
      <c r="AQ54" s="100" t="s">
        <v>24</v>
      </c>
      <c r="AR54" s="100">
        <v>3.7080179000000002</v>
      </c>
      <c r="AS54" s="100">
        <v>0.51995429999999998</v>
      </c>
      <c r="AT54" s="100">
        <v>3957.5</v>
      </c>
      <c r="AU54" s="100">
        <v>0.53631930000000005</v>
      </c>
      <c r="AV54" s="100">
        <v>0.32289319999999999</v>
      </c>
      <c r="AW54" s="100">
        <v>1.3311805999999999</v>
      </c>
      <c r="AY54" s="119">
        <v>1947</v>
      </c>
    </row>
    <row r="55" spans="2:51">
      <c r="B55" s="119">
        <v>1948</v>
      </c>
      <c r="C55" s="100">
        <v>239</v>
      </c>
      <c r="D55" s="100">
        <v>6.1833799000000003</v>
      </c>
      <c r="E55" s="100">
        <v>9.0212006000000002</v>
      </c>
      <c r="F55" s="100" t="s">
        <v>24</v>
      </c>
      <c r="G55" s="100">
        <v>10.471855</v>
      </c>
      <c r="H55" s="100">
        <v>6.3897395000000001</v>
      </c>
      <c r="I55" s="100">
        <v>5.6559634000000001</v>
      </c>
      <c r="J55" s="100">
        <v>66.349372000000002</v>
      </c>
      <c r="K55" s="100" t="s">
        <v>24</v>
      </c>
      <c r="L55" s="100">
        <v>4.4672897000000003</v>
      </c>
      <c r="M55" s="100">
        <v>0.56030950000000002</v>
      </c>
      <c r="N55" s="100">
        <v>2345</v>
      </c>
      <c r="O55" s="100">
        <v>0.62104400000000004</v>
      </c>
      <c r="P55" s="100">
        <v>0.32451360000000001</v>
      </c>
      <c r="R55" s="119">
        <v>1948</v>
      </c>
      <c r="S55" s="100">
        <v>168</v>
      </c>
      <c r="T55" s="100">
        <v>4.371016</v>
      </c>
      <c r="U55" s="100">
        <v>5.9666302</v>
      </c>
      <c r="V55" s="100" t="s">
        <v>24</v>
      </c>
      <c r="W55" s="100">
        <v>6.9421865</v>
      </c>
      <c r="X55" s="100">
        <v>4.0885201000000002</v>
      </c>
      <c r="Y55" s="100">
        <v>3.4336935999999998</v>
      </c>
      <c r="Z55" s="100">
        <v>67.767857000000006</v>
      </c>
      <c r="AA55" s="100" t="s">
        <v>24</v>
      </c>
      <c r="AB55" s="100">
        <v>3.2470043</v>
      </c>
      <c r="AC55" s="100">
        <v>0.49145800000000001</v>
      </c>
      <c r="AD55" s="100">
        <v>1545</v>
      </c>
      <c r="AE55" s="100">
        <v>0.41427580000000003</v>
      </c>
      <c r="AF55" s="100">
        <v>0.31070579999999998</v>
      </c>
      <c r="AH55" s="119">
        <v>1948</v>
      </c>
      <c r="AI55" s="100">
        <v>407</v>
      </c>
      <c r="AJ55" s="100">
        <v>5.2797489000000004</v>
      </c>
      <c r="AK55" s="100">
        <v>7.4057564999999999</v>
      </c>
      <c r="AL55" s="100" t="s">
        <v>24</v>
      </c>
      <c r="AM55" s="100">
        <v>8.6045615000000009</v>
      </c>
      <c r="AN55" s="100">
        <v>5.1815726</v>
      </c>
      <c r="AO55" s="100">
        <v>4.4915096999999999</v>
      </c>
      <c r="AP55" s="100">
        <v>66.934888999999998</v>
      </c>
      <c r="AQ55" s="100" t="s">
        <v>24</v>
      </c>
      <c r="AR55" s="100">
        <v>3.8673508000000001</v>
      </c>
      <c r="AS55" s="100">
        <v>0.52967889999999995</v>
      </c>
      <c r="AT55" s="100">
        <v>3890</v>
      </c>
      <c r="AU55" s="100">
        <v>0.51830039999999999</v>
      </c>
      <c r="AV55" s="100">
        <v>0.31888509999999998</v>
      </c>
      <c r="AW55" s="100">
        <v>1.5119423000000001</v>
      </c>
      <c r="AY55" s="119">
        <v>1948</v>
      </c>
    </row>
    <row r="56" spans="2:51">
      <c r="B56" s="119">
        <v>1949</v>
      </c>
      <c r="C56" s="100">
        <v>225</v>
      </c>
      <c r="D56" s="100">
        <v>5.6637969999999997</v>
      </c>
      <c r="E56" s="100">
        <v>9.0216896000000002</v>
      </c>
      <c r="F56" s="100" t="s">
        <v>24</v>
      </c>
      <c r="G56" s="100">
        <v>10.537642999999999</v>
      </c>
      <c r="H56" s="100">
        <v>6.1353789000000001</v>
      </c>
      <c r="I56" s="100">
        <v>5.2533298999999998</v>
      </c>
      <c r="J56" s="100">
        <v>65.677778000000004</v>
      </c>
      <c r="K56" s="100" t="s">
        <v>24</v>
      </c>
      <c r="L56" s="100">
        <v>4.1208790999999998</v>
      </c>
      <c r="M56" s="100">
        <v>0.53323849999999995</v>
      </c>
      <c r="N56" s="100">
        <v>2482.5</v>
      </c>
      <c r="O56" s="100">
        <v>0.63942410000000005</v>
      </c>
      <c r="P56" s="100">
        <v>0.35357959999999999</v>
      </c>
      <c r="R56" s="119">
        <v>1949</v>
      </c>
      <c r="S56" s="100">
        <v>177</v>
      </c>
      <c r="T56" s="100">
        <v>4.4975225999999999</v>
      </c>
      <c r="U56" s="100">
        <v>6.2236018</v>
      </c>
      <c r="V56" s="100" t="s">
        <v>24</v>
      </c>
      <c r="W56" s="100">
        <v>7.2174867000000003</v>
      </c>
      <c r="X56" s="100">
        <v>4.2262075000000001</v>
      </c>
      <c r="Y56" s="100">
        <v>3.6217942999999999</v>
      </c>
      <c r="Z56" s="100">
        <v>67.895480000000006</v>
      </c>
      <c r="AA56" s="100" t="s">
        <v>24</v>
      </c>
      <c r="AB56" s="100">
        <v>3.3427761999999999</v>
      </c>
      <c r="AC56" s="100">
        <v>0.53530920000000004</v>
      </c>
      <c r="AD56" s="100">
        <v>1592.5</v>
      </c>
      <c r="AE56" s="100">
        <v>0.41704859999999999</v>
      </c>
      <c r="AF56" s="100">
        <v>0.3354839</v>
      </c>
      <c r="AH56" s="119">
        <v>1949</v>
      </c>
      <c r="AI56" s="100">
        <v>402</v>
      </c>
      <c r="AJ56" s="100">
        <v>5.0833955</v>
      </c>
      <c r="AK56" s="100">
        <v>7.4995137999999999</v>
      </c>
      <c r="AL56" s="100" t="s">
        <v>24</v>
      </c>
      <c r="AM56" s="100">
        <v>8.7199594999999999</v>
      </c>
      <c r="AN56" s="100">
        <v>5.1174204999999997</v>
      </c>
      <c r="AO56" s="100">
        <v>4.3896215999999999</v>
      </c>
      <c r="AP56" s="100">
        <v>66.654229000000001</v>
      </c>
      <c r="AQ56" s="100" t="s">
        <v>24</v>
      </c>
      <c r="AR56" s="100">
        <v>3.7377964000000001</v>
      </c>
      <c r="AS56" s="100">
        <v>0.53414830000000002</v>
      </c>
      <c r="AT56" s="100">
        <v>4075</v>
      </c>
      <c r="AU56" s="100">
        <v>0.52915889999999999</v>
      </c>
      <c r="AV56" s="100">
        <v>0.34628019999999998</v>
      </c>
      <c r="AW56" s="100">
        <v>1.4495929999999999</v>
      </c>
      <c r="AY56" s="119">
        <v>1949</v>
      </c>
    </row>
    <row r="57" spans="2:51">
      <c r="B57" s="120">
        <v>1950</v>
      </c>
      <c r="C57" s="100">
        <v>220</v>
      </c>
      <c r="D57" s="100">
        <v>5.3360498999999999</v>
      </c>
      <c r="E57" s="100">
        <v>7.8784621000000001</v>
      </c>
      <c r="F57" s="100" t="s">
        <v>24</v>
      </c>
      <c r="G57" s="100">
        <v>8.9977972000000008</v>
      </c>
      <c r="H57" s="100">
        <v>5.5934347000000004</v>
      </c>
      <c r="I57" s="100">
        <v>4.8928966000000003</v>
      </c>
      <c r="J57" s="100">
        <v>66.068181999999993</v>
      </c>
      <c r="K57" s="100" t="s">
        <v>24</v>
      </c>
      <c r="L57" s="100">
        <v>3.9869517999999999</v>
      </c>
      <c r="M57" s="100">
        <v>0.50320220000000004</v>
      </c>
      <c r="N57" s="100">
        <v>2187.5</v>
      </c>
      <c r="O57" s="100">
        <v>0.54264239999999997</v>
      </c>
      <c r="P57" s="100">
        <v>0.30153180000000002</v>
      </c>
      <c r="R57" s="120">
        <v>1950</v>
      </c>
      <c r="S57" s="100">
        <v>180</v>
      </c>
      <c r="T57" s="100">
        <v>4.4380886999999998</v>
      </c>
      <c r="U57" s="100">
        <v>6.4328288999999996</v>
      </c>
      <c r="V57" s="100" t="s">
        <v>24</v>
      </c>
      <c r="W57" s="100">
        <v>7.6048568999999997</v>
      </c>
      <c r="X57" s="100">
        <v>4.2323086999999999</v>
      </c>
      <c r="Y57" s="100">
        <v>3.5807585999999998</v>
      </c>
      <c r="Z57" s="100">
        <v>69.944444000000004</v>
      </c>
      <c r="AA57" s="100" t="s">
        <v>24</v>
      </c>
      <c r="AB57" s="100">
        <v>3.390469</v>
      </c>
      <c r="AC57" s="100">
        <v>0.52223869999999994</v>
      </c>
      <c r="AD57" s="100">
        <v>1360</v>
      </c>
      <c r="AE57" s="100">
        <v>0.34556360000000003</v>
      </c>
      <c r="AF57" s="100">
        <v>0.279916</v>
      </c>
      <c r="AH57" s="120">
        <v>1950</v>
      </c>
      <c r="AI57" s="100">
        <v>400</v>
      </c>
      <c r="AJ57" s="100">
        <v>4.8907527999999996</v>
      </c>
      <c r="AK57" s="100">
        <v>7.1884252000000002</v>
      </c>
      <c r="AL57" s="100" t="s">
        <v>24</v>
      </c>
      <c r="AM57" s="100">
        <v>8.3596474000000001</v>
      </c>
      <c r="AN57" s="100">
        <v>4.9167250999999998</v>
      </c>
      <c r="AO57" s="100">
        <v>4.2375805</v>
      </c>
      <c r="AP57" s="100">
        <v>67.8125</v>
      </c>
      <c r="AQ57" s="100" t="s">
        <v>24</v>
      </c>
      <c r="AR57" s="100">
        <v>3.6944675</v>
      </c>
      <c r="AS57" s="100">
        <v>0.51159399999999999</v>
      </c>
      <c r="AT57" s="100">
        <v>3547.5</v>
      </c>
      <c r="AU57" s="100">
        <v>0.4452854</v>
      </c>
      <c r="AV57" s="100">
        <v>0.2928617</v>
      </c>
      <c r="AW57" s="100">
        <v>1.2247275</v>
      </c>
      <c r="AY57" s="120">
        <v>1950</v>
      </c>
    </row>
    <row r="58" spans="2:51">
      <c r="B58" s="120">
        <v>1951</v>
      </c>
      <c r="C58" s="100">
        <v>266</v>
      </c>
      <c r="D58" s="100">
        <v>6.2533794</v>
      </c>
      <c r="E58" s="100">
        <v>9.8974849999999996</v>
      </c>
      <c r="F58" s="100" t="s">
        <v>24</v>
      </c>
      <c r="G58" s="100">
        <v>11.482727000000001</v>
      </c>
      <c r="H58" s="100">
        <v>6.7959453999999999</v>
      </c>
      <c r="I58" s="100">
        <v>5.8309753000000004</v>
      </c>
      <c r="J58" s="100">
        <v>67.349624000000006</v>
      </c>
      <c r="K58" s="100" t="s">
        <v>24</v>
      </c>
      <c r="L58" s="100">
        <v>4.6633940999999997</v>
      </c>
      <c r="M58" s="100">
        <v>0.57885229999999999</v>
      </c>
      <c r="N58" s="100">
        <v>2417.5</v>
      </c>
      <c r="O58" s="100">
        <v>0.58099009999999995</v>
      </c>
      <c r="P58" s="100">
        <v>0.3141273</v>
      </c>
      <c r="R58" s="120">
        <v>1951</v>
      </c>
      <c r="S58" s="100">
        <v>177</v>
      </c>
      <c r="T58" s="100">
        <v>4.2466410999999997</v>
      </c>
      <c r="U58" s="100">
        <v>5.5408495000000002</v>
      </c>
      <c r="V58" s="100" t="s">
        <v>24</v>
      </c>
      <c r="W58" s="100">
        <v>6.4172661</v>
      </c>
      <c r="X58" s="100">
        <v>3.8968254</v>
      </c>
      <c r="Y58" s="100">
        <v>3.4317085999999999</v>
      </c>
      <c r="Z58" s="100">
        <v>68.064971999999997</v>
      </c>
      <c r="AA58" s="100" t="s">
        <v>24</v>
      </c>
      <c r="AB58" s="100">
        <v>3.3465682999999999</v>
      </c>
      <c r="AC58" s="100">
        <v>0.49393049999999999</v>
      </c>
      <c r="AD58" s="100">
        <v>1470</v>
      </c>
      <c r="AE58" s="100">
        <v>0.3634655</v>
      </c>
      <c r="AF58" s="100">
        <v>0.290134</v>
      </c>
      <c r="AH58" s="120">
        <v>1951</v>
      </c>
      <c r="AI58" s="100">
        <v>443</v>
      </c>
      <c r="AJ58" s="100">
        <v>5.2602206000000002</v>
      </c>
      <c r="AK58" s="100">
        <v>7.5120301999999999</v>
      </c>
      <c r="AL58" s="100" t="s">
        <v>24</v>
      </c>
      <c r="AM58" s="100">
        <v>8.7011564999999997</v>
      </c>
      <c r="AN58" s="100">
        <v>5.2289345000000003</v>
      </c>
      <c r="AO58" s="100">
        <v>4.5471003000000003</v>
      </c>
      <c r="AP58" s="100">
        <v>67.635440000000003</v>
      </c>
      <c r="AQ58" s="100" t="s">
        <v>24</v>
      </c>
      <c r="AR58" s="100">
        <v>4.0298372000000002</v>
      </c>
      <c r="AS58" s="100">
        <v>0.54164429999999997</v>
      </c>
      <c r="AT58" s="100">
        <v>3887.5</v>
      </c>
      <c r="AU58" s="100">
        <v>0.47377340000000001</v>
      </c>
      <c r="AV58" s="100">
        <v>0.30460209999999999</v>
      </c>
      <c r="AW58" s="100">
        <v>1.7862757</v>
      </c>
      <c r="AY58" s="120">
        <v>1951</v>
      </c>
    </row>
    <row r="59" spans="2:51">
      <c r="B59" s="120">
        <v>1952</v>
      </c>
      <c r="C59" s="100">
        <v>246</v>
      </c>
      <c r="D59" s="100">
        <v>5.6259433999999997</v>
      </c>
      <c r="E59" s="100">
        <v>8.4832783000000003</v>
      </c>
      <c r="F59" s="100" t="s">
        <v>24</v>
      </c>
      <c r="G59" s="100">
        <v>9.8208155999999995</v>
      </c>
      <c r="H59" s="100">
        <v>6.0411593999999997</v>
      </c>
      <c r="I59" s="100">
        <v>5.3814517999999998</v>
      </c>
      <c r="J59" s="100">
        <v>65.060975999999997</v>
      </c>
      <c r="K59" s="100" t="s">
        <v>24</v>
      </c>
      <c r="L59" s="100">
        <v>4.1041040999999998</v>
      </c>
      <c r="M59" s="100">
        <v>0.53652049999999996</v>
      </c>
      <c r="N59" s="100">
        <v>2715</v>
      </c>
      <c r="O59" s="100">
        <v>0.63446440000000004</v>
      </c>
      <c r="P59" s="100">
        <v>0.35598150000000001</v>
      </c>
      <c r="R59" s="120">
        <v>1952</v>
      </c>
      <c r="S59" s="100">
        <v>162</v>
      </c>
      <c r="T59" s="100">
        <v>3.7993386</v>
      </c>
      <c r="U59" s="100">
        <v>4.9825539000000001</v>
      </c>
      <c r="V59" s="100" t="s">
        <v>24</v>
      </c>
      <c r="W59" s="100">
        <v>5.7175462000000001</v>
      </c>
      <c r="X59" s="100">
        <v>3.5061843000000001</v>
      </c>
      <c r="Y59" s="100">
        <v>3.0163264000000001</v>
      </c>
      <c r="Z59" s="100">
        <v>67.191357999999994</v>
      </c>
      <c r="AA59" s="100" t="s">
        <v>24</v>
      </c>
      <c r="AB59" s="100">
        <v>2.9395753999999998</v>
      </c>
      <c r="AC59" s="100">
        <v>0.45319759999999998</v>
      </c>
      <c r="AD59" s="100">
        <v>1505</v>
      </c>
      <c r="AE59" s="100">
        <v>0.36373739999999999</v>
      </c>
      <c r="AF59" s="100">
        <v>0.30405270000000001</v>
      </c>
      <c r="AH59" s="120">
        <v>1952</v>
      </c>
      <c r="AI59" s="100">
        <v>408</v>
      </c>
      <c r="AJ59" s="100">
        <v>4.7241359000000003</v>
      </c>
      <c r="AK59" s="100">
        <v>6.5937295000000002</v>
      </c>
      <c r="AL59" s="100" t="s">
        <v>24</v>
      </c>
      <c r="AM59" s="100">
        <v>7.5948884000000003</v>
      </c>
      <c r="AN59" s="100">
        <v>4.6935117000000002</v>
      </c>
      <c r="AO59" s="100">
        <v>4.1296080000000002</v>
      </c>
      <c r="AP59" s="100">
        <v>65.906863000000001</v>
      </c>
      <c r="AQ59" s="100" t="s">
        <v>24</v>
      </c>
      <c r="AR59" s="100">
        <v>3.5462842000000001</v>
      </c>
      <c r="AS59" s="100">
        <v>0.50001839999999997</v>
      </c>
      <c r="AT59" s="100">
        <v>4220</v>
      </c>
      <c r="AU59" s="100">
        <v>0.5013782</v>
      </c>
      <c r="AV59" s="100">
        <v>0.3355438</v>
      </c>
      <c r="AW59" s="100">
        <v>1.7025964</v>
      </c>
      <c r="AY59" s="120">
        <v>1952</v>
      </c>
    </row>
    <row r="60" spans="2:51">
      <c r="B60" s="120">
        <v>1953</v>
      </c>
      <c r="C60" s="100">
        <v>265</v>
      </c>
      <c r="D60" s="100">
        <v>5.9382422999999998</v>
      </c>
      <c r="E60" s="100">
        <v>9.2210245000000004</v>
      </c>
      <c r="F60" s="100" t="s">
        <v>24</v>
      </c>
      <c r="G60" s="100">
        <v>10.66621</v>
      </c>
      <c r="H60" s="100">
        <v>6.4460293999999996</v>
      </c>
      <c r="I60" s="100">
        <v>5.5651723000000004</v>
      </c>
      <c r="J60" s="100">
        <v>66.669810999999996</v>
      </c>
      <c r="K60" s="100" t="s">
        <v>24</v>
      </c>
      <c r="L60" s="100">
        <v>4.3131510000000004</v>
      </c>
      <c r="M60" s="100">
        <v>0.59122750000000002</v>
      </c>
      <c r="N60" s="100">
        <v>2540</v>
      </c>
      <c r="O60" s="100">
        <v>0.58156839999999999</v>
      </c>
      <c r="P60" s="100">
        <v>0.3432096</v>
      </c>
      <c r="R60" s="120">
        <v>1953</v>
      </c>
      <c r="S60" s="100">
        <v>174</v>
      </c>
      <c r="T60" s="100">
        <v>3.9975187999999999</v>
      </c>
      <c r="U60" s="100">
        <v>5.7656064999999996</v>
      </c>
      <c r="V60" s="100" t="s">
        <v>24</v>
      </c>
      <c r="W60" s="100">
        <v>6.7715125</v>
      </c>
      <c r="X60" s="100">
        <v>3.7858244999999999</v>
      </c>
      <c r="Y60" s="100">
        <v>3.1770903000000001</v>
      </c>
      <c r="Z60" s="100">
        <v>70</v>
      </c>
      <c r="AA60" s="100" t="s">
        <v>24</v>
      </c>
      <c r="AB60" s="100">
        <v>3.0324154999999999</v>
      </c>
      <c r="AC60" s="100">
        <v>0.49199799999999999</v>
      </c>
      <c r="AD60" s="100">
        <v>1295</v>
      </c>
      <c r="AE60" s="100">
        <v>0.3067339</v>
      </c>
      <c r="AF60" s="100">
        <v>0.26791350000000003</v>
      </c>
      <c r="AH60" s="120">
        <v>1953</v>
      </c>
      <c r="AI60" s="100">
        <v>439</v>
      </c>
      <c r="AJ60" s="100">
        <v>4.979978</v>
      </c>
      <c r="AK60" s="100">
        <v>7.3973269000000004</v>
      </c>
      <c r="AL60" s="100" t="s">
        <v>24</v>
      </c>
      <c r="AM60" s="100">
        <v>8.6129920999999996</v>
      </c>
      <c r="AN60" s="100">
        <v>5.0446548</v>
      </c>
      <c r="AO60" s="100">
        <v>4.3150804000000003</v>
      </c>
      <c r="AP60" s="100">
        <v>67.989749000000003</v>
      </c>
      <c r="AQ60" s="100" t="s">
        <v>24</v>
      </c>
      <c r="AR60" s="100">
        <v>3.6946642000000001</v>
      </c>
      <c r="AS60" s="100">
        <v>0.54746349999999999</v>
      </c>
      <c r="AT60" s="100">
        <v>3835</v>
      </c>
      <c r="AU60" s="100">
        <v>0.4464805</v>
      </c>
      <c r="AV60" s="100">
        <v>0.31346099999999999</v>
      </c>
      <c r="AW60" s="100">
        <v>1.5993155999999999</v>
      </c>
      <c r="AY60" s="120">
        <v>1953</v>
      </c>
    </row>
    <row r="61" spans="2:51">
      <c r="B61" s="120">
        <v>1954</v>
      </c>
      <c r="C61" s="100">
        <v>291</v>
      </c>
      <c r="D61" s="100">
        <v>6.4010910000000001</v>
      </c>
      <c r="E61" s="100">
        <v>9.8051429999999993</v>
      </c>
      <c r="F61" s="100" t="s">
        <v>24</v>
      </c>
      <c r="G61" s="100">
        <v>11.410695</v>
      </c>
      <c r="H61" s="100">
        <v>6.9393696</v>
      </c>
      <c r="I61" s="100">
        <v>6.0936794000000001</v>
      </c>
      <c r="J61" s="100">
        <v>65.094502000000006</v>
      </c>
      <c r="K61" s="100" t="s">
        <v>24</v>
      </c>
      <c r="L61" s="100">
        <v>4.6829739000000004</v>
      </c>
      <c r="M61" s="100">
        <v>0.63555159999999999</v>
      </c>
      <c r="N61" s="100">
        <v>3250</v>
      </c>
      <c r="O61" s="100">
        <v>0.73046840000000002</v>
      </c>
      <c r="P61" s="100">
        <v>0.44210319999999997</v>
      </c>
      <c r="R61" s="120">
        <v>1954</v>
      </c>
      <c r="S61" s="100">
        <v>204</v>
      </c>
      <c r="T61" s="100">
        <v>4.5941806999999999</v>
      </c>
      <c r="U61" s="100">
        <v>6.3141394000000002</v>
      </c>
      <c r="V61" s="100" t="s">
        <v>24</v>
      </c>
      <c r="W61" s="100">
        <v>7.3080774999999996</v>
      </c>
      <c r="X61" s="100">
        <v>4.2627221000000004</v>
      </c>
      <c r="Y61" s="100">
        <v>3.5669295000000001</v>
      </c>
      <c r="Z61" s="100">
        <v>68.946078</v>
      </c>
      <c r="AA61" s="100" t="s">
        <v>24</v>
      </c>
      <c r="AB61" s="100">
        <v>3.5404372999999998</v>
      </c>
      <c r="AC61" s="100">
        <v>0.56638350000000004</v>
      </c>
      <c r="AD61" s="100">
        <v>1645</v>
      </c>
      <c r="AE61" s="100">
        <v>0.38214049999999999</v>
      </c>
      <c r="AF61" s="100">
        <v>0.34816659999999999</v>
      </c>
      <c r="AH61" s="120">
        <v>1954</v>
      </c>
      <c r="AI61" s="100">
        <v>495</v>
      </c>
      <c r="AJ61" s="100">
        <v>5.5082623999999996</v>
      </c>
      <c r="AK61" s="100">
        <v>7.9382574000000004</v>
      </c>
      <c r="AL61" s="100" t="s">
        <v>24</v>
      </c>
      <c r="AM61" s="100">
        <v>9.2043741000000008</v>
      </c>
      <c r="AN61" s="100">
        <v>5.5279356999999996</v>
      </c>
      <c r="AO61" s="100">
        <v>4.7657512999999998</v>
      </c>
      <c r="AP61" s="100">
        <v>66.681818000000007</v>
      </c>
      <c r="AQ61" s="100" t="s">
        <v>24</v>
      </c>
      <c r="AR61" s="100">
        <v>4.1332665000000004</v>
      </c>
      <c r="AS61" s="100">
        <v>0.60509749999999995</v>
      </c>
      <c r="AT61" s="100">
        <v>4895</v>
      </c>
      <c r="AU61" s="100">
        <v>0.55917930000000005</v>
      </c>
      <c r="AV61" s="100">
        <v>0.4053503</v>
      </c>
      <c r="AW61" s="100">
        <v>1.5528867</v>
      </c>
      <c r="AY61" s="120">
        <v>1954</v>
      </c>
    </row>
    <row r="62" spans="2:51">
      <c r="B62" s="120">
        <v>1955</v>
      </c>
      <c r="C62" s="100">
        <v>279</v>
      </c>
      <c r="D62" s="100">
        <v>5.9918820000000004</v>
      </c>
      <c r="E62" s="100">
        <v>9.6183343000000008</v>
      </c>
      <c r="F62" s="100" t="s">
        <v>24</v>
      </c>
      <c r="G62" s="100">
        <v>11.084087999999999</v>
      </c>
      <c r="H62" s="100">
        <v>6.6384356000000002</v>
      </c>
      <c r="I62" s="100">
        <v>5.7190181000000004</v>
      </c>
      <c r="J62" s="100">
        <v>65.994624000000002</v>
      </c>
      <c r="K62" s="100" t="s">
        <v>24</v>
      </c>
      <c r="L62" s="100">
        <v>4.3559719000000001</v>
      </c>
      <c r="M62" s="100">
        <v>0.60405299999999995</v>
      </c>
      <c r="N62" s="100">
        <v>2897.5</v>
      </c>
      <c r="O62" s="100">
        <v>0.63584890000000005</v>
      </c>
      <c r="P62" s="100">
        <v>0.39335740000000002</v>
      </c>
      <c r="R62" s="120">
        <v>1955</v>
      </c>
      <c r="S62" s="100">
        <v>214</v>
      </c>
      <c r="T62" s="100">
        <v>4.7101290000000002</v>
      </c>
      <c r="U62" s="100">
        <v>6.4513582999999999</v>
      </c>
      <c r="V62" s="100" t="s">
        <v>24</v>
      </c>
      <c r="W62" s="100">
        <v>7.3865147000000002</v>
      </c>
      <c r="X62" s="100">
        <v>4.3802972000000002</v>
      </c>
      <c r="Y62" s="100">
        <v>3.7260578</v>
      </c>
      <c r="Z62" s="100">
        <v>67.523364000000001</v>
      </c>
      <c r="AA62" s="100" t="s">
        <v>24</v>
      </c>
      <c r="AB62" s="100">
        <v>3.7043447999999999</v>
      </c>
      <c r="AC62" s="100">
        <v>0.59696499999999997</v>
      </c>
      <c r="AD62" s="100">
        <v>2012.5</v>
      </c>
      <c r="AE62" s="100">
        <v>0.45716820000000002</v>
      </c>
      <c r="AF62" s="100">
        <v>0.43600709999999998</v>
      </c>
      <c r="AH62" s="120">
        <v>1955</v>
      </c>
      <c r="AI62" s="100">
        <v>493</v>
      </c>
      <c r="AJ62" s="100">
        <v>5.3588703999999998</v>
      </c>
      <c r="AK62" s="100">
        <v>7.8873134</v>
      </c>
      <c r="AL62" s="100" t="s">
        <v>24</v>
      </c>
      <c r="AM62" s="100">
        <v>9.0584904000000002</v>
      </c>
      <c r="AN62" s="100">
        <v>5.4197670999999996</v>
      </c>
      <c r="AO62" s="100">
        <v>4.6538487999999996</v>
      </c>
      <c r="AP62" s="100">
        <v>66.658214999999998</v>
      </c>
      <c r="AQ62" s="100" t="s">
        <v>24</v>
      </c>
      <c r="AR62" s="100">
        <v>4.0469545</v>
      </c>
      <c r="AS62" s="100">
        <v>0.60095569999999998</v>
      </c>
      <c r="AT62" s="100">
        <v>4910</v>
      </c>
      <c r="AU62" s="100">
        <v>0.54805219999999999</v>
      </c>
      <c r="AV62" s="100">
        <v>0.40978730000000002</v>
      </c>
      <c r="AW62" s="100">
        <v>1.4909007000000001</v>
      </c>
      <c r="AY62" s="120">
        <v>1955</v>
      </c>
    </row>
    <row r="63" spans="2:51">
      <c r="B63" s="120">
        <v>1956</v>
      </c>
      <c r="C63" s="100">
        <v>300</v>
      </c>
      <c r="D63" s="100">
        <v>6.2814069999999997</v>
      </c>
      <c r="E63" s="100">
        <v>9.6671175999999992</v>
      </c>
      <c r="F63" s="100" t="s">
        <v>24</v>
      </c>
      <c r="G63" s="100">
        <v>11.196291</v>
      </c>
      <c r="H63" s="100">
        <v>6.8550553000000001</v>
      </c>
      <c r="I63" s="100">
        <v>6.0309277999999997</v>
      </c>
      <c r="J63" s="100">
        <v>65.566666999999995</v>
      </c>
      <c r="K63" s="100" t="s">
        <v>24</v>
      </c>
      <c r="L63" s="100">
        <v>4.5710803000000002</v>
      </c>
      <c r="M63" s="100">
        <v>0.62251000000000001</v>
      </c>
      <c r="N63" s="100">
        <v>3177.5</v>
      </c>
      <c r="O63" s="100">
        <v>0.67986820000000003</v>
      </c>
      <c r="P63" s="100">
        <v>0.43062270000000002</v>
      </c>
      <c r="R63" s="120">
        <v>1956</v>
      </c>
      <c r="S63" s="100">
        <v>229</v>
      </c>
      <c r="T63" s="100">
        <v>4.9252608000000002</v>
      </c>
      <c r="U63" s="100">
        <v>6.3446841000000003</v>
      </c>
      <c r="V63" s="100" t="s">
        <v>24</v>
      </c>
      <c r="W63" s="100">
        <v>7.2391671999999998</v>
      </c>
      <c r="X63" s="100">
        <v>4.4473606999999999</v>
      </c>
      <c r="Y63" s="100">
        <v>3.8743883000000001</v>
      </c>
      <c r="Z63" s="100">
        <v>67.674672000000001</v>
      </c>
      <c r="AA63" s="100" t="s">
        <v>24</v>
      </c>
      <c r="AB63" s="100">
        <v>3.8141238999999998</v>
      </c>
      <c r="AC63" s="100">
        <v>0.60428539999999997</v>
      </c>
      <c r="AD63" s="100">
        <v>1990</v>
      </c>
      <c r="AE63" s="100">
        <v>0.4419767</v>
      </c>
      <c r="AF63" s="100">
        <v>0.42460350000000002</v>
      </c>
      <c r="AH63" s="120">
        <v>1956</v>
      </c>
      <c r="AI63" s="100">
        <v>529</v>
      </c>
      <c r="AJ63" s="100">
        <v>5.6124343999999997</v>
      </c>
      <c r="AK63" s="100">
        <v>7.8480752000000003</v>
      </c>
      <c r="AL63" s="100" t="s">
        <v>24</v>
      </c>
      <c r="AM63" s="100">
        <v>9.0200750000000003</v>
      </c>
      <c r="AN63" s="100">
        <v>5.5570348999999997</v>
      </c>
      <c r="AO63" s="100">
        <v>4.8796862000000001</v>
      </c>
      <c r="AP63" s="100">
        <v>66.479206000000005</v>
      </c>
      <c r="AQ63" s="100" t="s">
        <v>24</v>
      </c>
      <c r="AR63" s="100">
        <v>4.2094373999999997</v>
      </c>
      <c r="AS63" s="100">
        <v>0.61448749999999996</v>
      </c>
      <c r="AT63" s="100">
        <v>5167.5</v>
      </c>
      <c r="AU63" s="100">
        <v>0.56314160000000002</v>
      </c>
      <c r="AV63" s="100">
        <v>0.42828460000000002</v>
      </c>
      <c r="AW63" s="100">
        <v>1.5236562</v>
      </c>
      <c r="AY63" s="120">
        <v>1956</v>
      </c>
    </row>
    <row r="64" spans="2:51">
      <c r="B64" s="120">
        <v>1957</v>
      </c>
      <c r="C64" s="100">
        <v>326</v>
      </c>
      <c r="D64" s="100">
        <v>6.6771808000000004</v>
      </c>
      <c r="E64" s="100">
        <v>10.50272</v>
      </c>
      <c r="F64" s="100" t="s">
        <v>24</v>
      </c>
      <c r="G64" s="100">
        <v>12.125844000000001</v>
      </c>
      <c r="H64" s="100">
        <v>7.3409757000000004</v>
      </c>
      <c r="I64" s="100">
        <v>6.4489852000000001</v>
      </c>
      <c r="J64" s="100">
        <v>66.180982</v>
      </c>
      <c r="K64" s="100" t="s">
        <v>24</v>
      </c>
      <c r="L64" s="100">
        <v>4.7048636000000004</v>
      </c>
      <c r="M64" s="100">
        <v>0.68402609999999997</v>
      </c>
      <c r="N64" s="100">
        <v>3265</v>
      </c>
      <c r="O64" s="100">
        <v>0.68336889999999995</v>
      </c>
      <c r="P64" s="100">
        <v>0.4295968</v>
      </c>
      <c r="R64" s="120">
        <v>1957</v>
      </c>
      <c r="S64" s="100">
        <v>195</v>
      </c>
      <c r="T64" s="100">
        <v>4.0984467999999996</v>
      </c>
      <c r="U64" s="100">
        <v>5.7878677999999999</v>
      </c>
      <c r="V64" s="100" t="s">
        <v>24</v>
      </c>
      <c r="W64" s="100">
        <v>6.7301437000000002</v>
      </c>
      <c r="X64" s="100">
        <v>3.8055023000000001</v>
      </c>
      <c r="Y64" s="100">
        <v>3.2008931999999999</v>
      </c>
      <c r="Z64" s="100">
        <v>69.833332999999996</v>
      </c>
      <c r="AA64" s="100" t="s">
        <v>24</v>
      </c>
      <c r="AB64" s="100">
        <v>3.2392026999999999</v>
      </c>
      <c r="AC64" s="100">
        <v>0.52287229999999996</v>
      </c>
      <c r="AD64" s="100">
        <v>1472.5</v>
      </c>
      <c r="AE64" s="100">
        <v>0.31965700000000002</v>
      </c>
      <c r="AF64" s="100">
        <v>0.3128436</v>
      </c>
      <c r="AH64" s="120">
        <v>1957</v>
      </c>
      <c r="AI64" s="100">
        <v>521</v>
      </c>
      <c r="AJ64" s="100">
        <v>5.4044521999999997</v>
      </c>
      <c r="AK64" s="100">
        <v>7.9584508999999999</v>
      </c>
      <c r="AL64" s="100" t="s">
        <v>24</v>
      </c>
      <c r="AM64" s="100">
        <v>9.2080374999999997</v>
      </c>
      <c r="AN64" s="100">
        <v>5.4530785000000002</v>
      </c>
      <c r="AO64" s="100">
        <v>4.7229495000000004</v>
      </c>
      <c r="AP64" s="100">
        <v>67.547984999999997</v>
      </c>
      <c r="AQ64" s="100" t="s">
        <v>24</v>
      </c>
      <c r="AR64" s="100">
        <v>4.0234766999999998</v>
      </c>
      <c r="AS64" s="100">
        <v>0.6132803</v>
      </c>
      <c r="AT64" s="100">
        <v>4737.5</v>
      </c>
      <c r="AU64" s="100">
        <v>0.50483250000000002</v>
      </c>
      <c r="AV64" s="100">
        <v>0.38494430000000002</v>
      </c>
      <c r="AW64" s="100">
        <v>1.8146095</v>
      </c>
      <c r="AY64" s="120">
        <v>1957</v>
      </c>
    </row>
    <row r="65" spans="2:51">
      <c r="B65" s="121">
        <v>1958</v>
      </c>
      <c r="C65" s="100">
        <v>348</v>
      </c>
      <c r="D65" s="100">
        <v>6.9927260000000002</v>
      </c>
      <c r="E65" s="100">
        <v>11.193979000000001</v>
      </c>
      <c r="F65" s="100" t="s">
        <v>24</v>
      </c>
      <c r="G65" s="100">
        <v>12.933026</v>
      </c>
      <c r="H65" s="100">
        <v>7.7304453000000004</v>
      </c>
      <c r="I65" s="100">
        <v>6.7561437</v>
      </c>
      <c r="J65" s="100">
        <v>66.580460000000002</v>
      </c>
      <c r="K65" s="100" t="s">
        <v>24</v>
      </c>
      <c r="L65" s="100">
        <v>5.0028752000000001</v>
      </c>
      <c r="M65" s="100">
        <v>0.73963869999999998</v>
      </c>
      <c r="N65" s="100">
        <v>3365</v>
      </c>
      <c r="O65" s="100">
        <v>0.69099350000000004</v>
      </c>
      <c r="P65" s="100">
        <v>0.45489259999999998</v>
      </c>
      <c r="R65" s="121">
        <v>1958</v>
      </c>
      <c r="S65" s="100">
        <v>224</v>
      </c>
      <c r="T65" s="100">
        <v>4.6035595000000002</v>
      </c>
      <c r="U65" s="100">
        <v>6.0318756999999996</v>
      </c>
      <c r="V65" s="100" t="s">
        <v>24</v>
      </c>
      <c r="W65" s="100">
        <v>7.0102241000000003</v>
      </c>
      <c r="X65" s="100">
        <v>4.1880053999999998</v>
      </c>
      <c r="Y65" s="100">
        <v>3.6593798999999998</v>
      </c>
      <c r="Z65" s="100">
        <v>68.236607000000006</v>
      </c>
      <c r="AA65" s="100" t="s">
        <v>24</v>
      </c>
      <c r="AB65" s="100">
        <v>3.7640733000000002</v>
      </c>
      <c r="AC65" s="100">
        <v>0.6108036</v>
      </c>
      <c r="AD65" s="100">
        <v>1902.5</v>
      </c>
      <c r="AE65" s="100">
        <v>0.40401359999999997</v>
      </c>
      <c r="AF65" s="100">
        <v>0.41654350000000001</v>
      </c>
      <c r="AH65" s="121">
        <v>1958</v>
      </c>
      <c r="AI65" s="100">
        <v>572</v>
      </c>
      <c r="AJ65" s="100">
        <v>5.8115907</v>
      </c>
      <c r="AK65" s="100">
        <v>8.3216626999999992</v>
      </c>
      <c r="AL65" s="100" t="s">
        <v>24</v>
      </c>
      <c r="AM65" s="100">
        <v>9.6206189000000002</v>
      </c>
      <c r="AN65" s="100">
        <v>5.7907546999999999</v>
      </c>
      <c r="AO65" s="100">
        <v>5.0732616999999998</v>
      </c>
      <c r="AP65" s="100">
        <v>67.229021000000003</v>
      </c>
      <c r="AQ65" s="100" t="s">
        <v>24</v>
      </c>
      <c r="AR65" s="100">
        <v>4.4317036999999999</v>
      </c>
      <c r="AS65" s="100">
        <v>0.68320530000000002</v>
      </c>
      <c r="AT65" s="100">
        <v>5267.5</v>
      </c>
      <c r="AU65" s="100">
        <v>0.54991230000000002</v>
      </c>
      <c r="AV65" s="100">
        <v>0.44025340000000002</v>
      </c>
      <c r="AW65" s="100">
        <v>1.8558039</v>
      </c>
      <c r="AY65" s="121">
        <v>1958</v>
      </c>
    </row>
    <row r="66" spans="2:51">
      <c r="B66" s="121">
        <v>1959</v>
      </c>
      <c r="C66" s="100">
        <v>356</v>
      </c>
      <c r="D66" s="100">
        <v>7.0075981000000001</v>
      </c>
      <c r="E66" s="100">
        <v>11.517037</v>
      </c>
      <c r="F66" s="100" t="s">
        <v>24</v>
      </c>
      <c r="G66" s="100">
        <v>13.445575</v>
      </c>
      <c r="H66" s="100">
        <v>7.8967657999999998</v>
      </c>
      <c r="I66" s="100">
        <v>6.8120998000000004</v>
      </c>
      <c r="J66" s="100">
        <v>66.587079000000003</v>
      </c>
      <c r="K66" s="100" t="s">
        <v>24</v>
      </c>
      <c r="L66" s="100">
        <v>4.9252905</v>
      </c>
      <c r="M66" s="100">
        <v>0.70785200000000004</v>
      </c>
      <c r="N66" s="100">
        <v>3532.5</v>
      </c>
      <c r="O66" s="100">
        <v>0.71067880000000005</v>
      </c>
      <c r="P66" s="100">
        <v>0.45349509999999998</v>
      </c>
      <c r="R66" s="121">
        <v>1959</v>
      </c>
      <c r="S66" s="100">
        <v>215</v>
      </c>
      <c r="T66" s="100">
        <v>4.3205659000000001</v>
      </c>
      <c r="U66" s="100">
        <v>5.7073714000000004</v>
      </c>
      <c r="V66" s="100" t="s">
        <v>24</v>
      </c>
      <c r="W66" s="100">
        <v>6.5593016000000004</v>
      </c>
      <c r="X66" s="100">
        <v>3.9560789999999999</v>
      </c>
      <c r="Y66" s="100">
        <v>3.3892066000000001</v>
      </c>
      <c r="Z66" s="100">
        <v>67.616279000000006</v>
      </c>
      <c r="AA66" s="100" t="s">
        <v>24</v>
      </c>
      <c r="AB66" s="100">
        <v>3.4455127999999999</v>
      </c>
      <c r="AC66" s="100">
        <v>0.55242939999999996</v>
      </c>
      <c r="AD66" s="100">
        <v>1972.5</v>
      </c>
      <c r="AE66" s="100">
        <v>0.40973389999999998</v>
      </c>
      <c r="AF66" s="100">
        <v>0.41461500000000001</v>
      </c>
      <c r="AH66" s="121">
        <v>1959</v>
      </c>
      <c r="AI66" s="100">
        <v>571</v>
      </c>
      <c r="AJ66" s="100">
        <v>5.6779761999999998</v>
      </c>
      <c r="AK66" s="100">
        <v>8.2233154000000006</v>
      </c>
      <c r="AL66" s="100" t="s">
        <v>24</v>
      </c>
      <c r="AM66" s="100">
        <v>9.5237245000000001</v>
      </c>
      <c r="AN66" s="100">
        <v>5.7033946000000002</v>
      </c>
      <c r="AO66" s="100">
        <v>4.9253574000000002</v>
      </c>
      <c r="AP66" s="100">
        <v>66.974605999999994</v>
      </c>
      <c r="AQ66" s="100" t="s">
        <v>24</v>
      </c>
      <c r="AR66" s="100">
        <v>4.2396792000000003</v>
      </c>
      <c r="AS66" s="100">
        <v>0.64004839999999996</v>
      </c>
      <c r="AT66" s="100">
        <v>5505</v>
      </c>
      <c r="AU66" s="100">
        <v>0.56261309999999998</v>
      </c>
      <c r="AV66" s="100">
        <v>0.4387529</v>
      </c>
      <c r="AW66" s="100">
        <v>2.0179231999999998</v>
      </c>
      <c r="AY66" s="121">
        <v>1959</v>
      </c>
    </row>
    <row r="67" spans="2:51">
      <c r="B67" s="121">
        <v>1960</v>
      </c>
      <c r="C67" s="100">
        <v>357</v>
      </c>
      <c r="D67" s="100">
        <v>6.8755657000000001</v>
      </c>
      <c r="E67" s="100">
        <v>10.851008</v>
      </c>
      <c r="F67" s="100" t="s">
        <v>24</v>
      </c>
      <c r="G67" s="100">
        <v>12.522399999999999</v>
      </c>
      <c r="H67" s="100">
        <v>7.5906754999999997</v>
      </c>
      <c r="I67" s="100">
        <v>6.6231413999999997</v>
      </c>
      <c r="J67" s="100">
        <v>66.169467999999995</v>
      </c>
      <c r="K67" s="100" t="s">
        <v>24</v>
      </c>
      <c r="L67" s="100">
        <v>4.8910809999999998</v>
      </c>
      <c r="M67" s="100">
        <v>0.71933749999999996</v>
      </c>
      <c r="N67" s="100">
        <v>3602.5</v>
      </c>
      <c r="O67" s="100">
        <v>0.7093351</v>
      </c>
      <c r="P67" s="100">
        <v>0.4751996</v>
      </c>
      <c r="R67" s="121">
        <v>1960</v>
      </c>
      <c r="S67" s="100">
        <v>238</v>
      </c>
      <c r="T67" s="100">
        <v>4.6825505999999999</v>
      </c>
      <c r="U67" s="100">
        <v>6.4157576000000001</v>
      </c>
      <c r="V67" s="100" t="s">
        <v>24</v>
      </c>
      <c r="W67" s="100">
        <v>7.4841009999999999</v>
      </c>
      <c r="X67" s="100">
        <v>4.2904356000000003</v>
      </c>
      <c r="Y67" s="100">
        <v>3.6370230000000001</v>
      </c>
      <c r="Z67" s="100">
        <v>69.390755999999996</v>
      </c>
      <c r="AA67" s="100" t="s">
        <v>24</v>
      </c>
      <c r="AB67" s="100">
        <v>3.8171612000000001</v>
      </c>
      <c r="AC67" s="100">
        <v>0.61284919999999998</v>
      </c>
      <c r="AD67" s="100">
        <v>1902.5</v>
      </c>
      <c r="AE67" s="100">
        <v>0.38723010000000002</v>
      </c>
      <c r="AF67" s="100">
        <v>0.40121050000000003</v>
      </c>
      <c r="AH67" s="121">
        <v>1960</v>
      </c>
      <c r="AI67" s="100">
        <v>595</v>
      </c>
      <c r="AJ67" s="100">
        <v>5.7907542999999997</v>
      </c>
      <c r="AK67" s="100">
        <v>8.4429741000000007</v>
      </c>
      <c r="AL67" s="100" t="s">
        <v>24</v>
      </c>
      <c r="AM67" s="100">
        <v>9.7814470999999994</v>
      </c>
      <c r="AN67" s="100">
        <v>5.8155074000000004</v>
      </c>
      <c r="AO67" s="100">
        <v>5.0277488000000004</v>
      </c>
      <c r="AP67" s="100">
        <v>67.457982999999999</v>
      </c>
      <c r="AQ67" s="100" t="s">
        <v>24</v>
      </c>
      <c r="AR67" s="100">
        <v>4.3963352000000002</v>
      </c>
      <c r="AS67" s="100">
        <v>0.67259000000000002</v>
      </c>
      <c r="AT67" s="100">
        <v>5505</v>
      </c>
      <c r="AU67" s="100">
        <v>0.55095179999999999</v>
      </c>
      <c r="AV67" s="100">
        <v>0.44672840000000003</v>
      </c>
      <c r="AW67" s="100">
        <v>1.6913058000000001</v>
      </c>
      <c r="AY67" s="121">
        <v>1960</v>
      </c>
    </row>
    <row r="68" spans="2:51">
      <c r="B68" s="121">
        <v>1961</v>
      </c>
      <c r="C68" s="100">
        <v>349</v>
      </c>
      <c r="D68" s="100">
        <v>6.5696591</v>
      </c>
      <c r="E68" s="100">
        <v>10.455752</v>
      </c>
      <c r="F68" s="100" t="s">
        <v>24</v>
      </c>
      <c r="G68" s="100">
        <v>12.14087</v>
      </c>
      <c r="H68" s="100">
        <v>7.2944332000000003</v>
      </c>
      <c r="I68" s="100">
        <v>6.3842933000000004</v>
      </c>
      <c r="J68" s="100">
        <v>65.995701999999994</v>
      </c>
      <c r="K68" s="100" t="s">
        <v>24</v>
      </c>
      <c r="L68" s="100">
        <v>4.6657754000000002</v>
      </c>
      <c r="M68" s="100">
        <v>0.69455500000000003</v>
      </c>
      <c r="N68" s="100">
        <v>3610</v>
      </c>
      <c r="O68" s="100">
        <v>0.69500600000000001</v>
      </c>
      <c r="P68" s="100">
        <v>0.4690703</v>
      </c>
      <c r="R68" s="121">
        <v>1961</v>
      </c>
      <c r="S68" s="100">
        <v>238</v>
      </c>
      <c r="T68" s="100">
        <v>4.5805347000000003</v>
      </c>
      <c r="U68" s="100">
        <v>6.4913254</v>
      </c>
      <c r="V68" s="100" t="s">
        <v>24</v>
      </c>
      <c r="W68" s="100">
        <v>7.6932112000000004</v>
      </c>
      <c r="X68" s="100">
        <v>4.1905038000000001</v>
      </c>
      <c r="Y68" s="100">
        <v>3.5137559</v>
      </c>
      <c r="Z68" s="100">
        <v>70.966386999999997</v>
      </c>
      <c r="AA68" s="100" t="s">
        <v>24</v>
      </c>
      <c r="AB68" s="100">
        <v>3.6990984999999998</v>
      </c>
      <c r="AC68" s="100">
        <v>0.61478060000000001</v>
      </c>
      <c r="AD68" s="100">
        <v>1680</v>
      </c>
      <c r="AE68" s="100">
        <v>0.33474140000000002</v>
      </c>
      <c r="AF68" s="100">
        <v>0.36544979999999999</v>
      </c>
      <c r="AH68" s="121">
        <v>1961</v>
      </c>
      <c r="AI68" s="100">
        <v>587</v>
      </c>
      <c r="AJ68" s="100">
        <v>5.5861137000000003</v>
      </c>
      <c r="AK68" s="100">
        <v>8.3567430999999992</v>
      </c>
      <c r="AL68" s="100" t="s">
        <v>24</v>
      </c>
      <c r="AM68" s="100">
        <v>9.7831109000000005</v>
      </c>
      <c r="AN68" s="100">
        <v>5.6603178999999999</v>
      </c>
      <c r="AO68" s="100">
        <v>4.8769982000000001</v>
      </c>
      <c r="AP68" s="100">
        <v>68.011072999999996</v>
      </c>
      <c r="AQ68" s="100" t="s">
        <v>24</v>
      </c>
      <c r="AR68" s="100">
        <v>4.2187725</v>
      </c>
      <c r="AS68" s="100">
        <v>0.65983970000000003</v>
      </c>
      <c r="AT68" s="100">
        <v>5290</v>
      </c>
      <c r="AU68" s="100">
        <v>0.51796730000000002</v>
      </c>
      <c r="AV68" s="100">
        <v>0.43032100000000001</v>
      </c>
      <c r="AW68" s="100">
        <v>1.6107269</v>
      </c>
      <c r="AY68" s="121">
        <v>1961</v>
      </c>
    </row>
    <row r="69" spans="2:51">
      <c r="B69" s="121">
        <v>1962</v>
      </c>
      <c r="C69" s="100">
        <v>390</v>
      </c>
      <c r="D69" s="100">
        <v>7.2232922999999998</v>
      </c>
      <c r="E69" s="100">
        <v>11.170899</v>
      </c>
      <c r="F69" s="100" t="s">
        <v>24</v>
      </c>
      <c r="G69" s="100">
        <v>12.768469</v>
      </c>
      <c r="H69" s="100">
        <v>7.8451407</v>
      </c>
      <c r="I69" s="100">
        <v>6.8464983999999998</v>
      </c>
      <c r="J69" s="100">
        <v>66.217949000000004</v>
      </c>
      <c r="K69" s="100" t="s">
        <v>24</v>
      </c>
      <c r="L69" s="100">
        <v>5.0238310000000004</v>
      </c>
      <c r="M69" s="100">
        <v>0.74458740000000001</v>
      </c>
      <c r="N69" s="100">
        <v>3860</v>
      </c>
      <c r="O69" s="100">
        <v>0.73142079999999998</v>
      </c>
      <c r="P69" s="100">
        <v>0.48763390000000001</v>
      </c>
      <c r="R69" s="121">
        <v>1962</v>
      </c>
      <c r="S69" s="100">
        <v>270</v>
      </c>
      <c r="T69" s="100">
        <v>5.0930904000000004</v>
      </c>
      <c r="U69" s="100">
        <v>6.7479607000000001</v>
      </c>
      <c r="V69" s="100" t="s">
        <v>24</v>
      </c>
      <c r="W69" s="100">
        <v>7.8743404999999997</v>
      </c>
      <c r="X69" s="100">
        <v>4.5158643999999999</v>
      </c>
      <c r="Y69" s="100">
        <v>3.807906</v>
      </c>
      <c r="Z69" s="100">
        <v>70.388889000000006</v>
      </c>
      <c r="AA69" s="100" t="s">
        <v>24</v>
      </c>
      <c r="AB69" s="100">
        <v>4.1391998000000001</v>
      </c>
      <c r="AC69" s="100">
        <v>0.66200809999999999</v>
      </c>
      <c r="AD69" s="100">
        <v>1880</v>
      </c>
      <c r="AE69" s="100">
        <v>0.36745299999999997</v>
      </c>
      <c r="AF69" s="100">
        <v>0.3976248</v>
      </c>
      <c r="AH69" s="121">
        <v>1962</v>
      </c>
      <c r="AI69" s="100">
        <v>660</v>
      </c>
      <c r="AJ69" s="100">
        <v>6.1679361000000004</v>
      </c>
      <c r="AK69" s="100">
        <v>8.7964777999999999</v>
      </c>
      <c r="AL69" s="100" t="s">
        <v>24</v>
      </c>
      <c r="AM69" s="100">
        <v>10.142319000000001</v>
      </c>
      <c r="AN69" s="100">
        <v>6.0741826000000003</v>
      </c>
      <c r="AO69" s="100">
        <v>5.2358623</v>
      </c>
      <c r="AP69" s="100">
        <v>67.924242000000007</v>
      </c>
      <c r="AQ69" s="100" t="s">
        <v>24</v>
      </c>
      <c r="AR69" s="100">
        <v>4.6199076000000003</v>
      </c>
      <c r="AS69" s="100">
        <v>0.70843579999999995</v>
      </c>
      <c r="AT69" s="100">
        <v>5740</v>
      </c>
      <c r="AU69" s="100">
        <v>0.55225760000000002</v>
      </c>
      <c r="AV69" s="100">
        <v>0.45397559999999998</v>
      </c>
      <c r="AW69" s="100">
        <v>1.6554481999999999</v>
      </c>
      <c r="AY69" s="121">
        <v>1962</v>
      </c>
    </row>
    <row r="70" spans="2:51">
      <c r="B70" s="121">
        <v>1963</v>
      </c>
      <c r="C70" s="100">
        <v>380</v>
      </c>
      <c r="D70" s="100">
        <v>6.9092165000000003</v>
      </c>
      <c r="E70" s="100">
        <v>10.829732999999999</v>
      </c>
      <c r="F70" s="100" t="s">
        <v>24</v>
      </c>
      <c r="G70" s="100">
        <v>12.506708</v>
      </c>
      <c r="H70" s="100">
        <v>7.5811665000000001</v>
      </c>
      <c r="I70" s="100">
        <v>6.6213036000000001</v>
      </c>
      <c r="J70" s="100">
        <v>66.789473999999998</v>
      </c>
      <c r="K70" s="100" t="s">
        <v>24</v>
      </c>
      <c r="L70" s="100">
        <v>4.7058824000000001</v>
      </c>
      <c r="M70" s="100">
        <v>0.7141246</v>
      </c>
      <c r="N70" s="100">
        <v>3587.5</v>
      </c>
      <c r="O70" s="100">
        <v>0.66749150000000002</v>
      </c>
      <c r="P70" s="100">
        <v>0.45432669999999997</v>
      </c>
      <c r="R70" s="121">
        <v>1963</v>
      </c>
      <c r="S70" s="100">
        <v>293</v>
      </c>
      <c r="T70" s="100">
        <v>5.4189014000000002</v>
      </c>
      <c r="U70" s="100">
        <v>7.2635988999999999</v>
      </c>
      <c r="V70" s="100" t="s">
        <v>24</v>
      </c>
      <c r="W70" s="100">
        <v>8.4267334999999992</v>
      </c>
      <c r="X70" s="100">
        <v>4.7923779</v>
      </c>
      <c r="Y70" s="100">
        <v>4.0091028</v>
      </c>
      <c r="Z70" s="100">
        <v>70.298635000000004</v>
      </c>
      <c r="AA70" s="100" t="s">
        <v>24</v>
      </c>
      <c r="AB70" s="100">
        <v>4.2316580000000004</v>
      </c>
      <c r="AC70" s="100">
        <v>0.70294129999999999</v>
      </c>
      <c r="AD70" s="100">
        <v>2102.5</v>
      </c>
      <c r="AE70" s="100">
        <v>0.40329540000000003</v>
      </c>
      <c r="AF70" s="100">
        <v>0.43896960000000002</v>
      </c>
      <c r="AH70" s="121">
        <v>1963</v>
      </c>
      <c r="AI70" s="100">
        <v>673</v>
      </c>
      <c r="AJ70" s="100">
        <v>6.1704059000000004</v>
      </c>
      <c r="AK70" s="100">
        <v>8.9063801999999992</v>
      </c>
      <c r="AL70" s="100" t="s">
        <v>24</v>
      </c>
      <c r="AM70" s="100">
        <v>10.307713</v>
      </c>
      <c r="AN70" s="100">
        <v>6.0856981000000001</v>
      </c>
      <c r="AO70" s="100">
        <v>5.2268261000000003</v>
      </c>
      <c r="AP70" s="100">
        <v>68.317235999999994</v>
      </c>
      <c r="AQ70" s="100" t="s">
        <v>24</v>
      </c>
      <c r="AR70" s="100">
        <v>4.4869658000000001</v>
      </c>
      <c r="AS70" s="100">
        <v>0.70921239999999997</v>
      </c>
      <c r="AT70" s="100">
        <v>5690</v>
      </c>
      <c r="AU70" s="100">
        <v>0.53740589999999999</v>
      </c>
      <c r="AV70" s="100">
        <v>0.4485286</v>
      </c>
      <c r="AW70" s="100">
        <v>1.4909597000000001</v>
      </c>
      <c r="AY70" s="121">
        <v>1963</v>
      </c>
    </row>
    <row r="71" spans="2:51">
      <c r="B71" s="121">
        <v>1964</v>
      </c>
      <c r="C71" s="100">
        <v>424</v>
      </c>
      <c r="D71" s="100">
        <v>7.5644045000000002</v>
      </c>
      <c r="E71" s="100">
        <v>11.98142</v>
      </c>
      <c r="F71" s="100" t="s">
        <v>24</v>
      </c>
      <c r="G71" s="100">
        <v>13.923026</v>
      </c>
      <c r="H71" s="100">
        <v>8.3670665999999994</v>
      </c>
      <c r="I71" s="100">
        <v>7.2959835000000002</v>
      </c>
      <c r="J71" s="100">
        <v>66.011792</v>
      </c>
      <c r="K71" s="100">
        <v>66</v>
      </c>
      <c r="L71" s="100">
        <v>5.0482199999999997</v>
      </c>
      <c r="M71" s="100">
        <v>0.75383140000000004</v>
      </c>
      <c r="N71" s="100">
        <v>4371</v>
      </c>
      <c r="O71" s="100">
        <v>0.79822490000000001</v>
      </c>
      <c r="P71" s="100">
        <v>0.52408250000000001</v>
      </c>
      <c r="R71" s="121">
        <v>1964</v>
      </c>
      <c r="S71" s="100">
        <v>288</v>
      </c>
      <c r="T71" s="100">
        <v>5.2207961999999997</v>
      </c>
      <c r="U71" s="100">
        <v>6.8255977999999997</v>
      </c>
      <c r="V71" s="100" t="s">
        <v>24</v>
      </c>
      <c r="W71" s="100">
        <v>7.9678896999999997</v>
      </c>
      <c r="X71" s="100">
        <v>4.5911379999999999</v>
      </c>
      <c r="Y71" s="100">
        <v>3.9041719000000001</v>
      </c>
      <c r="Z71" s="100">
        <v>69.725694000000004</v>
      </c>
      <c r="AA71" s="100">
        <v>71</v>
      </c>
      <c r="AB71" s="100">
        <v>4.1266657000000002</v>
      </c>
      <c r="AC71" s="100">
        <v>0.64940920000000002</v>
      </c>
      <c r="AD71" s="100">
        <v>2125</v>
      </c>
      <c r="AE71" s="100">
        <v>0.39981939999999999</v>
      </c>
      <c r="AF71" s="100">
        <v>0.42541440000000003</v>
      </c>
      <c r="AH71" s="121">
        <v>1964</v>
      </c>
      <c r="AI71" s="100">
        <v>712</v>
      </c>
      <c r="AJ71" s="100">
        <v>6.4019566000000001</v>
      </c>
      <c r="AK71" s="100">
        <v>9.1370052000000008</v>
      </c>
      <c r="AL71" s="100" t="s">
        <v>24</v>
      </c>
      <c r="AM71" s="100">
        <v>10.625199</v>
      </c>
      <c r="AN71" s="100">
        <v>6.3224879999999999</v>
      </c>
      <c r="AO71" s="100">
        <v>5.4756644999999997</v>
      </c>
      <c r="AP71" s="100">
        <v>67.514044999999996</v>
      </c>
      <c r="AQ71" s="100">
        <v>68</v>
      </c>
      <c r="AR71" s="100">
        <v>4.6299909000000001</v>
      </c>
      <c r="AS71" s="100">
        <v>0.70779570000000003</v>
      </c>
      <c r="AT71" s="100">
        <v>6496</v>
      </c>
      <c r="AU71" s="100">
        <v>0.60199429999999998</v>
      </c>
      <c r="AV71" s="100">
        <v>0.4871238</v>
      </c>
      <c r="AW71" s="100">
        <v>1.7553657</v>
      </c>
      <c r="AY71" s="121">
        <v>1964</v>
      </c>
    </row>
    <row r="72" spans="2:51">
      <c r="B72" s="121">
        <v>1965</v>
      </c>
      <c r="C72" s="100">
        <v>431</v>
      </c>
      <c r="D72" s="100">
        <v>7.5422171999999996</v>
      </c>
      <c r="E72" s="100">
        <v>12.462956</v>
      </c>
      <c r="F72" s="100" t="s">
        <v>24</v>
      </c>
      <c r="G72" s="100">
        <v>14.485094999999999</v>
      </c>
      <c r="H72" s="100">
        <v>8.5175426999999999</v>
      </c>
      <c r="I72" s="100">
        <v>7.3899908999999999</v>
      </c>
      <c r="J72" s="100">
        <v>66.617169000000004</v>
      </c>
      <c r="K72" s="100">
        <v>68</v>
      </c>
      <c r="L72" s="100">
        <v>5.1011953999999999</v>
      </c>
      <c r="M72" s="100">
        <v>0.77281690000000003</v>
      </c>
      <c r="N72" s="100">
        <v>4251</v>
      </c>
      <c r="O72" s="100">
        <v>0.76156860000000004</v>
      </c>
      <c r="P72" s="100">
        <v>0.51392780000000005</v>
      </c>
      <c r="R72" s="121">
        <v>1965</v>
      </c>
      <c r="S72" s="100">
        <v>293</v>
      </c>
      <c r="T72" s="100">
        <v>5.2075927999999996</v>
      </c>
      <c r="U72" s="100">
        <v>6.8813659999999999</v>
      </c>
      <c r="V72" s="100" t="s">
        <v>24</v>
      </c>
      <c r="W72" s="100">
        <v>8.0642718000000002</v>
      </c>
      <c r="X72" s="100">
        <v>4.6284323000000001</v>
      </c>
      <c r="Y72" s="100">
        <v>3.9756290999999999</v>
      </c>
      <c r="Z72" s="100">
        <v>69.262799000000001</v>
      </c>
      <c r="AA72" s="100">
        <v>71</v>
      </c>
      <c r="AB72" s="100">
        <v>4.2463768000000002</v>
      </c>
      <c r="AC72" s="100">
        <v>0.66674250000000002</v>
      </c>
      <c r="AD72" s="100">
        <v>2371</v>
      </c>
      <c r="AE72" s="100">
        <v>0.4376719</v>
      </c>
      <c r="AF72" s="100">
        <v>0.48308790000000001</v>
      </c>
      <c r="AH72" s="121">
        <v>1965</v>
      </c>
      <c r="AI72" s="100">
        <v>724</v>
      </c>
      <c r="AJ72" s="100">
        <v>6.3839731000000004</v>
      </c>
      <c r="AK72" s="100">
        <v>9.2880237999999995</v>
      </c>
      <c r="AL72" s="100" t="s">
        <v>24</v>
      </c>
      <c r="AM72" s="100">
        <v>10.816254000000001</v>
      </c>
      <c r="AN72" s="100">
        <v>6.3474820000000003</v>
      </c>
      <c r="AO72" s="100">
        <v>5.5042425000000001</v>
      </c>
      <c r="AP72" s="100">
        <v>67.687844999999996</v>
      </c>
      <c r="AQ72" s="100">
        <v>69</v>
      </c>
      <c r="AR72" s="100">
        <v>4.7169197</v>
      </c>
      <c r="AS72" s="100">
        <v>0.72606930000000003</v>
      </c>
      <c r="AT72" s="100">
        <v>6622</v>
      </c>
      <c r="AU72" s="100">
        <v>0.60204380000000002</v>
      </c>
      <c r="AV72" s="100">
        <v>0.50244319999999998</v>
      </c>
      <c r="AW72" s="100">
        <v>1.8111165</v>
      </c>
      <c r="AY72" s="121">
        <v>1965</v>
      </c>
    </row>
    <row r="73" spans="2:51">
      <c r="B73" s="121">
        <v>1966</v>
      </c>
      <c r="C73" s="100">
        <v>410</v>
      </c>
      <c r="D73" s="100">
        <v>7.0186394999999999</v>
      </c>
      <c r="E73" s="100">
        <v>11.614971000000001</v>
      </c>
      <c r="F73" s="100" t="s">
        <v>24</v>
      </c>
      <c r="G73" s="100">
        <v>13.587930999999999</v>
      </c>
      <c r="H73" s="100">
        <v>7.9365072000000003</v>
      </c>
      <c r="I73" s="100">
        <v>6.8766289</v>
      </c>
      <c r="J73" s="100">
        <v>66.646341000000007</v>
      </c>
      <c r="K73" s="100">
        <v>67</v>
      </c>
      <c r="L73" s="100">
        <v>4.6702358000000004</v>
      </c>
      <c r="M73" s="100">
        <v>0.70940389999999998</v>
      </c>
      <c r="N73" s="100">
        <v>4052</v>
      </c>
      <c r="O73" s="100">
        <v>0.71014100000000002</v>
      </c>
      <c r="P73" s="100">
        <v>0.48258489999999998</v>
      </c>
      <c r="R73" s="121">
        <v>1966</v>
      </c>
      <c r="S73" s="100">
        <v>316</v>
      </c>
      <c r="T73" s="100">
        <v>5.4881025000000001</v>
      </c>
      <c r="U73" s="100">
        <v>7.0654205000000001</v>
      </c>
      <c r="V73" s="100" t="s">
        <v>24</v>
      </c>
      <c r="W73" s="100">
        <v>8.2299410999999996</v>
      </c>
      <c r="X73" s="100">
        <v>4.7694561000000002</v>
      </c>
      <c r="Y73" s="100">
        <v>4.0980337000000002</v>
      </c>
      <c r="Z73" s="100">
        <v>69.781645999999995</v>
      </c>
      <c r="AA73" s="100">
        <v>71</v>
      </c>
      <c r="AB73" s="100">
        <v>4.3694689999999996</v>
      </c>
      <c r="AC73" s="100">
        <v>0.68496120000000005</v>
      </c>
      <c r="AD73" s="100">
        <v>2286</v>
      </c>
      <c r="AE73" s="100">
        <v>0.4125897</v>
      </c>
      <c r="AF73" s="100">
        <v>0.46260600000000002</v>
      </c>
      <c r="AH73" s="121">
        <v>1966</v>
      </c>
      <c r="AI73" s="100">
        <v>726</v>
      </c>
      <c r="AJ73" s="100">
        <v>6.2588914999999998</v>
      </c>
      <c r="AK73" s="100">
        <v>9.0130815999999996</v>
      </c>
      <c r="AL73" s="100" t="s">
        <v>24</v>
      </c>
      <c r="AM73" s="100">
        <v>10.50178</v>
      </c>
      <c r="AN73" s="100">
        <v>6.1744833000000003</v>
      </c>
      <c r="AO73" s="100">
        <v>5.3493038999999998</v>
      </c>
      <c r="AP73" s="100">
        <v>68.011019000000005</v>
      </c>
      <c r="AQ73" s="100">
        <v>69</v>
      </c>
      <c r="AR73" s="100">
        <v>4.5343825999999998</v>
      </c>
      <c r="AS73" s="100">
        <v>0.6985538</v>
      </c>
      <c r="AT73" s="100">
        <v>6338</v>
      </c>
      <c r="AU73" s="100">
        <v>0.56355200000000005</v>
      </c>
      <c r="AV73" s="100">
        <v>0.47518300000000002</v>
      </c>
      <c r="AW73" s="100">
        <v>1.6439178999999999</v>
      </c>
      <c r="AY73" s="121">
        <v>1966</v>
      </c>
    </row>
    <row r="74" spans="2:51">
      <c r="B74" s="121">
        <v>1967</v>
      </c>
      <c r="C74" s="100">
        <v>471</v>
      </c>
      <c r="D74" s="100">
        <v>7.9301994000000002</v>
      </c>
      <c r="E74" s="100">
        <v>13.203053000000001</v>
      </c>
      <c r="F74" s="100" t="s">
        <v>24</v>
      </c>
      <c r="G74" s="100">
        <v>15.436593999999999</v>
      </c>
      <c r="H74" s="100">
        <v>8.9992403999999997</v>
      </c>
      <c r="I74" s="100">
        <v>7.7891225000000004</v>
      </c>
      <c r="J74" s="100">
        <v>67.195329000000001</v>
      </c>
      <c r="K74" s="100">
        <v>68</v>
      </c>
      <c r="L74" s="100">
        <v>5.2240460999999998</v>
      </c>
      <c r="M74" s="100">
        <v>0.81901650000000004</v>
      </c>
      <c r="N74" s="100">
        <v>4386</v>
      </c>
      <c r="O74" s="100">
        <v>0.75598310000000002</v>
      </c>
      <c r="P74" s="100">
        <v>0.51403460000000001</v>
      </c>
      <c r="R74" s="121">
        <v>1967</v>
      </c>
      <c r="S74" s="100">
        <v>307</v>
      </c>
      <c r="T74" s="100">
        <v>5.2391250999999999</v>
      </c>
      <c r="U74" s="100">
        <v>6.6920191999999998</v>
      </c>
      <c r="V74" s="100" t="s">
        <v>24</v>
      </c>
      <c r="W74" s="100">
        <v>7.7835441000000003</v>
      </c>
      <c r="X74" s="100">
        <v>4.6017104</v>
      </c>
      <c r="Y74" s="100">
        <v>3.9541330000000001</v>
      </c>
      <c r="Z74" s="100">
        <v>69.071661000000006</v>
      </c>
      <c r="AA74" s="100">
        <v>70</v>
      </c>
      <c r="AB74" s="100">
        <v>4.1661011999999999</v>
      </c>
      <c r="AC74" s="100">
        <v>0.67927870000000001</v>
      </c>
      <c r="AD74" s="100">
        <v>2473</v>
      </c>
      <c r="AE74" s="100">
        <v>0.43883709999999998</v>
      </c>
      <c r="AF74" s="100">
        <v>0.49842589999999998</v>
      </c>
      <c r="AH74" s="121">
        <v>1967</v>
      </c>
      <c r="AI74" s="100">
        <v>778</v>
      </c>
      <c r="AJ74" s="100">
        <v>6.5937355000000002</v>
      </c>
      <c r="AK74" s="100">
        <v>9.4195557000000001</v>
      </c>
      <c r="AL74" s="100" t="s">
        <v>24</v>
      </c>
      <c r="AM74" s="100">
        <v>10.970624000000001</v>
      </c>
      <c r="AN74" s="100">
        <v>6.5012404999999998</v>
      </c>
      <c r="AO74" s="100">
        <v>5.6400531000000003</v>
      </c>
      <c r="AP74" s="100">
        <v>67.935732999999999</v>
      </c>
      <c r="AQ74" s="100">
        <v>69</v>
      </c>
      <c r="AR74" s="100">
        <v>4.7482452999999998</v>
      </c>
      <c r="AS74" s="100">
        <v>0.75752410000000003</v>
      </c>
      <c r="AT74" s="100">
        <v>6859</v>
      </c>
      <c r="AU74" s="100">
        <v>0.59971669999999999</v>
      </c>
      <c r="AV74" s="100">
        <v>0.50829550000000001</v>
      </c>
      <c r="AW74" s="100">
        <v>1.972955</v>
      </c>
      <c r="AY74" s="121">
        <v>1967</v>
      </c>
    </row>
    <row r="75" spans="2:51">
      <c r="B75" s="122">
        <v>1968</v>
      </c>
      <c r="C75" s="100">
        <v>465</v>
      </c>
      <c r="D75" s="100">
        <v>7.6945543000000001</v>
      </c>
      <c r="E75" s="100">
        <v>12.787898</v>
      </c>
      <c r="F75" s="100" t="s">
        <v>24</v>
      </c>
      <c r="G75" s="100">
        <v>14.858449</v>
      </c>
      <c r="H75" s="100">
        <v>8.7303998000000007</v>
      </c>
      <c r="I75" s="100">
        <v>7.4747857</v>
      </c>
      <c r="J75" s="100">
        <v>66.731183000000001</v>
      </c>
      <c r="K75" s="100">
        <v>68</v>
      </c>
      <c r="L75" s="100">
        <v>4.8286604000000004</v>
      </c>
      <c r="M75" s="100">
        <v>0.76153349999999997</v>
      </c>
      <c r="N75" s="100">
        <v>4549</v>
      </c>
      <c r="O75" s="100">
        <v>0.77044449999999998</v>
      </c>
      <c r="P75" s="100">
        <v>0.51506470000000004</v>
      </c>
      <c r="R75" s="122">
        <v>1968</v>
      </c>
      <c r="S75" s="100">
        <v>331</v>
      </c>
      <c r="T75" s="100">
        <v>5.5486639999999996</v>
      </c>
      <c r="U75" s="100">
        <v>7.1998224000000004</v>
      </c>
      <c r="V75" s="100" t="s">
        <v>24</v>
      </c>
      <c r="W75" s="100">
        <v>8.3989703000000002</v>
      </c>
      <c r="X75" s="100">
        <v>4.8152641000000003</v>
      </c>
      <c r="Y75" s="100">
        <v>4.1117312000000004</v>
      </c>
      <c r="Z75" s="100">
        <v>70.320241999999993</v>
      </c>
      <c r="AA75" s="100">
        <v>72</v>
      </c>
      <c r="AB75" s="100">
        <v>4.3409836000000004</v>
      </c>
      <c r="AC75" s="100">
        <v>0.68267129999999998</v>
      </c>
      <c r="AD75" s="100">
        <v>2339</v>
      </c>
      <c r="AE75" s="100">
        <v>0.4078792</v>
      </c>
      <c r="AF75" s="100">
        <v>0.45655770000000001</v>
      </c>
      <c r="AH75" s="122">
        <v>1968</v>
      </c>
      <c r="AI75" s="100">
        <v>796</v>
      </c>
      <c r="AJ75" s="100">
        <v>6.6285635000000003</v>
      </c>
      <c r="AK75" s="100">
        <v>9.5894206999999998</v>
      </c>
      <c r="AL75" s="100" t="s">
        <v>24</v>
      </c>
      <c r="AM75" s="100">
        <v>11.143756</v>
      </c>
      <c r="AN75" s="100">
        <v>6.5400527999999998</v>
      </c>
      <c r="AO75" s="100">
        <v>5.6192710000000003</v>
      </c>
      <c r="AP75" s="100">
        <v>68.223618000000002</v>
      </c>
      <c r="AQ75" s="100">
        <v>70</v>
      </c>
      <c r="AR75" s="100">
        <v>4.6131555999999998</v>
      </c>
      <c r="AS75" s="100">
        <v>0.72662879999999996</v>
      </c>
      <c r="AT75" s="100">
        <v>6888</v>
      </c>
      <c r="AU75" s="100">
        <v>0.59180719999999998</v>
      </c>
      <c r="AV75" s="100">
        <v>0.49358580000000002</v>
      </c>
      <c r="AW75" s="100">
        <v>1.7761407</v>
      </c>
      <c r="AY75" s="122">
        <v>1968</v>
      </c>
    </row>
    <row r="76" spans="2:51">
      <c r="B76" s="122">
        <v>1969</v>
      </c>
      <c r="C76" s="100">
        <v>473</v>
      </c>
      <c r="D76" s="100">
        <v>7.6658891000000002</v>
      </c>
      <c r="E76" s="100">
        <v>12.986853</v>
      </c>
      <c r="F76" s="100" t="s">
        <v>24</v>
      </c>
      <c r="G76" s="100">
        <v>15.25234</v>
      </c>
      <c r="H76" s="100">
        <v>8.7883417999999995</v>
      </c>
      <c r="I76" s="100">
        <v>7.5678251000000003</v>
      </c>
      <c r="J76" s="100">
        <v>67.30444</v>
      </c>
      <c r="K76" s="100">
        <v>68</v>
      </c>
      <c r="L76" s="100">
        <v>4.8637531999999997</v>
      </c>
      <c r="M76" s="100">
        <v>0.79248059999999998</v>
      </c>
      <c r="N76" s="100">
        <v>4418</v>
      </c>
      <c r="O76" s="100">
        <v>0.73248000000000002</v>
      </c>
      <c r="P76" s="100">
        <v>0.4936875</v>
      </c>
      <c r="R76" s="122">
        <v>1969</v>
      </c>
      <c r="S76" s="100">
        <v>382</v>
      </c>
      <c r="T76" s="100">
        <v>6.2696717</v>
      </c>
      <c r="U76" s="100">
        <v>8.0468945000000005</v>
      </c>
      <c r="V76" s="100" t="s">
        <v>24</v>
      </c>
      <c r="W76" s="100">
        <v>9.3830036999999997</v>
      </c>
      <c r="X76" s="100">
        <v>5.4069891999999999</v>
      </c>
      <c r="Y76" s="100">
        <v>4.5521332000000001</v>
      </c>
      <c r="Z76" s="100">
        <v>70.183245999999997</v>
      </c>
      <c r="AA76" s="100">
        <v>72</v>
      </c>
      <c r="AB76" s="100">
        <v>4.9157123</v>
      </c>
      <c r="AC76" s="100">
        <v>0.81606489999999998</v>
      </c>
      <c r="AD76" s="100">
        <v>2715</v>
      </c>
      <c r="AE76" s="100">
        <v>0.46354309999999999</v>
      </c>
      <c r="AF76" s="100">
        <v>0.52955770000000002</v>
      </c>
      <c r="AH76" s="122">
        <v>1969</v>
      </c>
      <c r="AI76" s="100">
        <v>855</v>
      </c>
      <c r="AJ76" s="100">
        <v>6.9721848</v>
      </c>
      <c r="AK76" s="100">
        <v>10.116345000000001</v>
      </c>
      <c r="AL76" s="100" t="s">
        <v>24</v>
      </c>
      <c r="AM76" s="100">
        <v>11.817125000000001</v>
      </c>
      <c r="AN76" s="100">
        <v>6.8794567000000004</v>
      </c>
      <c r="AO76" s="100">
        <v>5.8875660999999999</v>
      </c>
      <c r="AP76" s="100">
        <v>68.590643</v>
      </c>
      <c r="AQ76" s="100">
        <v>69</v>
      </c>
      <c r="AR76" s="100">
        <v>4.8868312999999999</v>
      </c>
      <c r="AS76" s="100">
        <v>0.80284710000000004</v>
      </c>
      <c r="AT76" s="100">
        <v>7133</v>
      </c>
      <c r="AU76" s="100">
        <v>0.59998530000000005</v>
      </c>
      <c r="AV76" s="100">
        <v>0.50675269999999994</v>
      </c>
      <c r="AW76" s="100">
        <v>1.6138963</v>
      </c>
      <c r="AY76" s="122">
        <v>1969</v>
      </c>
    </row>
    <row r="77" spans="2:51">
      <c r="B77" s="122">
        <v>1970</v>
      </c>
      <c r="C77" s="100">
        <v>500</v>
      </c>
      <c r="D77" s="100">
        <v>7.9466279000000002</v>
      </c>
      <c r="E77" s="100">
        <v>13.327408</v>
      </c>
      <c r="F77" s="100" t="s">
        <v>24</v>
      </c>
      <c r="G77" s="100">
        <v>15.595948</v>
      </c>
      <c r="H77" s="100">
        <v>9.1314638000000006</v>
      </c>
      <c r="I77" s="100">
        <v>7.9843479999999998</v>
      </c>
      <c r="J77" s="100">
        <v>66.552000000000007</v>
      </c>
      <c r="K77" s="100">
        <v>67</v>
      </c>
      <c r="L77" s="100">
        <v>4.9490249999999998</v>
      </c>
      <c r="M77" s="100">
        <v>0.79582350000000002</v>
      </c>
      <c r="N77" s="100">
        <v>4958</v>
      </c>
      <c r="O77" s="100">
        <v>0.80581579999999997</v>
      </c>
      <c r="P77" s="100">
        <v>0.53041830000000001</v>
      </c>
      <c r="R77" s="122">
        <v>1970</v>
      </c>
      <c r="S77" s="100">
        <v>380</v>
      </c>
      <c r="T77" s="100">
        <v>6.1138738000000004</v>
      </c>
      <c r="U77" s="100">
        <v>7.9252685999999999</v>
      </c>
      <c r="V77" s="100" t="s">
        <v>24</v>
      </c>
      <c r="W77" s="100">
        <v>9.2996142000000006</v>
      </c>
      <c r="X77" s="100">
        <v>5.3653516999999997</v>
      </c>
      <c r="Y77" s="100">
        <v>4.6002536000000003</v>
      </c>
      <c r="Z77" s="100">
        <v>69.634210999999993</v>
      </c>
      <c r="AA77" s="100">
        <v>70</v>
      </c>
      <c r="AB77" s="100">
        <v>4.6574334999999998</v>
      </c>
      <c r="AC77" s="100">
        <v>0.75667059999999997</v>
      </c>
      <c r="AD77" s="100">
        <v>3026</v>
      </c>
      <c r="AE77" s="100">
        <v>0.5064961</v>
      </c>
      <c r="AF77" s="100">
        <v>0.56614929999999997</v>
      </c>
      <c r="AH77" s="122">
        <v>1970</v>
      </c>
      <c r="AI77" s="100">
        <v>880</v>
      </c>
      <c r="AJ77" s="100">
        <v>7.0358634999999996</v>
      </c>
      <c r="AK77" s="100">
        <v>10.218400000000001</v>
      </c>
      <c r="AL77" s="100" t="s">
        <v>24</v>
      </c>
      <c r="AM77" s="100">
        <v>11.951038</v>
      </c>
      <c r="AN77" s="100">
        <v>7.0165258000000001</v>
      </c>
      <c r="AO77" s="100">
        <v>6.1039944000000004</v>
      </c>
      <c r="AP77" s="100">
        <v>67.882954999999995</v>
      </c>
      <c r="AQ77" s="100">
        <v>68</v>
      </c>
      <c r="AR77" s="100">
        <v>4.8187493000000003</v>
      </c>
      <c r="AS77" s="100">
        <v>0.77843039999999997</v>
      </c>
      <c r="AT77" s="100">
        <v>7984</v>
      </c>
      <c r="AU77" s="100">
        <v>0.65835739999999998</v>
      </c>
      <c r="AV77" s="100">
        <v>0.54341689999999998</v>
      </c>
      <c r="AW77" s="100">
        <v>1.6816348999999999</v>
      </c>
      <c r="AY77" s="122">
        <v>1970</v>
      </c>
    </row>
    <row r="78" spans="2:51">
      <c r="B78" s="122">
        <v>1971</v>
      </c>
      <c r="C78" s="100">
        <v>524</v>
      </c>
      <c r="D78" s="100">
        <v>7.9781532999999998</v>
      </c>
      <c r="E78" s="100">
        <v>13.098193999999999</v>
      </c>
      <c r="F78" s="100" t="s">
        <v>24</v>
      </c>
      <c r="G78" s="100">
        <v>15.248343999999999</v>
      </c>
      <c r="H78" s="100">
        <v>9.0493912999999999</v>
      </c>
      <c r="I78" s="100">
        <v>7.9427078</v>
      </c>
      <c r="J78" s="100">
        <v>66.456107000000003</v>
      </c>
      <c r="K78" s="100">
        <v>67</v>
      </c>
      <c r="L78" s="100">
        <v>5.1161881999999999</v>
      </c>
      <c r="M78" s="100">
        <v>0.85797559999999995</v>
      </c>
      <c r="N78" s="100">
        <v>5225</v>
      </c>
      <c r="O78" s="100">
        <v>0.81319980000000003</v>
      </c>
      <c r="P78" s="100">
        <v>0.56499679999999997</v>
      </c>
      <c r="R78" s="122">
        <v>1971</v>
      </c>
      <c r="S78" s="100">
        <v>356</v>
      </c>
      <c r="T78" s="100">
        <v>5.4774884999999998</v>
      </c>
      <c r="U78" s="100">
        <v>7.0488936000000004</v>
      </c>
      <c r="V78" s="100" t="s">
        <v>24</v>
      </c>
      <c r="W78" s="100">
        <v>8.2366255000000006</v>
      </c>
      <c r="X78" s="100">
        <v>4.7563867999999996</v>
      </c>
      <c r="Y78" s="100">
        <v>4.0353829000000001</v>
      </c>
      <c r="Z78" s="100">
        <v>70.320224999999994</v>
      </c>
      <c r="AA78" s="100">
        <v>72</v>
      </c>
      <c r="AB78" s="100">
        <v>4.3314272000000003</v>
      </c>
      <c r="AC78" s="100">
        <v>0.71808939999999999</v>
      </c>
      <c r="AD78" s="100">
        <v>2506</v>
      </c>
      <c r="AE78" s="100">
        <v>0.40098089999999997</v>
      </c>
      <c r="AF78" s="100">
        <v>0.45963179999999998</v>
      </c>
      <c r="AH78" s="122">
        <v>1971</v>
      </c>
      <c r="AI78" s="100">
        <v>880</v>
      </c>
      <c r="AJ78" s="100">
        <v>6.7343855000000001</v>
      </c>
      <c r="AK78" s="100">
        <v>9.6562439999999992</v>
      </c>
      <c r="AL78" s="100" t="s">
        <v>24</v>
      </c>
      <c r="AM78" s="100">
        <v>11.239219</v>
      </c>
      <c r="AN78" s="100">
        <v>6.6699166999999999</v>
      </c>
      <c r="AO78" s="100">
        <v>5.8029767000000003</v>
      </c>
      <c r="AP78" s="100">
        <v>68.019317999999998</v>
      </c>
      <c r="AQ78" s="100">
        <v>69</v>
      </c>
      <c r="AR78" s="100">
        <v>4.7668056999999999</v>
      </c>
      <c r="AS78" s="100">
        <v>0.79530049999999997</v>
      </c>
      <c r="AT78" s="100">
        <v>7731</v>
      </c>
      <c r="AU78" s="100">
        <v>0.60994519999999997</v>
      </c>
      <c r="AV78" s="100">
        <v>0.52591730000000003</v>
      </c>
      <c r="AW78" s="100">
        <v>1.8581915</v>
      </c>
      <c r="AY78" s="122">
        <v>1971</v>
      </c>
    </row>
    <row r="79" spans="2:51">
      <c r="B79" s="122">
        <v>1972</v>
      </c>
      <c r="C79" s="100">
        <v>504</v>
      </c>
      <c r="D79" s="100">
        <v>7.5390945</v>
      </c>
      <c r="E79" s="100">
        <v>12.227411</v>
      </c>
      <c r="F79" s="100" t="s">
        <v>24</v>
      </c>
      <c r="G79" s="100">
        <v>14.168260999999999</v>
      </c>
      <c r="H79" s="100">
        <v>8.4932932000000001</v>
      </c>
      <c r="I79" s="100">
        <v>7.3751929000000001</v>
      </c>
      <c r="J79" s="100">
        <v>65.924603000000005</v>
      </c>
      <c r="K79" s="100">
        <v>66.5</v>
      </c>
      <c r="L79" s="100">
        <v>4.7745357999999998</v>
      </c>
      <c r="M79" s="100">
        <v>0.82466130000000004</v>
      </c>
      <c r="N79" s="100">
        <v>5249</v>
      </c>
      <c r="O79" s="100">
        <v>0.80242119999999995</v>
      </c>
      <c r="P79" s="100">
        <v>0.57970659999999996</v>
      </c>
      <c r="R79" s="122">
        <v>1972</v>
      </c>
      <c r="S79" s="100">
        <v>376</v>
      </c>
      <c r="T79" s="100">
        <v>5.6810361</v>
      </c>
      <c r="U79" s="100">
        <v>7.2876707999999999</v>
      </c>
      <c r="V79" s="100" t="s">
        <v>24</v>
      </c>
      <c r="W79" s="100">
        <v>8.4764526</v>
      </c>
      <c r="X79" s="100">
        <v>4.9969279000000002</v>
      </c>
      <c r="Y79" s="100">
        <v>4.3202832000000004</v>
      </c>
      <c r="Z79" s="100">
        <v>69.087766000000002</v>
      </c>
      <c r="AA79" s="100">
        <v>70</v>
      </c>
      <c r="AB79" s="100">
        <v>4.4986838999999996</v>
      </c>
      <c r="AC79" s="100">
        <v>0.7729627</v>
      </c>
      <c r="AD79" s="100">
        <v>3110</v>
      </c>
      <c r="AE79" s="100">
        <v>0.48881079999999999</v>
      </c>
      <c r="AF79" s="100">
        <v>0.6017266</v>
      </c>
      <c r="AH79" s="122">
        <v>1972</v>
      </c>
      <c r="AI79" s="100">
        <v>880</v>
      </c>
      <c r="AJ79" s="100">
        <v>6.6147191000000003</v>
      </c>
      <c r="AK79" s="100">
        <v>9.4064341000000002</v>
      </c>
      <c r="AL79" s="100" t="s">
        <v>24</v>
      </c>
      <c r="AM79" s="100">
        <v>10.910432</v>
      </c>
      <c r="AN79" s="100">
        <v>6.5424126999999999</v>
      </c>
      <c r="AO79" s="100">
        <v>5.6977085000000001</v>
      </c>
      <c r="AP79" s="100">
        <v>67.276135999999994</v>
      </c>
      <c r="AQ79" s="100">
        <v>68</v>
      </c>
      <c r="AR79" s="100">
        <v>4.6526382999999996</v>
      </c>
      <c r="AS79" s="100">
        <v>0.8017493</v>
      </c>
      <c r="AT79" s="100">
        <v>8359</v>
      </c>
      <c r="AU79" s="100">
        <v>0.64779209999999998</v>
      </c>
      <c r="AV79" s="100">
        <v>0.58770840000000002</v>
      </c>
      <c r="AW79" s="100">
        <v>1.6778215000000001</v>
      </c>
      <c r="AY79" s="122">
        <v>1972</v>
      </c>
    </row>
    <row r="80" spans="2:51">
      <c r="B80" s="122">
        <v>1973</v>
      </c>
      <c r="C80" s="100">
        <v>550</v>
      </c>
      <c r="D80" s="100">
        <v>8.1086883000000007</v>
      </c>
      <c r="E80" s="100">
        <v>13.223782999999999</v>
      </c>
      <c r="F80" s="100" t="s">
        <v>24</v>
      </c>
      <c r="G80" s="100">
        <v>15.417808000000001</v>
      </c>
      <c r="H80" s="100">
        <v>9.1108159000000004</v>
      </c>
      <c r="I80" s="100">
        <v>7.8699500000000002</v>
      </c>
      <c r="J80" s="100">
        <v>66.876363999999995</v>
      </c>
      <c r="K80" s="100">
        <v>67</v>
      </c>
      <c r="L80" s="100">
        <v>5.0766106999999998</v>
      </c>
      <c r="M80" s="100">
        <v>0.89303109999999997</v>
      </c>
      <c r="N80" s="100">
        <v>5243</v>
      </c>
      <c r="O80" s="100">
        <v>0.78985649999999996</v>
      </c>
      <c r="P80" s="100">
        <v>0.58234269999999999</v>
      </c>
      <c r="R80" s="122">
        <v>1973</v>
      </c>
      <c r="S80" s="100">
        <v>406</v>
      </c>
      <c r="T80" s="100">
        <v>6.0401476000000001</v>
      </c>
      <c r="U80" s="100">
        <v>7.7959106</v>
      </c>
      <c r="V80" s="100" t="s">
        <v>24</v>
      </c>
      <c r="W80" s="100">
        <v>9.1520852999999995</v>
      </c>
      <c r="X80" s="100">
        <v>5.2014787</v>
      </c>
      <c r="Y80" s="100">
        <v>4.4532534999999998</v>
      </c>
      <c r="Z80" s="100">
        <v>70.630542000000005</v>
      </c>
      <c r="AA80" s="100">
        <v>72</v>
      </c>
      <c r="AB80" s="100">
        <v>4.6645221000000001</v>
      </c>
      <c r="AC80" s="100">
        <v>0.82463339999999996</v>
      </c>
      <c r="AD80" s="100">
        <v>2937</v>
      </c>
      <c r="AE80" s="100">
        <v>0.45467160000000001</v>
      </c>
      <c r="AF80" s="100">
        <v>0.58316040000000002</v>
      </c>
      <c r="AH80" s="122">
        <v>1973</v>
      </c>
      <c r="AI80" s="100">
        <v>956</v>
      </c>
      <c r="AJ80" s="100">
        <v>7.0791019000000004</v>
      </c>
      <c r="AK80" s="100">
        <v>10.153722</v>
      </c>
      <c r="AL80" s="100" t="s">
        <v>24</v>
      </c>
      <c r="AM80" s="100">
        <v>11.867683</v>
      </c>
      <c r="AN80" s="100">
        <v>6.9431940000000001</v>
      </c>
      <c r="AO80" s="100">
        <v>6.0061802000000002</v>
      </c>
      <c r="AP80" s="100">
        <v>68.470710999999994</v>
      </c>
      <c r="AQ80" s="100">
        <v>69</v>
      </c>
      <c r="AR80" s="100">
        <v>4.8930290000000003</v>
      </c>
      <c r="AS80" s="100">
        <v>0.86264459999999998</v>
      </c>
      <c r="AT80" s="100">
        <v>8180</v>
      </c>
      <c r="AU80" s="100">
        <v>0.62454560000000003</v>
      </c>
      <c r="AV80" s="100">
        <v>0.58263600000000004</v>
      </c>
      <c r="AW80" s="100">
        <v>1.6962461</v>
      </c>
      <c r="AY80" s="122">
        <v>1973</v>
      </c>
    </row>
    <row r="81" spans="2:51">
      <c r="B81" s="122">
        <v>1974</v>
      </c>
      <c r="C81" s="100">
        <v>539</v>
      </c>
      <c r="D81" s="100">
        <v>7.8233088000000004</v>
      </c>
      <c r="E81" s="100">
        <v>12.746632</v>
      </c>
      <c r="F81" s="100" t="s">
        <v>24</v>
      </c>
      <c r="G81" s="100">
        <v>14.907864</v>
      </c>
      <c r="H81" s="100">
        <v>8.7652502999999999</v>
      </c>
      <c r="I81" s="100">
        <v>7.6026702000000004</v>
      </c>
      <c r="J81" s="100">
        <v>66.115027999999995</v>
      </c>
      <c r="K81" s="100">
        <v>66</v>
      </c>
      <c r="L81" s="100">
        <v>4.7397115999999997</v>
      </c>
      <c r="M81" s="100">
        <v>0.83827119999999999</v>
      </c>
      <c r="N81" s="100">
        <v>5635</v>
      </c>
      <c r="O81" s="100">
        <v>0.83570610000000001</v>
      </c>
      <c r="P81" s="100">
        <v>0.61011190000000004</v>
      </c>
      <c r="R81" s="122">
        <v>1974</v>
      </c>
      <c r="S81" s="100">
        <v>407</v>
      </c>
      <c r="T81" s="100">
        <v>5.9564727</v>
      </c>
      <c r="U81" s="100">
        <v>7.5085366999999996</v>
      </c>
      <c r="V81" s="100" t="s">
        <v>24</v>
      </c>
      <c r="W81" s="100">
        <v>8.7916939999999997</v>
      </c>
      <c r="X81" s="100">
        <v>5.0609608000000001</v>
      </c>
      <c r="Y81" s="100">
        <v>4.348249</v>
      </c>
      <c r="Z81" s="100">
        <v>70.309582000000006</v>
      </c>
      <c r="AA81" s="100">
        <v>71</v>
      </c>
      <c r="AB81" s="100">
        <v>4.6733263999999997</v>
      </c>
      <c r="AC81" s="100">
        <v>0.78976990000000002</v>
      </c>
      <c r="AD81" s="100">
        <v>2940</v>
      </c>
      <c r="AE81" s="100">
        <v>0.44783879999999998</v>
      </c>
      <c r="AF81" s="100">
        <v>0.57725610000000005</v>
      </c>
      <c r="AH81" s="122">
        <v>1974</v>
      </c>
      <c r="AI81" s="100">
        <v>946</v>
      </c>
      <c r="AJ81" s="100">
        <v>6.8937518999999998</v>
      </c>
      <c r="AK81" s="100">
        <v>9.7460833999999998</v>
      </c>
      <c r="AL81" s="100" t="s">
        <v>24</v>
      </c>
      <c r="AM81" s="100">
        <v>11.377643000000001</v>
      </c>
      <c r="AN81" s="100">
        <v>6.7054546000000004</v>
      </c>
      <c r="AO81" s="100">
        <v>5.8250627000000001</v>
      </c>
      <c r="AP81" s="100">
        <v>67.919662000000002</v>
      </c>
      <c r="AQ81" s="100">
        <v>68</v>
      </c>
      <c r="AR81" s="100">
        <v>4.7109208000000002</v>
      </c>
      <c r="AS81" s="100">
        <v>0.816693</v>
      </c>
      <c r="AT81" s="100">
        <v>8575</v>
      </c>
      <c r="AU81" s="100">
        <v>0.64436559999999998</v>
      </c>
      <c r="AV81" s="100">
        <v>0.59843380000000002</v>
      </c>
      <c r="AW81" s="100">
        <v>1.6976187</v>
      </c>
      <c r="AY81" s="122">
        <v>1974</v>
      </c>
    </row>
    <row r="82" spans="2:51">
      <c r="B82" s="122">
        <v>1975</v>
      </c>
      <c r="C82" s="100">
        <v>550</v>
      </c>
      <c r="D82" s="100">
        <v>7.8918885999999997</v>
      </c>
      <c r="E82" s="100">
        <v>12.993188</v>
      </c>
      <c r="F82" s="100" t="s">
        <v>24</v>
      </c>
      <c r="G82" s="100">
        <v>15.189241000000001</v>
      </c>
      <c r="H82" s="100">
        <v>8.8194523</v>
      </c>
      <c r="I82" s="100">
        <v>7.6099544999999997</v>
      </c>
      <c r="J82" s="100">
        <v>67.030908999999994</v>
      </c>
      <c r="K82" s="100">
        <v>67</v>
      </c>
      <c r="L82" s="100">
        <v>4.7672705000000004</v>
      </c>
      <c r="M82" s="100">
        <v>0.90552869999999996</v>
      </c>
      <c r="N82" s="100">
        <v>5232</v>
      </c>
      <c r="O82" s="100">
        <v>0.76744330000000005</v>
      </c>
      <c r="P82" s="100">
        <v>0.60116720000000001</v>
      </c>
      <c r="R82" s="122">
        <v>1975</v>
      </c>
      <c r="S82" s="100">
        <v>433</v>
      </c>
      <c r="T82" s="100">
        <v>6.2537786000000004</v>
      </c>
      <c r="U82" s="100">
        <v>7.7793717999999998</v>
      </c>
      <c r="V82" s="100" t="s">
        <v>24</v>
      </c>
      <c r="W82" s="100">
        <v>9.1941386999999999</v>
      </c>
      <c r="X82" s="100">
        <v>5.2654404000000001</v>
      </c>
      <c r="Y82" s="100">
        <v>4.5365951999999998</v>
      </c>
      <c r="Z82" s="100">
        <v>70.642032</v>
      </c>
      <c r="AA82" s="100">
        <v>70</v>
      </c>
      <c r="AB82" s="100">
        <v>4.8646219999999998</v>
      </c>
      <c r="AC82" s="100">
        <v>0.89679600000000004</v>
      </c>
      <c r="AD82" s="100">
        <v>3106</v>
      </c>
      <c r="AE82" s="100">
        <v>0.46738750000000001</v>
      </c>
      <c r="AF82" s="100">
        <v>0.66070059999999997</v>
      </c>
      <c r="AH82" s="122">
        <v>1975</v>
      </c>
      <c r="AI82" s="100">
        <v>983</v>
      </c>
      <c r="AJ82" s="100">
        <v>7.0755081999999998</v>
      </c>
      <c r="AK82" s="100">
        <v>9.9684205000000006</v>
      </c>
      <c r="AL82" s="100" t="s">
        <v>24</v>
      </c>
      <c r="AM82" s="100">
        <v>11.683351</v>
      </c>
      <c r="AN82" s="100">
        <v>6.8114849</v>
      </c>
      <c r="AO82" s="100">
        <v>5.8991803000000003</v>
      </c>
      <c r="AP82" s="100">
        <v>68.621566999999999</v>
      </c>
      <c r="AQ82" s="100">
        <v>69</v>
      </c>
      <c r="AR82" s="100">
        <v>4.8096683000000002</v>
      </c>
      <c r="AS82" s="100">
        <v>0.90166109999999999</v>
      </c>
      <c r="AT82" s="100">
        <v>8338</v>
      </c>
      <c r="AU82" s="100">
        <v>0.61933210000000005</v>
      </c>
      <c r="AV82" s="100">
        <v>0.62204660000000001</v>
      </c>
      <c r="AW82" s="100">
        <v>1.6702104</v>
      </c>
      <c r="AY82" s="122">
        <v>1975</v>
      </c>
    </row>
    <row r="83" spans="2:51">
      <c r="B83" s="122">
        <v>1976</v>
      </c>
      <c r="C83" s="100">
        <v>586</v>
      </c>
      <c r="D83" s="100">
        <v>8.3332929999999994</v>
      </c>
      <c r="E83" s="100">
        <v>13.305782000000001</v>
      </c>
      <c r="F83" s="100" t="s">
        <v>24</v>
      </c>
      <c r="G83" s="100">
        <v>15.54674</v>
      </c>
      <c r="H83" s="100">
        <v>9.1070800999999992</v>
      </c>
      <c r="I83" s="100">
        <v>7.9276941000000001</v>
      </c>
      <c r="J83" s="100">
        <v>66.670085</v>
      </c>
      <c r="K83" s="100">
        <v>68</v>
      </c>
      <c r="L83" s="100">
        <v>4.9522522000000002</v>
      </c>
      <c r="M83" s="100">
        <v>0.93719509999999995</v>
      </c>
      <c r="N83" s="100">
        <v>5729</v>
      </c>
      <c r="O83" s="100">
        <v>0.83338619999999997</v>
      </c>
      <c r="P83" s="100">
        <v>0.67520740000000001</v>
      </c>
      <c r="R83" s="122">
        <v>1976</v>
      </c>
      <c r="S83" s="100">
        <v>483</v>
      </c>
      <c r="T83" s="100">
        <v>6.8989661</v>
      </c>
      <c r="U83" s="100">
        <v>8.3868632000000005</v>
      </c>
      <c r="V83" s="100" t="s">
        <v>24</v>
      </c>
      <c r="W83" s="100">
        <v>9.7863577999999993</v>
      </c>
      <c r="X83" s="100">
        <v>5.6839468000000002</v>
      </c>
      <c r="Y83" s="100">
        <v>4.8779696000000001</v>
      </c>
      <c r="Z83" s="100">
        <v>70.469978999999995</v>
      </c>
      <c r="AA83" s="100">
        <v>71</v>
      </c>
      <c r="AB83" s="100">
        <v>5.1996985999999996</v>
      </c>
      <c r="AC83" s="100">
        <v>0.9633988</v>
      </c>
      <c r="AD83" s="100">
        <v>3373</v>
      </c>
      <c r="AE83" s="100">
        <v>0.50264699999999995</v>
      </c>
      <c r="AF83" s="100">
        <v>0.72880089999999997</v>
      </c>
      <c r="AH83" s="122">
        <v>1976</v>
      </c>
      <c r="AI83" s="100">
        <v>1069</v>
      </c>
      <c r="AJ83" s="100">
        <v>7.6177130999999996</v>
      </c>
      <c r="AK83" s="100">
        <v>10.460082999999999</v>
      </c>
      <c r="AL83" s="100" t="s">
        <v>24</v>
      </c>
      <c r="AM83" s="100">
        <v>12.180844</v>
      </c>
      <c r="AN83" s="100">
        <v>7.1892972999999998</v>
      </c>
      <c r="AO83" s="100">
        <v>6.2411352999999998</v>
      </c>
      <c r="AP83" s="100">
        <v>68.388576999999998</v>
      </c>
      <c r="AQ83" s="100">
        <v>69</v>
      </c>
      <c r="AR83" s="100">
        <v>5.0610738</v>
      </c>
      <c r="AS83" s="100">
        <v>0.94885589999999997</v>
      </c>
      <c r="AT83" s="100">
        <v>9102</v>
      </c>
      <c r="AU83" s="100">
        <v>0.67001160000000004</v>
      </c>
      <c r="AV83" s="100">
        <v>0.69412300000000005</v>
      </c>
      <c r="AW83" s="100">
        <v>1.5865028999999999</v>
      </c>
      <c r="AY83" s="122">
        <v>1976</v>
      </c>
    </row>
    <row r="84" spans="2:51">
      <c r="B84" s="122">
        <v>1977</v>
      </c>
      <c r="C84" s="100">
        <v>606</v>
      </c>
      <c r="D84" s="100">
        <v>8.5295625000000008</v>
      </c>
      <c r="E84" s="100">
        <v>13.213387000000001</v>
      </c>
      <c r="F84" s="100" t="s">
        <v>24</v>
      </c>
      <c r="G84" s="100">
        <v>15.388949999999999</v>
      </c>
      <c r="H84" s="100">
        <v>9.1576354000000002</v>
      </c>
      <c r="I84" s="100">
        <v>7.9322647999999996</v>
      </c>
      <c r="J84" s="100">
        <v>66.371286999999995</v>
      </c>
      <c r="K84" s="100">
        <v>66</v>
      </c>
      <c r="L84" s="100">
        <v>5.0319687999999996</v>
      </c>
      <c r="M84" s="100">
        <v>1.0046419</v>
      </c>
      <c r="N84" s="100">
        <v>6011</v>
      </c>
      <c r="O84" s="100">
        <v>0.86571019999999999</v>
      </c>
      <c r="P84" s="100">
        <v>0.72084709999999996</v>
      </c>
      <c r="R84" s="122">
        <v>1977</v>
      </c>
      <c r="S84" s="100">
        <v>450</v>
      </c>
      <c r="T84" s="100">
        <v>6.3491777000000003</v>
      </c>
      <c r="U84" s="100">
        <v>7.7227078999999996</v>
      </c>
      <c r="V84" s="100" t="s">
        <v>24</v>
      </c>
      <c r="W84" s="100">
        <v>9.0383077000000007</v>
      </c>
      <c r="X84" s="100">
        <v>5.2175703999999996</v>
      </c>
      <c r="Y84" s="100">
        <v>4.4237799999999998</v>
      </c>
      <c r="Z84" s="100">
        <v>70.402221999999995</v>
      </c>
      <c r="AA84" s="100">
        <v>72</v>
      </c>
      <c r="AB84" s="100">
        <v>4.7765630000000003</v>
      </c>
      <c r="AC84" s="100">
        <v>0.92840929999999999</v>
      </c>
      <c r="AD84" s="100">
        <v>3320</v>
      </c>
      <c r="AE84" s="100">
        <v>0.48885650000000003</v>
      </c>
      <c r="AF84" s="100">
        <v>0.74026510000000001</v>
      </c>
      <c r="AH84" s="122">
        <v>1977</v>
      </c>
      <c r="AI84" s="100">
        <v>1056</v>
      </c>
      <c r="AJ84" s="100">
        <v>7.4406889999999999</v>
      </c>
      <c r="AK84" s="100">
        <v>10.107316000000001</v>
      </c>
      <c r="AL84" s="100" t="s">
        <v>24</v>
      </c>
      <c r="AM84" s="100">
        <v>11.776353</v>
      </c>
      <c r="AN84" s="100">
        <v>6.9802724999999999</v>
      </c>
      <c r="AO84" s="100">
        <v>6.0151108000000004</v>
      </c>
      <c r="AP84" s="100">
        <v>68.089015000000003</v>
      </c>
      <c r="AQ84" s="100">
        <v>69</v>
      </c>
      <c r="AR84" s="100">
        <v>4.9198658000000002</v>
      </c>
      <c r="AS84" s="100">
        <v>0.97067749999999997</v>
      </c>
      <c r="AT84" s="100">
        <v>9331</v>
      </c>
      <c r="AU84" s="100">
        <v>0.67936960000000002</v>
      </c>
      <c r="AV84" s="100">
        <v>0.72763820000000001</v>
      </c>
      <c r="AW84" s="100">
        <v>1.7109785</v>
      </c>
      <c r="AY84" s="122">
        <v>1977</v>
      </c>
    </row>
    <row r="85" spans="2:51">
      <c r="B85" s="122">
        <v>1978</v>
      </c>
      <c r="C85" s="100">
        <v>609</v>
      </c>
      <c r="D85" s="100">
        <v>8.4803669999999993</v>
      </c>
      <c r="E85" s="100">
        <v>13.145543</v>
      </c>
      <c r="F85" s="100" t="s">
        <v>24</v>
      </c>
      <c r="G85" s="100">
        <v>15.274368000000001</v>
      </c>
      <c r="H85" s="100">
        <v>9.0637507999999993</v>
      </c>
      <c r="I85" s="100">
        <v>7.8037207000000004</v>
      </c>
      <c r="J85" s="100">
        <v>66.615763999999999</v>
      </c>
      <c r="K85" s="100">
        <v>68</v>
      </c>
      <c r="L85" s="100">
        <v>4.8549106999999996</v>
      </c>
      <c r="M85" s="100">
        <v>1.0102686000000001</v>
      </c>
      <c r="N85" s="100">
        <v>5956</v>
      </c>
      <c r="O85" s="100">
        <v>0.84905679999999994</v>
      </c>
      <c r="P85" s="100">
        <v>0.73200379999999998</v>
      </c>
      <c r="R85" s="122">
        <v>1978</v>
      </c>
      <c r="S85" s="100">
        <v>444</v>
      </c>
      <c r="T85" s="100">
        <v>6.1855998000000003</v>
      </c>
      <c r="U85" s="100">
        <v>7.4337714000000004</v>
      </c>
      <c r="V85" s="100" t="s">
        <v>24</v>
      </c>
      <c r="W85" s="100">
        <v>8.7337050000000005</v>
      </c>
      <c r="X85" s="100">
        <v>5.0406927000000001</v>
      </c>
      <c r="Y85" s="100">
        <v>4.3353234</v>
      </c>
      <c r="Z85" s="100">
        <v>70.567567999999994</v>
      </c>
      <c r="AA85" s="100">
        <v>72</v>
      </c>
      <c r="AB85" s="100">
        <v>4.7013977000000002</v>
      </c>
      <c r="AC85" s="100">
        <v>0.92223330000000003</v>
      </c>
      <c r="AD85" s="100">
        <v>3249</v>
      </c>
      <c r="AE85" s="100">
        <v>0.47259079999999998</v>
      </c>
      <c r="AF85" s="100">
        <v>0.74690000000000001</v>
      </c>
      <c r="AH85" s="122">
        <v>1978</v>
      </c>
      <c r="AI85" s="100">
        <v>1053</v>
      </c>
      <c r="AJ85" s="100">
        <v>7.3332495</v>
      </c>
      <c r="AK85" s="100">
        <v>9.8866010000000006</v>
      </c>
      <c r="AL85" s="100" t="s">
        <v>24</v>
      </c>
      <c r="AM85" s="100">
        <v>11.521784999999999</v>
      </c>
      <c r="AN85" s="100">
        <v>6.8208938999999997</v>
      </c>
      <c r="AO85" s="100">
        <v>5.9042310000000002</v>
      </c>
      <c r="AP85" s="100">
        <v>68.282050999999996</v>
      </c>
      <c r="AQ85" s="100">
        <v>69</v>
      </c>
      <c r="AR85" s="100">
        <v>4.7889758000000002</v>
      </c>
      <c r="AS85" s="100">
        <v>0.97117819999999999</v>
      </c>
      <c r="AT85" s="100">
        <v>9205</v>
      </c>
      <c r="AU85" s="100">
        <v>0.66272070000000005</v>
      </c>
      <c r="AV85" s="100">
        <v>0.73719319999999999</v>
      </c>
      <c r="AW85" s="100">
        <v>1.7683545000000001</v>
      </c>
      <c r="AY85" s="122">
        <v>1978</v>
      </c>
    </row>
    <row r="86" spans="2:51">
      <c r="B86" s="123">
        <v>1979</v>
      </c>
      <c r="C86" s="100">
        <v>607</v>
      </c>
      <c r="D86" s="100">
        <v>8.3680716000000004</v>
      </c>
      <c r="E86" s="100">
        <v>12.936640000000001</v>
      </c>
      <c r="F86" s="100">
        <v>12.807274</v>
      </c>
      <c r="G86" s="100">
        <v>15.035570999999999</v>
      </c>
      <c r="H86" s="100">
        <v>8.8537935000000001</v>
      </c>
      <c r="I86" s="100">
        <v>7.5841208</v>
      </c>
      <c r="J86" s="100">
        <v>67</v>
      </c>
      <c r="K86" s="100">
        <v>68</v>
      </c>
      <c r="L86" s="100">
        <v>4.7577990000000003</v>
      </c>
      <c r="M86" s="100">
        <v>1.0243515999999999</v>
      </c>
      <c r="N86" s="100">
        <v>5759</v>
      </c>
      <c r="O86" s="100">
        <v>0.81322130000000004</v>
      </c>
      <c r="P86" s="100">
        <v>0.7339213</v>
      </c>
      <c r="R86" s="123">
        <v>1979</v>
      </c>
      <c r="S86" s="100">
        <v>470</v>
      </c>
      <c r="T86" s="100">
        <v>6.4720757000000004</v>
      </c>
      <c r="U86" s="100">
        <v>7.6533049999999996</v>
      </c>
      <c r="V86" s="100">
        <v>7.5767718999999998</v>
      </c>
      <c r="W86" s="100">
        <v>8.8972055999999995</v>
      </c>
      <c r="X86" s="100">
        <v>5.2325005000000004</v>
      </c>
      <c r="Y86" s="100">
        <v>4.4644415999999998</v>
      </c>
      <c r="Z86" s="100">
        <v>70.070212999999995</v>
      </c>
      <c r="AA86" s="100">
        <v>71</v>
      </c>
      <c r="AB86" s="100">
        <v>4.8968534999999997</v>
      </c>
      <c r="AC86" s="100">
        <v>0.99342649999999999</v>
      </c>
      <c r="AD86" s="100">
        <v>3493</v>
      </c>
      <c r="AE86" s="100">
        <v>0.50251900000000005</v>
      </c>
      <c r="AF86" s="100">
        <v>0.8390725</v>
      </c>
      <c r="AH86" s="123">
        <v>1979</v>
      </c>
      <c r="AI86" s="100">
        <v>1077</v>
      </c>
      <c r="AJ86" s="100">
        <v>7.4195377999999996</v>
      </c>
      <c r="AK86" s="100">
        <v>9.8632498000000002</v>
      </c>
      <c r="AL86" s="100">
        <v>9.7646172999999994</v>
      </c>
      <c r="AM86" s="100">
        <v>11.4384</v>
      </c>
      <c r="AN86" s="100">
        <v>6.8037463999999996</v>
      </c>
      <c r="AO86" s="100">
        <v>5.8488479</v>
      </c>
      <c r="AP86" s="100">
        <v>68.339832999999999</v>
      </c>
      <c r="AQ86" s="100">
        <v>69</v>
      </c>
      <c r="AR86" s="100">
        <v>4.8174986999999998</v>
      </c>
      <c r="AS86" s="100">
        <v>1.0106223000000001</v>
      </c>
      <c r="AT86" s="100">
        <v>9252</v>
      </c>
      <c r="AU86" s="100">
        <v>0.65931740000000005</v>
      </c>
      <c r="AV86" s="100">
        <v>0.77036959999999999</v>
      </c>
      <c r="AW86" s="100">
        <v>1.6903338000000001</v>
      </c>
      <c r="AY86" s="123">
        <v>1979</v>
      </c>
    </row>
    <row r="87" spans="2:51">
      <c r="B87" s="123">
        <v>1980</v>
      </c>
      <c r="C87" s="100">
        <v>629</v>
      </c>
      <c r="D87" s="100">
        <v>8.5717478000000007</v>
      </c>
      <c r="E87" s="100">
        <v>12.790459</v>
      </c>
      <c r="F87" s="100">
        <v>12.662554999999999</v>
      </c>
      <c r="G87" s="100">
        <v>14.837133</v>
      </c>
      <c r="H87" s="100">
        <v>8.8712316999999992</v>
      </c>
      <c r="I87" s="100">
        <v>7.6882707000000003</v>
      </c>
      <c r="J87" s="100">
        <v>66.631161000000006</v>
      </c>
      <c r="K87" s="100">
        <v>67</v>
      </c>
      <c r="L87" s="100">
        <v>4.6575341999999997</v>
      </c>
      <c r="M87" s="100">
        <v>1.0393602</v>
      </c>
      <c r="N87" s="100">
        <v>6070</v>
      </c>
      <c r="O87" s="100">
        <v>0.84786030000000001</v>
      </c>
      <c r="P87" s="100">
        <v>0.77954630000000003</v>
      </c>
      <c r="R87" s="123">
        <v>1980</v>
      </c>
      <c r="S87" s="100">
        <v>520</v>
      </c>
      <c r="T87" s="100">
        <v>7.0678140000000003</v>
      </c>
      <c r="U87" s="100">
        <v>8.2969878999999995</v>
      </c>
      <c r="V87" s="100">
        <v>8.2140181000000005</v>
      </c>
      <c r="W87" s="100">
        <v>9.6909562000000005</v>
      </c>
      <c r="X87" s="100">
        <v>5.5889993000000002</v>
      </c>
      <c r="Y87" s="100">
        <v>4.7603600999999998</v>
      </c>
      <c r="Z87" s="100">
        <v>70.901922999999996</v>
      </c>
      <c r="AA87" s="100">
        <v>72</v>
      </c>
      <c r="AB87" s="100">
        <v>5.1710421999999996</v>
      </c>
      <c r="AC87" s="100">
        <v>1.0793531999999999</v>
      </c>
      <c r="AD87" s="100">
        <v>3561</v>
      </c>
      <c r="AE87" s="100">
        <v>0.50607049999999998</v>
      </c>
      <c r="AF87" s="100">
        <v>0.87922239999999996</v>
      </c>
      <c r="AH87" s="123">
        <v>1980</v>
      </c>
      <c r="AI87" s="100">
        <v>1149</v>
      </c>
      <c r="AJ87" s="100">
        <v>7.8187965999999998</v>
      </c>
      <c r="AK87" s="100">
        <v>10.282721</v>
      </c>
      <c r="AL87" s="100">
        <v>10.179894000000001</v>
      </c>
      <c r="AM87" s="100">
        <v>11.949108000000001</v>
      </c>
      <c r="AN87" s="100">
        <v>7.0765612000000004</v>
      </c>
      <c r="AO87" s="100">
        <v>6.1099474999999996</v>
      </c>
      <c r="AP87" s="100">
        <v>68.563969</v>
      </c>
      <c r="AQ87" s="100">
        <v>69</v>
      </c>
      <c r="AR87" s="100">
        <v>4.876703</v>
      </c>
      <c r="AS87" s="100">
        <v>1.0570862999999999</v>
      </c>
      <c r="AT87" s="100">
        <v>9631</v>
      </c>
      <c r="AU87" s="100">
        <v>0.67844170000000004</v>
      </c>
      <c r="AV87" s="100">
        <v>0.81365240000000005</v>
      </c>
      <c r="AW87" s="100">
        <v>1.5415787000000001</v>
      </c>
      <c r="AY87" s="123">
        <v>1980</v>
      </c>
    </row>
    <row r="88" spans="2:51">
      <c r="B88" s="123">
        <v>1981</v>
      </c>
      <c r="C88" s="100">
        <v>602</v>
      </c>
      <c r="D88" s="100">
        <v>8.0824169999999995</v>
      </c>
      <c r="E88" s="100">
        <v>12.252401000000001</v>
      </c>
      <c r="F88" s="100">
        <v>12.129877</v>
      </c>
      <c r="G88" s="100">
        <v>14.212764</v>
      </c>
      <c r="H88" s="100">
        <v>8.3851251999999992</v>
      </c>
      <c r="I88" s="100">
        <v>7.1646419999999997</v>
      </c>
      <c r="J88" s="100">
        <v>66.739203000000003</v>
      </c>
      <c r="K88" s="100">
        <v>67</v>
      </c>
      <c r="L88" s="100">
        <v>4.3415549000000002</v>
      </c>
      <c r="M88" s="100">
        <v>0.99182809999999999</v>
      </c>
      <c r="N88" s="100">
        <v>5918</v>
      </c>
      <c r="O88" s="100">
        <v>0.81490050000000003</v>
      </c>
      <c r="P88" s="100">
        <v>0.77697890000000003</v>
      </c>
      <c r="R88" s="123">
        <v>1981</v>
      </c>
      <c r="S88" s="100">
        <v>432</v>
      </c>
      <c r="T88" s="100">
        <v>5.7792696000000001</v>
      </c>
      <c r="U88" s="100">
        <v>6.6956739000000001</v>
      </c>
      <c r="V88" s="100">
        <v>6.6287171999999996</v>
      </c>
      <c r="W88" s="100">
        <v>7.8152111</v>
      </c>
      <c r="X88" s="100">
        <v>4.4817081999999999</v>
      </c>
      <c r="Y88" s="100">
        <v>3.8199394</v>
      </c>
      <c r="Z88" s="100">
        <v>71.347222000000002</v>
      </c>
      <c r="AA88" s="100">
        <v>72</v>
      </c>
      <c r="AB88" s="100">
        <v>4.2465349000000003</v>
      </c>
      <c r="AC88" s="100">
        <v>0.89428030000000003</v>
      </c>
      <c r="AD88" s="100">
        <v>2790</v>
      </c>
      <c r="AE88" s="100">
        <v>0.39055390000000001</v>
      </c>
      <c r="AF88" s="100">
        <v>0.70707379999999997</v>
      </c>
      <c r="AH88" s="123">
        <v>1981</v>
      </c>
      <c r="AI88" s="100">
        <v>1034</v>
      </c>
      <c r="AJ88" s="100">
        <v>6.9287809999999999</v>
      </c>
      <c r="AK88" s="100">
        <v>9.0699983999999994</v>
      </c>
      <c r="AL88" s="100">
        <v>8.9792983999999993</v>
      </c>
      <c r="AM88" s="100">
        <v>10.516616000000001</v>
      </c>
      <c r="AN88" s="100">
        <v>6.2114973000000004</v>
      </c>
      <c r="AO88" s="100">
        <v>5.3340888</v>
      </c>
      <c r="AP88" s="100">
        <v>68.664410000000004</v>
      </c>
      <c r="AQ88" s="100">
        <v>70</v>
      </c>
      <c r="AR88" s="100">
        <v>4.3013436</v>
      </c>
      <c r="AS88" s="100">
        <v>0.94859769999999999</v>
      </c>
      <c r="AT88" s="100">
        <v>8708</v>
      </c>
      <c r="AU88" s="100">
        <v>0.60447300000000004</v>
      </c>
      <c r="AV88" s="100">
        <v>0.75312299999999999</v>
      </c>
      <c r="AW88" s="100">
        <v>1.8298981000000001</v>
      </c>
      <c r="AY88" s="123">
        <v>1981</v>
      </c>
    </row>
    <row r="89" spans="2:51">
      <c r="B89" s="123">
        <v>1982</v>
      </c>
      <c r="C89" s="100">
        <v>672</v>
      </c>
      <c r="D89" s="100">
        <v>8.8643664999999991</v>
      </c>
      <c r="E89" s="100">
        <v>12.890514</v>
      </c>
      <c r="F89" s="100">
        <v>12.761609</v>
      </c>
      <c r="G89" s="100">
        <v>14.952743999999999</v>
      </c>
      <c r="H89" s="100">
        <v>8.9610781999999993</v>
      </c>
      <c r="I89" s="100">
        <v>7.7573818000000001</v>
      </c>
      <c r="J89" s="100">
        <v>66.811012000000005</v>
      </c>
      <c r="K89" s="100">
        <v>68</v>
      </c>
      <c r="L89" s="100">
        <v>4.6947045000000003</v>
      </c>
      <c r="M89" s="100">
        <v>1.0616952</v>
      </c>
      <c r="N89" s="100">
        <v>6369</v>
      </c>
      <c r="O89" s="100">
        <v>0.86221680000000001</v>
      </c>
      <c r="P89" s="100">
        <v>0.81183609999999995</v>
      </c>
      <c r="R89" s="123">
        <v>1982</v>
      </c>
      <c r="S89" s="100">
        <v>505</v>
      </c>
      <c r="T89" s="100">
        <v>6.6418241</v>
      </c>
      <c r="U89" s="100">
        <v>7.5437421999999996</v>
      </c>
      <c r="V89" s="100">
        <v>7.4683048000000003</v>
      </c>
      <c r="W89" s="100">
        <v>8.7734381999999993</v>
      </c>
      <c r="X89" s="100">
        <v>5.1895661999999998</v>
      </c>
      <c r="Y89" s="100">
        <v>4.4915693000000001</v>
      </c>
      <c r="Z89" s="100">
        <v>70.267326999999995</v>
      </c>
      <c r="AA89" s="100">
        <v>71</v>
      </c>
      <c r="AB89" s="100">
        <v>4.6591013999999999</v>
      </c>
      <c r="AC89" s="100">
        <v>0.98103969999999996</v>
      </c>
      <c r="AD89" s="100">
        <v>3624</v>
      </c>
      <c r="AE89" s="100">
        <v>0.49920170000000003</v>
      </c>
      <c r="AF89" s="100">
        <v>0.88521950000000005</v>
      </c>
      <c r="AH89" s="123">
        <v>1982</v>
      </c>
      <c r="AI89" s="100">
        <v>1177</v>
      </c>
      <c r="AJ89" s="100">
        <v>7.7514545000000004</v>
      </c>
      <c r="AK89" s="100">
        <v>9.8431457000000009</v>
      </c>
      <c r="AL89" s="100">
        <v>9.7447142000000007</v>
      </c>
      <c r="AM89" s="100">
        <v>11.410432</v>
      </c>
      <c r="AN89" s="100">
        <v>6.8630158999999997</v>
      </c>
      <c r="AO89" s="100">
        <v>5.9692632000000003</v>
      </c>
      <c r="AP89" s="100">
        <v>68.293968000000007</v>
      </c>
      <c r="AQ89" s="100">
        <v>69</v>
      </c>
      <c r="AR89" s="100">
        <v>4.6793623000000002</v>
      </c>
      <c r="AS89" s="100">
        <v>1.0255204</v>
      </c>
      <c r="AT89" s="100">
        <v>9993</v>
      </c>
      <c r="AU89" s="100">
        <v>0.68228540000000004</v>
      </c>
      <c r="AV89" s="100">
        <v>0.83699920000000005</v>
      </c>
      <c r="AW89" s="100">
        <v>1.7087691</v>
      </c>
      <c r="AY89" s="123">
        <v>1982</v>
      </c>
    </row>
    <row r="90" spans="2:51">
      <c r="B90" s="123">
        <v>1983</v>
      </c>
      <c r="C90" s="100">
        <v>640</v>
      </c>
      <c r="D90" s="100">
        <v>8.3264531999999996</v>
      </c>
      <c r="E90" s="100">
        <v>11.978332999999999</v>
      </c>
      <c r="F90" s="100">
        <v>11.858549999999999</v>
      </c>
      <c r="G90" s="100">
        <v>13.910660999999999</v>
      </c>
      <c r="H90" s="100">
        <v>8.2595113999999992</v>
      </c>
      <c r="I90" s="100">
        <v>7.1316685</v>
      </c>
      <c r="J90" s="100">
        <v>67.735938000000004</v>
      </c>
      <c r="K90" s="100">
        <v>68</v>
      </c>
      <c r="L90" s="100">
        <v>4.3916832000000001</v>
      </c>
      <c r="M90" s="100">
        <v>1.0587262</v>
      </c>
      <c r="N90" s="100">
        <v>5517</v>
      </c>
      <c r="O90" s="100">
        <v>0.73716250000000005</v>
      </c>
      <c r="P90" s="100">
        <v>0.75050609999999995</v>
      </c>
      <c r="R90" s="123">
        <v>1983</v>
      </c>
      <c r="S90" s="100">
        <v>503</v>
      </c>
      <c r="T90" s="100">
        <v>6.5264275999999999</v>
      </c>
      <c r="U90" s="100">
        <v>7.3436468000000001</v>
      </c>
      <c r="V90" s="100">
        <v>7.2702102999999996</v>
      </c>
      <c r="W90" s="100">
        <v>8.5324814</v>
      </c>
      <c r="X90" s="100">
        <v>4.9434313999999997</v>
      </c>
      <c r="Y90" s="100">
        <v>4.2262183000000002</v>
      </c>
      <c r="Z90" s="100">
        <v>71.429423</v>
      </c>
      <c r="AA90" s="100">
        <v>72</v>
      </c>
      <c r="AB90" s="100">
        <v>4.4623847000000003</v>
      </c>
      <c r="AC90" s="100">
        <v>1.0134182</v>
      </c>
      <c r="AD90" s="100">
        <v>3142</v>
      </c>
      <c r="AE90" s="100">
        <v>0.42750539999999998</v>
      </c>
      <c r="AF90" s="100">
        <v>0.7899275</v>
      </c>
      <c r="AH90" s="123">
        <v>1983</v>
      </c>
      <c r="AI90" s="100">
        <v>1143</v>
      </c>
      <c r="AJ90" s="100">
        <v>7.4252254000000004</v>
      </c>
      <c r="AK90" s="100">
        <v>9.3674579999999992</v>
      </c>
      <c r="AL90" s="100">
        <v>9.2737833999999992</v>
      </c>
      <c r="AM90" s="100">
        <v>10.869802999999999</v>
      </c>
      <c r="AN90" s="100">
        <v>6.4317969000000002</v>
      </c>
      <c r="AO90" s="100">
        <v>5.5534667000000004</v>
      </c>
      <c r="AP90" s="100">
        <v>69.361329999999995</v>
      </c>
      <c r="AQ90" s="100">
        <v>70</v>
      </c>
      <c r="AR90" s="100">
        <v>4.4225189</v>
      </c>
      <c r="AS90" s="100">
        <v>1.0382979999999999</v>
      </c>
      <c r="AT90" s="100">
        <v>8659</v>
      </c>
      <c r="AU90" s="100">
        <v>0.58373770000000003</v>
      </c>
      <c r="AV90" s="100">
        <v>0.76434729999999995</v>
      </c>
      <c r="AW90" s="100">
        <v>1.6311150999999999</v>
      </c>
      <c r="AY90" s="123">
        <v>1983</v>
      </c>
    </row>
    <row r="91" spans="2:51">
      <c r="B91" s="123">
        <v>1984</v>
      </c>
      <c r="C91" s="100">
        <v>650</v>
      </c>
      <c r="D91" s="100">
        <v>8.3566763000000002</v>
      </c>
      <c r="E91" s="100">
        <v>11.926477</v>
      </c>
      <c r="F91" s="100">
        <v>11.807212</v>
      </c>
      <c r="G91" s="100">
        <v>13.755319</v>
      </c>
      <c r="H91" s="100">
        <v>8.2070965000000005</v>
      </c>
      <c r="I91" s="100">
        <v>7.0503755000000004</v>
      </c>
      <c r="J91" s="100">
        <v>67.56</v>
      </c>
      <c r="K91" s="100">
        <v>68</v>
      </c>
      <c r="L91" s="100">
        <v>4.4211672000000002</v>
      </c>
      <c r="M91" s="100">
        <v>1.0835680999999999</v>
      </c>
      <c r="N91" s="100">
        <v>5726</v>
      </c>
      <c r="O91" s="100">
        <v>0.75677079999999997</v>
      </c>
      <c r="P91" s="100">
        <v>0.81095629999999996</v>
      </c>
      <c r="R91" s="123">
        <v>1984</v>
      </c>
      <c r="S91" s="100">
        <v>553</v>
      </c>
      <c r="T91" s="100">
        <v>7.0886721000000001</v>
      </c>
      <c r="U91" s="100">
        <v>7.8734869999999999</v>
      </c>
      <c r="V91" s="100">
        <v>7.7947521999999996</v>
      </c>
      <c r="W91" s="100">
        <v>9.1977849000000003</v>
      </c>
      <c r="X91" s="100">
        <v>5.3112691999999999</v>
      </c>
      <c r="Y91" s="100">
        <v>4.5372000999999997</v>
      </c>
      <c r="Z91" s="100">
        <v>71.298372999999998</v>
      </c>
      <c r="AA91" s="100">
        <v>72</v>
      </c>
      <c r="AB91" s="100">
        <v>4.8496009999999998</v>
      </c>
      <c r="AC91" s="100">
        <v>1.1076170999999999</v>
      </c>
      <c r="AD91" s="100">
        <v>3663</v>
      </c>
      <c r="AE91" s="100">
        <v>0.49308030000000003</v>
      </c>
      <c r="AF91" s="100">
        <v>0.96045939999999996</v>
      </c>
      <c r="AH91" s="123">
        <v>1984</v>
      </c>
      <c r="AI91" s="100">
        <v>1203</v>
      </c>
      <c r="AJ91" s="100">
        <v>7.7217396000000003</v>
      </c>
      <c r="AK91" s="100">
        <v>9.687144</v>
      </c>
      <c r="AL91" s="100">
        <v>9.5902724999999993</v>
      </c>
      <c r="AM91" s="100">
        <v>11.234214</v>
      </c>
      <c r="AN91" s="100">
        <v>6.6329108999999997</v>
      </c>
      <c r="AO91" s="100">
        <v>5.7019425000000004</v>
      </c>
      <c r="AP91" s="100">
        <v>69.278469999999999</v>
      </c>
      <c r="AQ91" s="100">
        <v>70</v>
      </c>
      <c r="AR91" s="100">
        <v>4.6083125999999996</v>
      </c>
      <c r="AS91" s="100">
        <v>1.0944921000000001</v>
      </c>
      <c r="AT91" s="100">
        <v>9389</v>
      </c>
      <c r="AU91" s="100">
        <v>0.62613490000000005</v>
      </c>
      <c r="AV91" s="100">
        <v>0.86338809999999999</v>
      </c>
      <c r="AW91" s="100">
        <v>1.5147641999999999</v>
      </c>
      <c r="AY91" s="123">
        <v>1984</v>
      </c>
    </row>
    <row r="92" spans="2:51">
      <c r="B92" s="123">
        <v>1985</v>
      </c>
      <c r="C92" s="100">
        <v>647</v>
      </c>
      <c r="D92" s="100">
        <v>8.2078184000000007</v>
      </c>
      <c r="E92" s="100">
        <v>11.706250000000001</v>
      </c>
      <c r="F92" s="100">
        <v>11.589187000000001</v>
      </c>
      <c r="G92" s="100">
        <v>13.690163</v>
      </c>
      <c r="H92" s="100">
        <v>7.9802140000000001</v>
      </c>
      <c r="I92" s="100">
        <v>6.8842004000000001</v>
      </c>
      <c r="J92" s="100">
        <v>68.304481999999993</v>
      </c>
      <c r="K92" s="100">
        <v>69</v>
      </c>
      <c r="L92" s="100">
        <v>4.0902769000000001</v>
      </c>
      <c r="M92" s="100">
        <v>1.0084793000000001</v>
      </c>
      <c r="N92" s="100">
        <v>5441</v>
      </c>
      <c r="O92" s="100">
        <v>0.71025990000000006</v>
      </c>
      <c r="P92" s="100">
        <v>0.7243136</v>
      </c>
      <c r="R92" s="123">
        <v>1985</v>
      </c>
      <c r="S92" s="100">
        <v>566</v>
      </c>
      <c r="T92" s="100">
        <v>7.1594964000000001</v>
      </c>
      <c r="U92" s="100">
        <v>7.8061921999999999</v>
      </c>
      <c r="V92" s="100">
        <v>7.7281303000000001</v>
      </c>
      <c r="W92" s="100">
        <v>9.1113269999999993</v>
      </c>
      <c r="X92" s="100">
        <v>5.2421375000000001</v>
      </c>
      <c r="Y92" s="100">
        <v>4.4454684999999996</v>
      </c>
      <c r="Z92" s="100">
        <v>71.971731000000005</v>
      </c>
      <c r="AA92" s="100">
        <v>72</v>
      </c>
      <c r="AB92" s="100">
        <v>4.6661171000000001</v>
      </c>
      <c r="AC92" s="100">
        <v>1.0356437000000001</v>
      </c>
      <c r="AD92" s="100">
        <v>3373</v>
      </c>
      <c r="AE92" s="100">
        <v>0.44869330000000002</v>
      </c>
      <c r="AF92" s="100">
        <v>0.82816900000000004</v>
      </c>
      <c r="AH92" s="123">
        <v>1985</v>
      </c>
      <c r="AI92" s="100">
        <v>1213</v>
      </c>
      <c r="AJ92" s="100">
        <v>7.6828985999999997</v>
      </c>
      <c r="AK92" s="100">
        <v>9.4656812000000006</v>
      </c>
      <c r="AL92" s="100">
        <v>9.3710243000000002</v>
      </c>
      <c r="AM92" s="100">
        <v>11.039816</v>
      </c>
      <c r="AN92" s="100">
        <v>6.4552652000000004</v>
      </c>
      <c r="AO92" s="100">
        <v>5.5447464999999996</v>
      </c>
      <c r="AP92" s="100">
        <v>70.015664000000001</v>
      </c>
      <c r="AQ92" s="100">
        <v>71</v>
      </c>
      <c r="AR92" s="100">
        <v>4.3402032000000004</v>
      </c>
      <c r="AS92" s="100">
        <v>1.020975</v>
      </c>
      <c r="AT92" s="100">
        <v>8814</v>
      </c>
      <c r="AU92" s="100">
        <v>0.58071039999999996</v>
      </c>
      <c r="AV92" s="100">
        <v>0.7608258</v>
      </c>
      <c r="AW92" s="100">
        <v>1.4996107999999999</v>
      </c>
      <c r="AY92" s="123">
        <v>1985</v>
      </c>
    </row>
    <row r="93" spans="2:51">
      <c r="B93" s="123">
        <v>1986</v>
      </c>
      <c r="C93" s="100">
        <v>682</v>
      </c>
      <c r="D93" s="100">
        <v>8.5248007000000001</v>
      </c>
      <c r="E93" s="100">
        <v>12.054677</v>
      </c>
      <c r="F93" s="100">
        <v>11.93413</v>
      </c>
      <c r="G93" s="100">
        <v>14.075780999999999</v>
      </c>
      <c r="H93" s="100">
        <v>8.1717802000000006</v>
      </c>
      <c r="I93" s="100">
        <v>7.0608917</v>
      </c>
      <c r="J93" s="100">
        <v>68.469207999999995</v>
      </c>
      <c r="K93" s="100">
        <v>69</v>
      </c>
      <c r="L93" s="100">
        <v>4.3107262000000004</v>
      </c>
      <c r="M93" s="100">
        <v>1.0962867999999999</v>
      </c>
      <c r="N93" s="100">
        <v>5592</v>
      </c>
      <c r="O93" s="100">
        <v>0.72002500000000003</v>
      </c>
      <c r="P93" s="100">
        <v>0.77274609999999999</v>
      </c>
      <c r="R93" s="123">
        <v>1986</v>
      </c>
      <c r="S93" s="100">
        <v>607</v>
      </c>
      <c r="T93" s="100">
        <v>7.5703126000000003</v>
      </c>
      <c r="U93" s="100">
        <v>8.1077528999999995</v>
      </c>
      <c r="V93" s="100">
        <v>8.0266753000000008</v>
      </c>
      <c r="W93" s="100">
        <v>9.5407715</v>
      </c>
      <c r="X93" s="100">
        <v>5.4222206999999996</v>
      </c>
      <c r="Y93" s="100">
        <v>4.6350585000000004</v>
      </c>
      <c r="Z93" s="100">
        <v>72.471170000000001</v>
      </c>
      <c r="AA93" s="100">
        <v>73</v>
      </c>
      <c r="AB93" s="100">
        <v>4.9209566000000002</v>
      </c>
      <c r="AC93" s="100">
        <v>1.150253</v>
      </c>
      <c r="AD93" s="100">
        <v>3514</v>
      </c>
      <c r="AE93" s="100">
        <v>0.46156740000000002</v>
      </c>
      <c r="AF93" s="100">
        <v>0.90076469999999997</v>
      </c>
      <c r="AH93" s="123">
        <v>1986</v>
      </c>
      <c r="AI93" s="100">
        <v>1289</v>
      </c>
      <c r="AJ93" s="100">
        <v>8.0470211000000003</v>
      </c>
      <c r="AK93" s="100">
        <v>9.8066879</v>
      </c>
      <c r="AL93" s="100">
        <v>9.7086211000000002</v>
      </c>
      <c r="AM93" s="100">
        <v>11.472835999999999</v>
      </c>
      <c r="AN93" s="100">
        <v>6.6452584000000003</v>
      </c>
      <c r="AO93" s="100">
        <v>5.7339329000000001</v>
      </c>
      <c r="AP93" s="100">
        <v>70.353763000000001</v>
      </c>
      <c r="AQ93" s="100">
        <v>71</v>
      </c>
      <c r="AR93" s="100">
        <v>4.5780650999999999</v>
      </c>
      <c r="AS93" s="100">
        <v>1.1210548</v>
      </c>
      <c r="AT93" s="100">
        <v>9106</v>
      </c>
      <c r="AU93" s="100">
        <v>0.59208349999999998</v>
      </c>
      <c r="AV93" s="100">
        <v>0.81758649999999999</v>
      </c>
      <c r="AW93" s="100">
        <v>1.4868086</v>
      </c>
      <c r="AY93" s="123">
        <v>1986</v>
      </c>
    </row>
    <row r="94" spans="2:51">
      <c r="B94" s="123">
        <v>1987</v>
      </c>
      <c r="C94" s="100">
        <v>670</v>
      </c>
      <c r="D94" s="100">
        <v>8.2530050999999993</v>
      </c>
      <c r="E94" s="100">
        <v>11.317593</v>
      </c>
      <c r="F94" s="100">
        <v>11.204416999999999</v>
      </c>
      <c r="G94" s="100">
        <v>13.200792</v>
      </c>
      <c r="H94" s="100">
        <v>7.7746101999999997</v>
      </c>
      <c r="I94" s="100">
        <v>6.6885687000000003</v>
      </c>
      <c r="J94" s="100">
        <v>68.205969999999994</v>
      </c>
      <c r="K94" s="100">
        <v>69</v>
      </c>
      <c r="L94" s="100">
        <v>4.1294298999999999</v>
      </c>
      <c r="M94" s="100">
        <v>1.0533101</v>
      </c>
      <c r="N94" s="100">
        <v>5643</v>
      </c>
      <c r="O94" s="100">
        <v>0.71666569999999996</v>
      </c>
      <c r="P94" s="100">
        <v>0.78335829999999995</v>
      </c>
      <c r="R94" s="123">
        <v>1987</v>
      </c>
      <c r="S94" s="100">
        <v>649</v>
      </c>
      <c r="T94" s="100">
        <v>7.9674731000000003</v>
      </c>
      <c r="U94" s="100">
        <v>8.4616124999999993</v>
      </c>
      <c r="V94" s="100">
        <v>8.3769963999999995</v>
      </c>
      <c r="W94" s="100">
        <v>9.8386261000000008</v>
      </c>
      <c r="X94" s="100">
        <v>5.7252837000000003</v>
      </c>
      <c r="Y94" s="100">
        <v>4.9402556999999998</v>
      </c>
      <c r="Z94" s="100">
        <v>71.711864000000006</v>
      </c>
      <c r="AA94" s="100">
        <v>73</v>
      </c>
      <c r="AB94" s="100">
        <v>5.2627310999999999</v>
      </c>
      <c r="AC94" s="100">
        <v>1.2083410999999999</v>
      </c>
      <c r="AD94" s="100">
        <v>4045</v>
      </c>
      <c r="AE94" s="100">
        <v>0.52357229999999999</v>
      </c>
      <c r="AF94" s="100">
        <v>1.0668066</v>
      </c>
      <c r="AH94" s="123">
        <v>1987</v>
      </c>
      <c r="AI94" s="100">
        <v>1319</v>
      </c>
      <c r="AJ94" s="100">
        <v>8.1099989000000008</v>
      </c>
      <c r="AK94" s="100">
        <v>9.7254813999999996</v>
      </c>
      <c r="AL94" s="100">
        <v>9.6282265999999996</v>
      </c>
      <c r="AM94" s="100">
        <v>11.321139000000001</v>
      </c>
      <c r="AN94" s="100">
        <v>6.6586866999999996</v>
      </c>
      <c r="AO94" s="100">
        <v>5.7547259000000004</v>
      </c>
      <c r="AP94" s="100">
        <v>69.931008000000006</v>
      </c>
      <c r="AQ94" s="100">
        <v>71</v>
      </c>
      <c r="AR94" s="100">
        <v>4.6188324999999999</v>
      </c>
      <c r="AS94" s="100">
        <v>1.1242851</v>
      </c>
      <c r="AT94" s="100">
        <v>9688</v>
      </c>
      <c r="AU94" s="100">
        <v>0.62103620000000004</v>
      </c>
      <c r="AV94" s="100">
        <v>0.88110449999999996</v>
      </c>
      <c r="AW94" s="100">
        <v>1.3375220000000001</v>
      </c>
      <c r="AY94" s="123">
        <v>1987</v>
      </c>
    </row>
    <row r="95" spans="2:51">
      <c r="B95" s="123">
        <v>1988</v>
      </c>
      <c r="C95" s="100">
        <v>668</v>
      </c>
      <c r="D95" s="100">
        <v>8.0980053000000005</v>
      </c>
      <c r="E95" s="100">
        <v>11.167287999999999</v>
      </c>
      <c r="F95" s="100">
        <v>11.055615</v>
      </c>
      <c r="G95" s="100">
        <v>12.979324</v>
      </c>
      <c r="H95" s="100">
        <v>7.5440554999999998</v>
      </c>
      <c r="I95" s="100">
        <v>6.4522544999999996</v>
      </c>
      <c r="J95" s="100">
        <v>68.745508999999998</v>
      </c>
      <c r="K95" s="100">
        <v>70</v>
      </c>
      <c r="L95" s="100">
        <v>3.9347352</v>
      </c>
      <c r="M95" s="100">
        <v>1.026429</v>
      </c>
      <c r="N95" s="100">
        <v>5381</v>
      </c>
      <c r="O95" s="100">
        <v>0.67312179999999999</v>
      </c>
      <c r="P95" s="100">
        <v>0.72722109999999995</v>
      </c>
      <c r="R95" s="123">
        <v>1988</v>
      </c>
      <c r="S95" s="100">
        <v>580</v>
      </c>
      <c r="T95" s="100">
        <v>7.0021087</v>
      </c>
      <c r="U95" s="100">
        <v>7.4260203000000002</v>
      </c>
      <c r="V95" s="100">
        <v>7.3517600999999999</v>
      </c>
      <c r="W95" s="100">
        <v>8.7328186999999993</v>
      </c>
      <c r="X95" s="100">
        <v>4.9738538999999999</v>
      </c>
      <c r="Y95" s="100">
        <v>4.2356771000000002</v>
      </c>
      <c r="Z95" s="100">
        <v>72.360344999999995</v>
      </c>
      <c r="AA95" s="100">
        <v>74</v>
      </c>
      <c r="AB95" s="100">
        <v>4.4926414000000001</v>
      </c>
      <c r="AC95" s="100">
        <v>1.0587032999999999</v>
      </c>
      <c r="AD95" s="100">
        <v>3458</v>
      </c>
      <c r="AE95" s="100">
        <v>0.4405945</v>
      </c>
      <c r="AF95" s="100">
        <v>0.88301459999999998</v>
      </c>
      <c r="AH95" s="123">
        <v>1988</v>
      </c>
      <c r="AI95" s="100">
        <v>1248</v>
      </c>
      <c r="AJ95" s="100">
        <v>7.548921</v>
      </c>
      <c r="AK95" s="100">
        <v>9.0541707999999996</v>
      </c>
      <c r="AL95" s="100">
        <v>8.9636291000000003</v>
      </c>
      <c r="AM95" s="100">
        <v>10.568609</v>
      </c>
      <c r="AN95" s="100">
        <v>6.1211564999999997</v>
      </c>
      <c r="AO95" s="100">
        <v>5.2432752000000002</v>
      </c>
      <c r="AP95" s="100">
        <v>70.425481000000005</v>
      </c>
      <c r="AQ95" s="100">
        <v>72</v>
      </c>
      <c r="AR95" s="100">
        <v>4.1757286000000002</v>
      </c>
      <c r="AS95" s="100">
        <v>1.04118</v>
      </c>
      <c r="AT95" s="100">
        <v>8839</v>
      </c>
      <c r="AU95" s="100">
        <v>0.55792679999999995</v>
      </c>
      <c r="AV95" s="100">
        <v>0.78113880000000002</v>
      </c>
      <c r="AW95" s="100">
        <v>1.5038052</v>
      </c>
      <c r="AY95" s="123">
        <v>1988</v>
      </c>
    </row>
    <row r="96" spans="2:51">
      <c r="B96" s="123">
        <v>1989</v>
      </c>
      <c r="C96" s="100">
        <v>719</v>
      </c>
      <c r="D96" s="100">
        <v>8.5721892000000004</v>
      </c>
      <c r="E96" s="100">
        <v>11.678433</v>
      </c>
      <c r="F96" s="100">
        <v>11.561648</v>
      </c>
      <c r="G96" s="100">
        <v>13.546365</v>
      </c>
      <c r="H96" s="100">
        <v>7.9449334</v>
      </c>
      <c r="I96" s="100">
        <v>6.8128802999999998</v>
      </c>
      <c r="J96" s="100">
        <v>68.642559000000006</v>
      </c>
      <c r="K96" s="100">
        <v>70</v>
      </c>
      <c r="L96" s="100">
        <v>4.1440922000000002</v>
      </c>
      <c r="M96" s="100">
        <v>1.0743209</v>
      </c>
      <c r="N96" s="100">
        <v>5782</v>
      </c>
      <c r="O96" s="100">
        <v>0.71200359999999996</v>
      </c>
      <c r="P96" s="100">
        <v>0.8020853</v>
      </c>
      <c r="R96" s="123">
        <v>1989</v>
      </c>
      <c r="S96" s="100">
        <v>677</v>
      </c>
      <c r="T96" s="100">
        <v>8.0338660999999991</v>
      </c>
      <c r="U96" s="100">
        <v>8.4172144000000007</v>
      </c>
      <c r="V96" s="100">
        <v>8.3330423000000007</v>
      </c>
      <c r="W96" s="100">
        <v>9.8221658000000005</v>
      </c>
      <c r="X96" s="100">
        <v>5.6159685000000001</v>
      </c>
      <c r="Y96" s="100">
        <v>4.7559611000000004</v>
      </c>
      <c r="Z96" s="100">
        <v>72.670606000000006</v>
      </c>
      <c r="AA96" s="100">
        <v>74</v>
      </c>
      <c r="AB96" s="100">
        <v>5.1782162999999999</v>
      </c>
      <c r="AC96" s="100">
        <v>1.1813772</v>
      </c>
      <c r="AD96" s="100">
        <v>3651</v>
      </c>
      <c r="AE96" s="100">
        <v>0.45780399999999999</v>
      </c>
      <c r="AF96" s="100">
        <v>0.94875030000000005</v>
      </c>
      <c r="AH96" s="123">
        <v>1989</v>
      </c>
      <c r="AI96" s="100">
        <v>1396</v>
      </c>
      <c r="AJ96" s="100">
        <v>8.3023995999999993</v>
      </c>
      <c r="AK96" s="100">
        <v>9.8600384000000005</v>
      </c>
      <c r="AL96" s="100">
        <v>9.7614380999999995</v>
      </c>
      <c r="AM96" s="100">
        <v>11.453563000000001</v>
      </c>
      <c r="AN96" s="100">
        <v>6.6789256000000004</v>
      </c>
      <c r="AO96" s="100">
        <v>5.7086157000000002</v>
      </c>
      <c r="AP96" s="100">
        <v>70.595989000000003</v>
      </c>
      <c r="AQ96" s="100">
        <v>72</v>
      </c>
      <c r="AR96" s="100">
        <v>4.5884828000000004</v>
      </c>
      <c r="AS96" s="100">
        <v>1.123704</v>
      </c>
      <c r="AT96" s="100">
        <v>9433</v>
      </c>
      <c r="AU96" s="100">
        <v>0.58605439999999998</v>
      </c>
      <c r="AV96" s="100">
        <v>0.8531301</v>
      </c>
      <c r="AW96" s="100">
        <v>1.3874462999999999</v>
      </c>
      <c r="AY96" s="123">
        <v>1989</v>
      </c>
    </row>
    <row r="97" spans="2:51">
      <c r="B97" s="123">
        <v>1990</v>
      </c>
      <c r="C97" s="100">
        <v>717</v>
      </c>
      <c r="D97" s="100">
        <v>8.4241256999999994</v>
      </c>
      <c r="E97" s="100">
        <v>11.232455</v>
      </c>
      <c r="F97" s="100">
        <v>11.12013</v>
      </c>
      <c r="G97" s="100">
        <v>13.125730000000001</v>
      </c>
      <c r="H97" s="100">
        <v>7.7161669000000002</v>
      </c>
      <c r="I97" s="100">
        <v>6.7036902999999999</v>
      </c>
      <c r="J97" s="100">
        <v>68.361227</v>
      </c>
      <c r="K97" s="100">
        <v>69</v>
      </c>
      <c r="L97" s="100">
        <v>4.1102958000000003</v>
      </c>
      <c r="M97" s="100">
        <v>1.1089115</v>
      </c>
      <c r="N97" s="100">
        <v>5997</v>
      </c>
      <c r="O97" s="100">
        <v>0.72828709999999997</v>
      </c>
      <c r="P97" s="100">
        <v>0.84036319999999998</v>
      </c>
      <c r="R97" s="123">
        <v>1990</v>
      </c>
      <c r="S97" s="100">
        <v>667</v>
      </c>
      <c r="T97" s="100">
        <v>7.7976501999999996</v>
      </c>
      <c r="U97" s="100">
        <v>8.1998329999999999</v>
      </c>
      <c r="V97" s="100">
        <v>8.1178346000000001</v>
      </c>
      <c r="W97" s="100">
        <v>9.6495178999999993</v>
      </c>
      <c r="X97" s="100">
        <v>5.5315317000000004</v>
      </c>
      <c r="Y97" s="100">
        <v>4.7271454999999998</v>
      </c>
      <c r="Z97" s="100">
        <v>72.344828000000007</v>
      </c>
      <c r="AA97" s="100">
        <v>73</v>
      </c>
      <c r="AB97" s="100">
        <v>5.0150376000000003</v>
      </c>
      <c r="AC97" s="100">
        <v>1.2039276999999999</v>
      </c>
      <c r="AD97" s="100">
        <v>4010</v>
      </c>
      <c r="AE97" s="100">
        <v>0.4957819</v>
      </c>
      <c r="AF97" s="100">
        <v>1.0620885</v>
      </c>
      <c r="AH97" s="123">
        <v>1990</v>
      </c>
      <c r="AI97" s="100">
        <v>1384</v>
      </c>
      <c r="AJ97" s="100">
        <v>8.1101062000000006</v>
      </c>
      <c r="AK97" s="100">
        <v>9.5528455000000001</v>
      </c>
      <c r="AL97" s="100">
        <v>9.4573169999999998</v>
      </c>
      <c r="AM97" s="100">
        <v>11.192821</v>
      </c>
      <c r="AN97" s="100">
        <v>6.5316476999999997</v>
      </c>
      <c r="AO97" s="100">
        <v>5.6456078999999999</v>
      </c>
      <c r="AP97" s="100">
        <v>70.281069000000002</v>
      </c>
      <c r="AQ97" s="100">
        <v>71</v>
      </c>
      <c r="AR97" s="100">
        <v>4.5016914000000003</v>
      </c>
      <c r="AS97" s="100">
        <v>1.152757</v>
      </c>
      <c r="AT97" s="100">
        <v>10007</v>
      </c>
      <c r="AU97" s="100">
        <v>0.61307540000000005</v>
      </c>
      <c r="AV97" s="100">
        <v>0.91708230000000002</v>
      </c>
      <c r="AW97" s="100">
        <v>1.3698394</v>
      </c>
      <c r="AY97" s="123">
        <v>1990</v>
      </c>
    </row>
    <row r="98" spans="2:51">
      <c r="B98" s="123">
        <v>1991</v>
      </c>
      <c r="C98" s="100">
        <v>716</v>
      </c>
      <c r="D98" s="100">
        <v>8.3106907999999997</v>
      </c>
      <c r="E98" s="100">
        <v>11.190802</v>
      </c>
      <c r="F98" s="100">
        <v>11.078894</v>
      </c>
      <c r="G98" s="100">
        <v>13.157864</v>
      </c>
      <c r="H98" s="100">
        <v>7.5327273999999997</v>
      </c>
      <c r="I98" s="100">
        <v>6.4964108999999999</v>
      </c>
      <c r="J98" s="100">
        <v>69.497207000000003</v>
      </c>
      <c r="K98" s="100">
        <v>70</v>
      </c>
      <c r="L98" s="100">
        <v>4.0367592999999999</v>
      </c>
      <c r="M98" s="100">
        <v>1.11758</v>
      </c>
      <c r="N98" s="100">
        <v>5438</v>
      </c>
      <c r="O98" s="100">
        <v>0.65299490000000004</v>
      </c>
      <c r="P98" s="100">
        <v>0.80222340000000003</v>
      </c>
      <c r="R98" s="123">
        <v>1991</v>
      </c>
      <c r="S98" s="100">
        <v>656</v>
      </c>
      <c r="T98" s="100">
        <v>7.5675191000000002</v>
      </c>
      <c r="U98" s="100">
        <v>7.8315524999999999</v>
      </c>
      <c r="V98" s="100">
        <v>7.7532370000000004</v>
      </c>
      <c r="W98" s="100">
        <v>9.1783835000000007</v>
      </c>
      <c r="X98" s="100">
        <v>5.2061377999999996</v>
      </c>
      <c r="Y98" s="100">
        <v>4.3814004000000004</v>
      </c>
      <c r="Z98" s="100">
        <v>72.585365999999993</v>
      </c>
      <c r="AA98" s="100">
        <v>74</v>
      </c>
      <c r="AB98" s="100">
        <v>4.7289504000000004</v>
      </c>
      <c r="AC98" s="100">
        <v>1.1910164999999999</v>
      </c>
      <c r="AD98" s="100">
        <v>3865</v>
      </c>
      <c r="AE98" s="100">
        <v>0.47205049999999998</v>
      </c>
      <c r="AF98" s="100">
        <v>1.0527892999999999</v>
      </c>
      <c r="AH98" s="123">
        <v>1991</v>
      </c>
      <c r="AI98" s="100">
        <v>1372</v>
      </c>
      <c r="AJ98" s="100">
        <v>7.9379607999999999</v>
      </c>
      <c r="AK98" s="100">
        <v>9.2678198999999992</v>
      </c>
      <c r="AL98" s="100">
        <v>9.1751416999999993</v>
      </c>
      <c r="AM98" s="100">
        <v>10.864333</v>
      </c>
      <c r="AN98" s="100">
        <v>6.2412165999999996</v>
      </c>
      <c r="AO98" s="100">
        <v>5.3355033000000001</v>
      </c>
      <c r="AP98" s="100">
        <v>70.973760999999996</v>
      </c>
      <c r="AQ98" s="100">
        <v>72</v>
      </c>
      <c r="AR98" s="100">
        <v>4.3405358999999999</v>
      </c>
      <c r="AS98" s="100">
        <v>1.1515283999999999</v>
      </c>
      <c r="AT98" s="100">
        <v>9303</v>
      </c>
      <c r="AU98" s="100">
        <v>0.56329019999999996</v>
      </c>
      <c r="AV98" s="100">
        <v>0.89025120000000002</v>
      </c>
      <c r="AW98" s="100">
        <v>1.4289377999999999</v>
      </c>
      <c r="AY98" s="123">
        <v>1991</v>
      </c>
    </row>
    <row r="99" spans="2:51">
      <c r="B99" s="123">
        <v>1992</v>
      </c>
      <c r="C99" s="100">
        <v>721</v>
      </c>
      <c r="D99" s="100">
        <v>8.2794994000000006</v>
      </c>
      <c r="E99" s="100">
        <v>10.890834</v>
      </c>
      <c r="F99" s="100">
        <v>10.781926</v>
      </c>
      <c r="G99" s="100">
        <v>12.752603000000001</v>
      </c>
      <c r="H99" s="100">
        <v>7.3708628000000003</v>
      </c>
      <c r="I99" s="100">
        <v>6.3269257000000003</v>
      </c>
      <c r="J99" s="100">
        <v>69.238889</v>
      </c>
      <c r="K99" s="100">
        <v>70</v>
      </c>
      <c r="L99" s="100">
        <v>3.9076472999999998</v>
      </c>
      <c r="M99" s="100">
        <v>1.0905241000000001</v>
      </c>
      <c r="N99" s="100">
        <v>5591</v>
      </c>
      <c r="O99" s="100">
        <v>0.66474840000000002</v>
      </c>
      <c r="P99" s="100">
        <v>0.8273819</v>
      </c>
      <c r="R99" s="123">
        <v>1992</v>
      </c>
      <c r="S99" s="100">
        <v>730</v>
      </c>
      <c r="T99" s="100">
        <v>8.3234715000000001</v>
      </c>
      <c r="U99" s="100">
        <v>8.4676817</v>
      </c>
      <c r="V99" s="100">
        <v>8.3830048999999995</v>
      </c>
      <c r="W99" s="100">
        <v>9.9588888000000004</v>
      </c>
      <c r="X99" s="100">
        <v>5.6693049999999996</v>
      </c>
      <c r="Y99" s="100">
        <v>4.8355823999999998</v>
      </c>
      <c r="Z99" s="100">
        <v>72.921918000000005</v>
      </c>
      <c r="AA99" s="100">
        <v>74</v>
      </c>
      <c r="AB99" s="100">
        <v>5.2314748</v>
      </c>
      <c r="AC99" s="100">
        <v>1.2685724</v>
      </c>
      <c r="AD99" s="100">
        <v>4076</v>
      </c>
      <c r="AE99" s="100">
        <v>0.49258449999999998</v>
      </c>
      <c r="AF99" s="100">
        <v>1.1173613</v>
      </c>
      <c r="AH99" s="123">
        <v>1992</v>
      </c>
      <c r="AI99" s="100">
        <v>1451</v>
      </c>
      <c r="AJ99" s="100">
        <v>8.3015635999999997</v>
      </c>
      <c r="AK99" s="100">
        <v>9.5389651000000004</v>
      </c>
      <c r="AL99" s="100">
        <v>9.4435754999999997</v>
      </c>
      <c r="AM99" s="100">
        <v>11.18737</v>
      </c>
      <c r="AN99" s="100">
        <v>6.4441958000000001</v>
      </c>
      <c r="AO99" s="100">
        <v>5.5275474999999998</v>
      </c>
      <c r="AP99" s="100">
        <v>71.093102999999999</v>
      </c>
      <c r="AQ99" s="100">
        <v>72</v>
      </c>
      <c r="AR99" s="100">
        <v>4.4777041000000004</v>
      </c>
      <c r="AS99" s="100">
        <v>1.1733785999999999</v>
      </c>
      <c r="AT99" s="100">
        <v>9667</v>
      </c>
      <c r="AU99" s="100">
        <v>0.57936799999999999</v>
      </c>
      <c r="AV99" s="100">
        <v>0.92904220000000004</v>
      </c>
      <c r="AW99" s="100">
        <v>1.2861648000000001</v>
      </c>
      <c r="AY99" s="123">
        <v>1992</v>
      </c>
    </row>
    <row r="100" spans="2:51">
      <c r="B100" s="123">
        <v>1993</v>
      </c>
      <c r="C100" s="100">
        <v>771</v>
      </c>
      <c r="D100" s="100">
        <v>8.7793413000000005</v>
      </c>
      <c r="E100" s="100">
        <v>11.150615999999999</v>
      </c>
      <c r="F100" s="100">
        <v>11.039110000000001</v>
      </c>
      <c r="G100" s="100">
        <v>13.043737</v>
      </c>
      <c r="H100" s="100">
        <v>7.6716335999999998</v>
      </c>
      <c r="I100" s="100">
        <v>6.6648782999999998</v>
      </c>
      <c r="J100" s="100">
        <v>69.044099000000003</v>
      </c>
      <c r="K100" s="100">
        <v>69</v>
      </c>
      <c r="L100" s="100">
        <v>4.1170502000000004</v>
      </c>
      <c r="M100" s="100">
        <v>1.1845319000000001</v>
      </c>
      <c r="N100" s="100">
        <v>6036</v>
      </c>
      <c r="O100" s="100">
        <v>0.71216190000000001</v>
      </c>
      <c r="P100" s="100">
        <v>0.92445529999999998</v>
      </c>
      <c r="R100" s="123">
        <v>1993</v>
      </c>
      <c r="S100" s="100">
        <v>705</v>
      </c>
      <c r="T100" s="100">
        <v>7.9635569999999998</v>
      </c>
      <c r="U100" s="100">
        <v>7.9557070999999997</v>
      </c>
      <c r="V100" s="100">
        <v>7.87615</v>
      </c>
      <c r="W100" s="100">
        <v>9.3145191000000001</v>
      </c>
      <c r="X100" s="100">
        <v>5.3315887000000002</v>
      </c>
      <c r="Y100" s="100">
        <v>4.5488714999999997</v>
      </c>
      <c r="Z100" s="100">
        <v>72.900709000000006</v>
      </c>
      <c r="AA100" s="100">
        <v>74</v>
      </c>
      <c r="AB100" s="100">
        <v>4.8792304</v>
      </c>
      <c r="AC100" s="100">
        <v>1.2475668</v>
      </c>
      <c r="AD100" s="100">
        <v>3891</v>
      </c>
      <c r="AE100" s="100">
        <v>0.46634419999999999</v>
      </c>
      <c r="AF100" s="100">
        <v>1.1153694999999999</v>
      </c>
      <c r="AH100" s="123">
        <v>1993</v>
      </c>
      <c r="AI100" s="100">
        <v>1476</v>
      </c>
      <c r="AJ100" s="100">
        <v>8.3698104000000004</v>
      </c>
      <c r="AK100" s="100">
        <v>9.4002560000000006</v>
      </c>
      <c r="AL100" s="100">
        <v>9.3062533999999992</v>
      </c>
      <c r="AM100" s="100">
        <v>10.990786999999999</v>
      </c>
      <c r="AN100" s="100">
        <v>6.4180478000000001</v>
      </c>
      <c r="AO100" s="100">
        <v>5.5445159999999998</v>
      </c>
      <c r="AP100" s="100">
        <v>70.886178999999998</v>
      </c>
      <c r="AQ100" s="100">
        <v>72</v>
      </c>
      <c r="AR100" s="100">
        <v>4.4489992999999997</v>
      </c>
      <c r="AS100" s="100">
        <v>1.2138258</v>
      </c>
      <c r="AT100" s="100">
        <v>9927</v>
      </c>
      <c r="AU100" s="100">
        <v>0.59021749999999995</v>
      </c>
      <c r="AV100" s="100">
        <v>0.99093810000000004</v>
      </c>
      <c r="AW100" s="100">
        <v>1.4015869999999999</v>
      </c>
      <c r="AY100" s="123">
        <v>1993</v>
      </c>
    </row>
    <row r="101" spans="2:51">
      <c r="B101" s="123">
        <v>1994</v>
      </c>
      <c r="C101" s="100">
        <v>769</v>
      </c>
      <c r="D101" s="100">
        <v>8.6758576999999999</v>
      </c>
      <c r="E101" s="100">
        <v>11.016109</v>
      </c>
      <c r="F101" s="100">
        <v>10.905948</v>
      </c>
      <c r="G101" s="100">
        <v>12.877414999999999</v>
      </c>
      <c r="H101" s="100">
        <v>7.468928</v>
      </c>
      <c r="I101" s="100">
        <v>6.4409402</v>
      </c>
      <c r="J101" s="100">
        <v>69.280884</v>
      </c>
      <c r="K101" s="100">
        <v>71</v>
      </c>
      <c r="L101" s="100">
        <v>3.9329003</v>
      </c>
      <c r="M101" s="100">
        <v>1.1398672000000001</v>
      </c>
      <c r="N101" s="100">
        <v>5940</v>
      </c>
      <c r="O101" s="100">
        <v>0.69479100000000005</v>
      </c>
      <c r="P101" s="100">
        <v>0.91775580000000001</v>
      </c>
      <c r="R101" s="123">
        <v>1994</v>
      </c>
      <c r="S101" s="100">
        <v>701</v>
      </c>
      <c r="T101" s="100">
        <v>7.8395928000000001</v>
      </c>
      <c r="U101" s="100">
        <v>7.7157409000000001</v>
      </c>
      <c r="V101" s="100">
        <v>7.6385835000000002</v>
      </c>
      <c r="W101" s="100">
        <v>9.0476159999999997</v>
      </c>
      <c r="X101" s="100">
        <v>5.0830128999999999</v>
      </c>
      <c r="Y101" s="100">
        <v>4.2896155</v>
      </c>
      <c r="Z101" s="100">
        <v>73.744649999999993</v>
      </c>
      <c r="AA101" s="100">
        <v>75</v>
      </c>
      <c r="AB101" s="100">
        <v>4.7840033000000002</v>
      </c>
      <c r="AC101" s="100">
        <v>1.1835618000000001</v>
      </c>
      <c r="AD101" s="100">
        <v>3459</v>
      </c>
      <c r="AE101" s="100">
        <v>0.41076990000000002</v>
      </c>
      <c r="AF101" s="100">
        <v>1.0003152</v>
      </c>
      <c r="AH101" s="123">
        <v>1994</v>
      </c>
      <c r="AI101" s="100">
        <v>1470</v>
      </c>
      <c r="AJ101" s="100">
        <v>8.2558907999999995</v>
      </c>
      <c r="AK101" s="100">
        <v>9.1969828000000007</v>
      </c>
      <c r="AL101" s="100">
        <v>9.1050129999999996</v>
      </c>
      <c r="AM101" s="100">
        <v>10.752326</v>
      </c>
      <c r="AN101" s="100">
        <v>6.1856619000000004</v>
      </c>
      <c r="AO101" s="100">
        <v>5.2973407999999997</v>
      </c>
      <c r="AP101" s="100">
        <v>71.409524000000005</v>
      </c>
      <c r="AQ101" s="100">
        <v>72</v>
      </c>
      <c r="AR101" s="100">
        <v>4.2974917000000001</v>
      </c>
      <c r="AS101" s="100">
        <v>1.1602942999999999</v>
      </c>
      <c r="AT101" s="100">
        <v>9399</v>
      </c>
      <c r="AU101" s="100">
        <v>0.55385629999999997</v>
      </c>
      <c r="AV101" s="100">
        <v>0.94650469999999998</v>
      </c>
      <c r="AW101" s="100">
        <v>1.4277447999999999</v>
      </c>
      <c r="AY101" s="123">
        <v>1994</v>
      </c>
    </row>
    <row r="102" spans="2:51">
      <c r="B102" s="123">
        <v>1995</v>
      </c>
      <c r="C102" s="100">
        <v>791</v>
      </c>
      <c r="D102" s="100">
        <v>8.8277012999999993</v>
      </c>
      <c r="E102" s="100">
        <v>10.950849</v>
      </c>
      <c r="F102" s="100">
        <v>10.841340000000001</v>
      </c>
      <c r="G102" s="100">
        <v>12.781655000000001</v>
      </c>
      <c r="H102" s="100">
        <v>7.4954479000000003</v>
      </c>
      <c r="I102" s="100">
        <v>6.4682928000000004</v>
      </c>
      <c r="J102" s="100">
        <v>69.106195</v>
      </c>
      <c r="K102" s="100">
        <v>70</v>
      </c>
      <c r="L102" s="100">
        <v>4.0720720999999998</v>
      </c>
      <c r="M102" s="100">
        <v>1.1939442</v>
      </c>
      <c r="N102" s="100">
        <v>6285</v>
      </c>
      <c r="O102" s="100">
        <v>0.72804469999999999</v>
      </c>
      <c r="P102" s="100">
        <v>0.9787418</v>
      </c>
      <c r="R102" s="123">
        <v>1995</v>
      </c>
      <c r="S102" s="100">
        <v>749</v>
      </c>
      <c r="T102" s="100">
        <v>8.2813198999999997</v>
      </c>
      <c r="U102" s="100">
        <v>8.0591527999999997</v>
      </c>
      <c r="V102" s="100">
        <v>7.9785613</v>
      </c>
      <c r="W102" s="100">
        <v>9.4584469999999996</v>
      </c>
      <c r="X102" s="100">
        <v>5.2952228999999997</v>
      </c>
      <c r="Y102" s="100">
        <v>4.4686811000000004</v>
      </c>
      <c r="Z102" s="100">
        <v>73.771696000000006</v>
      </c>
      <c r="AA102" s="100">
        <v>75</v>
      </c>
      <c r="AB102" s="100">
        <v>5.0123803999999996</v>
      </c>
      <c r="AC102" s="100">
        <v>1.2720355999999999</v>
      </c>
      <c r="AD102" s="100">
        <v>3918</v>
      </c>
      <c r="AE102" s="100">
        <v>0.4605977</v>
      </c>
      <c r="AF102" s="100">
        <v>1.1241984</v>
      </c>
      <c r="AH102" s="123">
        <v>1995</v>
      </c>
      <c r="AI102" s="100">
        <v>1540</v>
      </c>
      <c r="AJ102" s="100">
        <v>8.5532357000000001</v>
      </c>
      <c r="AK102" s="100">
        <v>9.4229486999999992</v>
      </c>
      <c r="AL102" s="100">
        <v>9.3287192000000001</v>
      </c>
      <c r="AM102" s="100">
        <v>11.024165</v>
      </c>
      <c r="AN102" s="100">
        <v>6.3467817000000002</v>
      </c>
      <c r="AO102" s="100">
        <v>5.435333</v>
      </c>
      <c r="AP102" s="100">
        <v>71.375325000000004</v>
      </c>
      <c r="AQ102" s="100">
        <v>72</v>
      </c>
      <c r="AR102" s="100">
        <v>4.4809124999999996</v>
      </c>
      <c r="AS102" s="100">
        <v>1.2306904999999999</v>
      </c>
      <c r="AT102" s="100">
        <v>10203</v>
      </c>
      <c r="AU102" s="100">
        <v>0.59530720000000004</v>
      </c>
      <c r="AV102" s="100">
        <v>1.0299132</v>
      </c>
      <c r="AW102" s="100">
        <v>1.3588089000000001</v>
      </c>
      <c r="AY102" s="123">
        <v>1995</v>
      </c>
    </row>
    <row r="103" spans="2:51">
      <c r="B103" s="123">
        <v>1996</v>
      </c>
      <c r="C103" s="100">
        <v>776</v>
      </c>
      <c r="D103" s="100">
        <v>8.5600912000000005</v>
      </c>
      <c r="E103" s="100">
        <v>10.538209999999999</v>
      </c>
      <c r="F103" s="100">
        <v>10.432828000000001</v>
      </c>
      <c r="G103" s="100">
        <v>12.299704999999999</v>
      </c>
      <c r="H103" s="100">
        <v>7.0845991000000001</v>
      </c>
      <c r="I103" s="100">
        <v>5.9821574999999996</v>
      </c>
      <c r="J103" s="100">
        <v>70.328608000000003</v>
      </c>
      <c r="K103" s="100">
        <v>72</v>
      </c>
      <c r="L103" s="100">
        <v>3.9016541999999999</v>
      </c>
      <c r="M103" s="100">
        <v>1.1377298</v>
      </c>
      <c r="N103" s="100">
        <v>5307</v>
      </c>
      <c r="O103" s="100">
        <v>0.60851200000000005</v>
      </c>
      <c r="P103" s="100">
        <v>0.82150939999999995</v>
      </c>
      <c r="R103" s="123">
        <v>1996</v>
      </c>
      <c r="S103" s="100">
        <v>834</v>
      </c>
      <c r="T103" s="100">
        <v>9.1053572000000003</v>
      </c>
      <c r="U103" s="100">
        <v>8.7249847999999997</v>
      </c>
      <c r="V103" s="100">
        <v>8.6377349999999993</v>
      </c>
      <c r="W103" s="100">
        <v>10.253432999999999</v>
      </c>
      <c r="X103" s="100">
        <v>5.6171531000000003</v>
      </c>
      <c r="Y103" s="100">
        <v>4.6311494</v>
      </c>
      <c r="Z103" s="100">
        <v>74.667866000000004</v>
      </c>
      <c r="AA103" s="100">
        <v>76</v>
      </c>
      <c r="AB103" s="100">
        <v>5.4286272000000002</v>
      </c>
      <c r="AC103" s="100">
        <v>1.3782163000000001</v>
      </c>
      <c r="AD103" s="100">
        <v>3744</v>
      </c>
      <c r="AE103" s="100">
        <v>0.43533860000000002</v>
      </c>
      <c r="AF103" s="100">
        <v>1.0973712</v>
      </c>
      <c r="AH103" s="123">
        <v>1996</v>
      </c>
      <c r="AI103" s="100">
        <v>1610</v>
      </c>
      <c r="AJ103" s="100">
        <v>8.8341320999999997</v>
      </c>
      <c r="AK103" s="100">
        <v>9.6310549999999999</v>
      </c>
      <c r="AL103" s="100">
        <v>9.5347443999999992</v>
      </c>
      <c r="AM103" s="100">
        <v>11.284666</v>
      </c>
      <c r="AN103" s="100">
        <v>6.3420256000000004</v>
      </c>
      <c r="AO103" s="100">
        <v>5.3039626000000002</v>
      </c>
      <c r="AP103" s="100">
        <v>72.576397999999998</v>
      </c>
      <c r="AQ103" s="100">
        <v>74</v>
      </c>
      <c r="AR103" s="100">
        <v>4.5671168</v>
      </c>
      <c r="AS103" s="100">
        <v>1.2507866000000001</v>
      </c>
      <c r="AT103" s="100">
        <v>9051</v>
      </c>
      <c r="AU103" s="100">
        <v>0.52253050000000001</v>
      </c>
      <c r="AV103" s="100">
        <v>0.91684940000000004</v>
      </c>
      <c r="AW103" s="100">
        <v>1.2078199000000001</v>
      </c>
      <c r="AY103" s="123">
        <v>1996</v>
      </c>
    </row>
    <row r="104" spans="2:51">
      <c r="B104" s="124">
        <v>1997</v>
      </c>
      <c r="C104" s="100">
        <v>773</v>
      </c>
      <c r="D104" s="100">
        <v>8.4423881000000005</v>
      </c>
      <c r="E104" s="100">
        <v>10.100476</v>
      </c>
      <c r="F104" s="100">
        <v>10.100476</v>
      </c>
      <c r="G104" s="100">
        <v>11.749269999999999</v>
      </c>
      <c r="H104" s="100">
        <v>6.8497038000000003</v>
      </c>
      <c r="I104" s="100">
        <v>5.8420432</v>
      </c>
      <c r="J104" s="100">
        <v>69.935316999999998</v>
      </c>
      <c r="K104" s="100">
        <v>71</v>
      </c>
      <c r="L104" s="100">
        <v>3.8912659999999999</v>
      </c>
      <c r="M104" s="100">
        <v>1.1409256999999999</v>
      </c>
      <c r="N104" s="100">
        <v>5479</v>
      </c>
      <c r="O104" s="100">
        <v>0.6229403</v>
      </c>
      <c r="P104" s="100">
        <v>0.86271640000000005</v>
      </c>
      <c r="R104" s="124">
        <v>1997</v>
      </c>
      <c r="S104" s="100">
        <v>816</v>
      </c>
      <c r="T104" s="100">
        <v>8.8055716999999998</v>
      </c>
      <c r="U104" s="100">
        <v>8.3374526000000007</v>
      </c>
      <c r="V104" s="100">
        <v>8.3374526000000007</v>
      </c>
      <c r="W104" s="100">
        <v>9.8347131000000001</v>
      </c>
      <c r="X104" s="100">
        <v>5.4734913000000001</v>
      </c>
      <c r="Y104" s="100">
        <v>4.6201970000000001</v>
      </c>
      <c r="Z104" s="100">
        <v>74.145832999999996</v>
      </c>
      <c r="AA104" s="100">
        <v>76</v>
      </c>
      <c r="AB104" s="100">
        <v>5.2651954999999999</v>
      </c>
      <c r="AC104" s="100">
        <v>1.3247183</v>
      </c>
      <c r="AD104" s="100">
        <v>4015</v>
      </c>
      <c r="AE104" s="100">
        <v>0.46233540000000001</v>
      </c>
      <c r="AF104" s="100">
        <v>1.1519647</v>
      </c>
      <c r="AH104" s="124">
        <v>1997</v>
      </c>
      <c r="AI104" s="100">
        <v>1589</v>
      </c>
      <c r="AJ104" s="100">
        <v>8.6250709000000008</v>
      </c>
      <c r="AK104" s="100">
        <v>9.2169684000000007</v>
      </c>
      <c r="AL104" s="100">
        <v>9.2169684000000007</v>
      </c>
      <c r="AM104" s="100">
        <v>10.803770999999999</v>
      </c>
      <c r="AN104" s="100">
        <v>6.1500158999999996</v>
      </c>
      <c r="AO104" s="100">
        <v>5.2254965000000002</v>
      </c>
      <c r="AP104" s="100">
        <v>72.097545999999994</v>
      </c>
      <c r="AQ104" s="100">
        <v>73</v>
      </c>
      <c r="AR104" s="100">
        <v>4.4933971000000001</v>
      </c>
      <c r="AS104" s="100">
        <v>1.2284499</v>
      </c>
      <c r="AT104" s="100">
        <v>9494</v>
      </c>
      <c r="AU104" s="100">
        <v>0.54314879999999999</v>
      </c>
      <c r="AV104" s="100">
        <v>0.96520819999999996</v>
      </c>
      <c r="AW104" s="100">
        <v>1.2114582</v>
      </c>
      <c r="AY104" s="124">
        <v>1997</v>
      </c>
    </row>
    <row r="105" spans="2:51">
      <c r="B105" s="124">
        <v>1998</v>
      </c>
      <c r="C105" s="100">
        <v>809</v>
      </c>
      <c r="D105" s="100">
        <v>8.7524341000000003</v>
      </c>
      <c r="E105" s="100">
        <v>10.414002</v>
      </c>
      <c r="F105" s="100">
        <v>10.414002</v>
      </c>
      <c r="G105" s="100">
        <v>12.160983</v>
      </c>
      <c r="H105" s="100">
        <v>7.0465730999999998</v>
      </c>
      <c r="I105" s="100">
        <v>6.0605091</v>
      </c>
      <c r="J105" s="100">
        <v>69.47466</v>
      </c>
      <c r="K105" s="100">
        <v>71</v>
      </c>
      <c r="L105" s="100">
        <v>4.0113050000000001</v>
      </c>
      <c r="M105" s="100">
        <v>1.2061485000000001</v>
      </c>
      <c r="N105" s="100">
        <v>6302</v>
      </c>
      <c r="O105" s="100">
        <v>0.71084349999999996</v>
      </c>
      <c r="P105" s="100">
        <v>1.0051918</v>
      </c>
      <c r="R105" s="124">
        <v>1998</v>
      </c>
      <c r="S105" s="100">
        <v>801</v>
      </c>
      <c r="T105" s="100">
        <v>8.5536338999999995</v>
      </c>
      <c r="U105" s="100">
        <v>8.0232112999999998</v>
      </c>
      <c r="V105" s="100">
        <v>8.0232112999999998</v>
      </c>
      <c r="W105" s="100">
        <v>9.4024497</v>
      </c>
      <c r="X105" s="100">
        <v>5.3257104000000002</v>
      </c>
      <c r="Y105" s="100">
        <v>4.513566</v>
      </c>
      <c r="Z105" s="100">
        <v>73.807739999999995</v>
      </c>
      <c r="AA105" s="100">
        <v>75</v>
      </c>
      <c r="AB105" s="100">
        <v>5.1874878999999998</v>
      </c>
      <c r="AC105" s="100">
        <v>1.3321358999999999</v>
      </c>
      <c r="AD105" s="100">
        <v>4064</v>
      </c>
      <c r="AE105" s="100">
        <v>0.46391880000000002</v>
      </c>
      <c r="AF105" s="100">
        <v>1.2039911999999999</v>
      </c>
      <c r="AH105" s="124">
        <v>1998</v>
      </c>
      <c r="AI105" s="100">
        <v>1610</v>
      </c>
      <c r="AJ105" s="100">
        <v>8.6523859999999999</v>
      </c>
      <c r="AK105" s="100">
        <v>9.0951321000000007</v>
      </c>
      <c r="AL105" s="100">
        <v>9.0951321000000007</v>
      </c>
      <c r="AM105" s="100">
        <v>10.624703999999999</v>
      </c>
      <c r="AN105" s="100">
        <v>6.1238615000000003</v>
      </c>
      <c r="AO105" s="100">
        <v>5.2394539</v>
      </c>
      <c r="AP105" s="100">
        <v>71.630435000000006</v>
      </c>
      <c r="AQ105" s="100">
        <v>73</v>
      </c>
      <c r="AR105" s="100">
        <v>4.5213289000000003</v>
      </c>
      <c r="AS105" s="100">
        <v>1.2657034</v>
      </c>
      <c r="AT105" s="100">
        <v>10366</v>
      </c>
      <c r="AU105" s="100">
        <v>0.58811919999999995</v>
      </c>
      <c r="AV105" s="100">
        <v>1.0747660000000001</v>
      </c>
      <c r="AW105" s="100">
        <v>1.2979843</v>
      </c>
      <c r="AY105" s="124">
        <v>1998</v>
      </c>
    </row>
    <row r="106" spans="2:51">
      <c r="B106" s="124">
        <v>1999</v>
      </c>
      <c r="C106" s="100">
        <v>868</v>
      </c>
      <c r="D106" s="100">
        <v>9.2932533999999993</v>
      </c>
      <c r="E106" s="100">
        <v>10.939692000000001</v>
      </c>
      <c r="F106" s="100">
        <v>10.939692000000001</v>
      </c>
      <c r="G106" s="100">
        <v>12.817187000000001</v>
      </c>
      <c r="H106" s="100">
        <v>7.3144609000000003</v>
      </c>
      <c r="I106" s="100">
        <v>6.2791484000000004</v>
      </c>
      <c r="J106" s="100">
        <v>70.107142999999994</v>
      </c>
      <c r="K106" s="100">
        <v>72</v>
      </c>
      <c r="L106" s="100">
        <v>4.2794458000000004</v>
      </c>
      <c r="M106" s="100">
        <v>1.2911478999999999</v>
      </c>
      <c r="N106" s="100">
        <v>6418</v>
      </c>
      <c r="O106" s="100">
        <v>0.71750700000000001</v>
      </c>
      <c r="P106" s="100">
        <v>1.0287086000000001</v>
      </c>
      <c r="R106" s="124">
        <v>1999</v>
      </c>
      <c r="S106" s="100">
        <v>850</v>
      </c>
      <c r="T106" s="100">
        <v>8.9736706999999996</v>
      </c>
      <c r="U106" s="100">
        <v>8.2754448000000007</v>
      </c>
      <c r="V106" s="100">
        <v>8.2754448000000007</v>
      </c>
      <c r="W106" s="100">
        <v>9.7245962000000006</v>
      </c>
      <c r="X106" s="100">
        <v>5.4688584999999996</v>
      </c>
      <c r="Y106" s="100">
        <v>4.6327664999999998</v>
      </c>
      <c r="Z106" s="100">
        <v>74.040000000000006</v>
      </c>
      <c r="AA106" s="100">
        <v>75</v>
      </c>
      <c r="AB106" s="100">
        <v>5.4581647999999996</v>
      </c>
      <c r="AC106" s="100">
        <v>1.3963038999999999</v>
      </c>
      <c r="AD106" s="100">
        <v>4126</v>
      </c>
      <c r="AE106" s="100">
        <v>0.46643639999999997</v>
      </c>
      <c r="AF106" s="100">
        <v>1.2264212999999999</v>
      </c>
      <c r="AH106" s="124">
        <v>1999</v>
      </c>
      <c r="AI106" s="100">
        <v>1718</v>
      </c>
      <c r="AJ106" s="100">
        <v>9.1323404999999998</v>
      </c>
      <c r="AK106" s="100">
        <v>9.4412923000000006</v>
      </c>
      <c r="AL106" s="100">
        <v>9.4412923000000006</v>
      </c>
      <c r="AM106" s="100">
        <v>11.057909</v>
      </c>
      <c r="AN106" s="100">
        <v>6.3105606999999999</v>
      </c>
      <c r="AO106" s="100">
        <v>5.3923820999999998</v>
      </c>
      <c r="AP106" s="100">
        <v>72.052969000000004</v>
      </c>
      <c r="AQ106" s="100">
        <v>73</v>
      </c>
      <c r="AR106" s="100">
        <v>4.7913877999999999</v>
      </c>
      <c r="AS106" s="100">
        <v>1.3411188000000001</v>
      </c>
      <c r="AT106" s="100">
        <v>10544</v>
      </c>
      <c r="AU106" s="100">
        <v>0.59267080000000005</v>
      </c>
      <c r="AV106" s="100">
        <v>1.0979730999999999</v>
      </c>
      <c r="AW106" s="100">
        <v>1.3219460999999999</v>
      </c>
      <c r="AY106" s="124">
        <v>1999</v>
      </c>
    </row>
    <row r="107" spans="2:51" s="92" customFormat="1">
      <c r="B107" s="125">
        <v>2000</v>
      </c>
      <c r="C107" s="100">
        <v>864</v>
      </c>
      <c r="D107" s="100">
        <v>9.1491840999999994</v>
      </c>
      <c r="E107" s="100">
        <v>10.420895</v>
      </c>
      <c r="F107" s="100">
        <v>10.420895</v>
      </c>
      <c r="G107" s="100">
        <v>12.144228</v>
      </c>
      <c r="H107" s="100">
        <v>7.0721147999999996</v>
      </c>
      <c r="I107" s="100">
        <v>6.0309220999999997</v>
      </c>
      <c r="J107" s="100">
        <v>69.883101999999994</v>
      </c>
      <c r="K107" s="100">
        <v>71</v>
      </c>
      <c r="L107" s="100">
        <v>4.2054027999999999</v>
      </c>
      <c r="M107" s="100">
        <v>1.2930841</v>
      </c>
      <c r="N107" s="100">
        <v>6402</v>
      </c>
      <c r="O107" s="100">
        <v>0.70896809999999999</v>
      </c>
      <c r="P107" s="100">
        <v>1.0722954</v>
      </c>
      <c r="R107" s="125">
        <v>2000</v>
      </c>
      <c r="S107" s="100">
        <v>873</v>
      </c>
      <c r="T107" s="100">
        <v>9.1076610000000002</v>
      </c>
      <c r="U107" s="100">
        <v>8.2418660999999993</v>
      </c>
      <c r="V107" s="100">
        <v>8.2418660999999993</v>
      </c>
      <c r="W107" s="100">
        <v>9.6501362000000004</v>
      </c>
      <c r="X107" s="100">
        <v>5.3563618999999996</v>
      </c>
      <c r="Y107" s="100">
        <v>4.4499149999999998</v>
      </c>
      <c r="Z107" s="100">
        <v>74.860252000000003</v>
      </c>
      <c r="AA107" s="100">
        <v>76</v>
      </c>
      <c r="AB107" s="100">
        <v>5.5151935999999999</v>
      </c>
      <c r="AC107" s="100">
        <v>1.4201125999999999</v>
      </c>
      <c r="AD107" s="100">
        <v>3775</v>
      </c>
      <c r="AE107" s="100">
        <v>0.42242380000000002</v>
      </c>
      <c r="AF107" s="100">
        <v>1.1343354000000001</v>
      </c>
      <c r="AH107" s="125">
        <v>2000</v>
      </c>
      <c r="AI107" s="100">
        <v>1737</v>
      </c>
      <c r="AJ107" s="100">
        <v>9.1282677999999997</v>
      </c>
      <c r="AK107" s="100">
        <v>9.2857093000000006</v>
      </c>
      <c r="AL107" s="100">
        <v>9.2857093000000006</v>
      </c>
      <c r="AM107" s="100">
        <v>10.841139999999999</v>
      </c>
      <c r="AN107" s="100">
        <v>6.1892458000000001</v>
      </c>
      <c r="AO107" s="100">
        <v>5.2236044000000001</v>
      </c>
      <c r="AP107" s="100">
        <v>72.384570999999994</v>
      </c>
      <c r="AQ107" s="100">
        <v>74</v>
      </c>
      <c r="AR107" s="100">
        <v>4.7753889999999997</v>
      </c>
      <c r="AS107" s="100">
        <v>1.3539531</v>
      </c>
      <c r="AT107" s="100">
        <v>10177</v>
      </c>
      <c r="AU107" s="100">
        <v>0.56644159999999999</v>
      </c>
      <c r="AV107" s="100">
        <v>1.0945</v>
      </c>
      <c r="AW107" s="100">
        <v>1.2643854000000001</v>
      </c>
      <c r="AY107" s="125">
        <v>2000</v>
      </c>
    </row>
    <row r="108" spans="2:51">
      <c r="B108" s="124">
        <v>2001</v>
      </c>
      <c r="C108" s="100">
        <v>950</v>
      </c>
      <c r="D108" s="100">
        <v>9.9353408000000005</v>
      </c>
      <c r="E108" s="100">
        <v>11.112557000000001</v>
      </c>
      <c r="F108" s="100">
        <v>11.112557000000001</v>
      </c>
      <c r="G108" s="100">
        <v>13.012133</v>
      </c>
      <c r="H108" s="100">
        <v>7.5265614999999997</v>
      </c>
      <c r="I108" s="100">
        <v>6.4500498000000004</v>
      </c>
      <c r="J108" s="100">
        <v>70.128421000000003</v>
      </c>
      <c r="K108" s="100">
        <v>72</v>
      </c>
      <c r="L108" s="100">
        <v>4.4968285999999997</v>
      </c>
      <c r="M108" s="100">
        <v>1.4214108999999999</v>
      </c>
      <c r="N108" s="100">
        <v>6880</v>
      </c>
      <c r="O108" s="100">
        <v>0.75378630000000002</v>
      </c>
      <c r="P108" s="100">
        <v>1.1838900999999999</v>
      </c>
      <c r="R108" s="124">
        <v>2001</v>
      </c>
      <c r="S108" s="100">
        <v>859</v>
      </c>
      <c r="T108" s="100">
        <v>8.8439314000000007</v>
      </c>
      <c r="U108" s="100">
        <v>7.8414923999999999</v>
      </c>
      <c r="V108" s="100">
        <v>7.8414923999999999</v>
      </c>
      <c r="W108" s="100">
        <v>9.2344988000000008</v>
      </c>
      <c r="X108" s="100">
        <v>5.0968127000000001</v>
      </c>
      <c r="Y108" s="100">
        <v>4.2417166999999996</v>
      </c>
      <c r="Z108" s="100">
        <v>75.029104000000004</v>
      </c>
      <c r="AA108" s="100">
        <v>77</v>
      </c>
      <c r="AB108" s="100">
        <v>5.2470832999999999</v>
      </c>
      <c r="AC108" s="100">
        <v>1.3920174000000001</v>
      </c>
      <c r="AD108" s="100">
        <v>3925</v>
      </c>
      <c r="AE108" s="100">
        <v>0.43416519999999997</v>
      </c>
      <c r="AF108" s="100">
        <v>1.2194099</v>
      </c>
      <c r="AH108" s="124">
        <v>2001</v>
      </c>
      <c r="AI108" s="100">
        <v>1809</v>
      </c>
      <c r="AJ108" s="100">
        <v>9.3853595999999992</v>
      </c>
      <c r="AK108" s="100">
        <v>9.3815588999999999</v>
      </c>
      <c r="AL108" s="100">
        <v>9.3815588999999999</v>
      </c>
      <c r="AM108" s="100">
        <v>11.009447</v>
      </c>
      <c r="AN108" s="100">
        <v>6.2582272000000003</v>
      </c>
      <c r="AO108" s="100">
        <v>5.3104098999999998</v>
      </c>
      <c r="AP108" s="100">
        <v>72.455500000000001</v>
      </c>
      <c r="AQ108" s="100">
        <v>74</v>
      </c>
      <c r="AR108" s="100">
        <v>4.8243859999999996</v>
      </c>
      <c r="AS108" s="100">
        <v>1.4073001999999999</v>
      </c>
      <c r="AT108" s="100">
        <v>10805</v>
      </c>
      <c r="AU108" s="100">
        <v>0.5947403</v>
      </c>
      <c r="AV108" s="100">
        <v>1.1965511</v>
      </c>
      <c r="AW108" s="100">
        <v>1.4171482</v>
      </c>
      <c r="AY108" s="124">
        <v>2001</v>
      </c>
    </row>
    <row r="109" spans="2:51">
      <c r="B109" s="125">
        <v>2002</v>
      </c>
      <c r="C109" s="100">
        <v>943</v>
      </c>
      <c r="D109" s="100">
        <v>9.7462835000000005</v>
      </c>
      <c r="E109" s="100">
        <v>10.762131</v>
      </c>
      <c r="F109" s="100">
        <v>10.762131</v>
      </c>
      <c r="G109" s="100">
        <v>12.585786000000001</v>
      </c>
      <c r="H109" s="100">
        <v>7.2427501000000003</v>
      </c>
      <c r="I109" s="100">
        <v>6.1767497999999996</v>
      </c>
      <c r="J109" s="100">
        <v>70.246022999999994</v>
      </c>
      <c r="K109" s="100">
        <v>72</v>
      </c>
      <c r="L109" s="100">
        <v>4.3944266000000001</v>
      </c>
      <c r="M109" s="100">
        <v>1.3689481999999999</v>
      </c>
      <c r="N109" s="100">
        <v>6869</v>
      </c>
      <c r="O109" s="100">
        <v>0.74470210000000003</v>
      </c>
      <c r="P109" s="100">
        <v>1.2050349</v>
      </c>
      <c r="R109" s="125">
        <v>2002</v>
      </c>
      <c r="S109" s="100">
        <v>891</v>
      </c>
      <c r="T109" s="100">
        <v>9.0735720000000004</v>
      </c>
      <c r="U109" s="100">
        <v>8.0441942999999991</v>
      </c>
      <c r="V109" s="100">
        <v>8.0441942999999991</v>
      </c>
      <c r="W109" s="100">
        <v>9.4539909000000009</v>
      </c>
      <c r="X109" s="100">
        <v>5.3743378999999996</v>
      </c>
      <c r="Y109" s="100">
        <v>4.5829323999999998</v>
      </c>
      <c r="Z109" s="100">
        <v>73.893377999999998</v>
      </c>
      <c r="AA109" s="100">
        <v>76</v>
      </c>
      <c r="AB109" s="100">
        <v>5.2513702999999996</v>
      </c>
      <c r="AC109" s="100">
        <v>1.3745333</v>
      </c>
      <c r="AD109" s="100">
        <v>4786</v>
      </c>
      <c r="AE109" s="100">
        <v>0.52418739999999997</v>
      </c>
      <c r="AF109" s="100">
        <v>1.4583505000000001</v>
      </c>
      <c r="AH109" s="125">
        <v>2002</v>
      </c>
      <c r="AI109" s="100">
        <v>1834</v>
      </c>
      <c r="AJ109" s="100">
        <v>9.4074390999999995</v>
      </c>
      <c r="AK109" s="100">
        <v>9.2708811999999998</v>
      </c>
      <c r="AL109" s="100">
        <v>9.2708811999999998</v>
      </c>
      <c r="AM109" s="100">
        <v>10.855245999999999</v>
      </c>
      <c r="AN109" s="100">
        <v>6.2401884000000001</v>
      </c>
      <c r="AO109" s="100">
        <v>5.3310936</v>
      </c>
      <c r="AP109" s="100">
        <v>72.017993000000004</v>
      </c>
      <c r="AQ109" s="100">
        <v>73</v>
      </c>
      <c r="AR109" s="100">
        <v>4.7728101000000001</v>
      </c>
      <c r="AS109" s="100">
        <v>1.3716558999999999</v>
      </c>
      <c r="AT109" s="100">
        <v>11655</v>
      </c>
      <c r="AU109" s="100">
        <v>0.63500639999999997</v>
      </c>
      <c r="AV109" s="100">
        <v>1.2975893999999999</v>
      </c>
      <c r="AW109" s="100">
        <v>1.3378755</v>
      </c>
      <c r="AY109" s="125">
        <v>2002</v>
      </c>
    </row>
    <row r="110" spans="2:51">
      <c r="B110" s="124">
        <v>2003</v>
      </c>
      <c r="C110" s="100">
        <v>946</v>
      </c>
      <c r="D110" s="100">
        <v>9.6652936999999994</v>
      </c>
      <c r="E110" s="100">
        <v>10.430453</v>
      </c>
      <c r="F110" s="100">
        <v>10.430453</v>
      </c>
      <c r="G110" s="100">
        <v>12.174185</v>
      </c>
      <c r="H110" s="100">
        <v>7.0739350999999999</v>
      </c>
      <c r="I110" s="100">
        <v>6.0573861000000004</v>
      </c>
      <c r="J110" s="100">
        <v>70.251586000000003</v>
      </c>
      <c r="K110" s="100">
        <v>71</v>
      </c>
      <c r="L110" s="100">
        <v>4.3989770000000004</v>
      </c>
      <c r="M110" s="100">
        <v>1.3844578000000001</v>
      </c>
      <c r="N110" s="100">
        <v>6760</v>
      </c>
      <c r="O110" s="100">
        <v>0.72540780000000005</v>
      </c>
      <c r="P110" s="100">
        <v>1.1953347000000001</v>
      </c>
      <c r="R110" s="124">
        <v>2003</v>
      </c>
      <c r="S110" s="100">
        <v>956</v>
      </c>
      <c r="T110" s="100">
        <v>9.6243484000000006</v>
      </c>
      <c r="U110" s="100">
        <v>8.4093921999999992</v>
      </c>
      <c r="V110" s="100">
        <v>8.4093921999999992</v>
      </c>
      <c r="W110" s="100">
        <v>9.8999573999999999</v>
      </c>
      <c r="X110" s="100">
        <v>5.5946030000000002</v>
      </c>
      <c r="Y110" s="100">
        <v>4.7464162999999999</v>
      </c>
      <c r="Z110" s="100">
        <v>73.90795</v>
      </c>
      <c r="AA110" s="100">
        <v>76</v>
      </c>
      <c r="AB110" s="100">
        <v>5.6611595000000001</v>
      </c>
      <c r="AC110" s="100">
        <v>1.4946374</v>
      </c>
      <c r="AD110" s="100">
        <v>5073</v>
      </c>
      <c r="AE110" s="100">
        <v>0.54977929999999997</v>
      </c>
      <c r="AF110" s="100">
        <v>1.5785100999999999</v>
      </c>
      <c r="AH110" s="124">
        <v>2003</v>
      </c>
      <c r="AI110" s="100">
        <v>1902</v>
      </c>
      <c r="AJ110" s="100">
        <v>9.6446699999999996</v>
      </c>
      <c r="AK110" s="100">
        <v>9.3796564</v>
      </c>
      <c r="AL110" s="100">
        <v>9.3796564</v>
      </c>
      <c r="AM110" s="100">
        <v>10.992158</v>
      </c>
      <c r="AN110" s="100">
        <v>6.3097465000000001</v>
      </c>
      <c r="AO110" s="100">
        <v>5.3854636999999999</v>
      </c>
      <c r="AP110" s="100">
        <v>72.089380000000006</v>
      </c>
      <c r="AQ110" s="100">
        <v>74</v>
      </c>
      <c r="AR110" s="100">
        <v>4.9541570999999998</v>
      </c>
      <c r="AS110" s="100">
        <v>1.4377287000000001</v>
      </c>
      <c r="AT110" s="100">
        <v>11833</v>
      </c>
      <c r="AU110" s="100">
        <v>0.63802709999999996</v>
      </c>
      <c r="AV110" s="100">
        <v>1.3341812</v>
      </c>
      <c r="AW110" s="100">
        <v>1.2403337999999999</v>
      </c>
      <c r="AY110" s="124">
        <v>2003</v>
      </c>
    </row>
    <row r="111" spans="2:51">
      <c r="B111" s="125">
        <v>2004</v>
      </c>
      <c r="C111" s="100">
        <v>1015</v>
      </c>
      <c r="D111" s="100">
        <v>10.25672</v>
      </c>
      <c r="E111" s="100">
        <v>10.927543</v>
      </c>
      <c r="F111" s="100">
        <v>10.927543</v>
      </c>
      <c r="G111" s="100">
        <v>12.732946</v>
      </c>
      <c r="H111" s="100">
        <v>7.4452277999999996</v>
      </c>
      <c r="I111" s="100">
        <v>6.4302830000000002</v>
      </c>
      <c r="J111" s="100">
        <v>69.905418999999995</v>
      </c>
      <c r="K111" s="100">
        <v>71</v>
      </c>
      <c r="L111" s="100">
        <v>4.6493517999999998</v>
      </c>
      <c r="M111" s="100">
        <v>1.4840266</v>
      </c>
      <c r="N111" s="100">
        <v>7603</v>
      </c>
      <c r="O111" s="100">
        <v>0.80788649999999995</v>
      </c>
      <c r="P111" s="100">
        <v>1.3811732999999999</v>
      </c>
      <c r="R111" s="125">
        <v>2004</v>
      </c>
      <c r="S111" s="100">
        <v>963</v>
      </c>
      <c r="T111" s="100">
        <v>9.5947192999999995</v>
      </c>
      <c r="U111" s="100">
        <v>8.3475623999999993</v>
      </c>
      <c r="V111" s="100">
        <v>8.3475623999999993</v>
      </c>
      <c r="W111" s="100">
        <v>9.7758800000000008</v>
      </c>
      <c r="X111" s="100">
        <v>5.5119163999999996</v>
      </c>
      <c r="Y111" s="100">
        <v>4.6210775999999996</v>
      </c>
      <c r="Z111" s="100">
        <v>74.298027000000005</v>
      </c>
      <c r="AA111" s="100">
        <v>76</v>
      </c>
      <c r="AB111" s="100">
        <v>5.6573846000000003</v>
      </c>
      <c r="AC111" s="100">
        <v>1.5020355000000001</v>
      </c>
      <c r="AD111" s="100">
        <v>4729</v>
      </c>
      <c r="AE111" s="100">
        <v>0.50760530000000004</v>
      </c>
      <c r="AF111" s="100">
        <v>1.5055523</v>
      </c>
      <c r="AH111" s="125">
        <v>2004</v>
      </c>
      <c r="AI111" s="100">
        <v>1978</v>
      </c>
      <c r="AJ111" s="100">
        <v>9.9233813000000008</v>
      </c>
      <c r="AK111" s="100">
        <v>9.5607830000000007</v>
      </c>
      <c r="AL111" s="100">
        <v>9.5607830000000007</v>
      </c>
      <c r="AM111" s="100">
        <v>11.157098</v>
      </c>
      <c r="AN111" s="100">
        <v>6.4401225999999996</v>
      </c>
      <c r="AO111" s="100">
        <v>5.4941212999999998</v>
      </c>
      <c r="AP111" s="100">
        <v>72.043983999999995</v>
      </c>
      <c r="AQ111" s="100">
        <v>74</v>
      </c>
      <c r="AR111" s="100">
        <v>5.0909839999999997</v>
      </c>
      <c r="AS111" s="100">
        <v>1.4927401</v>
      </c>
      <c r="AT111" s="100">
        <v>12332</v>
      </c>
      <c r="AU111" s="100">
        <v>0.65850500000000001</v>
      </c>
      <c r="AV111" s="100">
        <v>1.4263606</v>
      </c>
      <c r="AW111" s="100">
        <v>1.3090698999999999</v>
      </c>
      <c r="AY111" s="125">
        <v>2004</v>
      </c>
    </row>
    <row r="112" spans="2:51">
      <c r="B112" s="124">
        <v>2005</v>
      </c>
      <c r="C112" s="100">
        <v>963</v>
      </c>
      <c r="D112" s="100">
        <v>9.6111304999999998</v>
      </c>
      <c r="E112" s="100">
        <v>10.130959000000001</v>
      </c>
      <c r="F112" s="100">
        <v>10.130959000000001</v>
      </c>
      <c r="G112" s="100">
        <v>11.872204999999999</v>
      </c>
      <c r="H112" s="100">
        <v>6.9009977999999998</v>
      </c>
      <c r="I112" s="100">
        <v>6.0036456999999999</v>
      </c>
      <c r="J112" s="100">
        <v>70.031153000000003</v>
      </c>
      <c r="K112" s="100">
        <v>71</v>
      </c>
      <c r="L112" s="100">
        <v>4.3695266999999998</v>
      </c>
      <c r="M112" s="100">
        <v>1.4321619000000001</v>
      </c>
      <c r="N112" s="100">
        <v>7323</v>
      </c>
      <c r="O112" s="100">
        <v>0.76941599999999999</v>
      </c>
      <c r="P112" s="100">
        <v>1.3274866000000001</v>
      </c>
      <c r="R112" s="124">
        <v>2005</v>
      </c>
      <c r="S112" s="100">
        <v>1055</v>
      </c>
      <c r="T112" s="100">
        <v>10.386710000000001</v>
      </c>
      <c r="U112" s="100">
        <v>8.8861130999999993</v>
      </c>
      <c r="V112" s="100">
        <v>8.8861130999999993</v>
      </c>
      <c r="W112" s="100">
        <v>10.468890999999999</v>
      </c>
      <c r="X112" s="100">
        <v>5.8374987999999997</v>
      </c>
      <c r="Y112" s="100">
        <v>4.9423016000000004</v>
      </c>
      <c r="Z112" s="100">
        <v>74.850094999999996</v>
      </c>
      <c r="AA112" s="100">
        <v>76</v>
      </c>
      <c r="AB112" s="100">
        <v>6.1397893000000003</v>
      </c>
      <c r="AC112" s="100">
        <v>1.6621241</v>
      </c>
      <c r="AD112" s="100">
        <v>4950</v>
      </c>
      <c r="AE112" s="100">
        <v>0.52540359999999997</v>
      </c>
      <c r="AF112" s="100">
        <v>1.5758961</v>
      </c>
      <c r="AH112" s="124">
        <v>2005</v>
      </c>
      <c r="AI112" s="100">
        <v>2018</v>
      </c>
      <c r="AJ112" s="100">
        <v>10.001564</v>
      </c>
      <c r="AK112" s="100">
        <v>9.5020109999999995</v>
      </c>
      <c r="AL112" s="100">
        <v>9.5020109999999995</v>
      </c>
      <c r="AM112" s="100">
        <v>11.161593999999999</v>
      </c>
      <c r="AN112" s="100">
        <v>6.3666147000000004</v>
      </c>
      <c r="AO112" s="100">
        <v>5.4683915000000001</v>
      </c>
      <c r="AP112" s="100">
        <v>72.549330999999995</v>
      </c>
      <c r="AQ112" s="100">
        <v>74</v>
      </c>
      <c r="AR112" s="100">
        <v>5.1450715999999996</v>
      </c>
      <c r="AS112" s="100">
        <v>1.5438285</v>
      </c>
      <c r="AT112" s="100">
        <v>12273</v>
      </c>
      <c r="AU112" s="100">
        <v>0.64803010000000005</v>
      </c>
      <c r="AV112" s="100">
        <v>1.4176131000000001</v>
      </c>
      <c r="AW112" s="100">
        <v>1.1400889000000001</v>
      </c>
      <c r="AY112" s="124">
        <v>2005</v>
      </c>
    </row>
    <row r="113" spans="2:51">
      <c r="B113" s="124">
        <v>2006</v>
      </c>
      <c r="C113" s="100">
        <v>1047</v>
      </c>
      <c r="D113" s="100">
        <v>10.305702</v>
      </c>
      <c r="E113" s="100">
        <v>10.759309</v>
      </c>
      <c r="F113" s="100">
        <v>10.759309</v>
      </c>
      <c r="G113" s="100">
        <v>12.629113</v>
      </c>
      <c r="H113" s="100">
        <v>7.2000862999999997</v>
      </c>
      <c r="I113" s="100">
        <v>6.1405985000000003</v>
      </c>
      <c r="J113" s="100">
        <v>71.073543000000001</v>
      </c>
      <c r="K113" s="100">
        <v>72</v>
      </c>
      <c r="L113" s="100">
        <v>4.6766125000000001</v>
      </c>
      <c r="M113" s="100">
        <v>1.5272186000000001</v>
      </c>
      <c r="N113" s="100">
        <v>7181</v>
      </c>
      <c r="O113" s="100">
        <v>0.74478140000000004</v>
      </c>
      <c r="P113" s="100">
        <v>1.3249469</v>
      </c>
      <c r="R113" s="124">
        <v>2006</v>
      </c>
      <c r="S113" s="100">
        <v>1030</v>
      </c>
      <c r="T113" s="100">
        <v>10.008217999999999</v>
      </c>
      <c r="U113" s="100">
        <v>8.4717204000000006</v>
      </c>
      <c r="V113" s="100">
        <v>8.4717204000000006</v>
      </c>
      <c r="W113" s="100">
        <v>9.9495599000000006</v>
      </c>
      <c r="X113" s="100">
        <v>5.5293257000000002</v>
      </c>
      <c r="Y113" s="100">
        <v>4.6176499</v>
      </c>
      <c r="Z113" s="100">
        <v>74.901942000000005</v>
      </c>
      <c r="AA113" s="100">
        <v>77</v>
      </c>
      <c r="AB113" s="100">
        <v>5.9256701999999999</v>
      </c>
      <c r="AC113" s="100">
        <v>1.5801666000000001</v>
      </c>
      <c r="AD113" s="100">
        <v>4935</v>
      </c>
      <c r="AE113" s="100">
        <v>0.51716549999999994</v>
      </c>
      <c r="AF113" s="100">
        <v>1.5787251</v>
      </c>
      <c r="AH113" s="124">
        <v>2006</v>
      </c>
      <c r="AI113" s="100">
        <v>2077</v>
      </c>
      <c r="AJ113" s="100">
        <v>10.155999</v>
      </c>
      <c r="AK113" s="100">
        <v>9.5290102999999995</v>
      </c>
      <c r="AL113" s="100">
        <v>9.5290102999999995</v>
      </c>
      <c r="AM113" s="100">
        <v>11.179088999999999</v>
      </c>
      <c r="AN113" s="100">
        <v>6.3201447999999996</v>
      </c>
      <c r="AO113" s="100">
        <v>5.3457716</v>
      </c>
      <c r="AP113" s="100">
        <v>72.972075000000004</v>
      </c>
      <c r="AQ113" s="100">
        <v>75</v>
      </c>
      <c r="AR113" s="100">
        <v>5.2225295000000003</v>
      </c>
      <c r="AS113" s="100">
        <v>1.5530249</v>
      </c>
      <c r="AT113" s="100">
        <v>12116</v>
      </c>
      <c r="AU113" s="100">
        <v>0.63156290000000004</v>
      </c>
      <c r="AV113" s="100">
        <v>1.4177758</v>
      </c>
      <c r="AW113" s="100">
        <v>1.2700264000000001</v>
      </c>
      <c r="AY113" s="124">
        <v>2006</v>
      </c>
    </row>
    <row r="114" spans="2:51">
      <c r="B114" s="124">
        <v>2007</v>
      </c>
      <c r="C114" s="100">
        <v>1235</v>
      </c>
      <c r="D114" s="100">
        <v>11.928177</v>
      </c>
      <c r="E114" s="100">
        <v>12.203897</v>
      </c>
      <c r="F114" s="100">
        <v>12.203897</v>
      </c>
      <c r="G114" s="100">
        <v>14.256605</v>
      </c>
      <c r="H114" s="100">
        <v>8.3165887000000005</v>
      </c>
      <c r="I114" s="100">
        <v>7.1854611000000004</v>
      </c>
      <c r="J114" s="100">
        <v>70.143320000000003</v>
      </c>
      <c r="K114" s="100">
        <v>71</v>
      </c>
      <c r="L114" s="100">
        <v>5.4171418999999998</v>
      </c>
      <c r="M114" s="100">
        <v>1.7500602000000001</v>
      </c>
      <c r="N114" s="100">
        <v>9359</v>
      </c>
      <c r="O114" s="100">
        <v>0.95294230000000002</v>
      </c>
      <c r="P114" s="100">
        <v>1.7089319000000001</v>
      </c>
      <c r="R114" s="124">
        <v>2007</v>
      </c>
      <c r="S114" s="100">
        <v>1017</v>
      </c>
      <c r="T114" s="100">
        <v>9.7097704999999994</v>
      </c>
      <c r="U114" s="100">
        <v>8.1455626999999993</v>
      </c>
      <c r="V114" s="100">
        <v>8.1455626999999993</v>
      </c>
      <c r="W114" s="100">
        <v>9.6001361999999997</v>
      </c>
      <c r="X114" s="100">
        <v>5.3501630000000002</v>
      </c>
      <c r="Y114" s="100">
        <v>4.5412333</v>
      </c>
      <c r="Z114" s="100">
        <v>74.958702000000002</v>
      </c>
      <c r="AA114" s="100">
        <v>76</v>
      </c>
      <c r="AB114" s="100">
        <v>5.8004905000000004</v>
      </c>
      <c r="AC114" s="100">
        <v>1.5114810000000001</v>
      </c>
      <c r="AD114" s="100">
        <v>4868</v>
      </c>
      <c r="AE114" s="100">
        <v>0.50130079999999999</v>
      </c>
      <c r="AF114" s="100">
        <v>1.5092421</v>
      </c>
      <c r="AH114" s="124">
        <v>2007</v>
      </c>
      <c r="AI114" s="100">
        <v>2252</v>
      </c>
      <c r="AJ114" s="100">
        <v>10.812564</v>
      </c>
      <c r="AK114" s="100">
        <v>10.042859</v>
      </c>
      <c r="AL114" s="100">
        <v>10.042859</v>
      </c>
      <c r="AM114" s="100">
        <v>11.764949</v>
      </c>
      <c r="AN114" s="100">
        <v>6.7636909000000003</v>
      </c>
      <c r="AO114" s="100">
        <v>5.8130107000000004</v>
      </c>
      <c r="AP114" s="100">
        <v>72.317939999999993</v>
      </c>
      <c r="AQ114" s="100">
        <v>74</v>
      </c>
      <c r="AR114" s="100">
        <v>5.5837941000000004</v>
      </c>
      <c r="AS114" s="100">
        <v>1.6336124000000001</v>
      </c>
      <c r="AT114" s="100">
        <v>14227</v>
      </c>
      <c r="AU114" s="100">
        <v>0.72839830000000005</v>
      </c>
      <c r="AV114" s="100">
        <v>1.6349153000000001</v>
      </c>
      <c r="AW114" s="100">
        <v>1.4982264000000001</v>
      </c>
      <c r="AY114" s="124">
        <v>2007</v>
      </c>
    </row>
    <row r="115" spans="2:51">
      <c r="B115" s="124">
        <v>2008</v>
      </c>
      <c r="C115" s="100">
        <v>1191</v>
      </c>
      <c r="D115" s="100">
        <v>11.265559</v>
      </c>
      <c r="E115" s="100">
        <v>11.427683999999999</v>
      </c>
      <c r="F115" s="100">
        <v>11.427683999999999</v>
      </c>
      <c r="G115" s="100">
        <v>13.384493000000001</v>
      </c>
      <c r="H115" s="100">
        <v>7.7144645000000001</v>
      </c>
      <c r="I115" s="100">
        <v>6.6209289</v>
      </c>
      <c r="J115" s="100">
        <v>70.869856999999996</v>
      </c>
      <c r="K115" s="100">
        <v>72</v>
      </c>
      <c r="L115" s="100">
        <v>4.9805545000000002</v>
      </c>
      <c r="M115" s="100">
        <v>1.6193506</v>
      </c>
      <c r="N115" s="100">
        <v>8348</v>
      </c>
      <c r="O115" s="100">
        <v>0.83254309999999998</v>
      </c>
      <c r="P115" s="100">
        <v>1.4936402</v>
      </c>
      <c r="R115" s="124">
        <v>2008</v>
      </c>
      <c r="S115" s="100">
        <v>1098</v>
      </c>
      <c r="T115" s="100">
        <v>10.283639000000001</v>
      </c>
      <c r="U115" s="100">
        <v>8.5317471000000005</v>
      </c>
      <c r="V115" s="100">
        <v>8.5317471000000005</v>
      </c>
      <c r="W115" s="100">
        <v>10.051430999999999</v>
      </c>
      <c r="X115" s="100">
        <v>5.5353573000000003</v>
      </c>
      <c r="Y115" s="100">
        <v>4.6251636999999999</v>
      </c>
      <c r="Z115" s="100">
        <v>75.191256999999993</v>
      </c>
      <c r="AA115" s="100">
        <v>77</v>
      </c>
      <c r="AB115" s="100">
        <v>5.9319287000000003</v>
      </c>
      <c r="AC115" s="100">
        <v>1.5597034000000001</v>
      </c>
      <c r="AD115" s="100">
        <v>5149</v>
      </c>
      <c r="AE115" s="100">
        <v>0.51999810000000002</v>
      </c>
      <c r="AF115" s="100">
        <v>1.6080675</v>
      </c>
      <c r="AH115" s="124">
        <v>2008</v>
      </c>
      <c r="AI115" s="100">
        <v>2289</v>
      </c>
      <c r="AJ115" s="100">
        <v>10.772171</v>
      </c>
      <c r="AK115" s="100">
        <v>9.92319</v>
      </c>
      <c r="AL115" s="100">
        <v>9.92319</v>
      </c>
      <c r="AM115" s="100">
        <v>11.650887000000001</v>
      </c>
      <c r="AN115" s="100">
        <v>6.5924071</v>
      </c>
      <c r="AO115" s="100">
        <v>5.6008509999999996</v>
      </c>
      <c r="AP115" s="100">
        <v>72.942769999999996</v>
      </c>
      <c r="AQ115" s="100">
        <v>75</v>
      </c>
      <c r="AR115" s="100">
        <v>5.3956580000000001</v>
      </c>
      <c r="AS115" s="100">
        <v>1.5901797</v>
      </c>
      <c r="AT115" s="100">
        <v>13497</v>
      </c>
      <c r="AU115" s="100">
        <v>0.67725190000000002</v>
      </c>
      <c r="AV115" s="100">
        <v>1.5353185</v>
      </c>
      <c r="AW115" s="100">
        <v>1.3394307000000001</v>
      </c>
      <c r="AY115" s="124">
        <v>2008</v>
      </c>
    </row>
    <row r="116" spans="2:51">
      <c r="B116" s="124">
        <v>2009</v>
      </c>
      <c r="C116" s="100">
        <v>1142</v>
      </c>
      <c r="D116" s="100">
        <v>10.573294000000001</v>
      </c>
      <c r="E116" s="100">
        <v>10.690327999999999</v>
      </c>
      <c r="F116" s="100">
        <v>10.690327999999999</v>
      </c>
      <c r="G116" s="100">
        <v>12.537549</v>
      </c>
      <c r="H116" s="100">
        <v>7.1486898999999999</v>
      </c>
      <c r="I116" s="100">
        <v>6.0981373999999997</v>
      </c>
      <c r="J116" s="100">
        <v>71.363398000000004</v>
      </c>
      <c r="K116" s="100">
        <v>72</v>
      </c>
      <c r="L116" s="100">
        <v>4.8199889999999996</v>
      </c>
      <c r="M116" s="100">
        <v>1.5790929</v>
      </c>
      <c r="N116" s="100">
        <v>7584</v>
      </c>
      <c r="O116" s="100">
        <v>0.74038749999999998</v>
      </c>
      <c r="P116" s="100">
        <v>1.3487102</v>
      </c>
      <c r="R116" s="124">
        <v>2009</v>
      </c>
      <c r="S116" s="100">
        <v>1062</v>
      </c>
      <c r="T116" s="100">
        <v>9.7512995999999994</v>
      </c>
      <c r="U116" s="100">
        <v>8.1368516999999994</v>
      </c>
      <c r="V116" s="100">
        <v>8.1368516999999994</v>
      </c>
      <c r="W116" s="100">
        <v>9.5328385000000004</v>
      </c>
      <c r="X116" s="100">
        <v>5.3320078000000004</v>
      </c>
      <c r="Y116" s="100">
        <v>4.4637060000000002</v>
      </c>
      <c r="Z116" s="100">
        <v>74.708098000000007</v>
      </c>
      <c r="AA116" s="100">
        <v>77</v>
      </c>
      <c r="AB116" s="100">
        <v>5.8121716000000001</v>
      </c>
      <c r="AC116" s="100">
        <v>1.5517240999999999</v>
      </c>
      <c r="AD116" s="100">
        <v>5344</v>
      </c>
      <c r="AE116" s="100">
        <v>0.52890139999999997</v>
      </c>
      <c r="AF116" s="100">
        <v>1.6313820999999999</v>
      </c>
      <c r="AH116" s="124">
        <v>2009</v>
      </c>
      <c r="AI116" s="100">
        <v>2204</v>
      </c>
      <c r="AJ116" s="100">
        <v>10.160589999999999</v>
      </c>
      <c r="AK116" s="100">
        <v>9.3301592000000007</v>
      </c>
      <c r="AL116" s="100">
        <v>9.3301592000000007</v>
      </c>
      <c r="AM116" s="100">
        <v>10.931416</v>
      </c>
      <c r="AN116" s="100">
        <v>6.1961005</v>
      </c>
      <c r="AO116" s="100">
        <v>5.2497145999999999</v>
      </c>
      <c r="AP116" s="100">
        <v>72.975044999999994</v>
      </c>
      <c r="AQ116" s="100">
        <v>74</v>
      </c>
      <c r="AR116" s="100">
        <v>5.2519957000000002</v>
      </c>
      <c r="AS116" s="100">
        <v>1.5657856999999999</v>
      </c>
      <c r="AT116" s="100">
        <v>12928</v>
      </c>
      <c r="AU116" s="100">
        <v>0.6353685</v>
      </c>
      <c r="AV116" s="100">
        <v>1.4527638</v>
      </c>
      <c r="AW116" s="100">
        <v>1.3138162</v>
      </c>
      <c r="AY116" s="124">
        <v>2009</v>
      </c>
    </row>
    <row r="117" spans="2:51">
      <c r="B117" s="124">
        <v>2010</v>
      </c>
      <c r="C117" s="100">
        <v>1233</v>
      </c>
      <c r="D117" s="100">
        <v>11.241968</v>
      </c>
      <c r="E117" s="100">
        <v>11.196192999999999</v>
      </c>
      <c r="F117" s="100">
        <v>11.196192999999999</v>
      </c>
      <c r="G117" s="100">
        <v>13.087039000000001</v>
      </c>
      <c r="H117" s="100">
        <v>7.5436396999999999</v>
      </c>
      <c r="I117" s="100">
        <v>6.4412060000000002</v>
      </c>
      <c r="J117" s="100">
        <v>71.049473000000006</v>
      </c>
      <c r="K117" s="100">
        <v>72</v>
      </c>
      <c r="L117" s="100">
        <v>5.0209716000000002</v>
      </c>
      <c r="M117" s="100">
        <v>1.6779162999999999</v>
      </c>
      <c r="N117" s="100">
        <v>8667</v>
      </c>
      <c r="O117" s="100">
        <v>0.83367380000000002</v>
      </c>
      <c r="P117" s="100">
        <v>1.5479771</v>
      </c>
      <c r="R117" s="124">
        <v>2010</v>
      </c>
      <c r="S117" s="100">
        <v>1201</v>
      </c>
      <c r="T117" s="100">
        <v>10.855105</v>
      </c>
      <c r="U117" s="100">
        <v>8.9786999000000005</v>
      </c>
      <c r="V117" s="100">
        <v>8.9786999000000005</v>
      </c>
      <c r="W117" s="100">
        <v>10.530157000000001</v>
      </c>
      <c r="X117" s="100">
        <v>5.8397091000000003</v>
      </c>
      <c r="Y117" s="100">
        <v>4.8375195</v>
      </c>
      <c r="Z117" s="100">
        <v>74.961698999999996</v>
      </c>
      <c r="AA117" s="100">
        <v>77</v>
      </c>
      <c r="AB117" s="100">
        <v>6.4043086000000002</v>
      </c>
      <c r="AC117" s="100">
        <v>1.7159838999999999</v>
      </c>
      <c r="AD117" s="100">
        <v>5827</v>
      </c>
      <c r="AE117" s="100">
        <v>0.56781139999999997</v>
      </c>
      <c r="AF117" s="100">
        <v>1.8187435999999999</v>
      </c>
      <c r="AH117" s="124">
        <v>2010</v>
      </c>
      <c r="AI117" s="100">
        <v>2434</v>
      </c>
      <c r="AJ117" s="100">
        <v>11.047693000000001</v>
      </c>
      <c r="AK117" s="100">
        <v>10.033185</v>
      </c>
      <c r="AL117" s="100">
        <v>10.033185</v>
      </c>
      <c r="AM117" s="100">
        <v>11.739248999999999</v>
      </c>
      <c r="AN117" s="100">
        <v>6.6631397000000003</v>
      </c>
      <c r="AO117" s="100">
        <v>5.6163017000000002</v>
      </c>
      <c r="AP117" s="100">
        <v>72.979868999999994</v>
      </c>
      <c r="AQ117" s="100">
        <v>74</v>
      </c>
      <c r="AR117" s="100">
        <v>5.6199491999999998</v>
      </c>
      <c r="AS117" s="100">
        <v>1.6964863999999999</v>
      </c>
      <c r="AT117" s="100">
        <v>14494</v>
      </c>
      <c r="AU117" s="100">
        <v>0.70160440000000002</v>
      </c>
      <c r="AV117" s="100">
        <v>1.6465253</v>
      </c>
      <c r="AW117" s="100">
        <v>1.2469726000000001</v>
      </c>
      <c r="AY117" s="124">
        <v>2010</v>
      </c>
    </row>
    <row r="118" spans="2:51">
      <c r="B118" s="124">
        <v>2011</v>
      </c>
      <c r="C118" s="100">
        <v>1218</v>
      </c>
      <c r="D118" s="100">
        <v>10.954977</v>
      </c>
      <c r="E118" s="100">
        <v>10.662006999999999</v>
      </c>
      <c r="F118" s="100">
        <v>10.662006999999999</v>
      </c>
      <c r="G118" s="100">
        <v>12.485625000000001</v>
      </c>
      <c r="H118" s="100">
        <v>7.2267023000000004</v>
      </c>
      <c r="I118" s="100">
        <v>6.1872907000000001</v>
      </c>
      <c r="J118" s="100">
        <v>70.757800000000003</v>
      </c>
      <c r="K118" s="100">
        <v>72</v>
      </c>
      <c r="L118" s="100">
        <v>4.921411</v>
      </c>
      <c r="M118" s="100">
        <v>1.6168857000000001</v>
      </c>
      <c r="N118" s="100">
        <v>8741</v>
      </c>
      <c r="O118" s="100">
        <v>0.8300902</v>
      </c>
      <c r="P118" s="100">
        <v>1.607694</v>
      </c>
      <c r="R118" s="124">
        <v>2011</v>
      </c>
      <c r="S118" s="100">
        <v>1198</v>
      </c>
      <c r="T118" s="100">
        <v>10.675659</v>
      </c>
      <c r="U118" s="100">
        <v>8.7163309000000009</v>
      </c>
      <c r="V118" s="100">
        <v>8.7163309000000009</v>
      </c>
      <c r="W118" s="100">
        <v>10.219586</v>
      </c>
      <c r="X118" s="100">
        <v>5.6854300000000002</v>
      </c>
      <c r="Y118" s="100">
        <v>4.7462274999999998</v>
      </c>
      <c r="Z118" s="100">
        <v>74.857262000000006</v>
      </c>
      <c r="AA118" s="100">
        <v>77</v>
      </c>
      <c r="AB118" s="100">
        <v>6.3109098000000001</v>
      </c>
      <c r="AC118" s="100">
        <v>1.6731376</v>
      </c>
      <c r="AD118" s="100">
        <v>5855</v>
      </c>
      <c r="AE118" s="100">
        <v>0.56277169999999999</v>
      </c>
      <c r="AF118" s="100">
        <v>1.7906622999999999</v>
      </c>
      <c r="AH118" s="124">
        <v>2011</v>
      </c>
      <c r="AI118" s="100">
        <v>2416</v>
      </c>
      <c r="AJ118" s="100">
        <v>10.814671000000001</v>
      </c>
      <c r="AK118" s="100">
        <v>9.6553783000000006</v>
      </c>
      <c r="AL118" s="100">
        <v>9.6553783000000006</v>
      </c>
      <c r="AM118" s="100">
        <v>11.311214</v>
      </c>
      <c r="AN118" s="100">
        <v>6.4374541000000001</v>
      </c>
      <c r="AO118" s="100">
        <v>5.4525588000000003</v>
      </c>
      <c r="AP118" s="100">
        <v>72.790563000000006</v>
      </c>
      <c r="AQ118" s="100">
        <v>74</v>
      </c>
      <c r="AR118" s="100">
        <v>5.5245587</v>
      </c>
      <c r="AS118" s="100">
        <v>1.644298</v>
      </c>
      <c r="AT118" s="100">
        <v>14596</v>
      </c>
      <c r="AU118" s="100">
        <v>0.69723749999999995</v>
      </c>
      <c r="AV118" s="100">
        <v>1.6764063</v>
      </c>
      <c r="AW118" s="100">
        <v>1.2232219</v>
      </c>
      <c r="AY118" s="124">
        <v>2011</v>
      </c>
    </row>
    <row r="119" spans="2:51">
      <c r="B119" s="124">
        <v>2012</v>
      </c>
      <c r="C119" s="100">
        <v>1331</v>
      </c>
      <c r="D119" s="100">
        <v>11.765409999999999</v>
      </c>
      <c r="E119" s="100">
        <v>11.348812000000001</v>
      </c>
      <c r="F119" s="100">
        <v>11.348812000000001</v>
      </c>
      <c r="G119" s="100">
        <v>13.283958</v>
      </c>
      <c r="H119" s="100">
        <v>7.6065015000000002</v>
      </c>
      <c r="I119" s="100">
        <v>6.4771824999999996</v>
      </c>
      <c r="J119" s="100">
        <v>71.595040999999995</v>
      </c>
      <c r="K119" s="100">
        <v>72</v>
      </c>
      <c r="L119" s="100">
        <v>5.4187192</v>
      </c>
      <c r="M119" s="100">
        <v>1.7795544999999999</v>
      </c>
      <c r="N119" s="100">
        <v>8731</v>
      </c>
      <c r="O119" s="100">
        <v>0.81552550000000001</v>
      </c>
      <c r="P119" s="100">
        <v>1.6509625999999999</v>
      </c>
      <c r="R119" s="124">
        <v>2012</v>
      </c>
      <c r="S119" s="100">
        <v>1193</v>
      </c>
      <c r="T119" s="100">
        <v>10.450766</v>
      </c>
      <c r="U119" s="100">
        <v>8.4201020999999994</v>
      </c>
      <c r="V119" s="100">
        <v>8.4201020999999994</v>
      </c>
      <c r="W119" s="100">
        <v>9.9136548999999992</v>
      </c>
      <c r="X119" s="100">
        <v>5.5260036000000001</v>
      </c>
      <c r="Y119" s="100">
        <v>4.6439576999999996</v>
      </c>
      <c r="Z119" s="100">
        <v>74.893546000000001</v>
      </c>
      <c r="AA119" s="100">
        <v>76</v>
      </c>
      <c r="AB119" s="100">
        <v>6.2978408999999997</v>
      </c>
      <c r="AC119" s="100">
        <v>1.6499779000000001</v>
      </c>
      <c r="AD119" s="100">
        <v>5720</v>
      </c>
      <c r="AE119" s="100">
        <v>0.54047369999999995</v>
      </c>
      <c r="AF119" s="100">
        <v>1.7901965</v>
      </c>
      <c r="AH119" s="124">
        <v>2012</v>
      </c>
      <c r="AI119" s="100">
        <v>2524</v>
      </c>
      <c r="AJ119" s="100">
        <v>11.105121</v>
      </c>
      <c r="AK119" s="100">
        <v>9.7941251000000005</v>
      </c>
      <c r="AL119" s="100">
        <v>9.7941251000000005</v>
      </c>
      <c r="AM119" s="100">
        <v>11.485163</v>
      </c>
      <c r="AN119" s="100">
        <v>6.5187939999999998</v>
      </c>
      <c r="AO119" s="100">
        <v>5.5248591999999999</v>
      </c>
      <c r="AP119" s="100">
        <v>73.154120000000006</v>
      </c>
      <c r="AQ119" s="100">
        <v>74</v>
      </c>
      <c r="AR119" s="100">
        <v>5.8014986000000004</v>
      </c>
      <c r="AS119" s="100">
        <v>1.7158629000000001</v>
      </c>
      <c r="AT119" s="100">
        <v>14451</v>
      </c>
      <c r="AU119" s="100">
        <v>0.67879199999999995</v>
      </c>
      <c r="AV119" s="100">
        <v>1.7034022</v>
      </c>
      <c r="AW119" s="100">
        <v>1.3478235000000001</v>
      </c>
      <c r="AY119" s="124">
        <v>2012</v>
      </c>
    </row>
    <row r="120" spans="2:51">
      <c r="B120" s="124">
        <v>2013</v>
      </c>
      <c r="C120" s="100">
        <v>1335</v>
      </c>
      <c r="D120" s="100">
        <v>11.603059</v>
      </c>
      <c r="E120" s="100">
        <v>11.035629999999999</v>
      </c>
      <c r="F120" s="100">
        <v>11.035629999999999</v>
      </c>
      <c r="G120" s="100">
        <v>12.922053</v>
      </c>
      <c r="H120" s="100">
        <v>7.3898586999999996</v>
      </c>
      <c r="I120" s="100">
        <v>6.2950505999999997</v>
      </c>
      <c r="J120" s="100">
        <v>71.649438000000004</v>
      </c>
      <c r="K120" s="100">
        <v>72</v>
      </c>
      <c r="L120" s="100">
        <v>5.2900618000000001</v>
      </c>
      <c r="M120" s="100">
        <v>1.7616320000000001</v>
      </c>
      <c r="N120" s="100">
        <v>8663</v>
      </c>
      <c r="O120" s="100">
        <v>0.79635520000000004</v>
      </c>
      <c r="P120" s="100">
        <v>1.6180334999999999</v>
      </c>
      <c r="R120" s="124">
        <v>2013</v>
      </c>
      <c r="S120" s="100">
        <v>1223</v>
      </c>
      <c r="T120" s="100">
        <v>10.53242</v>
      </c>
      <c r="U120" s="100">
        <v>8.3315561000000002</v>
      </c>
      <c r="V120" s="100">
        <v>8.3315561000000002</v>
      </c>
      <c r="W120" s="100">
        <v>9.8645674999999997</v>
      </c>
      <c r="X120" s="100">
        <v>5.4533161000000003</v>
      </c>
      <c r="Y120" s="100">
        <v>4.6072062999999996</v>
      </c>
      <c r="Z120" s="100">
        <v>75.222403999999997</v>
      </c>
      <c r="AA120" s="100">
        <v>77</v>
      </c>
      <c r="AB120" s="100">
        <v>6.2921233000000001</v>
      </c>
      <c r="AC120" s="100">
        <v>1.7010681999999999</v>
      </c>
      <c r="AD120" s="100">
        <v>5704</v>
      </c>
      <c r="AE120" s="100">
        <v>0.52990519999999997</v>
      </c>
      <c r="AF120" s="100">
        <v>1.7517459</v>
      </c>
      <c r="AH120" s="124">
        <v>2013</v>
      </c>
      <c r="AI120" s="100">
        <v>2558</v>
      </c>
      <c r="AJ120" s="100">
        <v>11.065281000000001</v>
      </c>
      <c r="AK120" s="100">
        <v>9.6217690999999999</v>
      </c>
      <c r="AL120" s="100">
        <v>9.6217690999999999</v>
      </c>
      <c r="AM120" s="100">
        <v>11.318528000000001</v>
      </c>
      <c r="AN120" s="100">
        <v>6.3863687999999996</v>
      </c>
      <c r="AO120" s="100">
        <v>5.4265980000000003</v>
      </c>
      <c r="AP120" s="100">
        <v>73.357701000000006</v>
      </c>
      <c r="AQ120" s="100">
        <v>74</v>
      </c>
      <c r="AR120" s="100">
        <v>5.7260537999999999</v>
      </c>
      <c r="AS120" s="100">
        <v>1.7321470000000001</v>
      </c>
      <c r="AT120" s="100">
        <v>14367</v>
      </c>
      <c r="AU120" s="100">
        <v>0.66383270000000005</v>
      </c>
      <c r="AV120" s="100">
        <v>1.6686004000000001</v>
      </c>
      <c r="AW120" s="100">
        <v>1.3245579999999999</v>
      </c>
      <c r="AY120" s="124">
        <v>2013</v>
      </c>
    </row>
    <row r="121" spans="2:51">
      <c r="B121" s="124">
        <v>2014</v>
      </c>
      <c r="C121" s="100">
        <v>1292</v>
      </c>
      <c r="D121" s="100">
        <v>11.072585999999999</v>
      </c>
      <c r="E121" s="100">
        <v>10.326905999999999</v>
      </c>
      <c r="F121" s="100">
        <v>10.326905999999999</v>
      </c>
      <c r="G121" s="100">
        <v>12.110617</v>
      </c>
      <c r="H121" s="100">
        <v>6.9371672000000002</v>
      </c>
      <c r="I121" s="100">
        <v>5.9261710000000001</v>
      </c>
      <c r="J121" s="100">
        <v>71.719814</v>
      </c>
      <c r="K121" s="100">
        <v>72</v>
      </c>
      <c r="L121" s="100">
        <v>5.1692406000000002</v>
      </c>
      <c r="M121" s="100">
        <v>1.6492003</v>
      </c>
      <c r="N121" s="100">
        <v>8200</v>
      </c>
      <c r="O121" s="100">
        <v>0.74420070000000005</v>
      </c>
      <c r="P121" s="100">
        <v>1.4984613</v>
      </c>
      <c r="R121" s="124">
        <v>2014</v>
      </c>
      <c r="S121" s="100">
        <v>1255</v>
      </c>
      <c r="T121" s="100">
        <v>10.642595999999999</v>
      </c>
      <c r="U121" s="100">
        <v>8.3346227000000006</v>
      </c>
      <c r="V121" s="100">
        <v>8.3346227000000006</v>
      </c>
      <c r="W121" s="100">
        <v>9.8613497999999993</v>
      </c>
      <c r="X121" s="100">
        <v>5.4692616000000003</v>
      </c>
      <c r="Y121" s="100">
        <v>4.6153206999999998</v>
      </c>
      <c r="Z121" s="100">
        <v>75.075697000000005</v>
      </c>
      <c r="AA121" s="100">
        <v>76</v>
      </c>
      <c r="AB121" s="100">
        <v>6.3576493999999997</v>
      </c>
      <c r="AC121" s="100">
        <v>1.6680178999999999</v>
      </c>
      <c r="AD121" s="100">
        <v>6118</v>
      </c>
      <c r="AE121" s="100">
        <v>0.55993230000000005</v>
      </c>
      <c r="AF121" s="100">
        <v>1.8360848999999999</v>
      </c>
      <c r="AH121" s="124">
        <v>2014</v>
      </c>
      <c r="AI121" s="100">
        <v>2547</v>
      </c>
      <c r="AJ121" s="100">
        <v>10.856456</v>
      </c>
      <c r="AK121" s="100">
        <v>9.3082525999999994</v>
      </c>
      <c r="AL121" s="100">
        <v>9.3082525999999994</v>
      </c>
      <c r="AM121" s="100">
        <v>10.961876</v>
      </c>
      <c r="AN121" s="100">
        <v>6.1872768999999996</v>
      </c>
      <c r="AO121" s="100">
        <v>5.2593449000000003</v>
      </c>
      <c r="AP121" s="100">
        <v>73.373379999999997</v>
      </c>
      <c r="AQ121" s="100">
        <v>74</v>
      </c>
      <c r="AR121" s="100">
        <v>5.6936558000000002</v>
      </c>
      <c r="AS121" s="100">
        <v>1.6584190999999999</v>
      </c>
      <c r="AT121" s="100">
        <v>14318</v>
      </c>
      <c r="AU121" s="100">
        <v>0.65245359999999997</v>
      </c>
      <c r="AV121" s="100">
        <v>1.6262379</v>
      </c>
      <c r="AW121" s="100">
        <v>1.2390369999999999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v>0</v>
      </c>
      <c r="D27" s="100">
        <v>0</v>
      </c>
      <c r="E27" s="100">
        <v>0</v>
      </c>
      <c r="F27" s="100">
        <v>0</v>
      </c>
      <c r="G27" s="100">
        <v>0</v>
      </c>
      <c r="H27" s="100">
        <v>0</v>
      </c>
      <c r="I27" s="100">
        <v>0</v>
      </c>
      <c r="J27" s="100">
        <v>2</v>
      </c>
      <c r="K27" s="100">
        <v>1</v>
      </c>
      <c r="L27" s="100">
        <v>2</v>
      </c>
      <c r="M27" s="100">
        <v>7</v>
      </c>
      <c r="N27" s="100">
        <v>9</v>
      </c>
      <c r="O27" s="100">
        <v>6</v>
      </c>
      <c r="P27" s="100">
        <v>7</v>
      </c>
      <c r="Q27" s="100">
        <v>7</v>
      </c>
      <c r="R27" s="100">
        <v>5</v>
      </c>
      <c r="S27" s="100">
        <v>1</v>
      </c>
      <c r="T27" s="100">
        <v>0</v>
      </c>
      <c r="U27" s="100">
        <v>0</v>
      </c>
      <c r="V27" s="100">
        <v>47</v>
      </c>
      <c r="W27" s="126"/>
      <c r="X27" s="115">
        <v>1920</v>
      </c>
      <c r="Y27" s="100">
        <v>0</v>
      </c>
      <c r="Z27" s="100">
        <v>0</v>
      </c>
      <c r="AA27" s="100">
        <v>0</v>
      </c>
      <c r="AB27" s="100">
        <v>0</v>
      </c>
      <c r="AC27" s="100">
        <v>0</v>
      </c>
      <c r="AD27" s="100">
        <v>0</v>
      </c>
      <c r="AE27" s="100">
        <v>0</v>
      </c>
      <c r="AF27" s="100">
        <v>1</v>
      </c>
      <c r="AG27" s="100">
        <v>1</v>
      </c>
      <c r="AH27" s="100">
        <v>2</v>
      </c>
      <c r="AI27" s="100">
        <v>1</v>
      </c>
      <c r="AJ27" s="100">
        <v>6</v>
      </c>
      <c r="AK27" s="100">
        <v>10</v>
      </c>
      <c r="AL27" s="100">
        <v>8</v>
      </c>
      <c r="AM27" s="100">
        <v>2</v>
      </c>
      <c r="AN27" s="100">
        <v>2</v>
      </c>
      <c r="AO27" s="100">
        <v>1</v>
      </c>
      <c r="AP27" s="100">
        <v>0</v>
      </c>
      <c r="AQ27" s="100">
        <v>0</v>
      </c>
      <c r="AR27" s="100">
        <v>34</v>
      </c>
      <c r="AS27" s="126"/>
      <c r="AT27" s="115">
        <v>1920</v>
      </c>
      <c r="AU27" s="100">
        <v>0</v>
      </c>
      <c r="AV27" s="100">
        <v>0</v>
      </c>
      <c r="AW27" s="100">
        <v>0</v>
      </c>
      <c r="AX27" s="100">
        <v>0</v>
      </c>
      <c r="AY27" s="100">
        <v>0</v>
      </c>
      <c r="AZ27" s="100">
        <v>0</v>
      </c>
      <c r="BA27" s="100">
        <v>0</v>
      </c>
      <c r="BB27" s="100">
        <v>3</v>
      </c>
      <c r="BC27" s="100">
        <v>2</v>
      </c>
      <c r="BD27" s="100">
        <v>4</v>
      </c>
      <c r="BE27" s="100">
        <v>8</v>
      </c>
      <c r="BF27" s="100">
        <v>15</v>
      </c>
      <c r="BG27" s="100">
        <v>16</v>
      </c>
      <c r="BH27" s="100">
        <v>15</v>
      </c>
      <c r="BI27" s="100">
        <v>9</v>
      </c>
      <c r="BJ27" s="100">
        <v>7</v>
      </c>
      <c r="BK27" s="100">
        <v>2</v>
      </c>
      <c r="BL27" s="100">
        <v>0</v>
      </c>
      <c r="BM27" s="100">
        <v>0</v>
      </c>
      <c r="BN27" s="100">
        <v>81</v>
      </c>
      <c r="BP27" s="115">
        <v>1920</v>
      </c>
    </row>
    <row r="28" spans="2:68">
      <c r="B28" s="116">
        <v>1921</v>
      </c>
      <c r="C28" s="100">
        <v>0</v>
      </c>
      <c r="D28" s="100">
        <v>0</v>
      </c>
      <c r="E28" s="100">
        <v>0</v>
      </c>
      <c r="F28" s="100">
        <v>0</v>
      </c>
      <c r="G28" s="100">
        <v>0</v>
      </c>
      <c r="H28" s="100">
        <v>1</v>
      </c>
      <c r="I28" s="100">
        <v>0</v>
      </c>
      <c r="J28" s="100">
        <v>2</v>
      </c>
      <c r="K28" s="100">
        <v>4</v>
      </c>
      <c r="L28" s="100">
        <v>5</v>
      </c>
      <c r="M28" s="100">
        <v>4</v>
      </c>
      <c r="N28" s="100">
        <v>7</v>
      </c>
      <c r="O28" s="100">
        <v>15</v>
      </c>
      <c r="P28" s="100">
        <v>8</v>
      </c>
      <c r="Q28" s="100">
        <v>6</v>
      </c>
      <c r="R28" s="100">
        <v>3</v>
      </c>
      <c r="S28" s="100">
        <v>2</v>
      </c>
      <c r="T28" s="100">
        <v>0</v>
      </c>
      <c r="U28" s="100">
        <v>0</v>
      </c>
      <c r="V28" s="100">
        <v>57</v>
      </c>
      <c r="W28" s="128"/>
      <c r="X28" s="116">
        <v>1921</v>
      </c>
      <c r="Y28" s="100">
        <v>0</v>
      </c>
      <c r="Z28" s="100">
        <v>0</v>
      </c>
      <c r="AA28" s="100">
        <v>0</v>
      </c>
      <c r="AB28" s="100">
        <v>0</v>
      </c>
      <c r="AC28" s="100">
        <v>0</v>
      </c>
      <c r="AD28" s="100">
        <v>0</v>
      </c>
      <c r="AE28" s="100">
        <v>0</v>
      </c>
      <c r="AF28" s="100">
        <v>1</v>
      </c>
      <c r="AG28" s="100">
        <v>1</v>
      </c>
      <c r="AH28" s="100">
        <v>1</v>
      </c>
      <c r="AI28" s="100">
        <v>3</v>
      </c>
      <c r="AJ28" s="100">
        <v>3</v>
      </c>
      <c r="AK28" s="100">
        <v>3</v>
      </c>
      <c r="AL28" s="100">
        <v>6</v>
      </c>
      <c r="AM28" s="100">
        <v>2</v>
      </c>
      <c r="AN28" s="100">
        <v>2</v>
      </c>
      <c r="AO28" s="100">
        <v>2</v>
      </c>
      <c r="AP28" s="100">
        <v>2</v>
      </c>
      <c r="AQ28" s="100">
        <v>0</v>
      </c>
      <c r="AR28" s="100">
        <v>26</v>
      </c>
      <c r="AS28" s="128"/>
      <c r="AT28" s="116">
        <v>1921</v>
      </c>
      <c r="AU28" s="100">
        <v>0</v>
      </c>
      <c r="AV28" s="100">
        <v>0</v>
      </c>
      <c r="AW28" s="100">
        <v>0</v>
      </c>
      <c r="AX28" s="100">
        <v>0</v>
      </c>
      <c r="AY28" s="100">
        <v>0</v>
      </c>
      <c r="AZ28" s="100">
        <v>1</v>
      </c>
      <c r="BA28" s="100">
        <v>0</v>
      </c>
      <c r="BB28" s="100">
        <v>3</v>
      </c>
      <c r="BC28" s="100">
        <v>5</v>
      </c>
      <c r="BD28" s="100">
        <v>6</v>
      </c>
      <c r="BE28" s="100">
        <v>7</v>
      </c>
      <c r="BF28" s="100">
        <v>10</v>
      </c>
      <c r="BG28" s="100">
        <v>18</v>
      </c>
      <c r="BH28" s="100">
        <v>14</v>
      </c>
      <c r="BI28" s="100">
        <v>8</v>
      </c>
      <c r="BJ28" s="100">
        <v>5</v>
      </c>
      <c r="BK28" s="100">
        <v>4</v>
      </c>
      <c r="BL28" s="100">
        <v>2</v>
      </c>
      <c r="BM28" s="100">
        <v>0</v>
      </c>
      <c r="BN28" s="100">
        <v>83</v>
      </c>
      <c r="BP28" s="116">
        <v>1921</v>
      </c>
    </row>
    <row r="29" spans="2:68">
      <c r="B29" s="117">
        <v>1922</v>
      </c>
      <c r="C29" s="100">
        <v>0</v>
      </c>
      <c r="D29" s="100">
        <v>0</v>
      </c>
      <c r="E29" s="100">
        <v>0</v>
      </c>
      <c r="F29" s="100">
        <v>1</v>
      </c>
      <c r="G29" s="100">
        <v>0</v>
      </c>
      <c r="H29" s="100">
        <v>1</v>
      </c>
      <c r="I29" s="100">
        <v>0</v>
      </c>
      <c r="J29" s="100">
        <v>1</v>
      </c>
      <c r="K29" s="100">
        <v>1</v>
      </c>
      <c r="L29" s="100">
        <v>3</v>
      </c>
      <c r="M29" s="100">
        <v>10</v>
      </c>
      <c r="N29" s="100">
        <v>5</v>
      </c>
      <c r="O29" s="100">
        <v>9</v>
      </c>
      <c r="P29" s="100">
        <v>4</v>
      </c>
      <c r="Q29" s="100">
        <v>4</v>
      </c>
      <c r="R29" s="100">
        <v>3</v>
      </c>
      <c r="S29" s="100">
        <v>0</v>
      </c>
      <c r="T29" s="100">
        <v>3</v>
      </c>
      <c r="U29" s="100">
        <v>1</v>
      </c>
      <c r="V29" s="100">
        <v>46</v>
      </c>
      <c r="W29" s="128"/>
      <c r="X29" s="117">
        <v>1922</v>
      </c>
      <c r="Y29" s="100">
        <v>0</v>
      </c>
      <c r="Z29" s="100">
        <v>0</v>
      </c>
      <c r="AA29" s="100">
        <v>0</v>
      </c>
      <c r="AB29" s="100">
        <v>0</v>
      </c>
      <c r="AC29" s="100">
        <v>0</v>
      </c>
      <c r="AD29" s="100">
        <v>0</v>
      </c>
      <c r="AE29" s="100">
        <v>0</v>
      </c>
      <c r="AF29" s="100">
        <v>3</v>
      </c>
      <c r="AG29" s="100">
        <v>3</v>
      </c>
      <c r="AH29" s="100">
        <v>3</v>
      </c>
      <c r="AI29" s="100">
        <v>2</v>
      </c>
      <c r="AJ29" s="100">
        <v>7</v>
      </c>
      <c r="AK29" s="100">
        <v>6</v>
      </c>
      <c r="AL29" s="100">
        <v>5</v>
      </c>
      <c r="AM29" s="100">
        <v>1</v>
      </c>
      <c r="AN29" s="100">
        <v>2</v>
      </c>
      <c r="AO29" s="100">
        <v>0</v>
      </c>
      <c r="AP29" s="100">
        <v>0</v>
      </c>
      <c r="AQ29" s="100">
        <v>0</v>
      </c>
      <c r="AR29" s="100">
        <v>32</v>
      </c>
      <c r="AS29" s="128"/>
      <c r="AT29" s="117">
        <v>1922</v>
      </c>
      <c r="AU29" s="100">
        <v>0</v>
      </c>
      <c r="AV29" s="100">
        <v>0</v>
      </c>
      <c r="AW29" s="100">
        <v>0</v>
      </c>
      <c r="AX29" s="100">
        <v>1</v>
      </c>
      <c r="AY29" s="100">
        <v>0</v>
      </c>
      <c r="AZ29" s="100">
        <v>1</v>
      </c>
      <c r="BA29" s="100">
        <v>0</v>
      </c>
      <c r="BB29" s="100">
        <v>4</v>
      </c>
      <c r="BC29" s="100">
        <v>4</v>
      </c>
      <c r="BD29" s="100">
        <v>6</v>
      </c>
      <c r="BE29" s="100">
        <v>12</v>
      </c>
      <c r="BF29" s="100">
        <v>12</v>
      </c>
      <c r="BG29" s="100">
        <v>15</v>
      </c>
      <c r="BH29" s="100">
        <v>9</v>
      </c>
      <c r="BI29" s="100">
        <v>5</v>
      </c>
      <c r="BJ29" s="100">
        <v>5</v>
      </c>
      <c r="BK29" s="100">
        <v>0</v>
      </c>
      <c r="BL29" s="100">
        <v>3</v>
      </c>
      <c r="BM29" s="100">
        <v>1</v>
      </c>
      <c r="BN29" s="100">
        <v>78</v>
      </c>
      <c r="BP29" s="117">
        <v>1922</v>
      </c>
    </row>
    <row r="30" spans="2:68">
      <c r="B30" s="117">
        <v>1923</v>
      </c>
      <c r="C30" s="100">
        <v>0</v>
      </c>
      <c r="D30" s="100">
        <v>0</v>
      </c>
      <c r="E30" s="100">
        <v>0</v>
      </c>
      <c r="F30" s="100">
        <v>0</v>
      </c>
      <c r="G30" s="100">
        <v>0</v>
      </c>
      <c r="H30" s="100">
        <v>0</v>
      </c>
      <c r="I30" s="100">
        <v>1</v>
      </c>
      <c r="J30" s="100">
        <v>1</v>
      </c>
      <c r="K30" s="100">
        <v>0</v>
      </c>
      <c r="L30" s="100">
        <v>2</v>
      </c>
      <c r="M30" s="100">
        <v>6</v>
      </c>
      <c r="N30" s="100">
        <v>9</v>
      </c>
      <c r="O30" s="100">
        <v>14</v>
      </c>
      <c r="P30" s="100">
        <v>13</v>
      </c>
      <c r="Q30" s="100">
        <v>4</v>
      </c>
      <c r="R30" s="100">
        <v>4</v>
      </c>
      <c r="S30" s="100">
        <v>0</v>
      </c>
      <c r="T30" s="100">
        <v>1</v>
      </c>
      <c r="U30" s="100">
        <v>0</v>
      </c>
      <c r="V30" s="100">
        <v>55</v>
      </c>
      <c r="W30" s="128"/>
      <c r="X30" s="117">
        <v>1923</v>
      </c>
      <c r="Y30" s="100">
        <v>0</v>
      </c>
      <c r="Z30" s="100">
        <v>0</v>
      </c>
      <c r="AA30" s="100">
        <v>0</v>
      </c>
      <c r="AB30" s="100">
        <v>0</v>
      </c>
      <c r="AC30" s="100">
        <v>2</v>
      </c>
      <c r="AD30" s="100">
        <v>0</v>
      </c>
      <c r="AE30" s="100">
        <v>0</v>
      </c>
      <c r="AF30" s="100">
        <v>1</v>
      </c>
      <c r="AG30" s="100">
        <v>3</v>
      </c>
      <c r="AH30" s="100">
        <v>3</v>
      </c>
      <c r="AI30" s="100">
        <v>3</v>
      </c>
      <c r="AJ30" s="100">
        <v>6</v>
      </c>
      <c r="AK30" s="100">
        <v>8</v>
      </c>
      <c r="AL30" s="100">
        <v>10</v>
      </c>
      <c r="AM30" s="100">
        <v>6</v>
      </c>
      <c r="AN30" s="100">
        <v>1</v>
      </c>
      <c r="AO30" s="100">
        <v>2</v>
      </c>
      <c r="AP30" s="100">
        <v>0</v>
      </c>
      <c r="AQ30" s="100">
        <v>0</v>
      </c>
      <c r="AR30" s="100">
        <v>45</v>
      </c>
      <c r="AS30" s="128"/>
      <c r="AT30" s="117">
        <v>1923</v>
      </c>
      <c r="AU30" s="100">
        <v>0</v>
      </c>
      <c r="AV30" s="100">
        <v>0</v>
      </c>
      <c r="AW30" s="100">
        <v>0</v>
      </c>
      <c r="AX30" s="100">
        <v>0</v>
      </c>
      <c r="AY30" s="100">
        <v>2</v>
      </c>
      <c r="AZ30" s="100">
        <v>0</v>
      </c>
      <c r="BA30" s="100">
        <v>1</v>
      </c>
      <c r="BB30" s="100">
        <v>2</v>
      </c>
      <c r="BC30" s="100">
        <v>3</v>
      </c>
      <c r="BD30" s="100">
        <v>5</v>
      </c>
      <c r="BE30" s="100">
        <v>9</v>
      </c>
      <c r="BF30" s="100">
        <v>15</v>
      </c>
      <c r="BG30" s="100">
        <v>22</v>
      </c>
      <c r="BH30" s="100">
        <v>23</v>
      </c>
      <c r="BI30" s="100">
        <v>10</v>
      </c>
      <c r="BJ30" s="100">
        <v>5</v>
      </c>
      <c r="BK30" s="100">
        <v>2</v>
      </c>
      <c r="BL30" s="100">
        <v>1</v>
      </c>
      <c r="BM30" s="100">
        <v>0</v>
      </c>
      <c r="BN30" s="100">
        <v>100</v>
      </c>
      <c r="BP30" s="117">
        <v>1923</v>
      </c>
    </row>
    <row r="31" spans="2:68">
      <c r="B31" s="117">
        <v>1924</v>
      </c>
      <c r="C31" s="100">
        <v>0</v>
      </c>
      <c r="D31" s="100">
        <v>0</v>
      </c>
      <c r="E31" s="100">
        <v>0</v>
      </c>
      <c r="F31" s="100">
        <v>0</v>
      </c>
      <c r="G31" s="100">
        <v>0</v>
      </c>
      <c r="H31" s="100">
        <v>0</v>
      </c>
      <c r="I31" s="100">
        <v>4</v>
      </c>
      <c r="J31" s="100">
        <v>1</v>
      </c>
      <c r="K31" s="100">
        <v>3</v>
      </c>
      <c r="L31" s="100">
        <v>1</v>
      </c>
      <c r="M31" s="100">
        <v>8</v>
      </c>
      <c r="N31" s="100">
        <v>12</v>
      </c>
      <c r="O31" s="100">
        <v>26</v>
      </c>
      <c r="P31" s="100">
        <v>13</v>
      </c>
      <c r="Q31" s="100">
        <v>9</v>
      </c>
      <c r="R31" s="100">
        <v>2</v>
      </c>
      <c r="S31" s="100">
        <v>1</v>
      </c>
      <c r="T31" s="100">
        <v>1</v>
      </c>
      <c r="U31" s="100">
        <v>0</v>
      </c>
      <c r="V31" s="100">
        <v>81</v>
      </c>
      <c r="W31" s="128"/>
      <c r="X31" s="117">
        <v>1924</v>
      </c>
      <c r="Y31" s="100">
        <v>0</v>
      </c>
      <c r="Z31" s="100">
        <v>0</v>
      </c>
      <c r="AA31" s="100">
        <v>0</v>
      </c>
      <c r="AB31" s="100">
        <v>0</v>
      </c>
      <c r="AC31" s="100">
        <v>0</v>
      </c>
      <c r="AD31" s="100">
        <v>0</v>
      </c>
      <c r="AE31" s="100">
        <v>0</v>
      </c>
      <c r="AF31" s="100">
        <v>2</v>
      </c>
      <c r="AG31" s="100">
        <v>2</v>
      </c>
      <c r="AH31" s="100">
        <v>2</v>
      </c>
      <c r="AI31" s="100">
        <v>7</v>
      </c>
      <c r="AJ31" s="100">
        <v>6</v>
      </c>
      <c r="AK31" s="100">
        <v>13</v>
      </c>
      <c r="AL31" s="100">
        <v>8</v>
      </c>
      <c r="AM31" s="100">
        <v>8</v>
      </c>
      <c r="AN31" s="100">
        <v>3</v>
      </c>
      <c r="AO31" s="100">
        <v>2</v>
      </c>
      <c r="AP31" s="100">
        <v>1</v>
      </c>
      <c r="AQ31" s="100">
        <v>0</v>
      </c>
      <c r="AR31" s="100">
        <v>54</v>
      </c>
      <c r="AS31" s="128"/>
      <c r="AT31" s="117">
        <v>1924</v>
      </c>
      <c r="AU31" s="100">
        <v>0</v>
      </c>
      <c r="AV31" s="100">
        <v>0</v>
      </c>
      <c r="AW31" s="100">
        <v>0</v>
      </c>
      <c r="AX31" s="100">
        <v>0</v>
      </c>
      <c r="AY31" s="100">
        <v>0</v>
      </c>
      <c r="AZ31" s="100">
        <v>0</v>
      </c>
      <c r="BA31" s="100">
        <v>4</v>
      </c>
      <c r="BB31" s="100">
        <v>3</v>
      </c>
      <c r="BC31" s="100">
        <v>5</v>
      </c>
      <c r="BD31" s="100">
        <v>3</v>
      </c>
      <c r="BE31" s="100">
        <v>15</v>
      </c>
      <c r="BF31" s="100">
        <v>18</v>
      </c>
      <c r="BG31" s="100">
        <v>39</v>
      </c>
      <c r="BH31" s="100">
        <v>21</v>
      </c>
      <c r="BI31" s="100">
        <v>17</v>
      </c>
      <c r="BJ31" s="100">
        <v>5</v>
      </c>
      <c r="BK31" s="100">
        <v>3</v>
      </c>
      <c r="BL31" s="100">
        <v>2</v>
      </c>
      <c r="BM31" s="100">
        <v>0</v>
      </c>
      <c r="BN31" s="100">
        <v>135</v>
      </c>
      <c r="BP31" s="117">
        <v>1924</v>
      </c>
    </row>
    <row r="32" spans="2:68">
      <c r="B32" s="117">
        <v>1925</v>
      </c>
      <c r="C32" s="100">
        <v>0</v>
      </c>
      <c r="D32" s="100">
        <v>0</v>
      </c>
      <c r="E32" s="100">
        <v>0</v>
      </c>
      <c r="F32" s="100">
        <v>0</v>
      </c>
      <c r="G32" s="100">
        <v>0</v>
      </c>
      <c r="H32" s="100">
        <v>0</v>
      </c>
      <c r="I32" s="100">
        <v>0</v>
      </c>
      <c r="J32" s="100">
        <v>1</v>
      </c>
      <c r="K32" s="100">
        <v>2</v>
      </c>
      <c r="L32" s="100">
        <v>6</v>
      </c>
      <c r="M32" s="100">
        <v>5</v>
      </c>
      <c r="N32" s="100">
        <v>9</v>
      </c>
      <c r="O32" s="100">
        <v>11</v>
      </c>
      <c r="P32" s="100">
        <v>14</v>
      </c>
      <c r="Q32" s="100">
        <v>7</v>
      </c>
      <c r="R32" s="100">
        <v>7</v>
      </c>
      <c r="S32" s="100">
        <v>1</v>
      </c>
      <c r="T32" s="100">
        <v>1</v>
      </c>
      <c r="U32" s="100">
        <v>0</v>
      </c>
      <c r="V32" s="100">
        <v>64</v>
      </c>
      <c r="W32" s="128"/>
      <c r="X32" s="117">
        <v>1925</v>
      </c>
      <c r="Y32" s="100">
        <v>0</v>
      </c>
      <c r="Z32" s="100">
        <v>0</v>
      </c>
      <c r="AA32" s="100">
        <v>0</v>
      </c>
      <c r="AB32" s="100">
        <v>0</v>
      </c>
      <c r="AC32" s="100">
        <v>0</v>
      </c>
      <c r="AD32" s="100">
        <v>0</v>
      </c>
      <c r="AE32" s="100">
        <v>0</v>
      </c>
      <c r="AF32" s="100">
        <v>0</v>
      </c>
      <c r="AG32" s="100">
        <v>1</v>
      </c>
      <c r="AH32" s="100">
        <v>3</v>
      </c>
      <c r="AI32" s="100">
        <v>5</v>
      </c>
      <c r="AJ32" s="100">
        <v>6</v>
      </c>
      <c r="AK32" s="100">
        <v>9</v>
      </c>
      <c r="AL32" s="100">
        <v>6</v>
      </c>
      <c r="AM32" s="100">
        <v>9</v>
      </c>
      <c r="AN32" s="100">
        <v>6</v>
      </c>
      <c r="AO32" s="100">
        <v>3</v>
      </c>
      <c r="AP32" s="100">
        <v>0</v>
      </c>
      <c r="AQ32" s="100">
        <v>0</v>
      </c>
      <c r="AR32" s="100">
        <v>48</v>
      </c>
      <c r="AS32" s="128"/>
      <c r="AT32" s="117">
        <v>1925</v>
      </c>
      <c r="AU32" s="100">
        <v>0</v>
      </c>
      <c r="AV32" s="100">
        <v>0</v>
      </c>
      <c r="AW32" s="100">
        <v>0</v>
      </c>
      <c r="AX32" s="100">
        <v>0</v>
      </c>
      <c r="AY32" s="100">
        <v>0</v>
      </c>
      <c r="AZ32" s="100">
        <v>0</v>
      </c>
      <c r="BA32" s="100">
        <v>0</v>
      </c>
      <c r="BB32" s="100">
        <v>1</v>
      </c>
      <c r="BC32" s="100">
        <v>3</v>
      </c>
      <c r="BD32" s="100">
        <v>9</v>
      </c>
      <c r="BE32" s="100">
        <v>10</v>
      </c>
      <c r="BF32" s="100">
        <v>15</v>
      </c>
      <c r="BG32" s="100">
        <v>20</v>
      </c>
      <c r="BH32" s="100">
        <v>20</v>
      </c>
      <c r="BI32" s="100">
        <v>16</v>
      </c>
      <c r="BJ32" s="100">
        <v>13</v>
      </c>
      <c r="BK32" s="100">
        <v>4</v>
      </c>
      <c r="BL32" s="100">
        <v>1</v>
      </c>
      <c r="BM32" s="100">
        <v>0</v>
      </c>
      <c r="BN32" s="100">
        <v>112</v>
      </c>
      <c r="BP32" s="117">
        <v>1925</v>
      </c>
    </row>
    <row r="33" spans="2:68">
      <c r="B33" s="117">
        <v>1926</v>
      </c>
      <c r="C33" s="100">
        <v>0</v>
      </c>
      <c r="D33" s="100">
        <v>0</v>
      </c>
      <c r="E33" s="100">
        <v>0</v>
      </c>
      <c r="F33" s="100">
        <v>0</v>
      </c>
      <c r="G33" s="100">
        <v>0</v>
      </c>
      <c r="H33" s="100">
        <v>0</v>
      </c>
      <c r="I33" s="100">
        <v>0</v>
      </c>
      <c r="J33" s="100">
        <v>1</v>
      </c>
      <c r="K33" s="100">
        <v>4</v>
      </c>
      <c r="L33" s="100">
        <v>4</v>
      </c>
      <c r="M33" s="100">
        <v>5</v>
      </c>
      <c r="N33" s="100">
        <v>10</v>
      </c>
      <c r="O33" s="100">
        <v>13</v>
      </c>
      <c r="P33" s="100">
        <v>9</v>
      </c>
      <c r="Q33" s="100">
        <v>6</v>
      </c>
      <c r="R33" s="100">
        <v>6</v>
      </c>
      <c r="S33" s="100">
        <v>3</v>
      </c>
      <c r="T33" s="100">
        <v>3</v>
      </c>
      <c r="U33" s="100">
        <v>1</v>
      </c>
      <c r="V33" s="100">
        <v>65</v>
      </c>
      <c r="W33" s="128"/>
      <c r="X33" s="117">
        <v>1926</v>
      </c>
      <c r="Y33" s="100">
        <v>0</v>
      </c>
      <c r="Z33" s="100">
        <v>0</v>
      </c>
      <c r="AA33" s="100">
        <v>1</v>
      </c>
      <c r="AB33" s="100">
        <v>0</v>
      </c>
      <c r="AC33" s="100">
        <v>0</v>
      </c>
      <c r="AD33" s="100">
        <v>0</v>
      </c>
      <c r="AE33" s="100">
        <v>0</v>
      </c>
      <c r="AF33" s="100">
        <v>0</v>
      </c>
      <c r="AG33" s="100">
        <v>1</v>
      </c>
      <c r="AH33" s="100">
        <v>2</v>
      </c>
      <c r="AI33" s="100">
        <v>5</v>
      </c>
      <c r="AJ33" s="100">
        <v>5</v>
      </c>
      <c r="AK33" s="100">
        <v>7</v>
      </c>
      <c r="AL33" s="100">
        <v>10</v>
      </c>
      <c r="AM33" s="100">
        <v>8</v>
      </c>
      <c r="AN33" s="100">
        <v>3</v>
      </c>
      <c r="AO33" s="100">
        <v>0</v>
      </c>
      <c r="AP33" s="100">
        <v>0</v>
      </c>
      <c r="AQ33" s="100">
        <v>0</v>
      </c>
      <c r="AR33" s="100">
        <v>42</v>
      </c>
      <c r="AS33" s="128"/>
      <c r="AT33" s="117">
        <v>1926</v>
      </c>
      <c r="AU33" s="100">
        <v>0</v>
      </c>
      <c r="AV33" s="100">
        <v>0</v>
      </c>
      <c r="AW33" s="100">
        <v>1</v>
      </c>
      <c r="AX33" s="100">
        <v>0</v>
      </c>
      <c r="AY33" s="100">
        <v>0</v>
      </c>
      <c r="AZ33" s="100">
        <v>0</v>
      </c>
      <c r="BA33" s="100">
        <v>0</v>
      </c>
      <c r="BB33" s="100">
        <v>1</v>
      </c>
      <c r="BC33" s="100">
        <v>5</v>
      </c>
      <c r="BD33" s="100">
        <v>6</v>
      </c>
      <c r="BE33" s="100">
        <v>10</v>
      </c>
      <c r="BF33" s="100">
        <v>15</v>
      </c>
      <c r="BG33" s="100">
        <v>20</v>
      </c>
      <c r="BH33" s="100">
        <v>19</v>
      </c>
      <c r="BI33" s="100">
        <v>14</v>
      </c>
      <c r="BJ33" s="100">
        <v>9</v>
      </c>
      <c r="BK33" s="100">
        <v>3</v>
      </c>
      <c r="BL33" s="100">
        <v>3</v>
      </c>
      <c r="BM33" s="100">
        <v>1</v>
      </c>
      <c r="BN33" s="100">
        <v>107</v>
      </c>
      <c r="BP33" s="117">
        <v>1926</v>
      </c>
    </row>
    <row r="34" spans="2:68">
      <c r="B34" s="117">
        <v>1927</v>
      </c>
      <c r="C34" s="100">
        <v>0</v>
      </c>
      <c r="D34" s="100">
        <v>0</v>
      </c>
      <c r="E34" s="100">
        <v>0</v>
      </c>
      <c r="F34" s="100">
        <v>0</v>
      </c>
      <c r="G34" s="100">
        <v>0</v>
      </c>
      <c r="H34" s="100">
        <v>0</v>
      </c>
      <c r="I34" s="100">
        <v>0</v>
      </c>
      <c r="J34" s="100">
        <v>4</v>
      </c>
      <c r="K34" s="100">
        <v>3</v>
      </c>
      <c r="L34" s="100">
        <v>6</v>
      </c>
      <c r="M34" s="100">
        <v>8</v>
      </c>
      <c r="N34" s="100">
        <v>8</v>
      </c>
      <c r="O34" s="100">
        <v>12</v>
      </c>
      <c r="P34" s="100">
        <v>16</v>
      </c>
      <c r="Q34" s="100">
        <v>8</v>
      </c>
      <c r="R34" s="100">
        <v>7</v>
      </c>
      <c r="S34" s="100">
        <v>3</v>
      </c>
      <c r="T34" s="100">
        <v>3</v>
      </c>
      <c r="U34" s="100">
        <v>0</v>
      </c>
      <c r="V34" s="100">
        <v>78</v>
      </c>
      <c r="W34" s="128"/>
      <c r="X34" s="117">
        <v>1927</v>
      </c>
      <c r="Y34" s="100">
        <v>0</v>
      </c>
      <c r="Z34" s="100">
        <v>0</v>
      </c>
      <c r="AA34" s="100">
        <v>0</v>
      </c>
      <c r="AB34" s="100">
        <v>0</v>
      </c>
      <c r="AC34" s="100">
        <v>0</v>
      </c>
      <c r="AD34" s="100">
        <v>0</v>
      </c>
      <c r="AE34" s="100">
        <v>1</v>
      </c>
      <c r="AF34" s="100">
        <v>1</v>
      </c>
      <c r="AG34" s="100">
        <v>3</v>
      </c>
      <c r="AH34" s="100">
        <v>3</v>
      </c>
      <c r="AI34" s="100">
        <v>6</v>
      </c>
      <c r="AJ34" s="100">
        <v>4</v>
      </c>
      <c r="AK34" s="100">
        <v>13</v>
      </c>
      <c r="AL34" s="100">
        <v>6</v>
      </c>
      <c r="AM34" s="100">
        <v>2</v>
      </c>
      <c r="AN34" s="100">
        <v>4</v>
      </c>
      <c r="AO34" s="100">
        <v>1</v>
      </c>
      <c r="AP34" s="100">
        <v>1</v>
      </c>
      <c r="AQ34" s="100">
        <v>0</v>
      </c>
      <c r="AR34" s="100">
        <v>45</v>
      </c>
      <c r="AS34" s="128"/>
      <c r="AT34" s="117">
        <v>1927</v>
      </c>
      <c r="AU34" s="100">
        <v>0</v>
      </c>
      <c r="AV34" s="100">
        <v>0</v>
      </c>
      <c r="AW34" s="100">
        <v>0</v>
      </c>
      <c r="AX34" s="100">
        <v>0</v>
      </c>
      <c r="AY34" s="100">
        <v>0</v>
      </c>
      <c r="AZ34" s="100">
        <v>0</v>
      </c>
      <c r="BA34" s="100">
        <v>1</v>
      </c>
      <c r="BB34" s="100">
        <v>5</v>
      </c>
      <c r="BC34" s="100">
        <v>6</v>
      </c>
      <c r="BD34" s="100">
        <v>9</v>
      </c>
      <c r="BE34" s="100">
        <v>14</v>
      </c>
      <c r="BF34" s="100">
        <v>12</v>
      </c>
      <c r="BG34" s="100">
        <v>25</v>
      </c>
      <c r="BH34" s="100">
        <v>22</v>
      </c>
      <c r="BI34" s="100">
        <v>10</v>
      </c>
      <c r="BJ34" s="100">
        <v>11</v>
      </c>
      <c r="BK34" s="100">
        <v>4</v>
      </c>
      <c r="BL34" s="100">
        <v>4</v>
      </c>
      <c r="BM34" s="100">
        <v>0</v>
      </c>
      <c r="BN34" s="100">
        <v>123</v>
      </c>
      <c r="BP34" s="117">
        <v>1927</v>
      </c>
    </row>
    <row r="35" spans="2:68">
      <c r="B35" s="117">
        <v>1928</v>
      </c>
      <c r="C35" s="100">
        <v>0</v>
      </c>
      <c r="D35" s="100">
        <v>0</v>
      </c>
      <c r="E35" s="100">
        <v>0</v>
      </c>
      <c r="F35" s="100">
        <v>0</v>
      </c>
      <c r="G35" s="100">
        <v>0</v>
      </c>
      <c r="H35" s="100">
        <v>1</v>
      </c>
      <c r="I35" s="100">
        <v>0</v>
      </c>
      <c r="J35" s="100">
        <v>1</v>
      </c>
      <c r="K35" s="100">
        <v>1</v>
      </c>
      <c r="L35" s="100">
        <v>5</v>
      </c>
      <c r="M35" s="100">
        <v>4</v>
      </c>
      <c r="N35" s="100">
        <v>11</v>
      </c>
      <c r="O35" s="100">
        <v>14</v>
      </c>
      <c r="P35" s="100">
        <v>17</v>
      </c>
      <c r="Q35" s="100">
        <v>7</v>
      </c>
      <c r="R35" s="100">
        <v>3</v>
      </c>
      <c r="S35" s="100">
        <v>4</v>
      </c>
      <c r="T35" s="100">
        <v>2</v>
      </c>
      <c r="U35" s="100">
        <v>0</v>
      </c>
      <c r="V35" s="100">
        <v>70</v>
      </c>
      <c r="W35" s="128"/>
      <c r="X35" s="117">
        <v>1928</v>
      </c>
      <c r="Y35" s="100">
        <v>0</v>
      </c>
      <c r="Z35" s="100">
        <v>0</v>
      </c>
      <c r="AA35" s="100">
        <v>0</v>
      </c>
      <c r="AB35" s="100">
        <v>0</v>
      </c>
      <c r="AC35" s="100">
        <v>0</v>
      </c>
      <c r="AD35" s="100">
        <v>0</v>
      </c>
      <c r="AE35" s="100">
        <v>0</v>
      </c>
      <c r="AF35" s="100">
        <v>0</v>
      </c>
      <c r="AG35" s="100">
        <v>2</v>
      </c>
      <c r="AH35" s="100">
        <v>4</v>
      </c>
      <c r="AI35" s="100">
        <v>4</v>
      </c>
      <c r="AJ35" s="100">
        <v>8</v>
      </c>
      <c r="AK35" s="100">
        <v>3</v>
      </c>
      <c r="AL35" s="100">
        <v>8</v>
      </c>
      <c r="AM35" s="100">
        <v>7</v>
      </c>
      <c r="AN35" s="100">
        <v>5</v>
      </c>
      <c r="AO35" s="100">
        <v>0</v>
      </c>
      <c r="AP35" s="100">
        <v>0</v>
      </c>
      <c r="AQ35" s="100">
        <v>0</v>
      </c>
      <c r="AR35" s="100">
        <v>41</v>
      </c>
      <c r="AS35" s="128"/>
      <c r="AT35" s="117">
        <v>1928</v>
      </c>
      <c r="AU35" s="100">
        <v>0</v>
      </c>
      <c r="AV35" s="100">
        <v>0</v>
      </c>
      <c r="AW35" s="100">
        <v>0</v>
      </c>
      <c r="AX35" s="100">
        <v>0</v>
      </c>
      <c r="AY35" s="100">
        <v>0</v>
      </c>
      <c r="AZ35" s="100">
        <v>1</v>
      </c>
      <c r="BA35" s="100">
        <v>0</v>
      </c>
      <c r="BB35" s="100">
        <v>1</v>
      </c>
      <c r="BC35" s="100">
        <v>3</v>
      </c>
      <c r="BD35" s="100">
        <v>9</v>
      </c>
      <c r="BE35" s="100">
        <v>8</v>
      </c>
      <c r="BF35" s="100">
        <v>19</v>
      </c>
      <c r="BG35" s="100">
        <v>17</v>
      </c>
      <c r="BH35" s="100">
        <v>25</v>
      </c>
      <c r="BI35" s="100">
        <v>14</v>
      </c>
      <c r="BJ35" s="100">
        <v>8</v>
      </c>
      <c r="BK35" s="100">
        <v>4</v>
      </c>
      <c r="BL35" s="100">
        <v>2</v>
      </c>
      <c r="BM35" s="100">
        <v>0</v>
      </c>
      <c r="BN35" s="100">
        <v>111</v>
      </c>
      <c r="BP35" s="117">
        <v>1928</v>
      </c>
    </row>
    <row r="36" spans="2:68">
      <c r="B36" s="117">
        <v>1929</v>
      </c>
      <c r="C36" s="100">
        <v>0</v>
      </c>
      <c r="D36" s="100">
        <v>0</v>
      </c>
      <c r="E36" s="100">
        <v>0</v>
      </c>
      <c r="F36" s="100">
        <v>1</v>
      </c>
      <c r="G36" s="100">
        <v>0</v>
      </c>
      <c r="H36" s="100">
        <v>0</v>
      </c>
      <c r="I36" s="100">
        <v>0</v>
      </c>
      <c r="J36" s="100">
        <v>2</v>
      </c>
      <c r="K36" s="100">
        <v>2</v>
      </c>
      <c r="L36" s="100">
        <v>6</v>
      </c>
      <c r="M36" s="100">
        <v>6</v>
      </c>
      <c r="N36" s="100">
        <v>15</v>
      </c>
      <c r="O36" s="100">
        <v>16</v>
      </c>
      <c r="P36" s="100">
        <v>28</v>
      </c>
      <c r="Q36" s="100">
        <v>14</v>
      </c>
      <c r="R36" s="100">
        <v>9</v>
      </c>
      <c r="S36" s="100">
        <v>3</v>
      </c>
      <c r="T36" s="100">
        <v>0</v>
      </c>
      <c r="U36" s="100">
        <v>0</v>
      </c>
      <c r="V36" s="100">
        <v>102</v>
      </c>
      <c r="W36" s="128"/>
      <c r="X36" s="117">
        <v>1929</v>
      </c>
      <c r="Y36" s="100">
        <v>0</v>
      </c>
      <c r="Z36" s="100">
        <v>0</v>
      </c>
      <c r="AA36" s="100">
        <v>0</v>
      </c>
      <c r="AB36" s="100">
        <v>0</v>
      </c>
      <c r="AC36" s="100">
        <v>0</v>
      </c>
      <c r="AD36" s="100">
        <v>1</v>
      </c>
      <c r="AE36" s="100">
        <v>1</v>
      </c>
      <c r="AF36" s="100">
        <v>1</v>
      </c>
      <c r="AG36" s="100">
        <v>2</v>
      </c>
      <c r="AH36" s="100">
        <v>8</v>
      </c>
      <c r="AI36" s="100">
        <v>3</v>
      </c>
      <c r="AJ36" s="100">
        <v>8</v>
      </c>
      <c r="AK36" s="100">
        <v>9</v>
      </c>
      <c r="AL36" s="100">
        <v>11</v>
      </c>
      <c r="AM36" s="100">
        <v>8</v>
      </c>
      <c r="AN36" s="100">
        <v>3</v>
      </c>
      <c r="AO36" s="100">
        <v>1</v>
      </c>
      <c r="AP36" s="100">
        <v>5</v>
      </c>
      <c r="AQ36" s="100">
        <v>0</v>
      </c>
      <c r="AR36" s="100">
        <v>61</v>
      </c>
      <c r="AS36" s="128"/>
      <c r="AT36" s="117">
        <v>1929</v>
      </c>
      <c r="AU36" s="100">
        <v>0</v>
      </c>
      <c r="AV36" s="100">
        <v>0</v>
      </c>
      <c r="AW36" s="100">
        <v>0</v>
      </c>
      <c r="AX36" s="100">
        <v>1</v>
      </c>
      <c r="AY36" s="100">
        <v>0</v>
      </c>
      <c r="AZ36" s="100">
        <v>1</v>
      </c>
      <c r="BA36" s="100">
        <v>1</v>
      </c>
      <c r="BB36" s="100">
        <v>3</v>
      </c>
      <c r="BC36" s="100">
        <v>4</v>
      </c>
      <c r="BD36" s="100">
        <v>14</v>
      </c>
      <c r="BE36" s="100">
        <v>9</v>
      </c>
      <c r="BF36" s="100">
        <v>23</v>
      </c>
      <c r="BG36" s="100">
        <v>25</v>
      </c>
      <c r="BH36" s="100">
        <v>39</v>
      </c>
      <c r="BI36" s="100">
        <v>22</v>
      </c>
      <c r="BJ36" s="100">
        <v>12</v>
      </c>
      <c r="BK36" s="100">
        <v>4</v>
      </c>
      <c r="BL36" s="100">
        <v>5</v>
      </c>
      <c r="BM36" s="100">
        <v>0</v>
      </c>
      <c r="BN36" s="100">
        <v>163</v>
      </c>
      <c r="BP36" s="117">
        <v>1929</v>
      </c>
    </row>
    <row r="37" spans="2:68">
      <c r="B37" s="117">
        <v>1930</v>
      </c>
      <c r="C37" s="100">
        <v>0</v>
      </c>
      <c r="D37" s="100">
        <v>0</v>
      </c>
      <c r="E37" s="100">
        <v>0</v>
      </c>
      <c r="F37" s="100">
        <v>0</v>
      </c>
      <c r="G37" s="100">
        <v>0</v>
      </c>
      <c r="H37" s="100">
        <v>0</v>
      </c>
      <c r="I37" s="100">
        <v>2</v>
      </c>
      <c r="J37" s="100">
        <v>1</v>
      </c>
      <c r="K37" s="100">
        <v>2</v>
      </c>
      <c r="L37" s="100">
        <v>3</v>
      </c>
      <c r="M37" s="100">
        <v>8</v>
      </c>
      <c r="N37" s="100">
        <v>13</v>
      </c>
      <c r="O37" s="100">
        <v>14</v>
      </c>
      <c r="P37" s="100">
        <v>19</v>
      </c>
      <c r="Q37" s="100">
        <v>18</v>
      </c>
      <c r="R37" s="100">
        <v>7</v>
      </c>
      <c r="S37" s="100">
        <v>7</v>
      </c>
      <c r="T37" s="100">
        <v>1</v>
      </c>
      <c r="U37" s="100">
        <v>0</v>
      </c>
      <c r="V37" s="100">
        <v>95</v>
      </c>
      <c r="W37" s="128"/>
      <c r="X37" s="117">
        <v>1930</v>
      </c>
      <c r="Y37" s="100">
        <v>0</v>
      </c>
      <c r="Z37" s="100">
        <v>0</v>
      </c>
      <c r="AA37" s="100">
        <v>1</v>
      </c>
      <c r="AB37" s="100">
        <v>0</v>
      </c>
      <c r="AC37" s="100">
        <v>0</v>
      </c>
      <c r="AD37" s="100">
        <v>0</v>
      </c>
      <c r="AE37" s="100">
        <v>2</v>
      </c>
      <c r="AF37" s="100">
        <v>0</v>
      </c>
      <c r="AG37" s="100">
        <v>3</v>
      </c>
      <c r="AH37" s="100">
        <v>4</v>
      </c>
      <c r="AI37" s="100">
        <v>7</v>
      </c>
      <c r="AJ37" s="100">
        <v>6</v>
      </c>
      <c r="AK37" s="100">
        <v>15</v>
      </c>
      <c r="AL37" s="100">
        <v>13</v>
      </c>
      <c r="AM37" s="100">
        <v>13</v>
      </c>
      <c r="AN37" s="100">
        <v>3</v>
      </c>
      <c r="AO37" s="100">
        <v>3</v>
      </c>
      <c r="AP37" s="100">
        <v>1</v>
      </c>
      <c r="AQ37" s="100">
        <v>0</v>
      </c>
      <c r="AR37" s="100">
        <v>71</v>
      </c>
      <c r="AS37" s="128"/>
      <c r="AT37" s="117">
        <v>1930</v>
      </c>
      <c r="AU37" s="100">
        <v>0</v>
      </c>
      <c r="AV37" s="100">
        <v>0</v>
      </c>
      <c r="AW37" s="100">
        <v>1</v>
      </c>
      <c r="AX37" s="100">
        <v>0</v>
      </c>
      <c r="AY37" s="100">
        <v>0</v>
      </c>
      <c r="AZ37" s="100">
        <v>0</v>
      </c>
      <c r="BA37" s="100">
        <v>4</v>
      </c>
      <c r="BB37" s="100">
        <v>1</v>
      </c>
      <c r="BC37" s="100">
        <v>5</v>
      </c>
      <c r="BD37" s="100">
        <v>7</v>
      </c>
      <c r="BE37" s="100">
        <v>15</v>
      </c>
      <c r="BF37" s="100">
        <v>19</v>
      </c>
      <c r="BG37" s="100">
        <v>29</v>
      </c>
      <c r="BH37" s="100">
        <v>32</v>
      </c>
      <c r="BI37" s="100">
        <v>31</v>
      </c>
      <c r="BJ37" s="100">
        <v>10</v>
      </c>
      <c r="BK37" s="100">
        <v>10</v>
      </c>
      <c r="BL37" s="100">
        <v>2</v>
      </c>
      <c r="BM37" s="100">
        <v>0</v>
      </c>
      <c r="BN37" s="100">
        <v>166</v>
      </c>
      <c r="BP37" s="117">
        <v>1930</v>
      </c>
    </row>
    <row r="38" spans="2:68">
      <c r="B38" s="118">
        <v>1931</v>
      </c>
      <c r="C38" s="100">
        <v>0</v>
      </c>
      <c r="D38" s="100">
        <v>0</v>
      </c>
      <c r="E38" s="100">
        <v>0</v>
      </c>
      <c r="F38" s="100">
        <v>0</v>
      </c>
      <c r="G38" s="100">
        <v>0</v>
      </c>
      <c r="H38" s="100">
        <v>0</v>
      </c>
      <c r="I38" s="100">
        <v>1</v>
      </c>
      <c r="J38" s="100">
        <v>2</v>
      </c>
      <c r="K38" s="100">
        <v>2</v>
      </c>
      <c r="L38" s="100">
        <v>5</v>
      </c>
      <c r="M38" s="100">
        <v>21</v>
      </c>
      <c r="N38" s="100">
        <v>15</v>
      </c>
      <c r="O38" s="100">
        <v>24</v>
      </c>
      <c r="P38" s="100">
        <v>17</v>
      </c>
      <c r="Q38" s="100">
        <v>19</v>
      </c>
      <c r="R38" s="100">
        <v>9</v>
      </c>
      <c r="S38" s="100">
        <v>3</v>
      </c>
      <c r="T38" s="100">
        <v>2</v>
      </c>
      <c r="U38" s="100">
        <v>0</v>
      </c>
      <c r="V38" s="100">
        <v>120</v>
      </c>
      <c r="W38" s="128"/>
      <c r="X38" s="118">
        <v>1931</v>
      </c>
      <c r="Y38" s="100">
        <v>0</v>
      </c>
      <c r="Z38" s="100">
        <v>0</v>
      </c>
      <c r="AA38" s="100">
        <v>0</v>
      </c>
      <c r="AB38" s="100">
        <v>0</v>
      </c>
      <c r="AC38" s="100">
        <v>0</v>
      </c>
      <c r="AD38" s="100">
        <v>0</v>
      </c>
      <c r="AE38" s="100">
        <v>0</v>
      </c>
      <c r="AF38" s="100">
        <v>1</v>
      </c>
      <c r="AG38" s="100">
        <v>1</v>
      </c>
      <c r="AH38" s="100">
        <v>2</v>
      </c>
      <c r="AI38" s="100">
        <v>5</v>
      </c>
      <c r="AJ38" s="100">
        <v>7</v>
      </c>
      <c r="AK38" s="100">
        <v>15</v>
      </c>
      <c r="AL38" s="100">
        <v>16</v>
      </c>
      <c r="AM38" s="100">
        <v>11</v>
      </c>
      <c r="AN38" s="100">
        <v>4</v>
      </c>
      <c r="AO38" s="100">
        <v>7</v>
      </c>
      <c r="AP38" s="100">
        <v>2</v>
      </c>
      <c r="AQ38" s="100">
        <v>0</v>
      </c>
      <c r="AR38" s="100">
        <v>71</v>
      </c>
      <c r="AS38" s="128"/>
      <c r="AT38" s="118">
        <v>1931</v>
      </c>
      <c r="AU38" s="100">
        <v>0</v>
      </c>
      <c r="AV38" s="100">
        <v>0</v>
      </c>
      <c r="AW38" s="100">
        <v>0</v>
      </c>
      <c r="AX38" s="100">
        <v>0</v>
      </c>
      <c r="AY38" s="100">
        <v>0</v>
      </c>
      <c r="AZ38" s="100">
        <v>0</v>
      </c>
      <c r="BA38" s="100">
        <v>1</v>
      </c>
      <c r="BB38" s="100">
        <v>3</v>
      </c>
      <c r="BC38" s="100">
        <v>3</v>
      </c>
      <c r="BD38" s="100">
        <v>7</v>
      </c>
      <c r="BE38" s="100">
        <v>26</v>
      </c>
      <c r="BF38" s="100">
        <v>22</v>
      </c>
      <c r="BG38" s="100">
        <v>39</v>
      </c>
      <c r="BH38" s="100">
        <v>33</v>
      </c>
      <c r="BI38" s="100">
        <v>30</v>
      </c>
      <c r="BJ38" s="100">
        <v>13</v>
      </c>
      <c r="BK38" s="100">
        <v>10</v>
      </c>
      <c r="BL38" s="100">
        <v>4</v>
      </c>
      <c r="BM38" s="100">
        <v>0</v>
      </c>
      <c r="BN38" s="100">
        <v>191</v>
      </c>
      <c r="BP38" s="118">
        <v>1931</v>
      </c>
    </row>
    <row r="39" spans="2:68">
      <c r="B39" s="118">
        <v>1932</v>
      </c>
      <c r="C39" s="100">
        <v>0</v>
      </c>
      <c r="D39" s="100">
        <v>0</v>
      </c>
      <c r="E39" s="100">
        <v>0</v>
      </c>
      <c r="F39" s="100">
        <v>1</v>
      </c>
      <c r="G39" s="100">
        <v>0</v>
      </c>
      <c r="H39" s="100">
        <v>0</v>
      </c>
      <c r="I39" s="100">
        <v>0</v>
      </c>
      <c r="J39" s="100">
        <v>3</v>
      </c>
      <c r="K39" s="100">
        <v>5</v>
      </c>
      <c r="L39" s="100">
        <v>9</v>
      </c>
      <c r="M39" s="100">
        <v>3</v>
      </c>
      <c r="N39" s="100">
        <v>21</v>
      </c>
      <c r="O39" s="100">
        <v>27</v>
      </c>
      <c r="P39" s="100">
        <v>21</v>
      </c>
      <c r="Q39" s="100">
        <v>23</v>
      </c>
      <c r="R39" s="100">
        <v>12</v>
      </c>
      <c r="S39" s="100">
        <v>8</v>
      </c>
      <c r="T39" s="100">
        <v>4</v>
      </c>
      <c r="U39" s="100">
        <v>0</v>
      </c>
      <c r="V39" s="100">
        <v>137</v>
      </c>
      <c r="W39" s="128"/>
      <c r="X39" s="118">
        <v>1932</v>
      </c>
      <c r="Y39" s="100">
        <v>0</v>
      </c>
      <c r="Z39" s="100">
        <v>0</v>
      </c>
      <c r="AA39" s="100">
        <v>0</v>
      </c>
      <c r="AB39" s="100">
        <v>0</v>
      </c>
      <c r="AC39" s="100">
        <v>0</v>
      </c>
      <c r="AD39" s="100">
        <v>1</v>
      </c>
      <c r="AE39" s="100">
        <v>1</v>
      </c>
      <c r="AF39" s="100">
        <v>0</v>
      </c>
      <c r="AG39" s="100">
        <v>5</v>
      </c>
      <c r="AH39" s="100">
        <v>4</v>
      </c>
      <c r="AI39" s="100">
        <v>5</v>
      </c>
      <c r="AJ39" s="100">
        <v>12</v>
      </c>
      <c r="AK39" s="100">
        <v>15</v>
      </c>
      <c r="AL39" s="100">
        <v>16</v>
      </c>
      <c r="AM39" s="100">
        <v>12</v>
      </c>
      <c r="AN39" s="100">
        <v>13</v>
      </c>
      <c r="AO39" s="100">
        <v>1</v>
      </c>
      <c r="AP39" s="100">
        <v>1</v>
      </c>
      <c r="AQ39" s="100">
        <v>0</v>
      </c>
      <c r="AR39" s="100">
        <v>86</v>
      </c>
      <c r="AS39" s="128"/>
      <c r="AT39" s="118">
        <v>1932</v>
      </c>
      <c r="AU39" s="100">
        <v>0</v>
      </c>
      <c r="AV39" s="100">
        <v>0</v>
      </c>
      <c r="AW39" s="100">
        <v>0</v>
      </c>
      <c r="AX39" s="100">
        <v>1</v>
      </c>
      <c r="AY39" s="100">
        <v>0</v>
      </c>
      <c r="AZ39" s="100">
        <v>1</v>
      </c>
      <c r="BA39" s="100">
        <v>1</v>
      </c>
      <c r="BB39" s="100">
        <v>3</v>
      </c>
      <c r="BC39" s="100">
        <v>10</v>
      </c>
      <c r="BD39" s="100">
        <v>13</v>
      </c>
      <c r="BE39" s="100">
        <v>8</v>
      </c>
      <c r="BF39" s="100">
        <v>33</v>
      </c>
      <c r="BG39" s="100">
        <v>42</v>
      </c>
      <c r="BH39" s="100">
        <v>37</v>
      </c>
      <c r="BI39" s="100">
        <v>35</v>
      </c>
      <c r="BJ39" s="100">
        <v>25</v>
      </c>
      <c r="BK39" s="100">
        <v>9</v>
      </c>
      <c r="BL39" s="100">
        <v>5</v>
      </c>
      <c r="BM39" s="100">
        <v>0</v>
      </c>
      <c r="BN39" s="100">
        <v>223</v>
      </c>
      <c r="BP39" s="118">
        <v>1932</v>
      </c>
    </row>
    <row r="40" spans="2:68">
      <c r="B40" s="118">
        <v>1933</v>
      </c>
      <c r="C40" s="100">
        <v>0</v>
      </c>
      <c r="D40" s="100">
        <v>0</v>
      </c>
      <c r="E40" s="100">
        <v>0</v>
      </c>
      <c r="F40" s="100">
        <v>0</v>
      </c>
      <c r="G40" s="100">
        <v>0</v>
      </c>
      <c r="H40" s="100">
        <v>1</v>
      </c>
      <c r="I40" s="100">
        <v>0</v>
      </c>
      <c r="J40" s="100">
        <v>2</v>
      </c>
      <c r="K40" s="100">
        <v>1</v>
      </c>
      <c r="L40" s="100">
        <v>7</v>
      </c>
      <c r="M40" s="100">
        <v>13</v>
      </c>
      <c r="N40" s="100">
        <v>8</v>
      </c>
      <c r="O40" s="100">
        <v>20</v>
      </c>
      <c r="P40" s="100">
        <v>23</v>
      </c>
      <c r="Q40" s="100">
        <v>20</v>
      </c>
      <c r="R40" s="100">
        <v>10</v>
      </c>
      <c r="S40" s="100">
        <v>6</v>
      </c>
      <c r="T40" s="100">
        <v>1</v>
      </c>
      <c r="U40" s="100">
        <v>0</v>
      </c>
      <c r="V40" s="100">
        <v>112</v>
      </c>
      <c r="W40" s="128"/>
      <c r="X40" s="118">
        <v>1933</v>
      </c>
      <c r="Y40" s="100">
        <v>0</v>
      </c>
      <c r="Z40" s="100">
        <v>0</v>
      </c>
      <c r="AA40" s="100">
        <v>0</v>
      </c>
      <c r="AB40" s="100">
        <v>1</v>
      </c>
      <c r="AC40" s="100">
        <v>0</v>
      </c>
      <c r="AD40" s="100">
        <v>0</v>
      </c>
      <c r="AE40" s="100">
        <v>1</v>
      </c>
      <c r="AF40" s="100">
        <v>1</v>
      </c>
      <c r="AG40" s="100">
        <v>2</v>
      </c>
      <c r="AH40" s="100">
        <v>1</v>
      </c>
      <c r="AI40" s="100">
        <v>4</v>
      </c>
      <c r="AJ40" s="100">
        <v>8</v>
      </c>
      <c r="AK40" s="100">
        <v>15</v>
      </c>
      <c r="AL40" s="100">
        <v>18</v>
      </c>
      <c r="AM40" s="100">
        <v>11</v>
      </c>
      <c r="AN40" s="100">
        <v>8</v>
      </c>
      <c r="AO40" s="100">
        <v>8</v>
      </c>
      <c r="AP40" s="100">
        <v>0</v>
      </c>
      <c r="AQ40" s="100">
        <v>0</v>
      </c>
      <c r="AR40" s="100">
        <v>78</v>
      </c>
      <c r="AS40" s="128"/>
      <c r="AT40" s="118">
        <v>1933</v>
      </c>
      <c r="AU40" s="100">
        <v>0</v>
      </c>
      <c r="AV40" s="100">
        <v>0</v>
      </c>
      <c r="AW40" s="100">
        <v>0</v>
      </c>
      <c r="AX40" s="100">
        <v>1</v>
      </c>
      <c r="AY40" s="100">
        <v>0</v>
      </c>
      <c r="AZ40" s="100">
        <v>1</v>
      </c>
      <c r="BA40" s="100">
        <v>1</v>
      </c>
      <c r="BB40" s="100">
        <v>3</v>
      </c>
      <c r="BC40" s="100">
        <v>3</v>
      </c>
      <c r="BD40" s="100">
        <v>8</v>
      </c>
      <c r="BE40" s="100">
        <v>17</v>
      </c>
      <c r="BF40" s="100">
        <v>16</v>
      </c>
      <c r="BG40" s="100">
        <v>35</v>
      </c>
      <c r="BH40" s="100">
        <v>41</v>
      </c>
      <c r="BI40" s="100">
        <v>31</v>
      </c>
      <c r="BJ40" s="100">
        <v>18</v>
      </c>
      <c r="BK40" s="100">
        <v>14</v>
      </c>
      <c r="BL40" s="100">
        <v>1</v>
      </c>
      <c r="BM40" s="100">
        <v>0</v>
      </c>
      <c r="BN40" s="100">
        <v>190</v>
      </c>
      <c r="BP40" s="118">
        <v>1933</v>
      </c>
    </row>
    <row r="41" spans="2:68">
      <c r="B41" s="118">
        <v>1934</v>
      </c>
      <c r="C41" s="100">
        <v>0</v>
      </c>
      <c r="D41" s="100">
        <v>0</v>
      </c>
      <c r="E41" s="100">
        <v>0</v>
      </c>
      <c r="F41" s="100">
        <v>0</v>
      </c>
      <c r="G41" s="100">
        <v>2</v>
      </c>
      <c r="H41" s="100">
        <v>0</v>
      </c>
      <c r="I41" s="100">
        <v>1</v>
      </c>
      <c r="J41" s="100">
        <v>2</v>
      </c>
      <c r="K41" s="100">
        <v>4</v>
      </c>
      <c r="L41" s="100">
        <v>8</v>
      </c>
      <c r="M41" s="100">
        <v>11</v>
      </c>
      <c r="N41" s="100">
        <v>21</v>
      </c>
      <c r="O41" s="100">
        <v>17</v>
      </c>
      <c r="P41" s="100">
        <v>26</v>
      </c>
      <c r="Q41" s="100">
        <v>23</v>
      </c>
      <c r="R41" s="100">
        <v>13</v>
      </c>
      <c r="S41" s="100">
        <v>6</v>
      </c>
      <c r="T41" s="100">
        <v>4</v>
      </c>
      <c r="U41" s="100">
        <v>0</v>
      </c>
      <c r="V41" s="100">
        <v>138</v>
      </c>
      <c r="W41" s="128"/>
      <c r="X41" s="118">
        <v>1934</v>
      </c>
      <c r="Y41" s="100">
        <v>0</v>
      </c>
      <c r="Z41" s="100">
        <v>0</v>
      </c>
      <c r="AA41" s="100">
        <v>0</v>
      </c>
      <c r="AB41" s="100">
        <v>1</v>
      </c>
      <c r="AC41" s="100">
        <v>0</v>
      </c>
      <c r="AD41" s="100">
        <v>2</v>
      </c>
      <c r="AE41" s="100">
        <v>1</v>
      </c>
      <c r="AF41" s="100">
        <v>3</v>
      </c>
      <c r="AG41" s="100">
        <v>6</v>
      </c>
      <c r="AH41" s="100">
        <v>8</v>
      </c>
      <c r="AI41" s="100">
        <v>18</v>
      </c>
      <c r="AJ41" s="100">
        <v>11</v>
      </c>
      <c r="AK41" s="100">
        <v>16</v>
      </c>
      <c r="AL41" s="100">
        <v>15</v>
      </c>
      <c r="AM41" s="100">
        <v>12</v>
      </c>
      <c r="AN41" s="100">
        <v>5</v>
      </c>
      <c r="AO41" s="100">
        <v>3</v>
      </c>
      <c r="AP41" s="100">
        <v>0</v>
      </c>
      <c r="AQ41" s="100">
        <v>0</v>
      </c>
      <c r="AR41" s="100">
        <v>101</v>
      </c>
      <c r="AS41" s="128"/>
      <c r="AT41" s="118">
        <v>1934</v>
      </c>
      <c r="AU41" s="100">
        <v>0</v>
      </c>
      <c r="AV41" s="100">
        <v>0</v>
      </c>
      <c r="AW41" s="100">
        <v>0</v>
      </c>
      <c r="AX41" s="100">
        <v>1</v>
      </c>
      <c r="AY41" s="100">
        <v>2</v>
      </c>
      <c r="AZ41" s="100">
        <v>2</v>
      </c>
      <c r="BA41" s="100">
        <v>2</v>
      </c>
      <c r="BB41" s="100">
        <v>5</v>
      </c>
      <c r="BC41" s="100">
        <v>10</v>
      </c>
      <c r="BD41" s="100">
        <v>16</v>
      </c>
      <c r="BE41" s="100">
        <v>29</v>
      </c>
      <c r="BF41" s="100">
        <v>32</v>
      </c>
      <c r="BG41" s="100">
        <v>33</v>
      </c>
      <c r="BH41" s="100">
        <v>41</v>
      </c>
      <c r="BI41" s="100">
        <v>35</v>
      </c>
      <c r="BJ41" s="100">
        <v>18</v>
      </c>
      <c r="BK41" s="100">
        <v>9</v>
      </c>
      <c r="BL41" s="100">
        <v>4</v>
      </c>
      <c r="BM41" s="100">
        <v>0</v>
      </c>
      <c r="BN41" s="100">
        <v>239</v>
      </c>
      <c r="BP41" s="118">
        <v>1934</v>
      </c>
    </row>
    <row r="42" spans="2:68">
      <c r="B42" s="118">
        <v>1935</v>
      </c>
      <c r="C42" s="100">
        <v>0</v>
      </c>
      <c r="D42" s="100">
        <v>0</v>
      </c>
      <c r="E42" s="100">
        <v>0</v>
      </c>
      <c r="F42" s="100">
        <v>0</v>
      </c>
      <c r="G42" s="100">
        <v>1</v>
      </c>
      <c r="H42" s="100">
        <v>0</v>
      </c>
      <c r="I42" s="100">
        <v>0</v>
      </c>
      <c r="J42" s="100">
        <v>4</v>
      </c>
      <c r="K42" s="100">
        <v>5</v>
      </c>
      <c r="L42" s="100">
        <v>3</v>
      </c>
      <c r="M42" s="100">
        <v>14</v>
      </c>
      <c r="N42" s="100">
        <v>13</v>
      </c>
      <c r="O42" s="100">
        <v>16</v>
      </c>
      <c r="P42" s="100">
        <v>20</v>
      </c>
      <c r="Q42" s="100">
        <v>19</v>
      </c>
      <c r="R42" s="100">
        <v>15</v>
      </c>
      <c r="S42" s="100">
        <v>7</v>
      </c>
      <c r="T42" s="100">
        <v>2</v>
      </c>
      <c r="U42" s="100">
        <v>0</v>
      </c>
      <c r="V42" s="100">
        <v>119</v>
      </c>
      <c r="W42" s="128"/>
      <c r="X42" s="118">
        <v>1935</v>
      </c>
      <c r="Y42" s="100">
        <v>0</v>
      </c>
      <c r="Z42" s="100">
        <v>0</v>
      </c>
      <c r="AA42" s="100">
        <v>0</v>
      </c>
      <c r="AB42" s="100">
        <v>0</v>
      </c>
      <c r="AC42" s="100">
        <v>0</v>
      </c>
      <c r="AD42" s="100">
        <v>0</v>
      </c>
      <c r="AE42" s="100">
        <v>2</v>
      </c>
      <c r="AF42" s="100">
        <v>0</v>
      </c>
      <c r="AG42" s="100">
        <v>2</v>
      </c>
      <c r="AH42" s="100">
        <v>8</v>
      </c>
      <c r="AI42" s="100">
        <v>9</v>
      </c>
      <c r="AJ42" s="100">
        <v>7</v>
      </c>
      <c r="AK42" s="100">
        <v>24</v>
      </c>
      <c r="AL42" s="100">
        <v>29</v>
      </c>
      <c r="AM42" s="100">
        <v>22</v>
      </c>
      <c r="AN42" s="100">
        <v>7</v>
      </c>
      <c r="AO42" s="100">
        <v>7</v>
      </c>
      <c r="AP42" s="100">
        <v>3</v>
      </c>
      <c r="AQ42" s="100">
        <v>0</v>
      </c>
      <c r="AR42" s="100">
        <v>120</v>
      </c>
      <c r="AS42" s="128"/>
      <c r="AT42" s="118">
        <v>1935</v>
      </c>
      <c r="AU42" s="100">
        <v>0</v>
      </c>
      <c r="AV42" s="100">
        <v>0</v>
      </c>
      <c r="AW42" s="100">
        <v>0</v>
      </c>
      <c r="AX42" s="100">
        <v>0</v>
      </c>
      <c r="AY42" s="100">
        <v>1</v>
      </c>
      <c r="AZ42" s="100">
        <v>0</v>
      </c>
      <c r="BA42" s="100">
        <v>2</v>
      </c>
      <c r="BB42" s="100">
        <v>4</v>
      </c>
      <c r="BC42" s="100">
        <v>7</v>
      </c>
      <c r="BD42" s="100">
        <v>11</v>
      </c>
      <c r="BE42" s="100">
        <v>23</v>
      </c>
      <c r="BF42" s="100">
        <v>20</v>
      </c>
      <c r="BG42" s="100">
        <v>40</v>
      </c>
      <c r="BH42" s="100">
        <v>49</v>
      </c>
      <c r="BI42" s="100">
        <v>41</v>
      </c>
      <c r="BJ42" s="100">
        <v>22</v>
      </c>
      <c r="BK42" s="100">
        <v>14</v>
      </c>
      <c r="BL42" s="100">
        <v>5</v>
      </c>
      <c r="BM42" s="100">
        <v>0</v>
      </c>
      <c r="BN42" s="100">
        <v>239</v>
      </c>
      <c r="BP42" s="118">
        <v>1935</v>
      </c>
    </row>
    <row r="43" spans="2:68">
      <c r="B43" s="118">
        <v>1936</v>
      </c>
      <c r="C43" s="100">
        <v>0</v>
      </c>
      <c r="D43" s="100">
        <v>0</v>
      </c>
      <c r="E43" s="100">
        <v>0</v>
      </c>
      <c r="F43" s="100">
        <v>0</v>
      </c>
      <c r="G43" s="100">
        <v>0</v>
      </c>
      <c r="H43" s="100">
        <v>0</v>
      </c>
      <c r="I43" s="100">
        <v>0</v>
      </c>
      <c r="J43" s="100">
        <v>1</v>
      </c>
      <c r="K43" s="100">
        <v>6</v>
      </c>
      <c r="L43" s="100">
        <v>9</v>
      </c>
      <c r="M43" s="100">
        <v>12</v>
      </c>
      <c r="N43" s="100">
        <v>18</v>
      </c>
      <c r="O43" s="100">
        <v>15</v>
      </c>
      <c r="P43" s="100">
        <v>31</v>
      </c>
      <c r="Q43" s="100">
        <v>22</v>
      </c>
      <c r="R43" s="100">
        <v>18</v>
      </c>
      <c r="S43" s="100">
        <v>4</v>
      </c>
      <c r="T43" s="100">
        <v>4</v>
      </c>
      <c r="U43" s="100">
        <v>0</v>
      </c>
      <c r="V43" s="100">
        <v>140</v>
      </c>
      <c r="W43" s="128"/>
      <c r="X43" s="118">
        <v>1936</v>
      </c>
      <c r="Y43" s="100">
        <v>0</v>
      </c>
      <c r="Z43" s="100">
        <v>0</v>
      </c>
      <c r="AA43" s="100">
        <v>0</v>
      </c>
      <c r="AB43" s="100">
        <v>0</v>
      </c>
      <c r="AC43" s="100">
        <v>0</v>
      </c>
      <c r="AD43" s="100">
        <v>0</v>
      </c>
      <c r="AE43" s="100">
        <v>0</v>
      </c>
      <c r="AF43" s="100">
        <v>6</v>
      </c>
      <c r="AG43" s="100">
        <v>2</v>
      </c>
      <c r="AH43" s="100">
        <v>1</v>
      </c>
      <c r="AI43" s="100">
        <v>14</v>
      </c>
      <c r="AJ43" s="100">
        <v>7</v>
      </c>
      <c r="AK43" s="100">
        <v>14</v>
      </c>
      <c r="AL43" s="100">
        <v>22</v>
      </c>
      <c r="AM43" s="100">
        <v>23</v>
      </c>
      <c r="AN43" s="100">
        <v>15</v>
      </c>
      <c r="AO43" s="100">
        <v>8</v>
      </c>
      <c r="AP43" s="100">
        <v>1</v>
      </c>
      <c r="AQ43" s="100">
        <v>0</v>
      </c>
      <c r="AR43" s="100">
        <v>113</v>
      </c>
      <c r="AS43" s="128"/>
      <c r="AT43" s="118">
        <v>1936</v>
      </c>
      <c r="AU43" s="100">
        <v>0</v>
      </c>
      <c r="AV43" s="100">
        <v>0</v>
      </c>
      <c r="AW43" s="100">
        <v>0</v>
      </c>
      <c r="AX43" s="100">
        <v>0</v>
      </c>
      <c r="AY43" s="100">
        <v>0</v>
      </c>
      <c r="AZ43" s="100">
        <v>0</v>
      </c>
      <c r="BA43" s="100">
        <v>0</v>
      </c>
      <c r="BB43" s="100">
        <v>7</v>
      </c>
      <c r="BC43" s="100">
        <v>8</v>
      </c>
      <c r="BD43" s="100">
        <v>10</v>
      </c>
      <c r="BE43" s="100">
        <v>26</v>
      </c>
      <c r="BF43" s="100">
        <v>25</v>
      </c>
      <c r="BG43" s="100">
        <v>29</v>
      </c>
      <c r="BH43" s="100">
        <v>53</v>
      </c>
      <c r="BI43" s="100">
        <v>45</v>
      </c>
      <c r="BJ43" s="100">
        <v>33</v>
      </c>
      <c r="BK43" s="100">
        <v>12</v>
      </c>
      <c r="BL43" s="100">
        <v>5</v>
      </c>
      <c r="BM43" s="100">
        <v>0</v>
      </c>
      <c r="BN43" s="100">
        <v>253</v>
      </c>
      <c r="BP43" s="118">
        <v>1936</v>
      </c>
    </row>
    <row r="44" spans="2:68">
      <c r="B44" s="118">
        <v>1937</v>
      </c>
      <c r="C44" s="100">
        <v>0</v>
      </c>
      <c r="D44" s="100">
        <v>0</v>
      </c>
      <c r="E44" s="100">
        <v>0</v>
      </c>
      <c r="F44" s="100">
        <v>0</v>
      </c>
      <c r="G44" s="100">
        <v>0</v>
      </c>
      <c r="H44" s="100">
        <v>0</v>
      </c>
      <c r="I44" s="100">
        <v>0</v>
      </c>
      <c r="J44" s="100">
        <v>1</v>
      </c>
      <c r="K44" s="100">
        <v>3</v>
      </c>
      <c r="L44" s="100">
        <v>9</v>
      </c>
      <c r="M44" s="100">
        <v>11</v>
      </c>
      <c r="N44" s="100">
        <v>20</v>
      </c>
      <c r="O44" s="100">
        <v>21</v>
      </c>
      <c r="P44" s="100">
        <v>25</v>
      </c>
      <c r="Q44" s="100">
        <v>23</v>
      </c>
      <c r="R44" s="100">
        <v>21</v>
      </c>
      <c r="S44" s="100">
        <v>6</v>
      </c>
      <c r="T44" s="100">
        <v>1</v>
      </c>
      <c r="U44" s="100">
        <v>0</v>
      </c>
      <c r="V44" s="100">
        <v>141</v>
      </c>
      <c r="W44" s="128"/>
      <c r="X44" s="118">
        <v>1937</v>
      </c>
      <c r="Y44" s="100">
        <v>0</v>
      </c>
      <c r="Z44" s="100">
        <v>0</v>
      </c>
      <c r="AA44" s="100">
        <v>0</v>
      </c>
      <c r="AB44" s="100">
        <v>0</v>
      </c>
      <c r="AC44" s="100">
        <v>0</v>
      </c>
      <c r="AD44" s="100">
        <v>0</v>
      </c>
      <c r="AE44" s="100">
        <v>0</v>
      </c>
      <c r="AF44" s="100">
        <v>0</v>
      </c>
      <c r="AG44" s="100">
        <v>1</v>
      </c>
      <c r="AH44" s="100">
        <v>13</v>
      </c>
      <c r="AI44" s="100">
        <v>6</v>
      </c>
      <c r="AJ44" s="100">
        <v>20</v>
      </c>
      <c r="AK44" s="100">
        <v>14</v>
      </c>
      <c r="AL44" s="100">
        <v>17</v>
      </c>
      <c r="AM44" s="100">
        <v>21</v>
      </c>
      <c r="AN44" s="100">
        <v>18</v>
      </c>
      <c r="AO44" s="100">
        <v>4</v>
      </c>
      <c r="AP44" s="100">
        <v>4</v>
      </c>
      <c r="AQ44" s="100">
        <v>0</v>
      </c>
      <c r="AR44" s="100">
        <v>118</v>
      </c>
      <c r="AS44" s="128"/>
      <c r="AT44" s="118">
        <v>1937</v>
      </c>
      <c r="AU44" s="100">
        <v>0</v>
      </c>
      <c r="AV44" s="100">
        <v>0</v>
      </c>
      <c r="AW44" s="100">
        <v>0</v>
      </c>
      <c r="AX44" s="100">
        <v>0</v>
      </c>
      <c r="AY44" s="100">
        <v>0</v>
      </c>
      <c r="AZ44" s="100">
        <v>0</v>
      </c>
      <c r="BA44" s="100">
        <v>0</v>
      </c>
      <c r="BB44" s="100">
        <v>1</v>
      </c>
      <c r="BC44" s="100">
        <v>4</v>
      </c>
      <c r="BD44" s="100">
        <v>22</v>
      </c>
      <c r="BE44" s="100">
        <v>17</v>
      </c>
      <c r="BF44" s="100">
        <v>40</v>
      </c>
      <c r="BG44" s="100">
        <v>35</v>
      </c>
      <c r="BH44" s="100">
        <v>42</v>
      </c>
      <c r="BI44" s="100">
        <v>44</v>
      </c>
      <c r="BJ44" s="100">
        <v>39</v>
      </c>
      <c r="BK44" s="100">
        <v>10</v>
      </c>
      <c r="BL44" s="100">
        <v>5</v>
      </c>
      <c r="BM44" s="100">
        <v>0</v>
      </c>
      <c r="BN44" s="100">
        <v>259</v>
      </c>
      <c r="BP44" s="118">
        <v>1937</v>
      </c>
    </row>
    <row r="45" spans="2:68">
      <c r="B45" s="118">
        <v>1938</v>
      </c>
      <c r="C45" s="100">
        <v>0</v>
      </c>
      <c r="D45" s="100">
        <v>0</v>
      </c>
      <c r="E45" s="100">
        <v>0</v>
      </c>
      <c r="F45" s="100">
        <v>0</v>
      </c>
      <c r="G45" s="100">
        <v>0</v>
      </c>
      <c r="H45" s="100">
        <v>0</v>
      </c>
      <c r="I45" s="100">
        <v>1</v>
      </c>
      <c r="J45" s="100">
        <v>0</v>
      </c>
      <c r="K45" s="100">
        <v>3</v>
      </c>
      <c r="L45" s="100">
        <v>7</v>
      </c>
      <c r="M45" s="100">
        <v>13</v>
      </c>
      <c r="N45" s="100">
        <v>13</v>
      </c>
      <c r="O45" s="100">
        <v>21</v>
      </c>
      <c r="P45" s="100">
        <v>28</v>
      </c>
      <c r="Q45" s="100">
        <v>31</v>
      </c>
      <c r="R45" s="100">
        <v>23</v>
      </c>
      <c r="S45" s="100">
        <v>17</v>
      </c>
      <c r="T45" s="100">
        <v>9</v>
      </c>
      <c r="U45" s="100">
        <v>4</v>
      </c>
      <c r="V45" s="100">
        <v>170</v>
      </c>
      <c r="W45" s="128"/>
      <c r="X45" s="118">
        <v>1938</v>
      </c>
      <c r="Y45" s="100">
        <v>0</v>
      </c>
      <c r="Z45" s="100">
        <v>0</v>
      </c>
      <c r="AA45" s="100">
        <v>0</v>
      </c>
      <c r="AB45" s="100">
        <v>0</v>
      </c>
      <c r="AC45" s="100">
        <v>1</v>
      </c>
      <c r="AD45" s="100">
        <v>0</v>
      </c>
      <c r="AE45" s="100">
        <v>0</v>
      </c>
      <c r="AF45" s="100">
        <v>0</v>
      </c>
      <c r="AG45" s="100">
        <v>1</v>
      </c>
      <c r="AH45" s="100">
        <v>3</v>
      </c>
      <c r="AI45" s="100">
        <v>5</v>
      </c>
      <c r="AJ45" s="100">
        <v>9</v>
      </c>
      <c r="AK45" s="100">
        <v>16</v>
      </c>
      <c r="AL45" s="100">
        <v>19</v>
      </c>
      <c r="AM45" s="100">
        <v>28</v>
      </c>
      <c r="AN45" s="100">
        <v>27</v>
      </c>
      <c r="AO45" s="100">
        <v>17</v>
      </c>
      <c r="AP45" s="100">
        <v>6</v>
      </c>
      <c r="AQ45" s="100">
        <v>4</v>
      </c>
      <c r="AR45" s="100">
        <v>136</v>
      </c>
      <c r="AS45" s="128"/>
      <c r="AT45" s="118">
        <v>1938</v>
      </c>
      <c r="AU45" s="100">
        <v>0</v>
      </c>
      <c r="AV45" s="100">
        <v>0</v>
      </c>
      <c r="AW45" s="100">
        <v>0</v>
      </c>
      <c r="AX45" s="100">
        <v>0</v>
      </c>
      <c r="AY45" s="100">
        <v>1</v>
      </c>
      <c r="AZ45" s="100">
        <v>0</v>
      </c>
      <c r="BA45" s="100">
        <v>1</v>
      </c>
      <c r="BB45" s="100">
        <v>0</v>
      </c>
      <c r="BC45" s="100">
        <v>4</v>
      </c>
      <c r="BD45" s="100">
        <v>10</v>
      </c>
      <c r="BE45" s="100">
        <v>18</v>
      </c>
      <c r="BF45" s="100">
        <v>22</v>
      </c>
      <c r="BG45" s="100">
        <v>37</v>
      </c>
      <c r="BH45" s="100">
        <v>47</v>
      </c>
      <c r="BI45" s="100">
        <v>59</v>
      </c>
      <c r="BJ45" s="100">
        <v>50</v>
      </c>
      <c r="BK45" s="100">
        <v>34</v>
      </c>
      <c r="BL45" s="100">
        <v>15</v>
      </c>
      <c r="BM45" s="100">
        <v>8</v>
      </c>
      <c r="BN45" s="100">
        <v>306</v>
      </c>
      <c r="BP45" s="118">
        <v>1938</v>
      </c>
    </row>
    <row r="46" spans="2:68">
      <c r="B46" s="118">
        <v>1939</v>
      </c>
      <c r="C46" s="100">
        <v>0</v>
      </c>
      <c r="D46" s="100">
        <v>0</v>
      </c>
      <c r="E46" s="100">
        <v>0</v>
      </c>
      <c r="F46" s="100">
        <v>0</v>
      </c>
      <c r="G46" s="100">
        <v>0</v>
      </c>
      <c r="H46" s="100">
        <v>0</v>
      </c>
      <c r="I46" s="100">
        <v>2</v>
      </c>
      <c r="J46" s="100">
        <v>2</v>
      </c>
      <c r="K46" s="100">
        <v>6</v>
      </c>
      <c r="L46" s="100">
        <v>9</v>
      </c>
      <c r="M46" s="100">
        <v>16</v>
      </c>
      <c r="N46" s="100">
        <v>31</v>
      </c>
      <c r="O46" s="100">
        <v>22</v>
      </c>
      <c r="P46" s="100">
        <v>22</v>
      </c>
      <c r="Q46" s="100">
        <v>23</v>
      </c>
      <c r="R46" s="100">
        <v>17</v>
      </c>
      <c r="S46" s="100">
        <v>11</v>
      </c>
      <c r="T46" s="100">
        <v>3</v>
      </c>
      <c r="U46" s="100">
        <v>0</v>
      </c>
      <c r="V46" s="100">
        <v>164</v>
      </c>
      <c r="W46" s="128"/>
      <c r="X46" s="118">
        <v>1939</v>
      </c>
      <c r="Y46" s="100">
        <v>0</v>
      </c>
      <c r="Z46" s="100">
        <v>0</v>
      </c>
      <c r="AA46" s="100">
        <v>0</v>
      </c>
      <c r="AB46" s="100">
        <v>0</v>
      </c>
      <c r="AC46" s="100">
        <v>0</v>
      </c>
      <c r="AD46" s="100">
        <v>0</v>
      </c>
      <c r="AE46" s="100">
        <v>1</v>
      </c>
      <c r="AF46" s="100">
        <v>2</v>
      </c>
      <c r="AG46" s="100">
        <v>4</v>
      </c>
      <c r="AH46" s="100">
        <v>8</v>
      </c>
      <c r="AI46" s="100">
        <v>14</v>
      </c>
      <c r="AJ46" s="100">
        <v>12</v>
      </c>
      <c r="AK46" s="100">
        <v>14</v>
      </c>
      <c r="AL46" s="100">
        <v>18</v>
      </c>
      <c r="AM46" s="100">
        <v>27</v>
      </c>
      <c r="AN46" s="100">
        <v>20</v>
      </c>
      <c r="AO46" s="100">
        <v>7</v>
      </c>
      <c r="AP46" s="100">
        <v>3</v>
      </c>
      <c r="AQ46" s="100">
        <v>0</v>
      </c>
      <c r="AR46" s="100">
        <v>130</v>
      </c>
      <c r="AS46" s="128"/>
      <c r="AT46" s="118">
        <v>1939</v>
      </c>
      <c r="AU46" s="100">
        <v>0</v>
      </c>
      <c r="AV46" s="100">
        <v>0</v>
      </c>
      <c r="AW46" s="100">
        <v>0</v>
      </c>
      <c r="AX46" s="100">
        <v>0</v>
      </c>
      <c r="AY46" s="100">
        <v>0</v>
      </c>
      <c r="AZ46" s="100">
        <v>0</v>
      </c>
      <c r="BA46" s="100">
        <v>3</v>
      </c>
      <c r="BB46" s="100">
        <v>4</v>
      </c>
      <c r="BC46" s="100">
        <v>10</v>
      </c>
      <c r="BD46" s="100">
        <v>17</v>
      </c>
      <c r="BE46" s="100">
        <v>30</v>
      </c>
      <c r="BF46" s="100">
        <v>43</v>
      </c>
      <c r="BG46" s="100">
        <v>36</v>
      </c>
      <c r="BH46" s="100">
        <v>40</v>
      </c>
      <c r="BI46" s="100">
        <v>50</v>
      </c>
      <c r="BJ46" s="100">
        <v>37</v>
      </c>
      <c r="BK46" s="100">
        <v>18</v>
      </c>
      <c r="BL46" s="100">
        <v>6</v>
      </c>
      <c r="BM46" s="100">
        <v>0</v>
      </c>
      <c r="BN46" s="100">
        <v>294</v>
      </c>
      <c r="BP46" s="118">
        <v>1939</v>
      </c>
    </row>
    <row r="47" spans="2:68">
      <c r="B47" s="119">
        <v>1940</v>
      </c>
      <c r="C47" s="100">
        <v>0</v>
      </c>
      <c r="D47" s="100">
        <v>0</v>
      </c>
      <c r="E47" s="100">
        <v>0</v>
      </c>
      <c r="F47" s="100">
        <v>0</v>
      </c>
      <c r="G47" s="100">
        <v>1</v>
      </c>
      <c r="H47" s="100">
        <v>0</v>
      </c>
      <c r="I47" s="100">
        <v>4</v>
      </c>
      <c r="J47" s="100">
        <v>4</v>
      </c>
      <c r="K47" s="100">
        <v>5</v>
      </c>
      <c r="L47" s="100">
        <v>8</v>
      </c>
      <c r="M47" s="100">
        <v>9</v>
      </c>
      <c r="N47" s="100">
        <v>19</v>
      </c>
      <c r="O47" s="100">
        <v>21</v>
      </c>
      <c r="P47" s="100">
        <v>25</v>
      </c>
      <c r="Q47" s="100">
        <v>26</v>
      </c>
      <c r="R47" s="100">
        <v>16</v>
      </c>
      <c r="S47" s="100">
        <v>5</v>
      </c>
      <c r="T47" s="100">
        <v>4</v>
      </c>
      <c r="U47" s="100">
        <v>0</v>
      </c>
      <c r="V47" s="100">
        <v>147</v>
      </c>
      <c r="W47" s="128"/>
      <c r="X47" s="119">
        <v>1940</v>
      </c>
      <c r="Y47" s="100">
        <v>0</v>
      </c>
      <c r="Z47" s="100">
        <v>0</v>
      </c>
      <c r="AA47" s="100">
        <v>0</v>
      </c>
      <c r="AB47" s="100">
        <v>0</v>
      </c>
      <c r="AC47" s="100">
        <v>0</v>
      </c>
      <c r="AD47" s="100">
        <v>1</v>
      </c>
      <c r="AE47" s="100">
        <v>1</v>
      </c>
      <c r="AF47" s="100">
        <v>2</v>
      </c>
      <c r="AG47" s="100">
        <v>1</v>
      </c>
      <c r="AH47" s="100">
        <v>4</v>
      </c>
      <c r="AI47" s="100">
        <v>7</v>
      </c>
      <c r="AJ47" s="100">
        <v>16</v>
      </c>
      <c r="AK47" s="100">
        <v>27</v>
      </c>
      <c r="AL47" s="100">
        <v>16</v>
      </c>
      <c r="AM47" s="100">
        <v>16</v>
      </c>
      <c r="AN47" s="100">
        <v>16</v>
      </c>
      <c r="AO47" s="100">
        <v>10</v>
      </c>
      <c r="AP47" s="100">
        <v>3</v>
      </c>
      <c r="AQ47" s="100">
        <v>0</v>
      </c>
      <c r="AR47" s="100">
        <v>120</v>
      </c>
      <c r="AS47" s="128"/>
      <c r="AT47" s="119">
        <v>1940</v>
      </c>
      <c r="AU47" s="100">
        <v>0</v>
      </c>
      <c r="AV47" s="100">
        <v>0</v>
      </c>
      <c r="AW47" s="100">
        <v>0</v>
      </c>
      <c r="AX47" s="100">
        <v>0</v>
      </c>
      <c r="AY47" s="100">
        <v>1</v>
      </c>
      <c r="AZ47" s="100">
        <v>1</v>
      </c>
      <c r="BA47" s="100">
        <v>5</v>
      </c>
      <c r="BB47" s="100">
        <v>6</v>
      </c>
      <c r="BC47" s="100">
        <v>6</v>
      </c>
      <c r="BD47" s="100">
        <v>12</v>
      </c>
      <c r="BE47" s="100">
        <v>16</v>
      </c>
      <c r="BF47" s="100">
        <v>35</v>
      </c>
      <c r="BG47" s="100">
        <v>48</v>
      </c>
      <c r="BH47" s="100">
        <v>41</v>
      </c>
      <c r="BI47" s="100">
        <v>42</v>
      </c>
      <c r="BJ47" s="100">
        <v>32</v>
      </c>
      <c r="BK47" s="100">
        <v>15</v>
      </c>
      <c r="BL47" s="100">
        <v>7</v>
      </c>
      <c r="BM47" s="100">
        <v>0</v>
      </c>
      <c r="BN47" s="100">
        <v>267</v>
      </c>
      <c r="BP47" s="119">
        <v>1940</v>
      </c>
    </row>
    <row r="48" spans="2:68">
      <c r="B48" s="119">
        <v>1941</v>
      </c>
      <c r="C48" s="100">
        <v>0</v>
      </c>
      <c r="D48" s="100">
        <v>0</v>
      </c>
      <c r="E48" s="100">
        <v>0</v>
      </c>
      <c r="F48" s="100">
        <v>0</v>
      </c>
      <c r="G48" s="100">
        <v>1</v>
      </c>
      <c r="H48" s="100">
        <v>1</v>
      </c>
      <c r="I48" s="100">
        <v>2</v>
      </c>
      <c r="J48" s="100">
        <v>4</v>
      </c>
      <c r="K48" s="100">
        <v>4</v>
      </c>
      <c r="L48" s="100">
        <v>7</v>
      </c>
      <c r="M48" s="100">
        <v>13</v>
      </c>
      <c r="N48" s="100">
        <v>20</v>
      </c>
      <c r="O48" s="100">
        <v>33</v>
      </c>
      <c r="P48" s="100">
        <v>29</v>
      </c>
      <c r="Q48" s="100">
        <v>34</v>
      </c>
      <c r="R48" s="100">
        <v>22</v>
      </c>
      <c r="S48" s="100">
        <v>11</v>
      </c>
      <c r="T48" s="100">
        <v>8</v>
      </c>
      <c r="U48" s="100">
        <v>0</v>
      </c>
      <c r="V48" s="100">
        <v>189</v>
      </c>
      <c r="W48" s="128"/>
      <c r="X48" s="119">
        <v>1941</v>
      </c>
      <c r="Y48" s="100">
        <v>0</v>
      </c>
      <c r="Z48" s="100">
        <v>0</v>
      </c>
      <c r="AA48" s="100">
        <v>0</v>
      </c>
      <c r="AB48" s="100">
        <v>0</v>
      </c>
      <c r="AC48" s="100">
        <v>0</v>
      </c>
      <c r="AD48" s="100">
        <v>0</v>
      </c>
      <c r="AE48" s="100">
        <v>0</v>
      </c>
      <c r="AF48" s="100">
        <v>0</v>
      </c>
      <c r="AG48" s="100">
        <v>3</v>
      </c>
      <c r="AH48" s="100">
        <v>10</v>
      </c>
      <c r="AI48" s="100">
        <v>8</v>
      </c>
      <c r="AJ48" s="100">
        <v>13</v>
      </c>
      <c r="AK48" s="100">
        <v>15</v>
      </c>
      <c r="AL48" s="100">
        <v>22</v>
      </c>
      <c r="AM48" s="100">
        <v>25</v>
      </c>
      <c r="AN48" s="100">
        <v>18</v>
      </c>
      <c r="AO48" s="100">
        <v>10</v>
      </c>
      <c r="AP48" s="100">
        <v>4</v>
      </c>
      <c r="AQ48" s="100">
        <v>0</v>
      </c>
      <c r="AR48" s="100">
        <v>128</v>
      </c>
      <c r="AS48" s="128"/>
      <c r="AT48" s="119">
        <v>1941</v>
      </c>
      <c r="AU48" s="100">
        <v>0</v>
      </c>
      <c r="AV48" s="100">
        <v>0</v>
      </c>
      <c r="AW48" s="100">
        <v>0</v>
      </c>
      <c r="AX48" s="100">
        <v>0</v>
      </c>
      <c r="AY48" s="100">
        <v>1</v>
      </c>
      <c r="AZ48" s="100">
        <v>1</v>
      </c>
      <c r="BA48" s="100">
        <v>2</v>
      </c>
      <c r="BB48" s="100">
        <v>4</v>
      </c>
      <c r="BC48" s="100">
        <v>7</v>
      </c>
      <c r="BD48" s="100">
        <v>17</v>
      </c>
      <c r="BE48" s="100">
        <v>21</v>
      </c>
      <c r="BF48" s="100">
        <v>33</v>
      </c>
      <c r="BG48" s="100">
        <v>48</v>
      </c>
      <c r="BH48" s="100">
        <v>51</v>
      </c>
      <c r="BI48" s="100">
        <v>59</v>
      </c>
      <c r="BJ48" s="100">
        <v>40</v>
      </c>
      <c r="BK48" s="100">
        <v>21</v>
      </c>
      <c r="BL48" s="100">
        <v>12</v>
      </c>
      <c r="BM48" s="100">
        <v>0</v>
      </c>
      <c r="BN48" s="100">
        <v>317</v>
      </c>
      <c r="BP48" s="119">
        <v>1941</v>
      </c>
    </row>
    <row r="49" spans="2:68">
      <c r="B49" s="119">
        <v>1942</v>
      </c>
      <c r="C49" s="100">
        <v>1</v>
      </c>
      <c r="D49" s="100">
        <v>0</v>
      </c>
      <c r="E49" s="100">
        <v>0</v>
      </c>
      <c r="F49" s="100">
        <v>0</v>
      </c>
      <c r="G49" s="100">
        <v>0</v>
      </c>
      <c r="H49" s="100">
        <v>0</v>
      </c>
      <c r="I49" s="100">
        <v>1</v>
      </c>
      <c r="J49" s="100">
        <v>1</v>
      </c>
      <c r="K49" s="100">
        <v>5</v>
      </c>
      <c r="L49" s="100">
        <v>13</v>
      </c>
      <c r="M49" s="100">
        <v>13</v>
      </c>
      <c r="N49" s="100">
        <v>22</v>
      </c>
      <c r="O49" s="100">
        <v>31</v>
      </c>
      <c r="P49" s="100">
        <v>24</v>
      </c>
      <c r="Q49" s="100">
        <v>32</v>
      </c>
      <c r="R49" s="100">
        <v>14</v>
      </c>
      <c r="S49" s="100">
        <v>14</v>
      </c>
      <c r="T49" s="100">
        <v>4</v>
      </c>
      <c r="U49" s="100">
        <v>0</v>
      </c>
      <c r="V49" s="100">
        <v>175</v>
      </c>
      <c r="W49" s="128"/>
      <c r="X49" s="119">
        <v>1942</v>
      </c>
      <c r="Y49" s="100">
        <v>0</v>
      </c>
      <c r="Z49" s="100">
        <v>0</v>
      </c>
      <c r="AA49" s="100">
        <v>0</v>
      </c>
      <c r="AB49" s="100">
        <v>0</v>
      </c>
      <c r="AC49" s="100">
        <v>0</v>
      </c>
      <c r="AD49" s="100">
        <v>0</v>
      </c>
      <c r="AE49" s="100">
        <v>1</v>
      </c>
      <c r="AF49" s="100">
        <v>0</v>
      </c>
      <c r="AG49" s="100">
        <v>1</v>
      </c>
      <c r="AH49" s="100">
        <v>2</v>
      </c>
      <c r="AI49" s="100">
        <v>5</v>
      </c>
      <c r="AJ49" s="100">
        <v>14</v>
      </c>
      <c r="AK49" s="100">
        <v>24</v>
      </c>
      <c r="AL49" s="100">
        <v>14</v>
      </c>
      <c r="AM49" s="100">
        <v>30</v>
      </c>
      <c r="AN49" s="100">
        <v>22</v>
      </c>
      <c r="AO49" s="100">
        <v>9</v>
      </c>
      <c r="AP49" s="100">
        <v>6</v>
      </c>
      <c r="AQ49" s="100">
        <v>0</v>
      </c>
      <c r="AR49" s="100">
        <v>128</v>
      </c>
      <c r="AS49" s="128"/>
      <c r="AT49" s="119">
        <v>1942</v>
      </c>
      <c r="AU49" s="100">
        <v>1</v>
      </c>
      <c r="AV49" s="100">
        <v>0</v>
      </c>
      <c r="AW49" s="100">
        <v>0</v>
      </c>
      <c r="AX49" s="100">
        <v>0</v>
      </c>
      <c r="AY49" s="100">
        <v>0</v>
      </c>
      <c r="AZ49" s="100">
        <v>0</v>
      </c>
      <c r="BA49" s="100">
        <v>2</v>
      </c>
      <c r="BB49" s="100">
        <v>1</v>
      </c>
      <c r="BC49" s="100">
        <v>6</v>
      </c>
      <c r="BD49" s="100">
        <v>15</v>
      </c>
      <c r="BE49" s="100">
        <v>18</v>
      </c>
      <c r="BF49" s="100">
        <v>36</v>
      </c>
      <c r="BG49" s="100">
        <v>55</v>
      </c>
      <c r="BH49" s="100">
        <v>38</v>
      </c>
      <c r="BI49" s="100">
        <v>62</v>
      </c>
      <c r="BJ49" s="100">
        <v>36</v>
      </c>
      <c r="BK49" s="100">
        <v>23</v>
      </c>
      <c r="BL49" s="100">
        <v>10</v>
      </c>
      <c r="BM49" s="100">
        <v>0</v>
      </c>
      <c r="BN49" s="100">
        <v>303</v>
      </c>
      <c r="BP49" s="119">
        <v>1942</v>
      </c>
    </row>
    <row r="50" spans="2:68">
      <c r="B50" s="119">
        <v>1943</v>
      </c>
      <c r="C50" s="100">
        <v>0</v>
      </c>
      <c r="D50" s="100">
        <v>0</v>
      </c>
      <c r="E50" s="100">
        <v>0</v>
      </c>
      <c r="F50" s="100">
        <v>0</v>
      </c>
      <c r="G50" s="100">
        <v>1</v>
      </c>
      <c r="H50" s="100">
        <v>0</v>
      </c>
      <c r="I50" s="100">
        <v>1</v>
      </c>
      <c r="J50" s="100">
        <v>2</v>
      </c>
      <c r="K50" s="100">
        <v>7</v>
      </c>
      <c r="L50" s="100">
        <v>14</v>
      </c>
      <c r="M50" s="100">
        <v>24</v>
      </c>
      <c r="N50" s="100">
        <v>28</v>
      </c>
      <c r="O50" s="100">
        <v>29</v>
      </c>
      <c r="P50" s="100">
        <v>26</v>
      </c>
      <c r="Q50" s="100">
        <v>38</v>
      </c>
      <c r="R50" s="100">
        <v>23</v>
      </c>
      <c r="S50" s="100">
        <v>10</v>
      </c>
      <c r="T50" s="100">
        <v>2</v>
      </c>
      <c r="U50" s="100">
        <v>0</v>
      </c>
      <c r="V50" s="100">
        <v>205</v>
      </c>
      <c r="W50" s="128"/>
      <c r="X50" s="119">
        <v>1943</v>
      </c>
      <c r="Y50" s="100">
        <v>0</v>
      </c>
      <c r="Z50" s="100">
        <v>0</v>
      </c>
      <c r="AA50" s="100">
        <v>0</v>
      </c>
      <c r="AB50" s="100">
        <v>0</v>
      </c>
      <c r="AC50" s="100">
        <v>1</v>
      </c>
      <c r="AD50" s="100">
        <v>1</v>
      </c>
      <c r="AE50" s="100">
        <v>1</v>
      </c>
      <c r="AF50" s="100">
        <v>2</v>
      </c>
      <c r="AG50" s="100">
        <v>3</v>
      </c>
      <c r="AH50" s="100">
        <v>5</v>
      </c>
      <c r="AI50" s="100">
        <v>11</v>
      </c>
      <c r="AJ50" s="100">
        <v>17</v>
      </c>
      <c r="AK50" s="100">
        <v>22</v>
      </c>
      <c r="AL50" s="100">
        <v>19</v>
      </c>
      <c r="AM50" s="100">
        <v>28</v>
      </c>
      <c r="AN50" s="100">
        <v>16</v>
      </c>
      <c r="AO50" s="100">
        <v>13</v>
      </c>
      <c r="AP50" s="100">
        <v>4</v>
      </c>
      <c r="AQ50" s="100">
        <v>0</v>
      </c>
      <c r="AR50" s="100">
        <v>143</v>
      </c>
      <c r="AS50" s="128"/>
      <c r="AT50" s="119">
        <v>1943</v>
      </c>
      <c r="AU50" s="100">
        <v>0</v>
      </c>
      <c r="AV50" s="100">
        <v>0</v>
      </c>
      <c r="AW50" s="100">
        <v>0</v>
      </c>
      <c r="AX50" s="100">
        <v>0</v>
      </c>
      <c r="AY50" s="100">
        <v>2</v>
      </c>
      <c r="AZ50" s="100">
        <v>1</v>
      </c>
      <c r="BA50" s="100">
        <v>2</v>
      </c>
      <c r="BB50" s="100">
        <v>4</v>
      </c>
      <c r="BC50" s="100">
        <v>10</v>
      </c>
      <c r="BD50" s="100">
        <v>19</v>
      </c>
      <c r="BE50" s="100">
        <v>35</v>
      </c>
      <c r="BF50" s="100">
        <v>45</v>
      </c>
      <c r="BG50" s="100">
        <v>51</v>
      </c>
      <c r="BH50" s="100">
        <v>45</v>
      </c>
      <c r="BI50" s="100">
        <v>66</v>
      </c>
      <c r="BJ50" s="100">
        <v>39</v>
      </c>
      <c r="BK50" s="100">
        <v>23</v>
      </c>
      <c r="BL50" s="100">
        <v>6</v>
      </c>
      <c r="BM50" s="100">
        <v>0</v>
      </c>
      <c r="BN50" s="100">
        <v>348</v>
      </c>
      <c r="BP50" s="119">
        <v>1943</v>
      </c>
    </row>
    <row r="51" spans="2:68">
      <c r="B51" s="119">
        <v>1944</v>
      </c>
      <c r="C51" s="100">
        <v>0</v>
      </c>
      <c r="D51" s="100">
        <v>0</v>
      </c>
      <c r="E51" s="100">
        <v>0</v>
      </c>
      <c r="F51" s="100">
        <v>0</v>
      </c>
      <c r="G51" s="100">
        <v>0</v>
      </c>
      <c r="H51" s="100">
        <v>0</v>
      </c>
      <c r="I51" s="100">
        <v>4</v>
      </c>
      <c r="J51" s="100">
        <v>1</v>
      </c>
      <c r="K51" s="100">
        <v>2</v>
      </c>
      <c r="L51" s="100">
        <v>10</v>
      </c>
      <c r="M51" s="100">
        <v>16</v>
      </c>
      <c r="N51" s="100">
        <v>22</v>
      </c>
      <c r="O51" s="100">
        <v>23</v>
      </c>
      <c r="P51" s="100">
        <v>33</v>
      </c>
      <c r="Q51" s="100">
        <v>34</v>
      </c>
      <c r="R51" s="100">
        <v>22</v>
      </c>
      <c r="S51" s="100">
        <v>10</v>
      </c>
      <c r="T51" s="100">
        <v>6</v>
      </c>
      <c r="U51" s="100">
        <v>0</v>
      </c>
      <c r="V51" s="100">
        <v>183</v>
      </c>
      <c r="W51" s="128"/>
      <c r="X51" s="119">
        <v>1944</v>
      </c>
      <c r="Y51" s="100">
        <v>0</v>
      </c>
      <c r="Z51" s="100">
        <v>0</v>
      </c>
      <c r="AA51" s="100">
        <v>0</v>
      </c>
      <c r="AB51" s="100">
        <v>0</v>
      </c>
      <c r="AC51" s="100">
        <v>0</v>
      </c>
      <c r="AD51" s="100">
        <v>0</v>
      </c>
      <c r="AE51" s="100">
        <v>1</v>
      </c>
      <c r="AF51" s="100">
        <v>2</v>
      </c>
      <c r="AG51" s="100">
        <v>2</v>
      </c>
      <c r="AH51" s="100">
        <v>6</v>
      </c>
      <c r="AI51" s="100">
        <v>10</v>
      </c>
      <c r="AJ51" s="100">
        <v>12</v>
      </c>
      <c r="AK51" s="100">
        <v>18</v>
      </c>
      <c r="AL51" s="100">
        <v>19</v>
      </c>
      <c r="AM51" s="100">
        <v>22</v>
      </c>
      <c r="AN51" s="100">
        <v>26</v>
      </c>
      <c r="AO51" s="100">
        <v>11</v>
      </c>
      <c r="AP51" s="100">
        <v>7</v>
      </c>
      <c r="AQ51" s="100">
        <v>0</v>
      </c>
      <c r="AR51" s="100">
        <v>136</v>
      </c>
      <c r="AS51" s="128"/>
      <c r="AT51" s="119">
        <v>1944</v>
      </c>
      <c r="AU51" s="100">
        <v>0</v>
      </c>
      <c r="AV51" s="100">
        <v>0</v>
      </c>
      <c r="AW51" s="100">
        <v>0</v>
      </c>
      <c r="AX51" s="100">
        <v>0</v>
      </c>
      <c r="AY51" s="100">
        <v>0</v>
      </c>
      <c r="AZ51" s="100">
        <v>0</v>
      </c>
      <c r="BA51" s="100">
        <v>5</v>
      </c>
      <c r="BB51" s="100">
        <v>3</v>
      </c>
      <c r="BC51" s="100">
        <v>4</v>
      </c>
      <c r="BD51" s="100">
        <v>16</v>
      </c>
      <c r="BE51" s="100">
        <v>26</v>
      </c>
      <c r="BF51" s="100">
        <v>34</v>
      </c>
      <c r="BG51" s="100">
        <v>41</v>
      </c>
      <c r="BH51" s="100">
        <v>52</v>
      </c>
      <c r="BI51" s="100">
        <v>56</v>
      </c>
      <c r="BJ51" s="100">
        <v>48</v>
      </c>
      <c r="BK51" s="100">
        <v>21</v>
      </c>
      <c r="BL51" s="100">
        <v>13</v>
      </c>
      <c r="BM51" s="100">
        <v>0</v>
      </c>
      <c r="BN51" s="100">
        <v>319</v>
      </c>
      <c r="BP51" s="119">
        <v>1944</v>
      </c>
    </row>
    <row r="52" spans="2:68">
      <c r="B52" s="119">
        <v>1945</v>
      </c>
      <c r="C52" s="100">
        <v>0</v>
      </c>
      <c r="D52" s="100">
        <v>0</v>
      </c>
      <c r="E52" s="100">
        <v>0</v>
      </c>
      <c r="F52" s="100">
        <v>0</v>
      </c>
      <c r="G52" s="100">
        <v>0</v>
      </c>
      <c r="H52" s="100">
        <v>0</v>
      </c>
      <c r="I52" s="100">
        <v>0</v>
      </c>
      <c r="J52" s="100">
        <v>2</v>
      </c>
      <c r="K52" s="100">
        <v>1</v>
      </c>
      <c r="L52" s="100">
        <v>3</v>
      </c>
      <c r="M52" s="100">
        <v>11</v>
      </c>
      <c r="N52" s="100">
        <v>34</v>
      </c>
      <c r="O52" s="100">
        <v>28</v>
      </c>
      <c r="P52" s="100">
        <v>29</v>
      </c>
      <c r="Q52" s="100">
        <v>24</v>
      </c>
      <c r="R52" s="100">
        <v>22</v>
      </c>
      <c r="S52" s="100">
        <v>17</v>
      </c>
      <c r="T52" s="100">
        <v>7</v>
      </c>
      <c r="U52" s="100">
        <v>0</v>
      </c>
      <c r="V52" s="100">
        <v>178</v>
      </c>
      <c r="W52" s="128"/>
      <c r="X52" s="119">
        <v>1945</v>
      </c>
      <c r="Y52" s="100">
        <v>0</v>
      </c>
      <c r="Z52" s="100">
        <v>0</v>
      </c>
      <c r="AA52" s="100">
        <v>0</v>
      </c>
      <c r="AB52" s="100">
        <v>0</v>
      </c>
      <c r="AC52" s="100">
        <v>0</v>
      </c>
      <c r="AD52" s="100">
        <v>0</v>
      </c>
      <c r="AE52" s="100">
        <v>1</v>
      </c>
      <c r="AF52" s="100">
        <v>3</v>
      </c>
      <c r="AG52" s="100">
        <v>3</v>
      </c>
      <c r="AH52" s="100">
        <v>8</v>
      </c>
      <c r="AI52" s="100">
        <v>6</v>
      </c>
      <c r="AJ52" s="100">
        <v>12</v>
      </c>
      <c r="AK52" s="100">
        <v>22</v>
      </c>
      <c r="AL52" s="100">
        <v>27</v>
      </c>
      <c r="AM52" s="100">
        <v>31</v>
      </c>
      <c r="AN52" s="100">
        <v>26</v>
      </c>
      <c r="AO52" s="100">
        <v>13</v>
      </c>
      <c r="AP52" s="100">
        <v>3</v>
      </c>
      <c r="AQ52" s="100">
        <v>0</v>
      </c>
      <c r="AR52" s="100">
        <v>155</v>
      </c>
      <c r="AS52" s="128"/>
      <c r="AT52" s="119">
        <v>1945</v>
      </c>
      <c r="AU52" s="100">
        <v>0</v>
      </c>
      <c r="AV52" s="100">
        <v>0</v>
      </c>
      <c r="AW52" s="100">
        <v>0</v>
      </c>
      <c r="AX52" s="100">
        <v>0</v>
      </c>
      <c r="AY52" s="100">
        <v>0</v>
      </c>
      <c r="AZ52" s="100">
        <v>0</v>
      </c>
      <c r="BA52" s="100">
        <v>1</v>
      </c>
      <c r="BB52" s="100">
        <v>5</v>
      </c>
      <c r="BC52" s="100">
        <v>4</v>
      </c>
      <c r="BD52" s="100">
        <v>11</v>
      </c>
      <c r="BE52" s="100">
        <v>17</v>
      </c>
      <c r="BF52" s="100">
        <v>46</v>
      </c>
      <c r="BG52" s="100">
        <v>50</v>
      </c>
      <c r="BH52" s="100">
        <v>56</v>
      </c>
      <c r="BI52" s="100">
        <v>55</v>
      </c>
      <c r="BJ52" s="100">
        <v>48</v>
      </c>
      <c r="BK52" s="100">
        <v>30</v>
      </c>
      <c r="BL52" s="100">
        <v>10</v>
      </c>
      <c r="BM52" s="100">
        <v>0</v>
      </c>
      <c r="BN52" s="100">
        <v>333</v>
      </c>
      <c r="BP52" s="119">
        <v>1945</v>
      </c>
    </row>
    <row r="53" spans="2:68">
      <c r="B53" s="119">
        <v>1946</v>
      </c>
      <c r="C53" s="100">
        <v>0</v>
      </c>
      <c r="D53" s="100">
        <v>0</v>
      </c>
      <c r="E53" s="100">
        <v>0</v>
      </c>
      <c r="F53" s="100">
        <v>1</v>
      </c>
      <c r="G53" s="100">
        <v>0</v>
      </c>
      <c r="H53" s="100">
        <v>0</v>
      </c>
      <c r="I53" s="100">
        <v>1</v>
      </c>
      <c r="J53" s="100">
        <v>3</v>
      </c>
      <c r="K53" s="100">
        <v>7</v>
      </c>
      <c r="L53" s="100">
        <v>12</v>
      </c>
      <c r="M53" s="100">
        <v>12</v>
      </c>
      <c r="N53" s="100">
        <v>26</v>
      </c>
      <c r="O53" s="100">
        <v>20</v>
      </c>
      <c r="P53" s="100">
        <v>53</v>
      </c>
      <c r="Q53" s="100">
        <v>22</v>
      </c>
      <c r="R53" s="100">
        <v>16</v>
      </c>
      <c r="S53" s="100">
        <v>13</v>
      </c>
      <c r="T53" s="100">
        <v>6</v>
      </c>
      <c r="U53" s="100">
        <v>0</v>
      </c>
      <c r="V53" s="100">
        <v>192</v>
      </c>
      <c r="W53" s="128"/>
      <c r="X53" s="119">
        <v>1946</v>
      </c>
      <c r="Y53" s="100">
        <v>0</v>
      </c>
      <c r="Z53" s="100">
        <v>0</v>
      </c>
      <c r="AA53" s="100">
        <v>0</v>
      </c>
      <c r="AB53" s="100">
        <v>0</v>
      </c>
      <c r="AC53" s="100">
        <v>0</v>
      </c>
      <c r="AD53" s="100">
        <v>0</v>
      </c>
      <c r="AE53" s="100">
        <v>0</v>
      </c>
      <c r="AF53" s="100">
        <v>2</v>
      </c>
      <c r="AG53" s="100">
        <v>1</v>
      </c>
      <c r="AH53" s="100">
        <v>3</v>
      </c>
      <c r="AI53" s="100">
        <v>12</v>
      </c>
      <c r="AJ53" s="100">
        <v>21</v>
      </c>
      <c r="AK53" s="100">
        <v>13</v>
      </c>
      <c r="AL53" s="100">
        <v>29</v>
      </c>
      <c r="AM53" s="100">
        <v>32</v>
      </c>
      <c r="AN53" s="100">
        <v>22</v>
      </c>
      <c r="AO53" s="100">
        <v>14</v>
      </c>
      <c r="AP53" s="100">
        <v>8</v>
      </c>
      <c r="AQ53" s="100">
        <v>0</v>
      </c>
      <c r="AR53" s="100">
        <v>157</v>
      </c>
      <c r="AS53" s="128"/>
      <c r="AT53" s="119">
        <v>1946</v>
      </c>
      <c r="AU53" s="100">
        <v>0</v>
      </c>
      <c r="AV53" s="100">
        <v>0</v>
      </c>
      <c r="AW53" s="100">
        <v>0</v>
      </c>
      <c r="AX53" s="100">
        <v>1</v>
      </c>
      <c r="AY53" s="100">
        <v>0</v>
      </c>
      <c r="AZ53" s="100">
        <v>0</v>
      </c>
      <c r="BA53" s="100">
        <v>1</v>
      </c>
      <c r="BB53" s="100">
        <v>5</v>
      </c>
      <c r="BC53" s="100">
        <v>8</v>
      </c>
      <c r="BD53" s="100">
        <v>15</v>
      </c>
      <c r="BE53" s="100">
        <v>24</v>
      </c>
      <c r="BF53" s="100">
        <v>47</v>
      </c>
      <c r="BG53" s="100">
        <v>33</v>
      </c>
      <c r="BH53" s="100">
        <v>82</v>
      </c>
      <c r="BI53" s="100">
        <v>54</v>
      </c>
      <c r="BJ53" s="100">
        <v>38</v>
      </c>
      <c r="BK53" s="100">
        <v>27</v>
      </c>
      <c r="BL53" s="100">
        <v>14</v>
      </c>
      <c r="BM53" s="100">
        <v>0</v>
      </c>
      <c r="BN53" s="100">
        <v>349</v>
      </c>
      <c r="BP53" s="119">
        <v>1946</v>
      </c>
    </row>
    <row r="54" spans="2:68">
      <c r="B54" s="119">
        <v>1947</v>
      </c>
      <c r="C54" s="100">
        <v>0</v>
      </c>
      <c r="D54" s="100">
        <v>0</v>
      </c>
      <c r="E54" s="100">
        <v>0</v>
      </c>
      <c r="F54" s="100">
        <v>1</v>
      </c>
      <c r="G54" s="100">
        <v>1</v>
      </c>
      <c r="H54" s="100">
        <v>1</v>
      </c>
      <c r="I54" s="100">
        <v>0</v>
      </c>
      <c r="J54" s="100">
        <v>4</v>
      </c>
      <c r="K54" s="100">
        <v>6</v>
      </c>
      <c r="L54" s="100">
        <v>15</v>
      </c>
      <c r="M54" s="100">
        <v>15</v>
      </c>
      <c r="N54" s="100">
        <v>28</v>
      </c>
      <c r="O54" s="100">
        <v>34</v>
      </c>
      <c r="P54" s="100">
        <v>33</v>
      </c>
      <c r="Q54" s="100">
        <v>24</v>
      </c>
      <c r="R54" s="100">
        <v>28</v>
      </c>
      <c r="S54" s="100">
        <v>10</v>
      </c>
      <c r="T54" s="100">
        <v>10</v>
      </c>
      <c r="U54" s="100">
        <v>0</v>
      </c>
      <c r="V54" s="100">
        <v>210</v>
      </c>
      <c r="W54" s="128"/>
      <c r="X54" s="119">
        <v>1947</v>
      </c>
      <c r="Y54" s="100">
        <v>0</v>
      </c>
      <c r="Z54" s="100">
        <v>0</v>
      </c>
      <c r="AA54" s="100">
        <v>0</v>
      </c>
      <c r="AB54" s="100">
        <v>0</v>
      </c>
      <c r="AC54" s="100">
        <v>0</v>
      </c>
      <c r="AD54" s="100">
        <v>0</v>
      </c>
      <c r="AE54" s="100">
        <v>0</v>
      </c>
      <c r="AF54" s="100">
        <v>0</v>
      </c>
      <c r="AG54" s="100">
        <v>4</v>
      </c>
      <c r="AH54" s="100">
        <v>4</v>
      </c>
      <c r="AI54" s="100">
        <v>18</v>
      </c>
      <c r="AJ54" s="100">
        <v>14</v>
      </c>
      <c r="AK54" s="100">
        <v>24</v>
      </c>
      <c r="AL54" s="100">
        <v>28</v>
      </c>
      <c r="AM54" s="100">
        <v>33</v>
      </c>
      <c r="AN54" s="100">
        <v>24</v>
      </c>
      <c r="AO54" s="100">
        <v>17</v>
      </c>
      <c r="AP54" s="100">
        <v>6</v>
      </c>
      <c r="AQ54" s="100">
        <v>0</v>
      </c>
      <c r="AR54" s="100">
        <v>172</v>
      </c>
      <c r="AS54" s="128"/>
      <c r="AT54" s="119">
        <v>1947</v>
      </c>
      <c r="AU54" s="100">
        <v>0</v>
      </c>
      <c r="AV54" s="100">
        <v>0</v>
      </c>
      <c r="AW54" s="100">
        <v>0</v>
      </c>
      <c r="AX54" s="100">
        <v>1</v>
      </c>
      <c r="AY54" s="100">
        <v>1</v>
      </c>
      <c r="AZ54" s="100">
        <v>1</v>
      </c>
      <c r="BA54" s="100">
        <v>0</v>
      </c>
      <c r="BB54" s="100">
        <v>4</v>
      </c>
      <c r="BC54" s="100">
        <v>10</v>
      </c>
      <c r="BD54" s="100">
        <v>19</v>
      </c>
      <c r="BE54" s="100">
        <v>33</v>
      </c>
      <c r="BF54" s="100">
        <v>42</v>
      </c>
      <c r="BG54" s="100">
        <v>58</v>
      </c>
      <c r="BH54" s="100">
        <v>61</v>
      </c>
      <c r="BI54" s="100">
        <v>57</v>
      </c>
      <c r="BJ54" s="100">
        <v>52</v>
      </c>
      <c r="BK54" s="100">
        <v>27</v>
      </c>
      <c r="BL54" s="100">
        <v>16</v>
      </c>
      <c r="BM54" s="100">
        <v>0</v>
      </c>
      <c r="BN54" s="100">
        <v>382</v>
      </c>
      <c r="BP54" s="119">
        <v>1947</v>
      </c>
    </row>
    <row r="55" spans="2:68">
      <c r="B55" s="119">
        <v>1948</v>
      </c>
      <c r="C55" s="100">
        <v>0</v>
      </c>
      <c r="D55" s="100">
        <v>0</v>
      </c>
      <c r="E55" s="100">
        <v>0</v>
      </c>
      <c r="F55" s="100">
        <v>0</v>
      </c>
      <c r="G55" s="100">
        <v>0</v>
      </c>
      <c r="H55" s="100">
        <v>1</v>
      </c>
      <c r="I55" s="100">
        <v>1</v>
      </c>
      <c r="J55" s="100">
        <v>3</v>
      </c>
      <c r="K55" s="100">
        <v>6</v>
      </c>
      <c r="L55" s="100">
        <v>4</v>
      </c>
      <c r="M55" s="100">
        <v>17</v>
      </c>
      <c r="N55" s="100">
        <v>22</v>
      </c>
      <c r="O55" s="100">
        <v>48</v>
      </c>
      <c r="P55" s="100">
        <v>52</v>
      </c>
      <c r="Q55" s="100">
        <v>32</v>
      </c>
      <c r="R55" s="100">
        <v>31</v>
      </c>
      <c r="S55" s="100">
        <v>15</v>
      </c>
      <c r="T55" s="100">
        <v>7</v>
      </c>
      <c r="U55" s="100">
        <v>0</v>
      </c>
      <c r="V55" s="100">
        <v>239</v>
      </c>
      <c r="W55" s="128"/>
      <c r="X55" s="119">
        <v>1948</v>
      </c>
      <c r="Y55" s="100">
        <v>0</v>
      </c>
      <c r="Z55" s="100">
        <v>0</v>
      </c>
      <c r="AA55" s="100">
        <v>0</v>
      </c>
      <c r="AB55" s="100">
        <v>0</v>
      </c>
      <c r="AC55" s="100">
        <v>0</v>
      </c>
      <c r="AD55" s="100">
        <v>1</v>
      </c>
      <c r="AE55" s="100">
        <v>1</v>
      </c>
      <c r="AF55" s="100">
        <v>1</v>
      </c>
      <c r="AG55" s="100">
        <v>3</v>
      </c>
      <c r="AH55" s="100">
        <v>5</v>
      </c>
      <c r="AI55" s="100">
        <v>12</v>
      </c>
      <c r="AJ55" s="100">
        <v>24</v>
      </c>
      <c r="AK55" s="100">
        <v>22</v>
      </c>
      <c r="AL55" s="100">
        <v>21</v>
      </c>
      <c r="AM55" s="100">
        <v>24</v>
      </c>
      <c r="AN55" s="100">
        <v>21</v>
      </c>
      <c r="AO55" s="100">
        <v>27</v>
      </c>
      <c r="AP55" s="100">
        <v>6</v>
      </c>
      <c r="AQ55" s="100">
        <v>0</v>
      </c>
      <c r="AR55" s="100">
        <v>168</v>
      </c>
      <c r="AS55" s="128"/>
      <c r="AT55" s="119">
        <v>1948</v>
      </c>
      <c r="AU55" s="100">
        <v>0</v>
      </c>
      <c r="AV55" s="100">
        <v>0</v>
      </c>
      <c r="AW55" s="100">
        <v>0</v>
      </c>
      <c r="AX55" s="100">
        <v>0</v>
      </c>
      <c r="AY55" s="100">
        <v>0</v>
      </c>
      <c r="AZ55" s="100">
        <v>2</v>
      </c>
      <c r="BA55" s="100">
        <v>2</v>
      </c>
      <c r="BB55" s="100">
        <v>4</v>
      </c>
      <c r="BC55" s="100">
        <v>9</v>
      </c>
      <c r="BD55" s="100">
        <v>9</v>
      </c>
      <c r="BE55" s="100">
        <v>29</v>
      </c>
      <c r="BF55" s="100">
        <v>46</v>
      </c>
      <c r="BG55" s="100">
        <v>70</v>
      </c>
      <c r="BH55" s="100">
        <v>73</v>
      </c>
      <c r="BI55" s="100">
        <v>56</v>
      </c>
      <c r="BJ55" s="100">
        <v>52</v>
      </c>
      <c r="BK55" s="100">
        <v>42</v>
      </c>
      <c r="BL55" s="100">
        <v>13</v>
      </c>
      <c r="BM55" s="100">
        <v>0</v>
      </c>
      <c r="BN55" s="100">
        <v>407</v>
      </c>
      <c r="BP55" s="119">
        <v>1948</v>
      </c>
    </row>
    <row r="56" spans="2:68">
      <c r="B56" s="119">
        <v>1949</v>
      </c>
      <c r="C56" s="100">
        <v>0</v>
      </c>
      <c r="D56" s="100">
        <v>0</v>
      </c>
      <c r="E56" s="100">
        <v>0</v>
      </c>
      <c r="F56" s="100">
        <v>0</v>
      </c>
      <c r="G56" s="100">
        <v>0</v>
      </c>
      <c r="H56" s="100">
        <v>2</v>
      </c>
      <c r="I56" s="100">
        <v>1</v>
      </c>
      <c r="J56" s="100">
        <v>3</v>
      </c>
      <c r="K56" s="100">
        <v>9</v>
      </c>
      <c r="L56" s="100">
        <v>11</v>
      </c>
      <c r="M56" s="100">
        <v>14</v>
      </c>
      <c r="N56" s="100">
        <v>37</v>
      </c>
      <c r="O56" s="100">
        <v>28</v>
      </c>
      <c r="P56" s="100">
        <v>36</v>
      </c>
      <c r="Q56" s="100">
        <v>22</v>
      </c>
      <c r="R56" s="100">
        <v>31</v>
      </c>
      <c r="S56" s="100">
        <v>16</v>
      </c>
      <c r="T56" s="100">
        <v>15</v>
      </c>
      <c r="U56" s="100">
        <v>0</v>
      </c>
      <c r="V56" s="100">
        <v>225</v>
      </c>
      <c r="W56" s="128"/>
      <c r="X56" s="119">
        <v>1949</v>
      </c>
      <c r="Y56" s="100">
        <v>1</v>
      </c>
      <c r="Z56" s="100">
        <v>0</v>
      </c>
      <c r="AA56" s="100">
        <v>0</v>
      </c>
      <c r="AB56" s="100">
        <v>0</v>
      </c>
      <c r="AC56" s="100">
        <v>0</v>
      </c>
      <c r="AD56" s="100">
        <v>0</v>
      </c>
      <c r="AE56" s="100">
        <v>0</v>
      </c>
      <c r="AF56" s="100">
        <v>1</v>
      </c>
      <c r="AG56" s="100">
        <v>4</v>
      </c>
      <c r="AH56" s="100">
        <v>4</v>
      </c>
      <c r="AI56" s="100">
        <v>15</v>
      </c>
      <c r="AJ56" s="100">
        <v>20</v>
      </c>
      <c r="AK56" s="100">
        <v>25</v>
      </c>
      <c r="AL56" s="100">
        <v>23</v>
      </c>
      <c r="AM56" s="100">
        <v>28</v>
      </c>
      <c r="AN56" s="100">
        <v>28</v>
      </c>
      <c r="AO56" s="100">
        <v>17</v>
      </c>
      <c r="AP56" s="100">
        <v>11</v>
      </c>
      <c r="AQ56" s="100">
        <v>0</v>
      </c>
      <c r="AR56" s="100">
        <v>177</v>
      </c>
      <c r="AS56" s="128"/>
      <c r="AT56" s="119">
        <v>1949</v>
      </c>
      <c r="AU56" s="100">
        <v>1</v>
      </c>
      <c r="AV56" s="100">
        <v>0</v>
      </c>
      <c r="AW56" s="100">
        <v>0</v>
      </c>
      <c r="AX56" s="100">
        <v>0</v>
      </c>
      <c r="AY56" s="100">
        <v>0</v>
      </c>
      <c r="AZ56" s="100">
        <v>2</v>
      </c>
      <c r="BA56" s="100">
        <v>1</v>
      </c>
      <c r="BB56" s="100">
        <v>4</v>
      </c>
      <c r="BC56" s="100">
        <v>13</v>
      </c>
      <c r="BD56" s="100">
        <v>15</v>
      </c>
      <c r="BE56" s="100">
        <v>29</v>
      </c>
      <c r="BF56" s="100">
        <v>57</v>
      </c>
      <c r="BG56" s="100">
        <v>53</v>
      </c>
      <c r="BH56" s="100">
        <v>59</v>
      </c>
      <c r="BI56" s="100">
        <v>50</v>
      </c>
      <c r="BJ56" s="100">
        <v>59</v>
      </c>
      <c r="BK56" s="100">
        <v>33</v>
      </c>
      <c r="BL56" s="100">
        <v>26</v>
      </c>
      <c r="BM56" s="100">
        <v>0</v>
      </c>
      <c r="BN56" s="100">
        <v>402</v>
      </c>
      <c r="BP56" s="119">
        <v>1949</v>
      </c>
    </row>
    <row r="57" spans="2:68">
      <c r="B57" s="120">
        <v>1950</v>
      </c>
      <c r="C57" s="100">
        <v>0</v>
      </c>
      <c r="D57" s="100">
        <v>0</v>
      </c>
      <c r="E57" s="100">
        <v>0</v>
      </c>
      <c r="F57" s="100">
        <v>0</v>
      </c>
      <c r="G57" s="100">
        <v>0</v>
      </c>
      <c r="H57" s="100">
        <v>0</v>
      </c>
      <c r="I57" s="100">
        <v>0</v>
      </c>
      <c r="J57" s="100">
        <v>1</v>
      </c>
      <c r="K57" s="100">
        <v>6</v>
      </c>
      <c r="L57" s="100">
        <v>11</v>
      </c>
      <c r="M57" s="100">
        <v>16</v>
      </c>
      <c r="N57" s="100">
        <v>26</v>
      </c>
      <c r="O57" s="100">
        <v>38</v>
      </c>
      <c r="P57" s="100">
        <v>36</v>
      </c>
      <c r="Q57" s="100">
        <v>37</v>
      </c>
      <c r="R57" s="100">
        <v>32</v>
      </c>
      <c r="S57" s="100">
        <v>14</v>
      </c>
      <c r="T57" s="100">
        <v>3</v>
      </c>
      <c r="U57" s="100">
        <v>0</v>
      </c>
      <c r="V57" s="100">
        <v>220</v>
      </c>
      <c r="W57" s="128"/>
      <c r="X57" s="120">
        <v>1950</v>
      </c>
      <c r="Y57" s="100">
        <v>0</v>
      </c>
      <c r="Z57" s="100">
        <v>0</v>
      </c>
      <c r="AA57" s="100">
        <v>0</v>
      </c>
      <c r="AB57" s="100">
        <v>0</v>
      </c>
      <c r="AC57" s="100">
        <v>0</v>
      </c>
      <c r="AD57" s="100">
        <v>0</v>
      </c>
      <c r="AE57" s="100">
        <v>0</v>
      </c>
      <c r="AF57" s="100">
        <v>2</v>
      </c>
      <c r="AG57" s="100">
        <v>5</v>
      </c>
      <c r="AH57" s="100">
        <v>2</v>
      </c>
      <c r="AI57" s="100">
        <v>11</v>
      </c>
      <c r="AJ57" s="100">
        <v>13</v>
      </c>
      <c r="AK57" s="100">
        <v>20</v>
      </c>
      <c r="AL57" s="100">
        <v>37</v>
      </c>
      <c r="AM57" s="100">
        <v>26</v>
      </c>
      <c r="AN57" s="100">
        <v>23</v>
      </c>
      <c r="AO57" s="100">
        <v>24</v>
      </c>
      <c r="AP57" s="100">
        <v>17</v>
      </c>
      <c r="AQ57" s="100">
        <v>0</v>
      </c>
      <c r="AR57" s="100">
        <v>180</v>
      </c>
      <c r="AS57" s="128"/>
      <c r="AT57" s="120">
        <v>1950</v>
      </c>
      <c r="AU57" s="100">
        <v>0</v>
      </c>
      <c r="AV57" s="100">
        <v>0</v>
      </c>
      <c r="AW57" s="100">
        <v>0</v>
      </c>
      <c r="AX57" s="100">
        <v>0</v>
      </c>
      <c r="AY57" s="100">
        <v>0</v>
      </c>
      <c r="AZ57" s="100">
        <v>0</v>
      </c>
      <c r="BA57" s="100">
        <v>0</v>
      </c>
      <c r="BB57" s="100">
        <v>3</v>
      </c>
      <c r="BC57" s="100">
        <v>11</v>
      </c>
      <c r="BD57" s="100">
        <v>13</v>
      </c>
      <c r="BE57" s="100">
        <v>27</v>
      </c>
      <c r="BF57" s="100">
        <v>39</v>
      </c>
      <c r="BG57" s="100">
        <v>58</v>
      </c>
      <c r="BH57" s="100">
        <v>73</v>
      </c>
      <c r="BI57" s="100">
        <v>63</v>
      </c>
      <c r="BJ57" s="100">
        <v>55</v>
      </c>
      <c r="BK57" s="100">
        <v>38</v>
      </c>
      <c r="BL57" s="100">
        <v>20</v>
      </c>
      <c r="BM57" s="100">
        <v>0</v>
      </c>
      <c r="BN57" s="100">
        <v>400</v>
      </c>
      <c r="BP57" s="120">
        <v>1950</v>
      </c>
    </row>
    <row r="58" spans="2:68">
      <c r="B58" s="120">
        <v>1951</v>
      </c>
      <c r="C58" s="100">
        <v>0</v>
      </c>
      <c r="D58" s="100">
        <v>0</v>
      </c>
      <c r="E58" s="100">
        <v>0</v>
      </c>
      <c r="F58" s="100">
        <v>0</v>
      </c>
      <c r="G58" s="100">
        <v>0</v>
      </c>
      <c r="H58" s="100">
        <v>0</v>
      </c>
      <c r="I58" s="100">
        <v>0</v>
      </c>
      <c r="J58" s="100">
        <v>3</v>
      </c>
      <c r="K58" s="100">
        <v>4</v>
      </c>
      <c r="L58" s="100">
        <v>11</v>
      </c>
      <c r="M58" s="100">
        <v>17</v>
      </c>
      <c r="N58" s="100">
        <v>28</v>
      </c>
      <c r="O58" s="100">
        <v>46</v>
      </c>
      <c r="P58" s="100">
        <v>41</v>
      </c>
      <c r="Q58" s="100">
        <v>47</v>
      </c>
      <c r="R58" s="100">
        <v>35</v>
      </c>
      <c r="S58" s="100">
        <v>26</v>
      </c>
      <c r="T58" s="100">
        <v>8</v>
      </c>
      <c r="U58" s="100">
        <v>0</v>
      </c>
      <c r="V58" s="100">
        <v>266</v>
      </c>
      <c r="W58" s="128"/>
      <c r="X58" s="120">
        <v>1951</v>
      </c>
      <c r="Y58" s="100">
        <v>0</v>
      </c>
      <c r="Z58" s="100">
        <v>0</v>
      </c>
      <c r="AA58" s="100">
        <v>0</v>
      </c>
      <c r="AB58" s="100">
        <v>0</v>
      </c>
      <c r="AC58" s="100">
        <v>0</v>
      </c>
      <c r="AD58" s="100">
        <v>0</v>
      </c>
      <c r="AE58" s="100">
        <v>0</v>
      </c>
      <c r="AF58" s="100">
        <v>1</v>
      </c>
      <c r="AG58" s="100">
        <v>1</v>
      </c>
      <c r="AH58" s="100">
        <v>5</v>
      </c>
      <c r="AI58" s="100">
        <v>11</v>
      </c>
      <c r="AJ58" s="100">
        <v>18</v>
      </c>
      <c r="AK58" s="100">
        <v>29</v>
      </c>
      <c r="AL58" s="100">
        <v>33</v>
      </c>
      <c r="AM58" s="100">
        <v>36</v>
      </c>
      <c r="AN58" s="100">
        <v>22</v>
      </c>
      <c r="AO58" s="100">
        <v>15</v>
      </c>
      <c r="AP58" s="100">
        <v>6</v>
      </c>
      <c r="AQ58" s="100">
        <v>0</v>
      </c>
      <c r="AR58" s="100">
        <v>177</v>
      </c>
      <c r="AS58" s="128"/>
      <c r="AT58" s="120">
        <v>1951</v>
      </c>
      <c r="AU58" s="100">
        <v>0</v>
      </c>
      <c r="AV58" s="100">
        <v>0</v>
      </c>
      <c r="AW58" s="100">
        <v>0</v>
      </c>
      <c r="AX58" s="100">
        <v>0</v>
      </c>
      <c r="AY58" s="100">
        <v>0</v>
      </c>
      <c r="AZ58" s="100">
        <v>0</v>
      </c>
      <c r="BA58" s="100">
        <v>0</v>
      </c>
      <c r="BB58" s="100">
        <v>4</v>
      </c>
      <c r="BC58" s="100">
        <v>5</v>
      </c>
      <c r="BD58" s="100">
        <v>16</v>
      </c>
      <c r="BE58" s="100">
        <v>28</v>
      </c>
      <c r="BF58" s="100">
        <v>46</v>
      </c>
      <c r="BG58" s="100">
        <v>75</v>
      </c>
      <c r="BH58" s="100">
        <v>74</v>
      </c>
      <c r="BI58" s="100">
        <v>83</v>
      </c>
      <c r="BJ58" s="100">
        <v>57</v>
      </c>
      <c r="BK58" s="100">
        <v>41</v>
      </c>
      <c r="BL58" s="100">
        <v>14</v>
      </c>
      <c r="BM58" s="100">
        <v>0</v>
      </c>
      <c r="BN58" s="100">
        <v>443</v>
      </c>
      <c r="BP58" s="120">
        <v>1951</v>
      </c>
    </row>
    <row r="59" spans="2:68">
      <c r="B59" s="120">
        <v>1952</v>
      </c>
      <c r="C59" s="100">
        <v>0</v>
      </c>
      <c r="D59" s="100">
        <v>0</v>
      </c>
      <c r="E59" s="100">
        <v>0</v>
      </c>
      <c r="F59" s="100">
        <v>0</v>
      </c>
      <c r="G59" s="100">
        <v>0</v>
      </c>
      <c r="H59" s="100">
        <v>1</v>
      </c>
      <c r="I59" s="100">
        <v>1</v>
      </c>
      <c r="J59" s="100">
        <v>5</v>
      </c>
      <c r="K59" s="100">
        <v>6</v>
      </c>
      <c r="L59" s="100">
        <v>13</v>
      </c>
      <c r="M59" s="100">
        <v>19</v>
      </c>
      <c r="N59" s="100">
        <v>27</v>
      </c>
      <c r="O59" s="100">
        <v>44</v>
      </c>
      <c r="P59" s="100">
        <v>44</v>
      </c>
      <c r="Q59" s="100">
        <v>42</v>
      </c>
      <c r="R59" s="100">
        <v>21</v>
      </c>
      <c r="S59" s="100">
        <v>14</v>
      </c>
      <c r="T59" s="100">
        <v>9</v>
      </c>
      <c r="U59" s="100">
        <v>0</v>
      </c>
      <c r="V59" s="100">
        <v>246</v>
      </c>
      <c r="W59" s="128"/>
      <c r="X59" s="120">
        <v>1952</v>
      </c>
      <c r="Y59" s="100">
        <v>0</v>
      </c>
      <c r="Z59" s="100">
        <v>0</v>
      </c>
      <c r="AA59" s="100">
        <v>0</v>
      </c>
      <c r="AB59" s="100">
        <v>0</v>
      </c>
      <c r="AC59" s="100">
        <v>1</v>
      </c>
      <c r="AD59" s="100">
        <v>1</v>
      </c>
      <c r="AE59" s="100">
        <v>0</v>
      </c>
      <c r="AF59" s="100">
        <v>2</v>
      </c>
      <c r="AG59" s="100">
        <v>2</v>
      </c>
      <c r="AH59" s="100">
        <v>4</v>
      </c>
      <c r="AI59" s="100">
        <v>14</v>
      </c>
      <c r="AJ59" s="100">
        <v>16</v>
      </c>
      <c r="AK59" s="100">
        <v>24</v>
      </c>
      <c r="AL59" s="100">
        <v>26</v>
      </c>
      <c r="AM59" s="100">
        <v>26</v>
      </c>
      <c r="AN59" s="100">
        <v>24</v>
      </c>
      <c r="AO59" s="100">
        <v>19</v>
      </c>
      <c r="AP59" s="100">
        <v>3</v>
      </c>
      <c r="AQ59" s="100">
        <v>0</v>
      </c>
      <c r="AR59" s="100">
        <v>162</v>
      </c>
      <c r="AS59" s="128"/>
      <c r="AT59" s="120">
        <v>1952</v>
      </c>
      <c r="AU59" s="100">
        <v>0</v>
      </c>
      <c r="AV59" s="100">
        <v>0</v>
      </c>
      <c r="AW59" s="100">
        <v>0</v>
      </c>
      <c r="AX59" s="100">
        <v>0</v>
      </c>
      <c r="AY59" s="100">
        <v>1</v>
      </c>
      <c r="AZ59" s="100">
        <v>2</v>
      </c>
      <c r="BA59" s="100">
        <v>1</v>
      </c>
      <c r="BB59" s="100">
        <v>7</v>
      </c>
      <c r="BC59" s="100">
        <v>8</v>
      </c>
      <c r="BD59" s="100">
        <v>17</v>
      </c>
      <c r="BE59" s="100">
        <v>33</v>
      </c>
      <c r="BF59" s="100">
        <v>43</v>
      </c>
      <c r="BG59" s="100">
        <v>68</v>
      </c>
      <c r="BH59" s="100">
        <v>70</v>
      </c>
      <c r="BI59" s="100">
        <v>68</v>
      </c>
      <c r="BJ59" s="100">
        <v>45</v>
      </c>
      <c r="BK59" s="100">
        <v>33</v>
      </c>
      <c r="BL59" s="100">
        <v>12</v>
      </c>
      <c r="BM59" s="100">
        <v>0</v>
      </c>
      <c r="BN59" s="100">
        <v>408</v>
      </c>
      <c r="BP59" s="120">
        <v>1952</v>
      </c>
    </row>
    <row r="60" spans="2:68">
      <c r="B60" s="120">
        <v>1953</v>
      </c>
      <c r="C60" s="100">
        <v>0</v>
      </c>
      <c r="D60" s="100">
        <v>0</v>
      </c>
      <c r="E60" s="100">
        <v>0</v>
      </c>
      <c r="F60" s="100">
        <v>0</v>
      </c>
      <c r="G60" s="100">
        <v>1</v>
      </c>
      <c r="H60" s="100">
        <v>0</v>
      </c>
      <c r="I60" s="100">
        <v>0</v>
      </c>
      <c r="J60" s="100">
        <v>4</v>
      </c>
      <c r="K60" s="100">
        <v>6</v>
      </c>
      <c r="L60" s="100">
        <v>12</v>
      </c>
      <c r="M60" s="100">
        <v>13</v>
      </c>
      <c r="N60" s="100">
        <v>29</v>
      </c>
      <c r="O60" s="100">
        <v>45</v>
      </c>
      <c r="P60" s="100">
        <v>43</v>
      </c>
      <c r="Q60" s="100">
        <v>51</v>
      </c>
      <c r="R60" s="100">
        <v>30</v>
      </c>
      <c r="S60" s="100">
        <v>26</v>
      </c>
      <c r="T60" s="100">
        <v>5</v>
      </c>
      <c r="U60" s="100">
        <v>0</v>
      </c>
      <c r="V60" s="100">
        <v>265</v>
      </c>
      <c r="W60" s="128"/>
      <c r="X60" s="120">
        <v>1953</v>
      </c>
      <c r="Y60" s="100">
        <v>0</v>
      </c>
      <c r="Z60" s="100">
        <v>0</v>
      </c>
      <c r="AA60" s="100">
        <v>0</v>
      </c>
      <c r="AB60" s="100">
        <v>0</v>
      </c>
      <c r="AC60" s="100">
        <v>1</v>
      </c>
      <c r="AD60" s="100">
        <v>0</v>
      </c>
      <c r="AE60" s="100">
        <v>0</v>
      </c>
      <c r="AF60" s="100">
        <v>2</v>
      </c>
      <c r="AG60" s="100">
        <v>0</v>
      </c>
      <c r="AH60" s="100">
        <v>7</v>
      </c>
      <c r="AI60" s="100">
        <v>8</v>
      </c>
      <c r="AJ60" s="100">
        <v>14</v>
      </c>
      <c r="AK60" s="100">
        <v>22</v>
      </c>
      <c r="AL60" s="100">
        <v>30</v>
      </c>
      <c r="AM60" s="100">
        <v>20</v>
      </c>
      <c r="AN60" s="100">
        <v>36</v>
      </c>
      <c r="AO60" s="100">
        <v>18</v>
      </c>
      <c r="AP60" s="100">
        <v>16</v>
      </c>
      <c r="AQ60" s="100">
        <v>0</v>
      </c>
      <c r="AR60" s="100">
        <v>174</v>
      </c>
      <c r="AS60" s="128"/>
      <c r="AT60" s="120">
        <v>1953</v>
      </c>
      <c r="AU60" s="100">
        <v>0</v>
      </c>
      <c r="AV60" s="100">
        <v>0</v>
      </c>
      <c r="AW60" s="100">
        <v>0</v>
      </c>
      <c r="AX60" s="100">
        <v>0</v>
      </c>
      <c r="AY60" s="100">
        <v>2</v>
      </c>
      <c r="AZ60" s="100">
        <v>0</v>
      </c>
      <c r="BA60" s="100">
        <v>0</v>
      </c>
      <c r="BB60" s="100">
        <v>6</v>
      </c>
      <c r="BC60" s="100">
        <v>6</v>
      </c>
      <c r="BD60" s="100">
        <v>19</v>
      </c>
      <c r="BE60" s="100">
        <v>21</v>
      </c>
      <c r="BF60" s="100">
        <v>43</v>
      </c>
      <c r="BG60" s="100">
        <v>67</v>
      </c>
      <c r="BH60" s="100">
        <v>73</v>
      </c>
      <c r="BI60" s="100">
        <v>71</v>
      </c>
      <c r="BJ60" s="100">
        <v>66</v>
      </c>
      <c r="BK60" s="100">
        <v>44</v>
      </c>
      <c r="BL60" s="100">
        <v>21</v>
      </c>
      <c r="BM60" s="100">
        <v>0</v>
      </c>
      <c r="BN60" s="100">
        <v>439</v>
      </c>
      <c r="BP60" s="120">
        <v>1953</v>
      </c>
    </row>
    <row r="61" spans="2:68">
      <c r="B61" s="120">
        <v>1954</v>
      </c>
      <c r="C61" s="100">
        <v>0</v>
      </c>
      <c r="D61" s="100">
        <v>0</v>
      </c>
      <c r="E61" s="100">
        <v>0</v>
      </c>
      <c r="F61" s="100">
        <v>0</v>
      </c>
      <c r="G61" s="100">
        <v>0</v>
      </c>
      <c r="H61" s="100">
        <v>0</v>
      </c>
      <c r="I61" s="100">
        <v>3</v>
      </c>
      <c r="J61" s="100">
        <v>3</v>
      </c>
      <c r="K61" s="100">
        <v>13</v>
      </c>
      <c r="L61" s="100">
        <v>15</v>
      </c>
      <c r="M61" s="100">
        <v>17</v>
      </c>
      <c r="N61" s="100">
        <v>37</v>
      </c>
      <c r="O61" s="100">
        <v>54</v>
      </c>
      <c r="P61" s="100">
        <v>50</v>
      </c>
      <c r="Q61" s="100">
        <v>38</v>
      </c>
      <c r="R61" s="100">
        <v>29</v>
      </c>
      <c r="S61" s="100">
        <v>21</v>
      </c>
      <c r="T61" s="100">
        <v>11</v>
      </c>
      <c r="U61" s="100">
        <v>0</v>
      </c>
      <c r="V61" s="100">
        <v>291</v>
      </c>
      <c r="W61" s="128"/>
      <c r="X61" s="120">
        <v>1954</v>
      </c>
      <c r="Y61" s="100">
        <v>0</v>
      </c>
      <c r="Z61" s="100">
        <v>0</v>
      </c>
      <c r="AA61" s="100">
        <v>0</v>
      </c>
      <c r="AB61" s="100">
        <v>1</v>
      </c>
      <c r="AC61" s="100">
        <v>0</v>
      </c>
      <c r="AD61" s="100">
        <v>0</v>
      </c>
      <c r="AE61" s="100">
        <v>0</v>
      </c>
      <c r="AF61" s="100">
        <v>1</v>
      </c>
      <c r="AG61" s="100">
        <v>6</v>
      </c>
      <c r="AH61" s="100">
        <v>6</v>
      </c>
      <c r="AI61" s="100">
        <v>10</v>
      </c>
      <c r="AJ61" s="100">
        <v>20</v>
      </c>
      <c r="AK61" s="100">
        <v>26</v>
      </c>
      <c r="AL61" s="100">
        <v>28</v>
      </c>
      <c r="AM61" s="100">
        <v>32</v>
      </c>
      <c r="AN61" s="100">
        <v>38</v>
      </c>
      <c r="AO61" s="100">
        <v>27</v>
      </c>
      <c r="AP61" s="100">
        <v>9</v>
      </c>
      <c r="AQ61" s="100">
        <v>0</v>
      </c>
      <c r="AR61" s="100">
        <v>204</v>
      </c>
      <c r="AS61" s="128"/>
      <c r="AT61" s="120">
        <v>1954</v>
      </c>
      <c r="AU61" s="100">
        <v>0</v>
      </c>
      <c r="AV61" s="100">
        <v>0</v>
      </c>
      <c r="AW61" s="100">
        <v>0</v>
      </c>
      <c r="AX61" s="100">
        <v>1</v>
      </c>
      <c r="AY61" s="100">
        <v>0</v>
      </c>
      <c r="AZ61" s="100">
        <v>0</v>
      </c>
      <c r="BA61" s="100">
        <v>3</v>
      </c>
      <c r="BB61" s="100">
        <v>4</v>
      </c>
      <c r="BC61" s="100">
        <v>19</v>
      </c>
      <c r="BD61" s="100">
        <v>21</v>
      </c>
      <c r="BE61" s="100">
        <v>27</v>
      </c>
      <c r="BF61" s="100">
        <v>57</v>
      </c>
      <c r="BG61" s="100">
        <v>80</v>
      </c>
      <c r="BH61" s="100">
        <v>78</v>
      </c>
      <c r="BI61" s="100">
        <v>70</v>
      </c>
      <c r="BJ61" s="100">
        <v>67</v>
      </c>
      <c r="BK61" s="100">
        <v>48</v>
      </c>
      <c r="BL61" s="100">
        <v>20</v>
      </c>
      <c r="BM61" s="100">
        <v>0</v>
      </c>
      <c r="BN61" s="100">
        <v>495</v>
      </c>
      <c r="BP61" s="120">
        <v>1954</v>
      </c>
    </row>
    <row r="62" spans="2:68">
      <c r="B62" s="120">
        <v>1955</v>
      </c>
      <c r="C62" s="100">
        <v>0</v>
      </c>
      <c r="D62" s="100">
        <v>0</v>
      </c>
      <c r="E62" s="100">
        <v>0</v>
      </c>
      <c r="F62" s="100">
        <v>0</v>
      </c>
      <c r="G62" s="100">
        <v>2</v>
      </c>
      <c r="H62" s="100">
        <v>1</v>
      </c>
      <c r="I62" s="100">
        <v>1</v>
      </c>
      <c r="J62" s="100">
        <v>2</v>
      </c>
      <c r="K62" s="100">
        <v>9</v>
      </c>
      <c r="L62" s="100">
        <v>12</v>
      </c>
      <c r="M62" s="100">
        <v>26</v>
      </c>
      <c r="N62" s="100">
        <v>29</v>
      </c>
      <c r="O62" s="100">
        <v>37</v>
      </c>
      <c r="P62" s="100">
        <v>45</v>
      </c>
      <c r="Q62" s="100">
        <v>45</v>
      </c>
      <c r="R62" s="100">
        <v>39</v>
      </c>
      <c r="S62" s="100">
        <v>20</v>
      </c>
      <c r="T62" s="100">
        <v>11</v>
      </c>
      <c r="U62" s="100">
        <v>0</v>
      </c>
      <c r="V62" s="100">
        <v>279</v>
      </c>
      <c r="W62" s="128"/>
      <c r="X62" s="120">
        <v>1955</v>
      </c>
      <c r="Y62" s="100">
        <v>0</v>
      </c>
      <c r="Z62" s="100">
        <v>0</v>
      </c>
      <c r="AA62" s="100">
        <v>0</v>
      </c>
      <c r="AB62" s="100">
        <v>0</v>
      </c>
      <c r="AC62" s="100">
        <v>0</v>
      </c>
      <c r="AD62" s="100">
        <v>0</v>
      </c>
      <c r="AE62" s="100">
        <v>6</v>
      </c>
      <c r="AF62" s="100">
        <v>5</v>
      </c>
      <c r="AG62" s="100">
        <v>5</v>
      </c>
      <c r="AH62" s="100">
        <v>11</v>
      </c>
      <c r="AI62" s="100">
        <v>14</v>
      </c>
      <c r="AJ62" s="100">
        <v>11</v>
      </c>
      <c r="AK62" s="100">
        <v>21</v>
      </c>
      <c r="AL62" s="100">
        <v>32</v>
      </c>
      <c r="AM62" s="100">
        <v>38</v>
      </c>
      <c r="AN62" s="100">
        <v>39</v>
      </c>
      <c r="AO62" s="100">
        <v>17</v>
      </c>
      <c r="AP62" s="100">
        <v>15</v>
      </c>
      <c r="AQ62" s="100">
        <v>0</v>
      </c>
      <c r="AR62" s="100">
        <v>214</v>
      </c>
      <c r="AS62" s="128"/>
      <c r="AT62" s="120">
        <v>1955</v>
      </c>
      <c r="AU62" s="100">
        <v>0</v>
      </c>
      <c r="AV62" s="100">
        <v>0</v>
      </c>
      <c r="AW62" s="100">
        <v>0</v>
      </c>
      <c r="AX62" s="100">
        <v>0</v>
      </c>
      <c r="AY62" s="100">
        <v>2</v>
      </c>
      <c r="AZ62" s="100">
        <v>1</v>
      </c>
      <c r="BA62" s="100">
        <v>7</v>
      </c>
      <c r="BB62" s="100">
        <v>7</v>
      </c>
      <c r="BC62" s="100">
        <v>14</v>
      </c>
      <c r="BD62" s="100">
        <v>23</v>
      </c>
      <c r="BE62" s="100">
        <v>40</v>
      </c>
      <c r="BF62" s="100">
        <v>40</v>
      </c>
      <c r="BG62" s="100">
        <v>58</v>
      </c>
      <c r="BH62" s="100">
        <v>77</v>
      </c>
      <c r="BI62" s="100">
        <v>83</v>
      </c>
      <c r="BJ62" s="100">
        <v>78</v>
      </c>
      <c r="BK62" s="100">
        <v>37</v>
      </c>
      <c r="BL62" s="100">
        <v>26</v>
      </c>
      <c r="BM62" s="100">
        <v>0</v>
      </c>
      <c r="BN62" s="100">
        <v>493</v>
      </c>
      <c r="BP62" s="120">
        <v>1955</v>
      </c>
    </row>
    <row r="63" spans="2:68">
      <c r="B63" s="120">
        <v>1956</v>
      </c>
      <c r="C63" s="100">
        <v>0</v>
      </c>
      <c r="D63" s="100">
        <v>0</v>
      </c>
      <c r="E63" s="100">
        <v>0</v>
      </c>
      <c r="F63" s="100">
        <v>0</v>
      </c>
      <c r="G63" s="100">
        <v>0</v>
      </c>
      <c r="H63" s="100">
        <v>0</v>
      </c>
      <c r="I63" s="100">
        <v>1</v>
      </c>
      <c r="J63" s="100">
        <v>4</v>
      </c>
      <c r="K63" s="100">
        <v>9</v>
      </c>
      <c r="L63" s="100">
        <v>13</v>
      </c>
      <c r="M63" s="100">
        <v>25</v>
      </c>
      <c r="N63" s="100">
        <v>32</v>
      </c>
      <c r="O63" s="100">
        <v>61</v>
      </c>
      <c r="P63" s="100">
        <v>44</v>
      </c>
      <c r="Q63" s="100">
        <v>48</v>
      </c>
      <c r="R63" s="100">
        <v>33</v>
      </c>
      <c r="S63" s="100">
        <v>22</v>
      </c>
      <c r="T63" s="100">
        <v>8</v>
      </c>
      <c r="U63" s="100">
        <v>0</v>
      </c>
      <c r="V63" s="100">
        <v>300</v>
      </c>
      <c r="W63" s="128"/>
      <c r="X63" s="120">
        <v>1956</v>
      </c>
      <c r="Y63" s="100">
        <v>0</v>
      </c>
      <c r="Z63" s="100">
        <v>0</v>
      </c>
      <c r="AA63" s="100">
        <v>0</v>
      </c>
      <c r="AB63" s="100">
        <v>0</v>
      </c>
      <c r="AC63" s="100">
        <v>0</v>
      </c>
      <c r="AD63" s="100">
        <v>0</v>
      </c>
      <c r="AE63" s="100">
        <v>1</v>
      </c>
      <c r="AF63" s="100">
        <v>4</v>
      </c>
      <c r="AG63" s="100">
        <v>5</v>
      </c>
      <c r="AH63" s="100">
        <v>12</v>
      </c>
      <c r="AI63" s="100">
        <v>10</v>
      </c>
      <c r="AJ63" s="100">
        <v>19</v>
      </c>
      <c r="AK63" s="100">
        <v>25</v>
      </c>
      <c r="AL63" s="100">
        <v>41</v>
      </c>
      <c r="AM63" s="100">
        <v>51</v>
      </c>
      <c r="AN63" s="100">
        <v>37</v>
      </c>
      <c r="AO63" s="100">
        <v>16</v>
      </c>
      <c r="AP63" s="100">
        <v>8</v>
      </c>
      <c r="AQ63" s="100">
        <v>0</v>
      </c>
      <c r="AR63" s="100">
        <v>229</v>
      </c>
      <c r="AS63" s="128"/>
      <c r="AT63" s="120">
        <v>1956</v>
      </c>
      <c r="AU63" s="100">
        <v>0</v>
      </c>
      <c r="AV63" s="100">
        <v>0</v>
      </c>
      <c r="AW63" s="100">
        <v>0</v>
      </c>
      <c r="AX63" s="100">
        <v>0</v>
      </c>
      <c r="AY63" s="100">
        <v>0</v>
      </c>
      <c r="AZ63" s="100">
        <v>0</v>
      </c>
      <c r="BA63" s="100">
        <v>2</v>
      </c>
      <c r="BB63" s="100">
        <v>8</v>
      </c>
      <c r="BC63" s="100">
        <v>14</v>
      </c>
      <c r="BD63" s="100">
        <v>25</v>
      </c>
      <c r="BE63" s="100">
        <v>35</v>
      </c>
      <c r="BF63" s="100">
        <v>51</v>
      </c>
      <c r="BG63" s="100">
        <v>86</v>
      </c>
      <c r="BH63" s="100">
        <v>85</v>
      </c>
      <c r="BI63" s="100">
        <v>99</v>
      </c>
      <c r="BJ63" s="100">
        <v>70</v>
      </c>
      <c r="BK63" s="100">
        <v>38</v>
      </c>
      <c r="BL63" s="100">
        <v>16</v>
      </c>
      <c r="BM63" s="100">
        <v>0</v>
      </c>
      <c r="BN63" s="100">
        <v>529</v>
      </c>
      <c r="BP63" s="120">
        <v>1956</v>
      </c>
    </row>
    <row r="64" spans="2:68">
      <c r="B64" s="120">
        <v>1957</v>
      </c>
      <c r="C64" s="100">
        <v>0</v>
      </c>
      <c r="D64" s="100">
        <v>0</v>
      </c>
      <c r="E64" s="100">
        <v>0</v>
      </c>
      <c r="F64" s="100">
        <v>0</v>
      </c>
      <c r="G64" s="100">
        <v>0</v>
      </c>
      <c r="H64" s="100">
        <v>1</v>
      </c>
      <c r="I64" s="100">
        <v>1</v>
      </c>
      <c r="J64" s="100">
        <v>3</v>
      </c>
      <c r="K64" s="100">
        <v>5</v>
      </c>
      <c r="L64" s="100">
        <v>12</v>
      </c>
      <c r="M64" s="100">
        <v>35</v>
      </c>
      <c r="N64" s="100">
        <v>35</v>
      </c>
      <c r="O64" s="100">
        <v>44</v>
      </c>
      <c r="P64" s="100">
        <v>65</v>
      </c>
      <c r="Q64" s="100">
        <v>53</v>
      </c>
      <c r="R64" s="100">
        <v>43</v>
      </c>
      <c r="S64" s="100">
        <v>16</v>
      </c>
      <c r="T64" s="100">
        <v>13</v>
      </c>
      <c r="U64" s="100">
        <v>0</v>
      </c>
      <c r="V64" s="100">
        <v>326</v>
      </c>
      <c r="W64" s="128"/>
      <c r="X64" s="120">
        <v>1957</v>
      </c>
      <c r="Y64" s="100">
        <v>0</v>
      </c>
      <c r="Z64" s="100">
        <v>0</v>
      </c>
      <c r="AA64" s="100">
        <v>0</v>
      </c>
      <c r="AB64" s="100">
        <v>0</v>
      </c>
      <c r="AC64" s="100">
        <v>0</v>
      </c>
      <c r="AD64" s="100">
        <v>0</v>
      </c>
      <c r="AE64" s="100">
        <v>2</v>
      </c>
      <c r="AF64" s="100">
        <v>0</v>
      </c>
      <c r="AG64" s="100">
        <v>3</v>
      </c>
      <c r="AH64" s="100">
        <v>9</v>
      </c>
      <c r="AI64" s="100">
        <v>15</v>
      </c>
      <c r="AJ64" s="100">
        <v>13</v>
      </c>
      <c r="AK64" s="100">
        <v>10</v>
      </c>
      <c r="AL64" s="100">
        <v>34</v>
      </c>
      <c r="AM64" s="100">
        <v>39</v>
      </c>
      <c r="AN64" s="100">
        <v>30</v>
      </c>
      <c r="AO64" s="100">
        <v>22</v>
      </c>
      <c r="AP64" s="100">
        <v>18</v>
      </c>
      <c r="AQ64" s="100">
        <v>0</v>
      </c>
      <c r="AR64" s="100">
        <v>195</v>
      </c>
      <c r="AS64" s="128"/>
      <c r="AT64" s="120">
        <v>1957</v>
      </c>
      <c r="AU64" s="100">
        <v>0</v>
      </c>
      <c r="AV64" s="100">
        <v>0</v>
      </c>
      <c r="AW64" s="100">
        <v>0</v>
      </c>
      <c r="AX64" s="100">
        <v>0</v>
      </c>
      <c r="AY64" s="100">
        <v>0</v>
      </c>
      <c r="AZ64" s="100">
        <v>1</v>
      </c>
      <c r="BA64" s="100">
        <v>3</v>
      </c>
      <c r="BB64" s="100">
        <v>3</v>
      </c>
      <c r="BC64" s="100">
        <v>8</v>
      </c>
      <c r="BD64" s="100">
        <v>21</v>
      </c>
      <c r="BE64" s="100">
        <v>50</v>
      </c>
      <c r="BF64" s="100">
        <v>48</v>
      </c>
      <c r="BG64" s="100">
        <v>54</v>
      </c>
      <c r="BH64" s="100">
        <v>99</v>
      </c>
      <c r="BI64" s="100">
        <v>92</v>
      </c>
      <c r="BJ64" s="100">
        <v>73</v>
      </c>
      <c r="BK64" s="100">
        <v>38</v>
      </c>
      <c r="BL64" s="100">
        <v>31</v>
      </c>
      <c r="BM64" s="100">
        <v>0</v>
      </c>
      <c r="BN64" s="100">
        <v>521</v>
      </c>
      <c r="BP64" s="120">
        <v>1957</v>
      </c>
    </row>
    <row r="65" spans="2:68">
      <c r="B65" s="121">
        <v>1958</v>
      </c>
      <c r="C65" s="100">
        <v>0</v>
      </c>
      <c r="D65" s="100">
        <v>0</v>
      </c>
      <c r="E65" s="100">
        <v>0</v>
      </c>
      <c r="F65" s="100">
        <v>0</v>
      </c>
      <c r="G65" s="100">
        <v>0</v>
      </c>
      <c r="H65" s="100">
        <v>1</v>
      </c>
      <c r="I65" s="100">
        <v>2</v>
      </c>
      <c r="J65" s="100">
        <v>6</v>
      </c>
      <c r="K65" s="100">
        <v>4</v>
      </c>
      <c r="L65" s="100">
        <v>18</v>
      </c>
      <c r="M65" s="100">
        <v>26</v>
      </c>
      <c r="N65" s="100">
        <v>35</v>
      </c>
      <c r="O65" s="100">
        <v>44</v>
      </c>
      <c r="P65" s="100">
        <v>60</v>
      </c>
      <c r="Q65" s="100">
        <v>74</v>
      </c>
      <c r="R65" s="100">
        <v>45</v>
      </c>
      <c r="S65" s="100">
        <v>18</v>
      </c>
      <c r="T65" s="100">
        <v>15</v>
      </c>
      <c r="U65" s="100">
        <v>0</v>
      </c>
      <c r="V65" s="100">
        <v>348</v>
      </c>
      <c r="W65" s="128"/>
      <c r="X65" s="121">
        <v>1958</v>
      </c>
      <c r="Y65" s="100">
        <v>0</v>
      </c>
      <c r="Z65" s="100">
        <v>0</v>
      </c>
      <c r="AA65" s="100">
        <v>0</v>
      </c>
      <c r="AB65" s="100">
        <v>0</v>
      </c>
      <c r="AC65" s="100">
        <v>0</v>
      </c>
      <c r="AD65" s="100">
        <v>2</v>
      </c>
      <c r="AE65" s="100">
        <v>0</v>
      </c>
      <c r="AF65" s="100">
        <v>2</v>
      </c>
      <c r="AG65" s="100">
        <v>2</v>
      </c>
      <c r="AH65" s="100">
        <v>10</v>
      </c>
      <c r="AI65" s="100">
        <v>10</v>
      </c>
      <c r="AJ65" s="100">
        <v>23</v>
      </c>
      <c r="AK65" s="100">
        <v>28</v>
      </c>
      <c r="AL65" s="100">
        <v>42</v>
      </c>
      <c r="AM65" s="100">
        <v>40</v>
      </c>
      <c r="AN65" s="100">
        <v>34</v>
      </c>
      <c r="AO65" s="100">
        <v>17</v>
      </c>
      <c r="AP65" s="100">
        <v>14</v>
      </c>
      <c r="AQ65" s="100">
        <v>0</v>
      </c>
      <c r="AR65" s="100">
        <v>224</v>
      </c>
      <c r="AS65" s="128"/>
      <c r="AT65" s="121">
        <v>1958</v>
      </c>
      <c r="AU65" s="100">
        <v>0</v>
      </c>
      <c r="AV65" s="100">
        <v>0</v>
      </c>
      <c r="AW65" s="100">
        <v>0</v>
      </c>
      <c r="AX65" s="100">
        <v>0</v>
      </c>
      <c r="AY65" s="100">
        <v>0</v>
      </c>
      <c r="AZ65" s="100">
        <v>3</v>
      </c>
      <c r="BA65" s="100">
        <v>2</v>
      </c>
      <c r="BB65" s="100">
        <v>8</v>
      </c>
      <c r="BC65" s="100">
        <v>6</v>
      </c>
      <c r="BD65" s="100">
        <v>28</v>
      </c>
      <c r="BE65" s="100">
        <v>36</v>
      </c>
      <c r="BF65" s="100">
        <v>58</v>
      </c>
      <c r="BG65" s="100">
        <v>72</v>
      </c>
      <c r="BH65" s="100">
        <v>102</v>
      </c>
      <c r="BI65" s="100">
        <v>114</v>
      </c>
      <c r="BJ65" s="100">
        <v>79</v>
      </c>
      <c r="BK65" s="100">
        <v>35</v>
      </c>
      <c r="BL65" s="100">
        <v>29</v>
      </c>
      <c r="BM65" s="100">
        <v>0</v>
      </c>
      <c r="BN65" s="100">
        <v>572</v>
      </c>
      <c r="BP65" s="121">
        <v>1958</v>
      </c>
    </row>
    <row r="66" spans="2:68">
      <c r="B66" s="121">
        <v>1959</v>
      </c>
      <c r="C66" s="100">
        <v>0</v>
      </c>
      <c r="D66" s="100">
        <v>0</v>
      </c>
      <c r="E66" s="100">
        <v>0</v>
      </c>
      <c r="F66" s="100">
        <v>0</v>
      </c>
      <c r="G66" s="100">
        <v>0</v>
      </c>
      <c r="H66" s="100">
        <v>1</v>
      </c>
      <c r="I66" s="100">
        <v>4</v>
      </c>
      <c r="J66" s="100">
        <v>5</v>
      </c>
      <c r="K66" s="100">
        <v>11</v>
      </c>
      <c r="L66" s="100">
        <v>16</v>
      </c>
      <c r="M66" s="100">
        <v>18</v>
      </c>
      <c r="N66" s="100">
        <v>39</v>
      </c>
      <c r="O66" s="100">
        <v>51</v>
      </c>
      <c r="P66" s="100">
        <v>61</v>
      </c>
      <c r="Q66" s="100">
        <v>59</v>
      </c>
      <c r="R66" s="100">
        <v>46</v>
      </c>
      <c r="S66" s="100">
        <v>28</v>
      </c>
      <c r="T66" s="100">
        <v>17</v>
      </c>
      <c r="U66" s="100">
        <v>0</v>
      </c>
      <c r="V66" s="100">
        <v>356</v>
      </c>
      <c r="W66" s="128"/>
      <c r="X66" s="121">
        <v>1959</v>
      </c>
      <c r="Y66" s="100">
        <v>0</v>
      </c>
      <c r="Z66" s="100">
        <v>0</v>
      </c>
      <c r="AA66" s="100">
        <v>0</v>
      </c>
      <c r="AB66" s="100">
        <v>0</v>
      </c>
      <c r="AC66" s="100">
        <v>0</v>
      </c>
      <c r="AD66" s="100">
        <v>1</v>
      </c>
      <c r="AE66" s="100">
        <v>2</v>
      </c>
      <c r="AF66" s="100">
        <v>4</v>
      </c>
      <c r="AG66" s="100">
        <v>2</v>
      </c>
      <c r="AH66" s="100">
        <v>9</v>
      </c>
      <c r="AI66" s="100">
        <v>17</v>
      </c>
      <c r="AJ66" s="100">
        <v>21</v>
      </c>
      <c r="AK66" s="100">
        <v>24</v>
      </c>
      <c r="AL66" s="100">
        <v>33</v>
      </c>
      <c r="AM66" s="100">
        <v>32</v>
      </c>
      <c r="AN66" s="100">
        <v>39</v>
      </c>
      <c r="AO66" s="100">
        <v>20</v>
      </c>
      <c r="AP66" s="100">
        <v>11</v>
      </c>
      <c r="AQ66" s="100">
        <v>0</v>
      </c>
      <c r="AR66" s="100">
        <v>215</v>
      </c>
      <c r="AS66" s="128"/>
      <c r="AT66" s="121">
        <v>1959</v>
      </c>
      <c r="AU66" s="100">
        <v>0</v>
      </c>
      <c r="AV66" s="100">
        <v>0</v>
      </c>
      <c r="AW66" s="100">
        <v>0</v>
      </c>
      <c r="AX66" s="100">
        <v>0</v>
      </c>
      <c r="AY66" s="100">
        <v>0</v>
      </c>
      <c r="AZ66" s="100">
        <v>2</v>
      </c>
      <c r="BA66" s="100">
        <v>6</v>
      </c>
      <c r="BB66" s="100">
        <v>9</v>
      </c>
      <c r="BC66" s="100">
        <v>13</v>
      </c>
      <c r="BD66" s="100">
        <v>25</v>
      </c>
      <c r="BE66" s="100">
        <v>35</v>
      </c>
      <c r="BF66" s="100">
        <v>60</v>
      </c>
      <c r="BG66" s="100">
        <v>75</v>
      </c>
      <c r="BH66" s="100">
        <v>94</v>
      </c>
      <c r="BI66" s="100">
        <v>91</v>
      </c>
      <c r="BJ66" s="100">
        <v>85</v>
      </c>
      <c r="BK66" s="100">
        <v>48</v>
      </c>
      <c r="BL66" s="100">
        <v>28</v>
      </c>
      <c r="BM66" s="100">
        <v>0</v>
      </c>
      <c r="BN66" s="100">
        <v>571</v>
      </c>
      <c r="BP66" s="121">
        <v>1959</v>
      </c>
    </row>
    <row r="67" spans="2:68">
      <c r="B67" s="121">
        <v>1960</v>
      </c>
      <c r="C67" s="100">
        <v>0</v>
      </c>
      <c r="D67" s="100">
        <v>0</v>
      </c>
      <c r="E67" s="100">
        <v>0</v>
      </c>
      <c r="F67" s="100">
        <v>0</v>
      </c>
      <c r="G67" s="100">
        <v>0</v>
      </c>
      <c r="H67" s="100">
        <v>0</v>
      </c>
      <c r="I67" s="100">
        <v>0</v>
      </c>
      <c r="J67" s="100">
        <v>2</v>
      </c>
      <c r="K67" s="100">
        <v>14</v>
      </c>
      <c r="L67" s="100">
        <v>14</v>
      </c>
      <c r="M67" s="100">
        <v>36</v>
      </c>
      <c r="N67" s="100">
        <v>35</v>
      </c>
      <c r="O67" s="100">
        <v>53</v>
      </c>
      <c r="P67" s="100">
        <v>61</v>
      </c>
      <c r="Q67" s="100">
        <v>58</v>
      </c>
      <c r="R67" s="100">
        <v>47</v>
      </c>
      <c r="S67" s="100">
        <v>26</v>
      </c>
      <c r="T67" s="100">
        <v>11</v>
      </c>
      <c r="U67" s="100">
        <v>0</v>
      </c>
      <c r="V67" s="100">
        <v>357</v>
      </c>
      <c r="W67" s="128"/>
      <c r="X67" s="121">
        <v>1960</v>
      </c>
      <c r="Y67" s="100">
        <v>0</v>
      </c>
      <c r="Z67" s="100">
        <v>0</v>
      </c>
      <c r="AA67" s="100">
        <v>0</v>
      </c>
      <c r="AB67" s="100">
        <v>0</v>
      </c>
      <c r="AC67" s="100">
        <v>0</v>
      </c>
      <c r="AD67" s="100">
        <v>2</v>
      </c>
      <c r="AE67" s="100">
        <v>0</v>
      </c>
      <c r="AF67" s="100">
        <v>1</v>
      </c>
      <c r="AG67" s="100">
        <v>4</v>
      </c>
      <c r="AH67" s="100">
        <v>10</v>
      </c>
      <c r="AI67" s="100">
        <v>17</v>
      </c>
      <c r="AJ67" s="100">
        <v>19</v>
      </c>
      <c r="AK67" s="100">
        <v>22</v>
      </c>
      <c r="AL67" s="100">
        <v>38</v>
      </c>
      <c r="AM67" s="100">
        <v>36</v>
      </c>
      <c r="AN67" s="100">
        <v>40</v>
      </c>
      <c r="AO67" s="100">
        <v>29</v>
      </c>
      <c r="AP67" s="100">
        <v>20</v>
      </c>
      <c r="AQ67" s="100">
        <v>0</v>
      </c>
      <c r="AR67" s="100">
        <v>238</v>
      </c>
      <c r="AS67" s="128"/>
      <c r="AT67" s="121">
        <v>1960</v>
      </c>
      <c r="AU67" s="100">
        <v>0</v>
      </c>
      <c r="AV67" s="100">
        <v>0</v>
      </c>
      <c r="AW67" s="100">
        <v>0</v>
      </c>
      <c r="AX67" s="100">
        <v>0</v>
      </c>
      <c r="AY67" s="100">
        <v>0</v>
      </c>
      <c r="AZ67" s="100">
        <v>2</v>
      </c>
      <c r="BA67" s="100">
        <v>0</v>
      </c>
      <c r="BB67" s="100">
        <v>3</v>
      </c>
      <c r="BC67" s="100">
        <v>18</v>
      </c>
      <c r="BD67" s="100">
        <v>24</v>
      </c>
      <c r="BE67" s="100">
        <v>53</v>
      </c>
      <c r="BF67" s="100">
        <v>54</v>
      </c>
      <c r="BG67" s="100">
        <v>75</v>
      </c>
      <c r="BH67" s="100">
        <v>99</v>
      </c>
      <c r="BI67" s="100">
        <v>94</v>
      </c>
      <c r="BJ67" s="100">
        <v>87</v>
      </c>
      <c r="BK67" s="100">
        <v>55</v>
      </c>
      <c r="BL67" s="100">
        <v>31</v>
      </c>
      <c r="BM67" s="100">
        <v>0</v>
      </c>
      <c r="BN67" s="100">
        <v>595</v>
      </c>
      <c r="BP67" s="121">
        <v>1960</v>
      </c>
    </row>
    <row r="68" spans="2:68">
      <c r="B68" s="121">
        <v>1961</v>
      </c>
      <c r="C68" s="100">
        <v>0</v>
      </c>
      <c r="D68" s="100">
        <v>0</v>
      </c>
      <c r="E68" s="100">
        <v>0</v>
      </c>
      <c r="F68" s="100">
        <v>0</v>
      </c>
      <c r="G68" s="100">
        <v>0</v>
      </c>
      <c r="H68" s="100">
        <v>0</v>
      </c>
      <c r="I68" s="100">
        <v>3</v>
      </c>
      <c r="J68" s="100">
        <v>6</v>
      </c>
      <c r="K68" s="100">
        <v>3</v>
      </c>
      <c r="L68" s="100">
        <v>15</v>
      </c>
      <c r="M68" s="100">
        <v>39</v>
      </c>
      <c r="N68" s="100">
        <v>40</v>
      </c>
      <c r="O68" s="100">
        <v>46</v>
      </c>
      <c r="P68" s="100">
        <v>58</v>
      </c>
      <c r="Q68" s="100">
        <v>64</v>
      </c>
      <c r="R68" s="100">
        <v>34</v>
      </c>
      <c r="S68" s="100">
        <v>26</v>
      </c>
      <c r="T68" s="100">
        <v>15</v>
      </c>
      <c r="U68" s="100">
        <v>0</v>
      </c>
      <c r="V68" s="100">
        <v>349</v>
      </c>
      <c r="W68" s="128"/>
      <c r="X68" s="121">
        <v>1961</v>
      </c>
      <c r="Y68" s="100">
        <v>0</v>
      </c>
      <c r="Z68" s="100">
        <v>0</v>
      </c>
      <c r="AA68" s="100">
        <v>1</v>
      </c>
      <c r="AB68" s="100">
        <v>0</v>
      </c>
      <c r="AC68" s="100">
        <v>0</v>
      </c>
      <c r="AD68" s="100">
        <v>0</v>
      </c>
      <c r="AE68" s="100">
        <v>0</v>
      </c>
      <c r="AF68" s="100">
        <v>1</v>
      </c>
      <c r="AG68" s="100">
        <v>4</v>
      </c>
      <c r="AH68" s="100">
        <v>9</v>
      </c>
      <c r="AI68" s="100">
        <v>14</v>
      </c>
      <c r="AJ68" s="100">
        <v>14</v>
      </c>
      <c r="AK68" s="100">
        <v>21</v>
      </c>
      <c r="AL68" s="100">
        <v>40</v>
      </c>
      <c r="AM68" s="100">
        <v>32</v>
      </c>
      <c r="AN68" s="100">
        <v>39</v>
      </c>
      <c r="AO68" s="100">
        <v>33</v>
      </c>
      <c r="AP68" s="100">
        <v>30</v>
      </c>
      <c r="AQ68" s="100">
        <v>0</v>
      </c>
      <c r="AR68" s="100">
        <v>238</v>
      </c>
      <c r="AS68" s="128"/>
      <c r="AT68" s="121">
        <v>1961</v>
      </c>
      <c r="AU68" s="100">
        <v>0</v>
      </c>
      <c r="AV68" s="100">
        <v>0</v>
      </c>
      <c r="AW68" s="100">
        <v>1</v>
      </c>
      <c r="AX68" s="100">
        <v>0</v>
      </c>
      <c r="AY68" s="100">
        <v>0</v>
      </c>
      <c r="AZ68" s="100">
        <v>0</v>
      </c>
      <c r="BA68" s="100">
        <v>3</v>
      </c>
      <c r="BB68" s="100">
        <v>7</v>
      </c>
      <c r="BC68" s="100">
        <v>7</v>
      </c>
      <c r="BD68" s="100">
        <v>24</v>
      </c>
      <c r="BE68" s="100">
        <v>53</v>
      </c>
      <c r="BF68" s="100">
        <v>54</v>
      </c>
      <c r="BG68" s="100">
        <v>67</v>
      </c>
      <c r="BH68" s="100">
        <v>98</v>
      </c>
      <c r="BI68" s="100">
        <v>96</v>
      </c>
      <c r="BJ68" s="100">
        <v>73</v>
      </c>
      <c r="BK68" s="100">
        <v>59</v>
      </c>
      <c r="BL68" s="100">
        <v>45</v>
      </c>
      <c r="BM68" s="100">
        <v>0</v>
      </c>
      <c r="BN68" s="100">
        <v>587</v>
      </c>
      <c r="BP68" s="121">
        <v>1961</v>
      </c>
    </row>
    <row r="69" spans="2:68">
      <c r="B69" s="121">
        <v>1962</v>
      </c>
      <c r="C69" s="100">
        <v>0</v>
      </c>
      <c r="D69" s="100">
        <v>1</v>
      </c>
      <c r="E69" s="100">
        <v>0</v>
      </c>
      <c r="F69" s="100">
        <v>0</v>
      </c>
      <c r="G69" s="100">
        <v>0</v>
      </c>
      <c r="H69" s="100">
        <v>0</v>
      </c>
      <c r="I69" s="100">
        <v>0</v>
      </c>
      <c r="J69" s="100">
        <v>4</v>
      </c>
      <c r="K69" s="100">
        <v>10</v>
      </c>
      <c r="L69" s="100">
        <v>21</v>
      </c>
      <c r="M69" s="100">
        <v>30</v>
      </c>
      <c r="N69" s="100">
        <v>47</v>
      </c>
      <c r="O69" s="100">
        <v>49</v>
      </c>
      <c r="P69" s="100">
        <v>58</v>
      </c>
      <c r="Q69" s="100">
        <v>78</v>
      </c>
      <c r="R69" s="100">
        <v>61</v>
      </c>
      <c r="S69" s="100">
        <v>21</v>
      </c>
      <c r="T69" s="100">
        <v>10</v>
      </c>
      <c r="U69" s="100">
        <v>0</v>
      </c>
      <c r="V69" s="100">
        <v>390</v>
      </c>
      <c r="W69" s="128"/>
      <c r="X69" s="121">
        <v>1962</v>
      </c>
      <c r="Y69" s="100">
        <v>0</v>
      </c>
      <c r="Z69" s="100">
        <v>0</v>
      </c>
      <c r="AA69" s="100">
        <v>0</v>
      </c>
      <c r="AB69" s="100">
        <v>0</v>
      </c>
      <c r="AC69" s="100">
        <v>0</v>
      </c>
      <c r="AD69" s="100">
        <v>0</v>
      </c>
      <c r="AE69" s="100">
        <v>1</v>
      </c>
      <c r="AF69" s="100">
        <v>2</v>
      </c>
      <c r="AG69" s="100">
        <v>3</v>
      </c>
      <c r="AH69" s="100">
        <v>7</v>
      </c>
      <c r="AI69" s="100">
        <v>17</v>
      </c>
      <c r="AJ69" s="100">
        <v>16</v>
      </c>
      <c r="AK69" s="100">
        <v>27</v>
      </c>
      <c r="AL69" s="100">
        <v>49</v>
      </c>
      <c r="AM69" s="100">
        <v>42</v>
      </c>
      <c r="AN69" s="100">
        <v>50</v>
      </c>
      <c r="AO69" s="100">
        <v>38</v>
      </c>
      <c r="AP69" s="100">
        <v>18</v>
      </c>
      <c r="AQ69" s="100">
        <v>0</v>
      </c>
      <c r="AR69" s="100">
        <v>270</v>
      </c>
      <c r="AS69" s="128"/>
      <c r="AT69" s="121">
        <v>1962</v>
      </c>
      <c r="AU69" s="100">
        <v>0</v>
      </c>
      <c r="AV69" s="100">
        <v>1</v>
      </c>
      <c r="AW69" s="100">
        <v>0</v>
      </c>
      <c r="AX69" s="100">
        <v>0</v>
      </c>
      <c r="AY69" s="100">
        <v>0</v>
      </c>
      <c r="AZ69" s="100">
        <v>0</v>
      </c>
      <c r="BA69" s="100">
        <v>1</v>
      </c>
      <c r="BB69" s="100">
        <v>6</v>
      </c>
      <c r="BC69" s="100">
        <v>13</v>
      </c>
      <c r="BD69" s="100">
        <v>28</v>
      </c>
      <c r="BE69" s="100">
        <v>47</v>
      </c>
      <c r="BF69" s="100">
        <v>63</v>
      </c>
      <c r="BG69" s="100">
        <v>76</v>
      </c>
      <c r="BH69" s="100">
        <v>107</v>
      </c>
      <c r="BI69" s="100">
        <v>120</v>
      </c>
      <c r="BJ69" s="100">
        <v>111</v>
      </c>
      <c r="BK69" s="100">
        <v>59</v>
      </c>
      <c r="BL69" s="100">
        <v>28</v>
      </c>
      <c r="BM69" s="100">
        <v>0</v>
      </c>
      <c r="BN69" s="100">
        <v>660</v>
      </c>
      <c r="BP69" s="121">
        <v>1962</v>
      </c>
    </row>
    <row r="70" spans="2:68">
      <c r="B70" s="121">
        <v>1963</v>
      </c>
      <c r="C70" s="100">
        <v>0</v>
      </c>
      <c r="D70" s="100">
        <v>0</v>
      </c>
      <c r="E70" s="100">
        <v>0</v>
      </c>
      <c r="F70" s="100">
        <v>0</v>
      </c>
      <c r="G70" s="100">
        <v>1</v>
      </c>
      <c r="H70" s="100">
        <v>1</v>
      </c>
      <c r="I70" s="100">
        <v>0</v>
      </c>
      <c r="J70" s="100">
        <v>2</v>
      </c>
      <c r="K70" s="100">
        <v>5</v>
      </c>
      <c r="L70" s="100">
        <v>20</v>
      </c>
      <c r="M70" s="100">
        <v>26</v>
      </c>
      <c r="N70" s="100">
        <v>47</v>
      </c>
      <c r="O70" s="100">
        <v>52</v>
      </c>
      <c r="P70" s="100">
        <v>60</v>
      </c>
      <c r="Q70" s="100">
        <v>77</v>
      </c>
      <c r="R70" s="100">
        <v>51</v>
      </c>
      <c r="S70" s="100">
        <v>27</v>
      </c>
      <c r="T70" s="100">
        <v>11</v>
      </c>
      <c r="U70" s="100">
        <v>0</v>
      </c>
      <c r="V70" s="100">
        <v>380</v>
      </c>
      <c r="W70" s="128"/>
      <c r="X70" s="121">
        <v>1963</v>
      </c>
      <c r="Y70" s="100">
        <v>0</v>
      </c>
      <c r="Z70" s="100">
        <v>0</v>
      </c>
      <c r="AA70" s="100">
        <v>0</v>
      </c>
      <c r="AB70" s="100">
        <v>0</v>
      </c>
      <c r="AC70" s="100">
        <v>0</v>
      </c>
      <c r="AD70" s="100">
        <v>0</v>
      </c>
      <c r="AE70" s="100">
        <v>0</v>
      </c>
      <c r="AF70" s="100">
        <v>4</v>
      </c>
      <c r="AG70" s="100">
        <v>3</v>
      </c>
      <c r="AH70" s="100">
        <v>16</v>
      </c>
      <c r="AI70" s="100">
        <v>14</v>
      </c>
      <c r="AJ70" s="100">
        <v>23</v>
      </c>
      <c r="AK70" s="100">
        <v>28</v>
      </c>
      <c r="AL70" s="100">
        <v>29</v>
      </c>
      <c r="AM70" s="100">
        <v>52</v>
      </c>
      <c r="AN70" s="100">
        <v>66</v>
      </c>
      <c r="AO70" s="100">
        <v>33</v>
      </c>
      <c r="AP70" s="100">
        <v>25</v>
      </c>
      <c r="AQ70" s="100">
        <v>0</v>
      </c>
      <c r="AR70" s="100">
        <v>293</v>
      </c>
      <c r="AS70" s="128"/>
      <c r="AT70" s="121">
        <v>1963</v>
      </c>
      <c r="AU70" s="100">
        <v>0</v>
      </c>
      <c r="AV70" s="100">
        <v>0</v>
      </c>
      <c r="AW70" s="100">
        <v>0</v>
      </c>
      <c r="AX70" s="100">
        <v>0</v>
      </c>
      <c r="AY70" s="100">
        <v>1</v>
      </c>
      <c r="AZ70" s="100">
        <v>1</v>
      </c>
      <c r="BA70" s="100">
        <v>0</v>
      </c>
      <c r="BB70" s="100">
        <v>6</v>
      </c>
      <c r="BC70" s="100">
        <v>8</v>
      </c>
      <c r="BD70" s="100">
        <v>36</v>
      </c>
      <c r="BE70" s="100">
        <v>40</v>
      </c>
      <c r="BF70" s="100">
        <v>70</v>
      </c>
      <c r="BG70" s="100">
        <v>80</v>
      </c>
      <c r="BH70" s="100">
        <v>89</v>
      </c>
      <c r="BI70" s="100">
        <v>129</v>
      </c>
      <c r="BJ70" s="100">
        <v>117</v>
      </c>
      <c r="BK70" s="100">
        <v>60</v>
      </c>
      <c r="BL70" s="100">
        <v>36</v>
      </c>
      <c r="BM70" s="100">
        <v>0</v>
      </c>
      <c r="BN70" s="100">
        <v>673</v>
      </c>
      <c r="BP70" s="121">
        <v>1963</v>
      </c>
    </row>
    <row r="71" spans="2:68">
      <c r="B71" s="121">
        <v>1964</v>
      </c>
      <c r="C71" s="100">
        <v>0</v>
      </c>
      <c r="D71" s="100">
        <v>0</v>
      </c>
      <c r="E71" s="100">
        <v>0</v>
      </c>
      <c r="F71" s="100">
        <v>0</v>
      </c>
      <c r="G71" s="100">
        <v>1</v>
      </c>
      <c r="H71" s="100">
        <v>0</v>
      </c>
      <c r="I71" s="100">
        <v>1</v>
      </c>
      <c r="J71" s="100">
        <v>3</v>
      </c>
      <c r="K71" s="100">
        <v>8</v>
      </c>
      <c r="L71" s="100">
        <v>16</v>
      </c>
      <c r="M71" s="100">
        <v>38</v>
      </c>
      <c r="N71" s="100">
        <v>60</v>
      </c>
      <c r="O71" s="100">
        <v>67</v>
      </c>
      <c r="P71" s="100">
        <v>58</v>
      </c>
      <c r="Q71" s="100">
        <v>71</v>
      </c>
      <c r="R71" s="100">
        <v>52</v>
      </c>
      <c r="S71" s="100">
        <v>33</v>
      </c>
      <c r="T71" s="100">
        <v>16</v>
      </c>
      <c r="U71" s="100">
        <v>0</v>
      </c>
      <c r="V71" s="100">
        <v>424</v>
      </c>
      <c r="W71" s="128"/>
      <c r="X71" s="121">
        <v>1964</v>
      </c>
      <c r="Y71" s="100">
        <v>0</v>
      </c>
      <c r="Z71" s="100">
        <v>0</v>
      </c>
      <c r="AA71" s="100">
        <v>0</v>
      </c>
      <c r="AB71" s="100">
        <v>0</v>
      </c>
      <c r="AC71" s="100">
        <v>0</v>
      </c>
      <c r="AD71" s="100">
        <v>0</v>
      </c>
      <c r="AE71" s="100">
        <v>0</v>
      </c>
      <c r="AF71" s="100">
        <v>6</v>
      </c>
      <c r="AG71" s="100">
        <v>3</v>
      </c>
      <c r="AH71" s="100">
        <v>7</v>
      </c>
      <c r="AI71" s="100">
        <v>15</v>
      </c>
      <c r="AJ71" s="100">
        <v>20</v>
      </c>
      <c r="AK71" s="100">
        <v>38</v>
      </c>
      <c r="AL71" s="100">
        <v>33</v>
      </c>
      <c r="AM71" s="100">
        <v>58</v>
      </c>
      <c r="AN71" s="100">
        <v>49</v>
      </c>
      <c r="AO71" s="100">
        <v>38</v>
      </c>
      <c r="AP71" s="100">
        <v>21</v>
      </c>
      <c r="AQ71" s="100">
        <v>0</v>
      </c>
      <c r="AR71" s="100">
        <v>288</v>
      </c>
      <c r="AS71" s="128"/>
      <c r="AT71" s="121">
        <v>1964</v>
      </c>
      <c r="AU71" s="100">
        <v>0</v>
      </c>
      <c r="AV71" s="100">
        <v>0</v>
      </c>
      <c r="AW71" s="100">
        <v>0</v>
      </c>
      <c r="AX71" s="100">
        <v>0</v>
      </c>
      <c r="AY71" s="100">
        <v>1</v>
      </c>
      <c r="AZ71" s="100">
        <v>0</v>
      </c>
      <c r="BA71" s="100">
        <v>1</v>
      </c>
      <c r="BB71" s="100">
        <v>9</v>
      </c>
      <c r="BC71" s="100">
        <v>11</v>
      </c>
      <c r="BD71" s="100">
        <v>23</v>
      </c>
      <c r="BE71" s="100">
        <v>53</v>
      </c>
      <c r="BF71" s="100">
        <v>80</v>
      </c>
      <c r="BG71" s="100">
        <v>105</v>
      </c>
      <c r="BH71" s="100">
        <v>91</v>
      </c>
      <c r="BI71" s="100">
        <v>129</v>
      </c>
      <c r="BJ71" s="100">
        <v>101</v>
      </c>
      <c r="BK71" s="100">
        <v>71</v>
      </c>
      <c r="BL71" s="100">
        <v>37</v>
      </c>
      <c r="BM71" s="100">
        <v>0</v>
      </c>
      <c r="BN71" s="100">
        <v>712</v>
      </c>
      <c r="BP71" s="121">
        <v>1964</v>
      </c>
    </row>
    <row r="72" spans="2:68">
      <c r="B72" s="121">
        <v>1965</v>
      </c>
      <c r="C72" s="100">
        <v>0</v>
      </c>
      <c r="D72" s="100">
        <v>0</v>
      </c>
      <c r="E72" s="100">
        <v>0</v>
      </c>
      <c r="F72" s="100">
        <v>1</v>
      </c>
      <c r="G72" s="100">
        <v>0</v>
      </c>
      <c r="H72" s="100">
        <v>2</v>
      </c>
      <c r="I72" s="100">
        <v>2</v>
      </c>
      <c r="J72" s="100">
        <v>6</v>
      </c>
      <c r="K72" s="100">
        <v>6</v>
      </c>
      <c r="L72" s="100">
        <v>19</v>
      </c>
      <c r="M72" s="100">
        <v>38</v>
      </c>
      <c r="N72" s="100">
        <v>41</v>
      </c>
      <c r="O72" s="100">
        <v>55</v>
      </c>
      <c r="P72" s="100">
        <v>72</v>
      </c>
      <c r="Q72" s="100">
        <v>74</v>
      </c>
      <c r="R72" s="100">
        <v>61</v>
      </c>
      <c r="S72" s="100">
        <v>31</v>
      </c>
      <c r="T72" s="100">
        <v>23</v>
      </c>
      <c r="U72" s="100">
        <v>0</v>
      </c>
      <c r="V72" s="100">
        <v>431</v>
      </c>
      <c r="W72" s="128"/>
      <c r="X72" s="121">
        <v>1965</v>
      </c>
      <c r="Y72" s="100">
        <v>0</v>
      </c>
      <c r="Z72" s="100">
        <v>0</v>
      </c>
      <c r="AA72" s="100">
        <v>0</v>
      </c>
      <c r="AB72" s="100">
        <v>0</v>
      </c>
      <c r="AC72" s="100">
        <v>0</v>
      </c>
      <c r="AD72" s="100">
        <v>1</v>
      </c>
      <c r="AE72" s="100">
        <v>0</v>
      </c>
      <c r="AF72" s="100">
        <v>3</v>
      </c>
      <c r="AG72" s="100">
        <v>4</v>
      </c>
      <c r="AH72" s="100">
        <v>11</v>
      </c>
      <c r="AI72" s="100">
        <v>18</v>
      </c>
      <c r="AJ72" s="100">
        <v>27</v>
      </c>
      <c r="AK72" s="100">
        <v>34</v>
      </c>
      <c r="AL72" s="100">
        <v>35</v>
      </c>
      <c r="AM72" s="100">
        <v>51</v>
      </c>
      <c r="AN72" s="100">
        <v>46</v>
      </c>
      <c r="AO72" s="100">
        <v>32</v>
      </c>
      <c r="AP72" s="100">
        <v>31</v>
      </c>
      <c r="AQ72" s="100">
        <v>0</v>
      </c>
      <c r="AR72" s="100">
        <v>293</v>
      </c>
      <c r="AS72" s="128"/>
      <c r="AT72" s="121">
        <v>1965</v>
      </c>
      <c r="AU72" s="100">
        <v>0</v>
      </c>
      <c r="AV72" s="100">
        <v>0</v>
      </c>
      <c r="AW72" s="100">
        <v>0</v>
      </c>
      <c r="AX72" s="100">
        <v>1</v>
      </c>
      <c r="AY72" s="100">
        <v>0</v>
      </c>
      <c r="AZ72" s="100">
        <v>3</v>
      </c>
      <c r="BA72" s="100">
        <v>2</v>
      </c>
      <c r="BB72" s="100">
        <v>9</v>
      </c>
      <c r="BC72" s="100">
        <v>10</v>
      </c>
      <c r="BD72" s="100">
        <v>30</v>
      </c>
      <c r="BE72" s="100">
        <v>56</v>
      </c>
      <c r="BF72" s="100">
        <v>68</v>
      </c>
      <c r="BG72" s="100">
        <v>89</v>
      </c>
      <c r="BH72" s="100">
        <v>107</v>
      </c>
      <c r="BI72" s="100">
        <v>125</v>
      </c>
      <c r="BJ72" s="100">
        <v>107</v>
      </c>
      <c r="BK72" s="100">
        <v>63</v>
      </c>
      <c r="BL72" s="100">
        <v>54</v>
      </c>
      <c r="BM72" s="100">
        <v>0</v>
      </c>
      <c r="BN72" s="100">
        <v>724</v>
      </c>
      <c r="BP72" s="121">
        <v>1965</v>
      </c>
    </row>
    <row r="73" spans="2:68">
      <c r="B73" s="121">
        <v>1966</v>
      </c>
      <c r="C73" s="100">
        <v>0</v>
      </c>
      <c r="D73" s="100">
        <v>0</v>
      </c>
      <c r="E73" s="100">
        <v>0</v>
      </c>
      <c r="F73" s="100">
        <v>0</v>
      </c>
      <c r="G73" s="100">
        <v>1</v>
      </c>
      <c r="H73" s="100">
        <v>0</v>
      </c>
      <c r="I73" s="100">
        <v>2</v>
      </c>
      <c r="J73" s="100">
        <v>1</v>
      </c>
      <c r="K73" s="100">
        <v>8</v>
      </c>
      <c r="L73" s="100">
        <v>16</v>
      </c>
      <c r="M73" s="100">
        <v>37</v>
      </c>
      <c r="N73" s="100">
        <v>49</v>
      </c>
      <c r="O73" s="100">
        <v>58</v>
      </c>
      <c r="P73" s="100">
        <v>68</v>
      </c>
      <c r="Q73" s="100">
        <v>60</v>
      </c>
      <c r="R73" s="100">
        <v>53</v>
      </c>
      <c r="S73" s="100">
        <v>34</v>
      </c>
      <c r="T73" s="100">
        <v>23</v>
      </c>
      <c r="U73" s="100">
        <v>0</v>
      </c>
      <c r="V73" s="100">
        <v>410</v>
      </c>
      <c r="W73" s="128"/>
      <c r="X73" s="121">
        <v>1966</v>
      </c>
      <c r="Y73" s="100">
        <v>0</v>
      </c>
      <c r="Z73" s="100">
        <v>0</v>
      </c>
      <c r="AA73" s="100">
        <v>0</v>
      </c>
      <c r="AB73" s="100">
        <v>0</v>
      </c>
      <c r="AC73" s="100">
        <v>0</v>
      </c>
      <c r="AD73" s="100">
        <v>0</v>
      </c>
      <c r="AE73" s="100">
        <v>0</v>
      </c>
      <c r="AF73" s="100">
        <v>0</v>
      </c>
      <c r="AG73" s="100">
        <v>5</v>
      </c>
      <c r="AH73" s="100">
        <v>5</v>
      </c>
      <c r="AI73" s="100">
        <v>23</v>
      </c>
      <c r="AJ73" s="100">
        <v>22</v>
      </c>
      <c r="AK73" s="100">
        <v>41</v>
      </c>
      <c r="AL73" s="100">
        <v>40</v>
      </c>
      <c r="AM73" s="100">
        <v>63</v>
      </c>
      <c r="AN73" s="100">
        <v>57</v>
      </c>
      <c r="AO73" s="100">
        <v>36</v>
      </c>
      <c r="AP73" s="100">
        <v>24</v>
      </c>
      <c r="AQ73" s="100">
        <v>0</v>
      </c>
      <c r="AR73" s="100">
        <v>316</v>
      </c>
      <c r="AS73" s="128"/>
      <c r="AT73" s="121">
        <v>1966</v>
      </c>
      <c r="AU73" s="100">
        <v>0</v>
      </c>
      <c r="AV73" s="100">
        <v>0</v>
      </c>
      <c r="AW73" s="100">
        <v>0</v>
      </c>
      <c r="AX73" s="100">
        <v>0</v>
      </c>
      <c r="AY73" s="100">
        <v>1</v>
      </c>
      <c r="AZ73" s="100">
        <v>0</v>
      </c>
      <c r="BA73" s="100">
        <v>2</v>
      </c>
      <c r="BB73" s="100">
        <v>1</v>
      </c>
      <c r="BC73" s="100">
        <v>13</v>
      </c>
      <c r="BD73" s="100">
        <v>21</v>
      </c>
      <c r="BE73" s="100">
        <v>60</v>
      </c>
      <c r="BF73" s="100">
        <v>71</v>
      </c>
      <c r="BG73" s="100">
        <v>99</v>
      </c>
      <c r="BH73" s="100">
        <v>108</v>
      </c>
      <c r="BI73" s="100">
        <v>123</v>
      </c>
      <c r="BJ73" s="100">
        <v>110</v>
      </c>
      <c r="BK73" s="100">
        <v>70</v>
      </c>
      <c r="BL73" s="100">
        <v>47</v>
      </c>
      <c r="BM73" s="100">
        <v>0</v>
      </c>
      <c r="BN73" s="100">
        <v>726</v>
      </c>
      <c r="BP73" s="121">
        <v>1966</v>
      </c>
    </row>
    <row r="74" spans="2:68">
      <c r="B74" s="121">
        <v>1967</v>
      </c>
      <c r="C74" s="100">
        <v>0</v>
      </c>
      <c r="D74" s="100">
        <v>0</v>
      </c>
      <c r="E74" s="100">
        <v>0</v>
      </c>
      <c r="F74" s="100">
        <v>0</v>
      </c>
      <c r="G74" s="100">
        <v>0</v>
      </c>
      <c r="H74" s="100">
        <v>3</v>
      </c>
      <c r="I74" s="100">
        <v>1</v>
      </c>
      <c r="J74" s="100">
        <v>2</v>
      </c>
      <c r="K74" s="100">
        <v>9</v>
      </c>
      <c r="L74" s="100">
        <v>14</v>
      </c>
      <c r="M74" s="100">
        <v>34</v>
      </c>
      <c r="N74" s="100">
        <v>47</v>
      </c>
      <c r="O74" s="100">
        <v>66</v>
      </c>
      <c r="P74" s="100">
        <v>88</v>
      </c>
      <c r="Q74" s="100">
        <v>78</v>
      </c>
      <c r="R74" s="100">
        <v>63</v>
      </c>
      <c r="S74" s="100">
        <v>42</v>
      </c>
      <c r="T74" s="100">
        <v>24</v>
      </c>
      <c r="U74" s="100">
        <v>0</v>
      </c>
      <c r="V74" s="100">
        <v>471</v>
      </c>
      <c r="W74" s="128"/>
      <c r="X74" s="121">
        <v>1967</v>
      </c>
      <c r="Y74" s="100">
        <v>0</v>
      </c>
      <c r="Z74" s="100">
        <v>0</v>
      </c>
      <c r="AA74" s="100">
        <v>0</v>
      </c>
      <c r="AB74" s="100">
        <v>0</v>
      </c>
      <c r="AC74" s="100">
        <v>0</v>
      </c>
      <c r="AD74" s="100">
        <v>0</v>
      </c>
      <c r="AE74" s="100">
        <v>2</v>
      </c>
      <c r="AF74" s="100">
        <v>3</v>
      </c>
      <c r="AG74" s="100">
        <v>2</v>
      </c>
      <c r="AH74" s="100">
        <v>8</v>
      </c>
      <c r="AI74" s="100">
        <v>22</v>
      </c>
      <c r="AJ74" s="100">
        <v>31</v>
      </c>
      <c r="AK74" s="100">
        <v>36</v>
      </c>
      <c r="AL74" s="100">
        <v>40</v>
      </c>
      <c r="AM74" s="100">
        <v>56</v>
      </c>
      <c r="AN74" s="100">
        <v>46</v>
      </c>
      <c r="AO74" s="100">
        <v>40</v>
      </c>
      <c r="AP74" s="100">
        <v>21</v>
      </c>
      <c r="AQ74" s="100">
        <v>0</v>
      </c>
      <c r="AR74" s="100">
        <v>307</v>
      </c>
      <c r="AS74" s="128"/>
      <c r="AT74" s="121">
        <v>1967</v>
      </c>
      <c r="AU74" s="100">
        <v>0</v>
      </c>
      <c r="AV74" s="100">
        <v>0</v>
      </c>
      <c r="AW74" s="100">
        <v>0</v>
      </c>
      <c r="AX74" s="100">
        <v>0</v>
      </c>
      <c r="AY74" s="100">
        <v>0</v>
      </c>
      <c r="AZ74" s="100">
        <v>3</v>
      </c>
      <c r="BA74" s="100">
        <v>3</v>
      </c>
      <c r="BB74" s="100">
        <v>5</v>
      </c>
      <c r="BC74" s="100">
        <v>11</v>
      </c>
      <c r="BD74" s="100">
        <v>22</v>
      </c>
      <c r="BE74" s="100">
        <v>56</v>
      </c>
      <c r="BF74" s="100">
        <v>78</v>
      </c>
      <c r="BG74" s="100">
        <v>102</v>
      </c>
      <c r="BH74" s="100">
        <v>128</v>
      </c>
      <c r="BI74" s="100">
        <v>134</v>
      </c>
      <c r="BJ74" s="100">
        <v>109</v>
      </c>
      <c r="BK74" s="100">
        <v>82</v>
      </c>
      <c r="BL74" s="100">
        <v>45</v>
      </c>
      <c r="BM74" s="100">
        <v>0</v>
      </c>
      <c r="BN74" s="100">
        <v>778</v>
      </c>
      <c r="BP74" s="121">
        <v>1967</v>
      </c>
    </row>
    <row r="75" spans="2:68">
      <c r="B75" s="122">
        <v>1968</v>
      </c>
      <c r="C75" s="100">
        <v>0</v>
      </c>
      <c r="D75" s="100">
        <v>0</v>
      </c>
      <c r="E75" s="100">
        <v>0</v>
      </c>
      <c r="F75" s="100">
        <v>1</v>
      </c>
      <c r="G75" s="100">
        <v>2</v>
      </c>
      <c r="H75" s="100">
        <v>1</v>
      </c>
      <c r="I75" s="100">
        <v>3</v>
      </c>
      <c r="J75" s="100">
        <v>6</v>
      </c>
      <c r="K75" s="100">
        <v>12</v>
      </c>
      <c r="L75" s="100">
        <v>18</v>
      </c>
      <c r="M75" s="100">
        <v>27</v>
      </c>
      <c r="N75" s="100">
        <v>50</v>
      </c>
      <c r="O75" s="100">
        <v>55</v>
      </c>
      <c r="P75" s="100">
        <v>83</v>
      </c>
      <c r="Q75" s="100">
        <v>75</v>
      </c>
      <c r="R75" s="100">
        <v>66</v>
      </c>
      <c r="S75" s="100">
        <v>45</v>
      </c>
      <c r="T75" s="100">
        <v>21</v>
      </c>
      <c r="U75" s="100">
        <v>0</v>
      </c>
      <c r="V75" s="100">
        <v>465</v>
      </c>
      <c r="W75" s="128"/>
      <c r="X75" s="122">
        <v>1968</v>
      </c>
      <c r="Y75" s="100">
        <v>0</v>
      </c>
      <c r="Z75" s="100">
        <v>0</v>
      </c>
      <c r="AA75" s="100">
        <v>0</v>
      </c>
      <c r="AB75" s="100">
        <v>0</v>
      </c>
      <c r="AC75" s="100">
        <v>0</v>
      </c>
      <c r="AD75" s="100">
        <v>0</v>
      </c>
      <c r="AE75" s="100">
        <v>0</v>
      </c>
      <c r="AF75" s="100">
        <v>1</v>
      </c>
      <c r="AG75" s="100">
        <v>4</v>
      </c>
      <c r="AH75" s="100">
        <v>11</v>
      </c>
      <c r="AI75" s="100">
        <v>19</v>
      </c>
      <c r="AJ75" s="100">
        <v>27</v>
      </c>
      <c r="AK75" s="100">
        <v>36</v>
      </c>
      <c r="AL75" s="100">
        <v>41</v>
      </c>
      <c r="AM75" s="100">
        <v>61</v>
      </c>
      <c r="AN75" s="100">
        <v>61</v>
      </c>
      <c r="AO75" s="100">
        <v>39</v>
      </c>
      <c r="AP75" s="100">
        <v>31</v>
      </c>
      <c r="AQ75" s="100">
        <v>0</v>
      </c>
      <c r="AR75" s="100">
        <v>331</v>
      </c>
      <c r="AS75" s="128"/>
      <c r="AT75" s="122">
        <v>1968</v>
      </c>
      <c r="AU75" s="100">
        <v>0</v>
      </c>
      <c r="AV75" s="100">
        <v>0</v>
      </c>
      <c r="AW75" s="100">
        <v>0</v>
      </c>
      <c r="AX75" s="100">
        <v>1</v>
      </c>
      <c r="AY75" s="100">
        <v>2</v>
      </c>
      <c r="AZ75" s="100">
        <v>1</v>
      </c>
      <c r="BA75" s="100">
        <v>3</v>
      </c>
      <c r="BB75" s="100">
        <v>7</v>
      </c>
      <c r="BC75" s="100">
        <v>16</v>
      </c>
      <c r="BD75" s="100">
        <v>29</v>
      </c>
      <c r="BE75" s="100">
        <v>46</v>
      </c>
      <c r="BF75" s="100">
        <v>77</v>
      </c>
      <c r="BG75" s="100">
        <v>91</v>
      </c>
      <c r="BH75" s="100">
        <v>124</v>
      </c>
      <c r="BI75" s="100">
        <v>136</v>
      </c>
      <c r="BJ75" s="100">
        <v>127</v>
      </c>
      <c r="BK75" s="100">
        <v>84</v>
      </c>
      <c r="BL75" s="100">
        <v>52</v>
      </c>
      <c r="BM75" s="100">
        <v>0</v>
      </c>
      <c r="BN75" s="100">
        <v>796</v>
      </c>
      <c r="BP75" s="122">
        <v>1968</v>
      </c>
    </row>
    <row r="76" spans="2:68">
      <c r="B76" s="122">
        <v>1969</v>
      </c>
      <c r="C76" s="100">
        <v>0</v>
      </c>
      <c r="D76" s="100">
        <v>0</v>
      </c>
      <c r="E76" s="100">
        <v>0</v>
      </c>
      <c r="F76" s="100">
        <v>0</v>
      </c>
      <c r="G76" s="100">
        <v>0</v>
      </c>
      <c r="H76" s="100">
        <v>0</v>
      </c>
      <c r="I76" s="100">
        <v>1</v>
      </c>
      <c r="J76" s="100">
        <v>1</v>
      </c>
      <c r="K76" s="100">
        <v>6</v>
      </c>
      <c r="L76" s="100">
        <v>22</v>
      </c>
      <c r="M76" s="100">
        <v>34</v>
      </c>
      <c r="N76" s="100">
        <v>58</v>
      </c>
      <c r="O76" s="100">
        <v>74</v>
      </c>
      <c r="P76" s="100">
        <v>73</v>
      </c>
      <c r="Q76" s="100">
        <v>73</v>
      </c>
      <c r="R76" s="100">
        <v>56</v>
      </c>
      <c r="S76" s="100">
        <v>48</v>
      </c>
      <c r="T76" s="100">
        <v>27</v>
      </c>
      <c r="U76" s="100">
        <v>0</v>
      </c>
      <c r="V76" s="100">
        <v>473</v>
      </c>
      <c r="W76" s="128"/>
      <c r="X76" s="122">
        <v>1969</v>
      </c>
      <c r="Y76" s="100">
        <v>0</v>
      </c>
      <c r="Z76" s="100">
        <v>0</v>
      </c>
      <c r="AA76" s="100">
        <v>0</v>
      </c>
      <c r="AB76" s="100">
        <v>0</v>
      </c>
      <c r="AC76" s="100">
        <v>0</v>
      </c>
      <c r="AD76" s="100">
        <v>0</v>
      </c>
      <c r="AE76" s="100">
        <v>0</v>
      </c>
      <c r="AF76" s="100">
        <v>0</v>
      </c>
      <c r="AG76" s="100">
        <v>3</v>
      </c>
      <c r="AH76" s="100">
        <v>14</v>
      </c>
      <c r="AI76" s="100">
        <v>18</v>
      </c>
      <c r="AJ76" s="100">
        <v>38</v>
      </c>
      <c r="AK76" s="100">
        <v>49</v>
      </c>
      <c r="AL76" s="100">
        <v>39</v>
      </c>
      <c r="AM76" s="100">
        <v>59</v>
      </c>
      <c r="AN76" s="100">
        <v>77</v>
      </c>
      <c r="AO76" s="100">
        <v>60</v>
      </c>
      <c r="AP76" s="100">
        <v>25</v>
      </c>
      <c r="AQ76" s="100">
        <v>0</v>
      </c>
      <c r="AR76" s="100">
        <v>382</v>
      </c>
      <c r="AS76" s="128"/>
      <c r="AT76" s="122">
        <v>1969</v>
      </c>
      <c r="AU76" s="100">
        <v>0</v>
      </c>
      <c r="AV76" s="100">
        <v>0</v>
      </c>
      <c r="AW76" s="100">
        <v>0</v>
      </c>
      <c r="AX76" s="100">
        <v>0</v>
      </c>
      <c r="AY76" s="100">
        <v>0</v>
      </c>
      <c r="AZ76" s="100">
        <v>0</v>
      </c>
      <c r="BA76" s="100">
        <v>1</v>
      </c>
      <c r="BB76" s="100">
        <v>1</v>
      </c>
      <c r="BC76" s="100">
        <v>9</v>
      </c>
      <c r="BD76" s="100">
        <v>36</v>
      </c>
      <c r="BE76" s="100">
        <v>52</v>
      </c>
      <c r="BF76" s="100">
        <v>96</v>
      </c>
      <c r="BG76" s="100">
        <v>123</v>
      </c>
      <c r="BH76" s="100">
        <v>112</v>
      </c>
      <c r="BI76" s="100">
        <v>132</v>
      </c>
      <c r="BJ76" s="100">
        <v>133</v>
      </c>
      <c r="BK76" s="100">
        <v>108</v>
      </c>
      <c r="BL76" s="100">
        <v>52</v>
      </c>
      <c r="BM76" s="100">
        <v>0</v>
      </c>
      <c r="BN76" s="100">
        <v>855</v>
      </c>
      <c r="BP76" s="122">
        <v>1969</v>
      </c>
    </row>
    <row r="77" spans="2:68">
      <c r="B77" s="122">
        <v>1970</v>
      </c>
      <c r="C77" s="100">
        <v>0</v>
      </c>
      <c r="D77" s="100">
        <v>0</v>
      </c>
      <c r="E77" s="100">
        <v>0</v>
      </c>
      <c r="F77" s="100">
        <v>0</v>
      </c>
      <c r="G77" s="100">
        <v>0</v>
      </c>
      <c r="H77" s="100">
        <v>0</v>
      </c>
      <c r="I77" s="100">
        <v>4</v>
      </c>
      <c r="J77" s="100">
        <v>4</v>
      </c>
      <c r="K77" s="100">
        <v>8</v>
      </c>
      <c r="L77" s="100">
        <v>18</v>
      </c>
      <c r="M77" s="100">
        <v>41</v>
      </c>
      <c r="N77" s="100">
        <v>53</v>
      </c>
      <c r="O77" s="100">
        <v>72</v>
      </c>
      <c r="P77" s="100">
        <v>95</v>
      </c>
      <c r="Q77" s="100">
        <v>85</v>
      </c>
      <c r="R77" s="100">
        <v>50</v>
      </c>
      <c r="S77" s="100">
        <v>39</v>
      </c>
      <c r="T77" s="100">
        <v>31</v>
      </c>
      <c r="U77" s="100">
        <v>0</v>
      </c>
      <c r="V77" s="100">
        <v>500</v>
      </c>
      <c r="W77" s="128"/>
      <c r="X77" s="122">
        <v>1970</v>
      </c>
      <c r="Y77" s="100">
        <v>0</v>
      </c>
      <c r="Z77" s="100">
        <v>0</v>
      </c>
      <c r="AA77" s="100">
        <v>1</v>
      </c>
      <c r="AB77" s="100">
        <v>0</v>
      </c>
      <c r="AC77" s="100">
        <v>0</v>
      </c>
      <c r="AD77" s="100">
        <v>0</v>
      </c>
      <c r="AE77" s="100">
        <v>0</v>
      </c>
      <c r="AF77" s="100">
        <v>2</v>
      </c>
      <c r="AG77" s="100">
        <v>6</v>
      </c>
      <c r="AH77" s="100">
        <v>12</v>
      </c>
      <c r="AI77" s="100">
        <v>23</v>
      </c>
      <c r="AJ77" s="100">
        <v>36</v>
      </c>
      <c r="AK77" s="100">
        <v>50</v>
      </c>
      <c r="AL77" s="100">
        <v>48</v>
      </c>
      <c r="AM77" s="100">
        <v>52</v>
      </c>
      <c r="AN77" s="100">
        <v>58</v>
      </c>
      <c r="AO77" s="100">
        <v>54</v>
      </c>
      <c r="AP77" s="100">
        <v>38</v>
      </c>
      <c r="AQ77" s="100">
        <v>0</v>
      </c>
      <c r="AR77" s="100">
        <v>380</v>
      </c>
      <c r="AS77" s="128"/>
      <c r="AT77" s="122">
        <v>1970</v>
      </c>
      <c r="AU77" s="100">
        <v>0</v>
      </c>
      <c r="AV77" s="100">
        <v>0</v>
      </c>
      <c r="AW77" s="100">
        <v>1</v>
      </c>
      <c r="AX77" s="100">
        <v>0</v>
      </c>
      <c r="AY77" s="100">
        <v>0</v>
      </c>
      <c r="AZ77" s="100">
        <v>0</v>
      </c>
      <c r="BA77" s="100">
        <v>4</v>
      </c>
      <c r="BB77" s="100">
        <v>6</v>
      </c>
      <c r="BC77" s="100">
        <v>14</v>
      </c>
      <c r="BD77" s="100">
        <v>30</v>
      </c>
      <c r="BE77" s="100">
        <v>64</v>
      </c>
      <c r="BF77" s="100">
        <v>89</v>
      </c>
      <c r="BG77" s="100">
        <v>122</v>
      </c>
      <c r="BH77" s="100">
        <v>143</v>
      </c>
      <c r="BI77" s="100">
        <v>137</v>
      </c>
      <c r="BJ77" s="100">
        <v>108</v>
      </c>
      <c r="BK77" s="100">
        <v>93</v>
      </c>
      <c r="BL77" s="100">
        <v>69</v>
      </c>
      <c r="BM77" s="100">
        <v>0</v>
      </c>
      <c r="BN77" s="100">
        <v>880</v>
      </c>
      <c r="BP77" s="122">
        <v>1970</v>
      </c>
    </row>
    <row r="78" spans="2:68">
      <c r="B78" s="122">
        <v>1971</v>
      </c>
      <c r="C78" s="100">
        <v>0</v>
      </c>
      <c r="D78" s="100">
        <v>0</v>
      </c>
      <c r="E78" s="100">
        <v>0</v>
      </c>
      <c r="F78" s="100">
        <v>0</v>
      </c>
      <c r="G78" s="100">
        <v>1</v>
      </c>
      <c r="H78" s="100">
        <v>0</v>
      </c>
      <c r="I78" s="100">
        <v>2</v>
      </c>
      <c r="J78" s="100">
        <v>2</v>
      </c>
      <c r="K78" s="100">
        <v>8</v>
      </c>
      <c r="L78" s="100">
        <v>30</v>
      </c>
      <c r="M78" s="100">
        <v>38</v>
      </c>
      <c r="N78" s="100">
        <v>51</v>
      </c>
      <c r="O78" s="100">
        <v>87</v>
      </c>
      <c r="P78" s="100">
        <v>101</v>
      </c>
      <c r="Q78" s="100">
        <v>73</v>
      </c>
      <c r="R78" s="100">
        <v>72</v>
      </c>
      <c r="S78" s="100">
        <v>31</v>
      </c>
      <c r="T78" s="100">
        <v>28</v>
      </c>
      <c r="U78" s="100">
        <v>0</v>
      </c>
      <c r="V78" s="100">
        <v>524</v>
      </c>
      <c r="W78" s="128"/>
      <c r="X78" s="122">
        <v>1971</v>
      </c>
      <c r="Y78" s="100">
        <v>0</v>
      </c>
      <c r="Z78" s="100">
        <v>0</v>
      </c>
      <c r="AA78" s="100">
        <v>0</v>
      </c>
      <c r="AB78" s="100">
        <v>0</v>
      </c>
      <c r="AC78" s="100">
        <v>0</v>
      </c>
      <c r="AD78" s="100">
        <v>1</v>
      </c>
      <c r="AE78" s="100">
        <v>1</v>
      </c>
      <c r="AF78" s="100">
        <v>2</v>
      </c>
      <c r="AG78" s="100">
        <v>3</v>
      </c>
      <c r="AH78" s="100">
        <v>12</v>
      </c>
      <c r="AI78" s="100">
        <v>13</v>
      </c>
      <c r="AJ78" s="100">
        <v>29</v>
      </c>
      <c r="AK78" s="100">
        <v>41</v>
      </c>
      <c r="AL78" s="100">
        <v>51</v>
      </c>
      <c r="AM78" s="100">
        <v>60</v>
      </c>
      <c r="AN78" s="100">
        <v>60</v>
      </c>
      <c r="AO78" s="100">
        <v>56</v>
      </c>
      <c r="AP78" s="100">
        <v>27</v>
      </c>
      <c r="AQ78" s="100">
        <v>0</v>
      </c>
      <c r="AR78" s="100">
        <v>356</v>
      </c>
      <c r="AS78" s="128"/>
      <c r="AT78" s="122">
        <v>1971</v>
      </c>
      <c r="AU78" s="100">
        <v>0</v>
      </c>
      <c r="AV78" s="100">
        <v>0</v>
      </c>
      <c r="AW78" s="100">
        <v>0</v>
      </c>
      <c r="AX78" s="100">
        <v>0</v>
      </c>
      <c r="AY78" s="100">
        <v>1</v>
      </c>
      <c r="AZ78" s="100">
        <v>1</v>
      </c>
      <c r="BA78" s="100">
        <v>3</v>
      </c>
      <c r="BB78" s="100">
        <v>4</v>
      </c>
      <c r="BC78" s="100">
        <v>11</v>
      </c>
      <c r="BD78" s="100">
        <v>42</v>
      </c>
      <c r="BE78" s="100">
        <v>51</v>
      </c>
      <c r="BF78" s="100">
        <v>80</v>
      </c>
      <c r="BG78" s="100">
        <v>128</v>
      </c>
      <c r="BH78" s="100">
        <v>152</v>
      </c>
      <c r="BI78" s="100">
        <v>133</v>
      </c>
      <c r="BJ78" s="100">
        <v>132</v>
      </c>
      <c r="BK78" s="100">
        <v>87</v>
      </c>
      <c r="BL78" s="100">
        <v>55</v>
      </c>
      <c r="BM78" s="100">
        <v>0</v>
      </c>
      <c r="BN78" s="100">
        <v>880</v>
      </c>
      <c r="BP78" s="122">
        <v>1971</v>
      </c>
    </row>
    <row r="79" spans="2:68">
      <c r="B79" s="122">
        <v>1972</v>
      </c>
      <c r="C79" s="100">
        <v>0</v>
      </c>
      <c r="D79" s="100">
        <v>0</v>
      </c>
      <c r="E79" s="100">
        <v>1</v>
      </c>
      <c r="F79" s="100">
        <v>0</v>
      </c>
      <c r="G79" s="100">
        <v>1</v>
      </c>
      <c r="H79" s="100">
        <v>1</v>
      </c>
      <c r="I79" s="100">
        <v>0</v>
      </c>
      <c r="J79" s="100">
        <v>5</v>
      </c>
      <c r="K79" s="100">
        <v>14</v>
      </c>
      <c r="L79" s="100">
        <v>22</v>
      </c>
      <c r="M79" s="100">
        <v>34</v>
      </c>
      <c r="N79" s="100">
        <v>65</v>
      </c>
      <c r="O79" s="100">
        <v>78</v>
      </c>
      <c r="P79" s="100">
        <v>86</v>
      </c>
      <c r="Q79" s="100">
        <v>71</v>
      </c>
      <c r="R79" s="100">
        <v>68</v>
      </c>
      <c r="S79" s="100">
        <v>36</v>
      </c>
      <c r="T79" s="100">
        <v>22</v>
      </c>
      <c r="U79" s="100">
        <v>0</v>
      </c>
      <c r="V79" s="100">
        <v>504</v>
      </c>
      <c r="W79" s="128"/>
      <c r="X79" s="122">
        <v>1972</v>
      </c>
      <c r="Y79" s="100">
        <v>0</v>
      </c>
      <c r="Z79" s="100">
        <v>0</v>
      </c>
      <c r="AA79" s="100">
        <v>0</v>
      </c>
      <c r="AB79" s="100">
        <v>0</v>
      </c>
      <c r="AC79" s="100">
        <v>0</v>
      </c>
      <c r="AD79" s="100">
        <v>0</v>
      </c>
      <c r="AE79" s="100">
        <v>0</v>
      </c>
      <c r="AF79" s="100">
        <v>3</v>
      </c>
      <c r="AG79" s="100">
        <v>6</v>
      </c>
      <c r="AH79" s="100">
        <v>15</v>
      </c>
      <c r="AI79" s="100">
        <v>26</v>
      </c>
      <c r="AJ79" s="100">
        <v>39</v>
      </c>
      <c r="AK79" s="100">
        <v>40</v>
      </c>
      <c r="AL79" s="100">
        <v>55</v>
      </c>
      <c r="AM79" s="100">
        <v>57</v>
      </c>
      <c r="AN79" s="100">
        <v>55</v>
      </c>
      <c r="AO79" s="100">
        <v>43</v>
      </c>
      <c r="AP79" s="100">
        <v>37</v>
      </c>
      <c r="AQ79" s="100">
        <v>0</v>
      </c>
      <c r="AR79" s="100">
        <v>376</v>
      </c>
      <c r="AS79" s="128"/>
      <c r="AT79" s="122">
        <v>1972</v>
      </c>
      <c r="AU79" s="100">
        <v>0</v>
      </c>
      <c r="AV79" s="100">
        <v>0</v>
      </c>
      <c r="AW79" s="100">
        <v>1</v>
      </c>
      <c r="AX79" s="100">
        <v>0</v>
      </c>
      <c r="AY79" s="100">
        <v>1</v>
      </c>
      <c r="AZ79" s="100">
        <v>1</v>
      </c>
      <c r="BA79" s="100">
        <v>0</v>
      </c>
      <c r="BB79" s="100">
        <v>8</v>
      </c>
      <c r="BC79" s="100">
        <v>20</v>
      </c>
      <c r="BD79" s="100">
        <v>37</v>
      </c>
      <c r="BE79" s="100">
        <v>60</v>
      </c>
      <c r="BF79" s="100">
        <v>104</v>
      </c>
      <c r="BG79" s="100">
        <v>118</v>
      </c>
      <c r="BH79" s="100">
        <v>141</v>
      </c>
      <c r="BI79" s="100">
        <v>128</v>
      </c>
      <c r="BJ79" s="100">
        <v>123</v>
      </c>
      <c r="BK79" s="100">
        <v>79</v>
      </c>
      <c r="BL79" s="100">
        <v>59</v>
      </c>
      <c r="BM79" s="100">
        <v>0</v>
      </c>
      <c r="BN79" s="100">
        <v>880</v>
      </c>
      <c r="BP79" s="122">
        <v>1972</v>
      </c>
    </row>
    <row r="80" spans="2:68">
      <c r="B80" s="122">
        <v>1973</v>
      </c>
      <c r="C80" s="100">
        <v>0</v>
      </c>
      <c r="D80" s="100">
        <v>0</v>
      </c>
      <c r="E80" s="100">
        <v>0</v>
      </c>
      <c r="F80" s="100">
        <v>0</v>
      </c>
      <c r="G80" s="100">
        <v>0</v>
      </c>
      <c r="H80" s="100">
        <v>0</v>
      </c>
      <c r="I80" s="100">
        <v>3</v>
      </c>
      <c r="J80" s="100">
        <v>1</v>
      </c>
      <c r="K80" s="100">
        <v>11</v>
      </c>
      <c r="L80" s="100">
        <v>19</v>
      </c>
      <c r="M80" s="100">
        <v>38</v>
      </c>
      <c r="N80" s="100">
        <v>64</v>
      </c>
      <c r="O80" s="100">
        <v>85</v>
      </c>
      <c r="P80" s="100">
        <v>105</v>
      </c>
      <c r="Q80" s="100">
        <v>84</v>
      </c>
      <c r="R80" s="100">
        <v>66</v>
      </c>
      <c r="S80" s="100">
        <v>50</v>
      </c>
      <c r="T80" s="100">
        <v>24</v>
      </c>
      <c r="U80" s="100">
        <v>0</v>
      </c>
      <c r="V80" s="100">
        <v>550</v>
      </c>
      <c r="W80" s="128"/>
      <c r="X80" s="122">
        <v>1973</v>
      </c>
      <c r="Y80" s="100">
        <v>0</v>
      </c>
      <c r="Z80" s="100">
        <v>0</v>
      </c>
      <c r="AA80" s="100">
        <v>0</v>
      </c>
      <c r="AB80" s="100">
        <v>0</v>
      </c>
      <c r="AC80" s="100">
        <v>0</v>
      </c>
      <c r="AD80" s="100">
        <v>0</v>
      </c>
      <c r="AE80" s="100">
        <v>1</v>
      </c>
      <c r="AF80" s="100">
        <v>2</v>
      </c>
      <c r="AG80" s="100">
        <v>6</v>
      </c>
      <c r="AH80" s="100">
        <v>17</v>
      </c>
      <c r="AI80" s="100">
        <v>17</v>
      </c>
      <c r="AJ80" s="100">
        <v>28</v>
      </c>
      <c r="AK80" s="100">
        <v>48</v>
      </c>
      <c r="AL80" s="100">
        <v>56</v>
      </c>
      <c r="AM80" s="100">
        <v>66</v>
      </c>
      <c r="AN80" s="100">
        <v>62</v>
      </c>
      <c r="AO80" s="100">
        <v>53</v>
      </c>
      <c r="AP80" s="100">
        <v>50</v>
      </c>
      <c r="AQ80" s="100">
        <v>0</v>
      </c>
      <c r="AR80" s="100">
        <v>406</v>
      </c>
      <c r="AS80" s="128"/>
      <c r="AT80" s="122">
        <v>1973</v>
      </c>
      <c r="AU80" s="100">
        <v>0</v>
      </c>
      <c r="AV80" s="100">
        <v>0</v>
      </c>
      <c r="AW80" s="100">
        <v>0</v>
      </c>
      <c r="AX80" s="100">
        <v>0</v>
      </c>
      <c r="AY80" s="100">
        <v>0</v>
      </c>
      <c r="AZ80" s="100">
        <v>0</v>
      </c>
      <c r="BA80" s="100">
        <v>4</v>
      </c>
      <c r="BB80" s="100">
        <v>3</v>
      </c>
      <c r="BC80" s="100">
        <v>17</v>
      </c>
      <c r="BD80" s="100">
        <v>36</v>
      </c>
      <c r="BE80" s="100">
        <v>55</v>
      </c>
      <c r="BF80" s="100">
        <v>92</v>
      </c>
      <c r="BG80" s="100">
        <v>133</v>
      </c>
      <c r="BH80" s="100">
        <v>161</v>
      </c>
      <c r="BI80" s="100">
        <v>150</v>
      </c>
      <c r="BJ80" s="100">
        <v>128</v>
      </c>
      <c r="BK80" s="100">
        <v>103</v>
      </c>
      <c r="BL80" s="100">
        <v>74</v>
      </c>
      <c r="BM80" s="100">
        <v>0</v>
      </c>
      <c r="BN80" s="100">
        <v>956</v>
      </c>
      <c r="BP80" s="122">
        <v>1973</v>
      </c>
    </row>
    <row r="81" spans="2:68">
      <c r="B81" s="122">
        <v>1974</v>
      </c>
      <c r="C81" s="100">
        <v>0</v>
      </c>
      <c r="D81" s="100">
        <v>0</v>
      </c>
      <c r="E81" s="100">
        <v>0</v>
      </c>
      <c r="F81" s="100">
        <v>0</v>
      </c>
      <c r="G81" s="100">
        <v>0</v>
      </c>
      <c r="H81" s="100">
        <v>0</v>
      </c>
      <c r="I81" s="100">
        <v>1</v>
      </c>
      <c r="J81" s="100">
        <v>2</v>
      </c>
      <c r="K81" s="100">
        <v>14</v>
      </c>
      <c r="L81" s="100">
        <v>23</v>
      </c>
      <c r="M81" s="100">
        <v>55</v>
      </c>
      <c r="N81" s="100">
        <v>60</v>
      </c>
      <c r="O81" s="100">
        <v>88</v>
      </c>
      <c r="P81" s="100">
        <v>93</v>
      </c>
      <c r="Q81" s="100">
        <v>69</v>
      </c>
      <c r="R81" s="100">
        <v>55</v>
      </c>
      <c r="S81" s="100">
        <v>48</v>
      </c>
      <c r="T81" s="100">
        <v>31</v>
      </c>
      <c r="U81" s="100">
        <v>0</v>
      </c>
      <c r="V81" s="100">
        <v>539</v>
      </c>
      <c r="W81" s="128"/>
      <c r="X81" s="122">
        <v>1974</v>
      </c>
      <c r="Y81" s="100">
        <v>0</v>
      </c>
      <c r="Z81" s="100">
        <v>0</v>
      </c>
      <c r="AA81" s="100">
        <v>0</v>
      </c>
      <c r="AB81" s="100">
        <v>0</v>
      </c>
      <c r="AC81" s="100">
        <v>2</v>
      </c>
      <c r="AD81" s="100">
        <v>0</v>
      </c>
      <c r="AE81" s="100">
        <v>1</v>
      </c>
      <c r="AF81" s="100">
        <v>0</v>
      </c>
      <c r="AG81" s="100">
        <v>4</v>
      </c>
      <c r="AH81" s="100">
        <v>10</v>
      </c>
      <c r="AI81" s="100">
        <v>24</v>
      </c>
      <c r="AJ81" s="100">
        <v>29</v>
      </c>
      <c r="AK81" s="100">
        <v>45</v>
      </c>
      <c r="AL81" s="100">
        <v>63</v>
      </c>
      <c r="AM81" s="100">
        <v>75</v>
      </c>
      <c r="AN81" s="100">
        <v>55</v>
      </c>
      <c r="AO81" s="100">
        <v>56</v>
      </c>
      <c r="AP81" s="100">
        <v>43</v>
      </c>
      <c r="AQ81" s="100">
        <v>0</v>
      </c>
      <c r="AR81" s="100">
        <v>407</v>
      </c>
      <c r="AS81" s="128"/>
      <c r="AT81" s="122">
        <v>1974</v>
      </c>
      <c r="AU81" s="100">
        <v>0</v>
      </c>
      <c r="AV81" s="100">
        <v>0</v>
      </c>
      <c r="AW81" s="100">
        <v>0</v>
      </c>
      <c r="AX81" s="100">
        <v>0</v>
      </c>
      <c r="AY81" s="100">
        <v>2</v>
      </c>
      <c r="AZ81" s="100">
        <v>0</v>
      </c>
      <c r="BA81" s="100">
        <v>2</v>
      </c>
      <c r="BB81" s="100">
        <v>2</v>
      </c>
      <c r="BC81" s="100">
        <v>18</v>
      </c>
      <c r="BD81" s="100">
        <v>33</v>
      </c>
      <c r="BE81" s="100">
        <v>79</v>
      </c>
      <c r="BF81" s="100">
        <v>89</v>
      </c>
      <c r="BG81" s="100">
        <v>133</v>
      </c>
      <c r="BH81" s="100">
        <v>156</v>
      </c>
      <c r="BI81" s="100">
        <v>144</v>
      </c>
      <c r="BJ81" s="100">
        <v>110</v>
      </c>
      <c r="BK81" s="100">
        <v>104</v>
      </c>
      <c r="BL81" s="100">
        <v>74</v>
      </c>
      <c r="BM81" s="100">
        <v>0</v>
      </c>
      <c r="BN81" s="100">
        <v>946</v>
      </c>
      <c r="BP81" s="122">
        <v>1974</v>
      </c>
    </row>
    <row r="82" spans="2:68">
      <c r="B82" s="122">
        <v>1975</v>
      </c>
      <c r="C82" s="100">
        <v>0</v>
      </c>
      <c r="D82" s="100">
        <v>0</v>
      </c>
      <c r="E82" s="100">
        <v>0</v>
      </c>
      <c r="F82" s="100">
        <v>0</v>
      </c>
      <c r="G82" s="100">
        <v>0</v>
      </c>
      <c r="H82" s="100">
        <v>0</v>
      </c>
      <c r="I82" s="100">
        <v>2</v>
      </c>
      <c r="J82" s="100">
        <v>7</v>
      </c>
      <c r="K82" s="100">
        <v>6</v>
      </c>
      <c r="L82" s="100">
        <v>12</v>
      </c>
      <c r="M82" s="100">
        <v>50</v>
      </c>
      <c r="N82" s="100">
        <v>62</v>
      </c>
      <c r="O82" s="100">
        <v>80</v>
      </c>
      <c r="P82" s="100">
        <v>92</v>
      </c>
      <c r="Q82" s="100">
        <v>100</v>
      </c>
      <c r="R82" s="100">
        <v>61</v>
      </c>
      <c r="S82" s="100">
        <v>43</v>
      </c>
      <c r="T82" s="100">
        <v>35</v>
      </c>
      <c r="U82" s="100">
        <v>0</v>
      </c>
      <c r="V82" s="100">
        <v>550</v>
      </c>
      <c r="W82" s="128"/>
      <c r="X82" s="122">
        <v>1975</v>
      </c>
      <c r="Y82" s="100">
        <v>0</v>
      </c>
      <c r="Z82" s="100">
        <v>0</v>
      </c>
      <c r="AA82" s="100">
        <v>0</v>
      </c>
      <c r="AB82" s="100">
        <v>0</v>
      </c>
      <c r="AC82" s="100">
        <v>0</v>
      </c>
      <c r="AD82" s="100">
        <v>0</v>
      </c>
      <c r="AE82" s="100">
        <v>0</v>
      </c>
      <c r="AF82" s="100">
        <v>1</v>
      </c>
      <c r="AG82" s="100">
        <v>3</v>
      </c>
      <c r="AH82" s="100">
        <v>8</v>
      </c>
      <c r="AI82" s="100">
        <v>18</v>
      </c>
      <c r="AJ82" s="100">
        <v>47</v>
      </c>
      <c r="AK82" s="100">
        <v>59</v>
      </c>
      <c r="AL82" s="100">
        <v>64</v>
      </c>
      <c r="AM82" s="100">
        <v>67</v>
      </c>
      <c r="AN82" s="100">
        <v>57</v>
      </c>
      <c r="AO82" s="100">
        <v>58</v>
      </c>
      <c r="AP82" s="100">
        <v>51</v>
      </c>
      <c r="AQ82" s="100">
        <v>0</v>
      </c>
      <c r="AR82" s="100">
        <v>433</v>
      </c>
      <c r="AS82" s="128"/>
      <c r="AT82" s="122">
        <v>1975</v>
      </c>
      <c r="AU82" s="100">
        <v>0</v>
      </c>
      <c r="AV82" s="100">
        <v>0</v>
      </c>
      <c r="AW82" s="100">
        <v>0</v>
      </c>
      <c r="AX82" s="100">
        <v>0</v>
      </c>
      <c r="AY82" s="100">
        <v>0</v>
      </c>
      <c r="AZ82" s="100">
        <v>0</v>
      </c>
      <c r="BA82" s="100">
        <v>2</v>
      </c>
      <c r="BB82" s="100">
        <v>8</v>
      </c>
      <c r="BC82" s="100">
        <v>9</v>
      </c>
      <c r="BD82" s="100">
        <v>20</v>
      </c>
      <c r="BE82" s="100">
        <v>68</v>
      </c>
      <c r="BF82" s="100">
        <v>109</v>
      </c>
      <c r="BG82" s="100">
        <v>139</v>
      </c>
      <c r="BH82" s="100">
        <v>156</v>
      </c>
      <c r="BI82" s="100">
        <v>167</v>
      </c>
      <c r="BJ82" s="100">
        <v>118</v>
      </c>
      <c r="BK82" s="100">
        <v>101</v>
      </c>
      <c r="BL82" s="100">
        <v>86</v>
      </c>
      <c r="BM82" s="100">
        <v>0</v>
      </c>
      <c r="BN82" s="100">
        <v>983</v>
      </c>
      <c r="BP82" s="122">
        <v>1975</v>
      </c>
    </row>
    <row r="83" spans="2:68">
      <c r="B83" s="122">
        <v>1976</v>
      </c>
      <c r="C83" s="100">
        <v>0</v>
      </c>
      <c r="D83" s="100">
        <v>0</v>
      </c>
      <c r="E83" s="100">
        <v>0</v>
      </c>
      <c r="F83" s="100">
        <v>0</v>
      </c>
      <c r="G83" s="100">
        <v>0</v>
      </c>
      <c r="H83" s="100">
        <v>0</v>
      </c>
      <c r="I83" s="100">
        <v>0</v>
      </c>
      <c r="J83" s="100">
        <v>5</v>
      </c>
      <c r="K83" s="100">
        <v>13</v>
      </c>
      <c r="L83" s="100">
        <v>20</v>
      </c>
      <c r="M83" s="100">
        <v>53</v>
      </c>
      <c r="N83" s="100">
        <v>62</v>
      </c>
      <c r="O83" s="100">
        <v>94</v>
      </c>
      <c r="P83" s="100">
        <v>98</v>
      </c>
      <c r="Q83" s="100">
        <v>96</v>
      </c>
      <c r="R83" s="100">
        <v>65</v>
      </c>
      <c r="S83" s="100">
        <v>42</v>
      </c>
      <c r="T83" s="100">
        <v>37</v>
      </c>
      <c r="U83" s="100">
        <v>1</v>
      </c>
      <c r="V83" s="100">
        <v>586</v>
      </c>
      <c r="W83" s="128"/>
      <c r="X83" s="122">
        <v>1976</v>
      </c>
      <c r="Y83" s="100">
        <v>0</v>
      </c>
      <c r="Z83" s="100">
        <v>0</v>
      </c>
      <c r="AA83" s="100">
        <v>0</v>
      </c>
      <c r="AB83" s="100">
        <v>0</v>
      </c>
      <c r="AC83" s="100">
        <v>0</v>
      </c>
      <c r="AD83" s="100">
        <v>0</v>
      </c>
      <c r="AE83" s="100">
        <v>1</v>
      </c>
      <c r="AF83" s="100">
        <v>1</v>
      </c>
      <c r="AG83" s="100">
        <v>3</v>
      </c>
      <c r="AH83" s="100">
        <v>14</v>
      </c>
      <c r="AI83" s="100">
        <v>31</v>
      </c>
      <c r="AJ83" s="100">
        <v>26</v>
      </c>
      <c r="AK83" s="100">
        <v>65</v>
      </c>
      <c r="AL83" s="100">
        <v>77</v>
      </c>
      <c r="AM83" s="100">
        <v>70</v>
      </c>
      <c r="AN83" s="100">
        <v>84</v>
      </c>
      <c r="AO83" s="100">
        <v>68</v>
      </c>
      <c r="AP83" s="100">
        <v>43</v>
      </c>
      <c r="AQ83" s="100">
        <v>0</v>
      </c>
      <c r="AR83" s="100">
        <v>483</v>
      </c>
      <c r="AS83" s="128"/>
      <c r="AT83" s="122">
        <v>1976</v>
      </c>
      <c r="AU83" s="100">
        <v>0</v>
      </c>
      <c r="AV83" s="100">
        <v>0</v>
      </c>
      <c r="AW83" s="100">
        <v>0</v>
      </c>
      <c r="AX83" s="100">
        <v>0</v>
      </c>
      <c r="AY83" s="100">
        <v>0</v>
      </c>
      <c r="AZ83" s="100">
        <v>0</v>
      </c>
      <c r="BA83" s="100">
        <v>1</v>
      </c>
      <c r="BB83" s="100">
        <v>6</v>
      </c>
      <c r="BC83" s="100">
        <v>16</v>
      </c>
      <c r="BD83" s="100">
        <v>34</v>
      </c>
      <c r="BE83" s="100">
        <v>84</v>
      </c>
      <c r="BF83" s="100">
        <v>88</v>
      </c>
      <c r="BG83" s="100">
        <v>159</v>
      </c>
      <c r="BH83" s="100">
        <v>175</v>
      </c>
      <c r="BI83" s="100">
        <v>166</v>
      </c>
      <c r="BJ83" s="100">
        <v>149</v>
      </c>
      <c r="BK83" s="100">
        <v>110</v>
      </c>
      <c r="BL83" s="100">
        <v>80</v>
      </c>
      <c r="BM83" s="100">
        <v>1</v>
      </c>
      <c r="BN83" s="100">
        <v>1069</v>
      </c>
      <c r="BP83" s="122">
        <v>1976</v>
      </c>
    </row>
    <row r="84" spans="2:68">
      <c r="B84" s="122">
        <v>1977</v>
      </c>
      <c r="C84" s="100">
        <v>0</v>
      </c>
      <c r="D84" s="100">
        <v>0</v>
      </c>
      <c r="E84" s="100">
        <v>0</v>
      </c>
      <c r="F84" s="100">
        <v>0</v>
      </c>
      <c r="G84" s="100">
        <v>0</v>
      </c>
      <c r="H84" s="100">
        <v>0</v>
      </c>
      <c r="I84" s="100">
        <v>2</v>
      </c>
      <c r="J84" s="100">
        <v>7</v>
      </c>
      <c r="K84" s="100">
        <v>8</v>
      </c>
      <c r="L84" s="100">
        <v>17</v>
      </c>
      <c r="M84" s="100">
        <v>49</v>
      </c>
      <c r="N84" s="100">
        <v>83</v>
      </c>
      <c r="O84" s="100">
        <v>95</v>
      </c>
      <c r="P84" s="100">
        <v>98</v>
      </c>
      <c r="Q84" s="100">
        <v>103</v>
      </c>
      <c r="R84" s="100">
        <v>68</v>
      </c>
      <c r="S84" s="100">
        <v>48</v>
      </c>
      <c r="T84" s="100">
        <v>28</v>
      </c>
      <c r="U84" s="100">
        <v>0</v>
      </c>
      <c r="V84" s="100">
        <v>606</v>
      </c>
      <c r="W84" s="128"/>
      <c r="X84" s="122">
        <v>1977</v>
      </c>
      <c r="Y84" s="100">
        <v>0</v>
      </c>
      <c r="Z84" s="100">
        <v>0</v>
      </c>
      <c r="AA84" s="100">
        <v>0</v>
      </c>
      <c r="AB84" s="100">
        <v>0</v>
      </c>
      <c r="AC84" s="100">
        <v>0</v>
      </c>
      <c r="AD84" s="100">
        <v>1</v>
      </c>
      <c r="AE84" s="100">
        <v>2</v>
      </c>
      <c r="AF84" s="100">
        <v>3</v>
      </c>
      <c r="AG84" s="100">
        <v>5</v>
      </c>
      <c r="AH84" s="100">
        <v>16</v>
      </c>
      <c r="AI84" s="100">
        <v>24</v>
      </c>
      <c r="AJ84" s="100">
        <v>28</v>
      </c>
      <c r="AK84" s="100">
        <v>60</v>
      </c>
      <c r="AL84" s="100">
        <v>62</v>
      </c>
      <c r="AM84" s="100">
        <v>57</v>
      </c>
      <c r="AN84" s="100">
        <v>71</v>
      </c>
      <c r="AO84" s="100">
        <v>79</v>
      </c>
      <c r="AP84" s="100">
        <v>42</v>
      </c>
      <c r="AQ84" s="100">
        <v>0</v>
      </c>
      <c r="AR84" s="100">
        <v>450</v>
      </c>
      <c r="AS84" s="128"/>
      <c r="AT84" s="122">
        <v>1977</v>
      </c>
      <c r="AU84" s="100">
        <v>0</v>
      </c>
      <c r="AV84" s="100">
        <v>0</v>
      </c>
      <c r="AW84" s="100">
        <v>0</v>
      </c>
      <c r="AX84" s="100">
        <v>0</v>
      </c>
      <c r="AY84" s="100">
        <v>0</v>
      </c>
      <c r="AZ84" s="100">
        <v>1</v>
      </c>
      <c r="BA84" s="100">
        <v>4</v>
      </c>
      <c r="BB84" s="100">
        <v>10</v>
      </c>
      <c r="BC84" s="100">
        <v>13</v>
      </c>
      <c r="BD84" s="100">
        <v>33</v>
      </c>
      <c r="BE84" s="100">
        <v>73</v>
      </c>
      <c r="BF84" s="100">
        <v>111</v>
      </c>
      <c r="BG84" s="100">
        <v>155</v>
      </c>
      <c r="BH84" s="100">
        <v>160</v>
      </c>
      <c r="BI84" s="100">
        <v>160</v>
      </c>
      <c r="BJ84" s="100">
        <v>139</v>
      </c>
      <c r="BK84" s="100">
        <v>127</v>
      </c>
      <c r="BL84" s="100">
        <v>70</v>
      </c>
      <c r="BM84" s="100">
        <v>0</v>
      </c>
      <c r="BN84" s="100">
        <v>1056</v>
      </c>
      <c r="BP84" s="122">
        <v>1977</v>
      </c>
    </row>
    <row r="85" spans="2:68">
      <c r="B85" s="122">
        <v>1978</v>
      </c>
      <c r="C85" s="100">
        <v>0</v>
      </c>
      <c r="D85" s="100">
        <v>0</v>
      </c>
      <c r="E85" s="100">
        <v>0</v>
      </c>
      <c r="F85" s="100">
        <v>0</v>
      </c>
      <c r="G85" s="100">
        <v>0</v>
      </c>
      <c r="H85" s="100">
        <v>5</v>
      </c>
      <c r="I85" s="100">
        <v>2</v>
      </c>
      <c r="J85" s="100">
        <v>4</v>
      </c>
      <c r="K85" s="100">
        <v>12</v>
      </c>
      <c r="L85" s="100">
        <v>26</v>
      </c>
      <c r="M85" s="100">
        <v>42</v>
      </c>
      <c r="N85" s="100">
        <v>69</v>
      </c>
      <c r="O85" s="100">
        <v>96</v>
      </c>
      <c r="P85" s="100">
        <v>93</v>
      </c>
      <c r="Q85" s="100">
        <v>101</v>
      </c>
      <c r="R85" s="100">
        <v>79</v>
      </c>
      <c r="S85" s="100">
        <v>54</v>
      </c>
      <c r="T85" s="100">
        <v>26</v>
      </c>
      <c r="U85" s="100">
        <v>0</v>
      </c>
      <c r="V85" s="100">
        <v>609</v>
      </c>
      <c r="W85" s="128"/>
      <c r="X85" s="122">
        <v>1978</v>
      </c>
      <c r="Y85" s="100">
        <v>0</v>
      </c>
      <c r="Z85" s="100">
        <v>0</v>
      </c>
      <c r="AA85" s="100">
        <v>0</v>
      </c>
      <c r="AB85" s="100">
        <v>0</v>
      </c>
      <c r="AC85" s="100">
        <v>0</v>
      </c>
      <c r="AD85" s="100">
        <v>1</v>
      </c>
      <c r="AE85" s="100">
        <v>0</v>
      </c>
      <c r="AF85" s="100">
        <v>3</v>
      </c>
      <c r="AG85" s="100">
        <v>8</v>
      </c>
      <c r="AH85" s="100">
        <v>12</v>
      </c>
      <c r="AI85" s="100">
        <v>17</v>
      </c>
      <c r="AJ85" s="100">
        <v>35</v>
      </c>
      <c r="AK85" s="100">
        <v>62</v>
      </c>
      <c r="AL85" s="100">
        <v>62</v>
      </c>
      <c r="AM85" s="100">
        <v>66</v>
      </c>
      <c r="AN85" s="100">
        <v>63</v>
      </c>
      <c r="AO85" s="100">
        <v>63</v>
      </c>
      <c r="AP85" s="100">
        <v>52</v>
      </c>
      <c r="AQ85" s="100">
        <v>0</v>
      </c>
      <c r="AR85" s="100">
        <v>444</v>
      </c>
      <c r="AS85" s="128"/>
      <c r="AT85" s="122">
        <v>1978</v>
      </c>
      <c r="AU85" s="100">
        <v>0</v>
      </c>
      <c r="AV85" s="100">
        <v>0</v>
      </c>
      <c r="AW85" s="100">
        <v>0</v>
      </c>
      <c r="AX85" s="100">
        <v>0</v>
      </c>
      <c r="AY85" s="100">
        <v>0</v>
      </c>
      <c r="AZ85" s="100">
        <v>6</v>
      </c>
      <c r="BA85" s="100">
        <v>2</v>
      </c>
      <c r="BB85" s="100">
        <v>7</v>
      </c>
      <c r="BC85" s="100">
        <v>20</v>
      </c>
      <c r="BD85" s="100">
        <v>38</v>
      </c>
      <c r="BE85" s="100">
        <v>59</v>
      </c>
      <c r="BF85" s="100">
        <v>104</v>
      </c>
      <c r="BG85" s="100">
        <v>158</v>
      </c>
      <c r="BH85" s="100">
        <v>155</v>
      </c>
      <c r="BI85" s="100">
        <v>167</v>
      </c>
      <c r="BJ85" s="100">
        <v>142</v>
      </c>
      <c r="BK85" s="100">
        <v>117</v>
      </c>
      <c r="BL85" s="100">
        <v>78</v>
      </c>
      <c r="BM85" s="100">
        <v>0</v>
      </c>
      <c r="BN85" s="100">
        <v>1053</v>
      </c>
      <c r="BP85" s="122">
        <v>1978</v>
      </c>
    </row>
    <row r="86" spans="2:68">
      <c r="B86" s="123">
        <v>1979</v>
      </c>
      <c r="C86" s="100">
        <v>0</v>
      </c>
      <c r="D86" s="100">
        <v>0</v>
      </c>
      <c r="E86" s="100">
        <v>0</v>
      </c>
      <c r="F86" s="100">
        <v>0</v>
      </c>
      <c r="G86" s="100">
        <v>1</v>
      </c>
      <c r="H86" s="100">
        <v>1</v>
      </c>
      <c r="I86" s="100">
        <v>2</v>
      </c>
      <c r="J86" s="100">
        <v>8</v>
      </c>
      <c r="K86" s="100">
        <v>7</v>
      </c>
      <c r="L86" s="100">
        <v>20</v>
      </c>
      <c r="M86" s="100">
        <v>50</v>
      </c>
      <c r="N86" s="100">
        <v>71</v>
      </c>
      <c r="O86" s="100">
        <v>79</v>
      </c>
      <c r="P86" s="100">
        <v>103</v>
      </c>
      <c r="Q86" s="100">
        <v>101</v>
      </c>
      <c r="R86" s="100">
        <v>82</v>
      </c>
      <c r="S86" s="100">
        <v>53</v>
      </c>
      <c r="T86" s="100">
        <v>29</v>
      </c>
      <c r="U86" s="100">
        <v>0</v>
      </c>
      <c r="V86" s="100">
        <v>607</v>
      </c>
      <c r="W86" s="128"/>
      <c r="X86" s="123">
        <v>1979</v>
      </c>
      <c r="Y86" s="100">
        <v>0</v>
      </c>
      <c r="Z86" s="100">
        <v>0</v>
      </c>
      <c r="AA86" s="100">
        <v>0</v>
      </c>
      <c r="AB86" s="100">
        <v>0</v>
      </c>
      <c r="AC86" s="100">
        <v>0</v>
      </c>
      <c r="AD86" s="100">
        <v>0</v>
      </c>
      <c r="AE86" s="100">
        <v>0</v>
      </c>
      <c r="AF86" s="100">
        <v>6</v>
      </c>
      <c r="AG86" s="100">
        <v>5</v>
      </c>
      <c r="AH86" s="100">
        <v>9</v>
      </c>
      <c r="AI86" s="100">
        <v>28</v>
      </c>
      <c r="AJ86" s="100">
        <v>48</v>
      </c>
      <c r="AK86" s="100">
        <v>45</v>
      </c>
      <c r="AL86" s="100">
        <v>74</v>
      </c>
      <c r="AM86" s="100">
        <v>74</v>
      </c>
      <c r="AN86" s="100">
        <v>71</v>
      </c>
      <c r="AO86" s="100">
        <v>66</v>
      </c>
      <c r="AP86" s="100">
        <v>44</v>
      </c>
      <c r="AQ86" s="100">
        <v>0</v>
      </c>
      <c r="AR86" s="100">
        <v>470</v>
      </c>
      <c r="AS86" s="128"/>
      <c r="AT86" s="123">
        <v>1979</v>
      </c>
      <c r="AU86" s="100">
        <v>0</v>
      </c>
      <c r="AV86" s="100">
        <v>0</v>
      </c>
      <c r="AW86" s="100">
        <v>0</v>
      </c>
      <c r="AX86" s="100">
        <v>0</v>
      </c>
      <c r="AY86" s="100">
        <v>1</v>
      </c>
      <c r="AZ86" s="100">
        <v>1</v>
      </c>
      <c r="BA86" s="100">
        <v>2</v>
      </c>
      <c r="BB86" s="100">
        <v>14</v>
      </c>
      <c r="BC86" s="100">
        <v>12</v>
      </c>
      <c r="BD86" s="100">
        <v>29</v>
      </c>
      <c r="BE86" s="100">
        <v>78</v>
      </c>
      <c r="BF86" s="100">
        <v>119</v>
      </c>
      <c r="BG86" s="100">
        <v>124</v>
      </c>
      <c r="BH86" s="100">
        <v>177</v>
      </c>
      <c r="BI86" s="100">
        <v>175</v>
      </c>
      <c r="BJ86" s="100">
        <v>153</v>
      </c>
      <c r="BK86" s="100">
        <v>119</v>
      </c>
      <c r="BL86" s="100">
        <v>73</v>
      </c>
      <c r="BM86" s="100">
        <v>0</v>
      </c>
      <c r="BN86" s="100">
        <v>1077</v>
      </c>
      <c r="BP86" s="123">
        <v>1979</v>
      </c>
    </row>
    <row r="87" spans="2:68">
      <c r="B87" s="123">
        <v>1980</v>
      </c>
      <c r="C87" s="100">
        <v>0</v>
      </c>
      <c r="D87" s="100">
        <v>0</v>
      </c>
      <c r="E87" s="100">
        <v>0</v>
      </c>
      <c r="F87" s="100">
        <v>0</v>
      </c>
      <c r="G87" s="100">
        <v>1</v>
      </c>
      <c r="H87" s="100">
        <v>1</v>
      </c>
      <c r="I87" s="100">
        <v>2</v>
      </c>
      <c r="J87" s="100">
        <v>2</v>
      </c>
      <c r="K87" s="100">
        <v>10</v>
      </c>
      <c r="L87" s="100">
        <v>24</v>
      </c>
      <c r="M87" s="100">
        <v>53</v>
      </c>
      <c r="N87" s="100">
        <v>74</v>
      </c>
      <c r="O87" s="100">
        <v>84</v>
      </c>
      <c r="P87" s="100">
        <v>114</v>
      </c>
      <c r="Q87" s="100">
        <v>107</v>
      </c>
      <c r="R87" s="100">
        <v>77</v>
      </c>
      <c r="S87" s="100">
        <v>54</v>
      </c>
      <c r="T87" s="100">
        <v>26</v>
      </c>
      <c r="U87" s="100">
        <v>0</v>
      </c>
      <c r="V87" s="100">
        <v>629</v>
      </c>
      <c r="W87" s="128"/>
      <c r="X87" s="123">
        <v>1980</v>
      </c>
      <c r="Y87" s="100">
        <v>0</v>
      </c>
      <c r="Z87" s="100">
        <v>0</v>
      </c>
      <c r="AA87" s="100">
        <v>0</v>
      </c>
      <c r="AB87" s="100">
        <v>0</v>
      </c>
      <c r="AC87" s="100">
        <v>0</v>
      </c>
      <c r="AD87" s="100">
        <v>0</v>
      </c>
      <c r="AE87" s="100">
        <v>2</v>
      </c>
      <c r="AF87" s="100">
        <v>2</v>
      </c>
      <c r="AG87" s="100">
        <v>6</v>
      </c>
      <c r="AH87" s="100">
        <v>14</v>
      </c>
      <c r="AI87" s="100">
        <v>21</v>
      </c>
      <c r="AJ87" s="100">
        <v>43</v>
      </c>
      <c r="AK87" s="100">
        <v>53</v>
      </c>
      <c r="AL87" s="100">
        <v>78</v>
      </c>
      <c r="AM87" s="100">
        <v>86</v>
      </c>
      <c r="AN87" s="100">
        <v>83</v>
      </c>
      <c r="AO87" s="100">
        <v>73</v>
      </c>
      <c r="AP87" s="100">
        <v>59</v>
      </c>
      <c r="AQ87" s="100">
        <v>0</v>
      </c>
      <c r="AR87" s="100">
        <v>520</v>
      </c>
      <c r="AS87" s="128"/>
      <c r="AT87" s="123">
        <v>1980</v>
      </c>
      <c r="AU87" s="100">
        <v>0</v>
      </c>
      <c r="AV87" s="100">
        <v>0</v>
      </c>
      <c r="AW87" s="100">
        <v>0</v>
      </c>
      <c r="AX87" s="100">
        <v>0</v>
      </c>
      <c r="AY87" s="100">
        <v>1</v>
      </c>
      <c r="AZ87" s="100">
        <v>1</v>
      </c>
      <c r="BA87" s="100">
        <v>4</v>
      </c>
      <c r="BB87" s="100">
        <v>4</v>
      </c>
      <c r="BC87" s="100">
        <v>16</v>
      </c>
      <c r="BD87" s="100">
        <v>38</v>
      </c>
      <c r="BE87" s="100">
        <v>74</v>
      </c>
      <c r="BF87" s="100">
        <v>117</v>
      </c>
      <c r="BG87" s="100">
        <v>137</v>
      </c>
      <c r="BH87" s="100">
        <v>192</v>
      </c>
      <c r="BI87" s="100">
        <v>193</v>
      </c>
      <c r="BJ87" s="100">
        <v>160</v>
      </c>
      <c r="BK87" s="100">
        <v>127</v>
      </c>
      <c r="BL87" s="100">
        <v>85</v>
      </c>
      <c r="BM87" s="100">
        <v>0</v>
      </c>
      <c r="BN87" s="100">
        <v>1149</v>
      </c>
      <c r="BP87" s="123">
        <v>1980</v>
      </c>
    </row>
    <row r="88" spans="2:68">
      <c r="B88" s="123">
        <v>1981</v>
      </c>
      <c r="C88" s="100">
        <v>0</v>
      </c>
      <c r="D88" s="100">
        <v>0</v>
      </c>
      <c r="E88" s="100">
        <v>0</v>
      </c>
      <c r="F88" s="100">
        <v>0</v>
      </c>
      <c r="G88" s="100">
        <v>1</v>
      </c>
      <c r="H88" s="100">
        <v>1</v>
      </c>
      <c r="I88" s="100">
        <v>0</v>
      </c>
      <c r="J88" s="100">
        <v>7</v>
      </c>
      <c r="K88" s="100">
        <v>19</v>
      </c>
      <c r="L88" s="100">
        <v>17</v>
      </c>
      <c r="M88" s="100">
        <v>44</v>
      </c>
      <c r="N88" s="100">
        <v>81</v>
      </c>
      <c r="O88" s="100">
        <v>77</v>
      </c>
      <c r="P88" s="100">
        <v>91</v>
      </c>
      <c r="Q88" s="100">
        <v>92</v>
      </c>
      <c r="R88" s="100">
        <v>88</v>
      </c>
      <c r="S88" s="100">
        <v>53</v>
      </c>
      <c r="T88" s="100">
        <v>31</v>
      </c>
      <c r="U88" s="100">
        <v>0</v>
      </c>
      <c r="V88" s="100">
        <v>602</v>
      </c>
      <c r="W88" s="128"/>
      <c r="X88" s="123">
        <v>1981</v>
      </c>
      <c r="Y88" s="100">
        <v>0</v>
      </c>
      <c r="Z88" s="100">
        <v>0</v>
      </c>
      <c r="AA88" s="100">
        <v>0</v>
      </c>
      <c r="AB88" s="100">
        <v>0</v>
      </c>
      <c r="AC88" s="100">
        <v>0</v>
      </c>
      <c r="AD88" s="100">
        <v>0</v>
      </c>
      <c r="AE88" s="100">
        <v>1</v>
      </c>
      <c r="AF88" s="100">
        <v>1</v>
      </c>
      <c r="AG88" s="100">
        <v>3</v>
      </c>
      <c r="AH88" s="100">
        <v>8</v>
      </c>
      <c r="AI88" s="100">
        <v>18</v>
      </c>
      <c r="AJ88" s="100">
        <v>38</v>
      </c>
      <c r="AK88" s="100">
        <v>40</v>
      </c>
      <c r="AL88" s="100">
        <v>67</v>
      </c>
      <c r="AM88" s="100">
        <v>74</v>
      </c>
      <c r="AN88" s="100">
        <v>78</v>
      </c>
      <c r="AO88" s="100">
        <v>48</v>
      </c>
      <c r="AP88" s="100">
        <v>56</v>
      </c>
      <c r="AQ88" s="100">
        <v>0</v>
      </c>
      <c r="AR88" s="100">
        <v>432</v>
      </c>
      <c r="AS88" s="128"/>
      <c r="AT88" s="123">
        <v>1981</v>
      </c>
      <c r="AU88" s="100">
        <v>0</v>
      </c>
      <c r="AV88" s="100">
        <v>0</v>
      </c>
      <c r="AW88" s="100">
        <v>0</v>
      </c>
      <c r="AX88" s="100">
        <v>0</v>
      </c>
      <c r="AY88" s="100">
        <v>1</v>
      </c>
      <c r="AZ88" s="100">
        <v>1</v>
      </c>
      <c r="BA88" s="100">
        <v>1</v>
      </c>
      <c r="BB88" s="100">
        <v>8</v>
      </c>
      <c r="BC88" s="100">
        <v>22</v>
      </c>
      <c r="BD88" s="100">
        <v>25</v>
      </c>
      <c r="BE88" s="100">
        <v>62</v>
      </c>
      <c r="BF88" s="100">
        <v>119</v>
      </c>
      <c r="BG88" s="100">
        <v>117</v>
      </c>
      <c r="BH88" s="100">
        <v>158</v>
      </c>
      <c r="BI88" s="100">
        <v>166</v>
      </c>
      <c r="BJ88" s="100">
        <v>166</v>
      </c>
      <c r="BK88" s="100">
        <v>101</v>
      </c>
      <c r="BL88" s="100">
        <v>87</v>
      </c>
      <c r="BM88" s="100">
        <v>0</v>
      </c>
      <c r="BN88" s="100">
        <v>1034</v>
      </c>
      <c r="BP88" s="123">
        <v>1981</v>
      </c>
    </row>
    <row r="89" spans="2:68">
      <c r="B89" s="123">
        <v>1982</v>
      </c>
      <c r="C89" s="100">
        <v>0</v>
      </c>
      <c r="D89" s="100">
        <v>0</v>
      </c>
      <c r="E89" s="100">
        <v>0</v>
      </c>
      <c r="F89" s="100">
        <v>0</v>
      </c>
      <c r="G89" s="100">
        <v>0</v>
      </c>
      <c r="H89" s="100">
        <v>2</v>
      </c>
      <c r="I89" s="100">
        <v>1</v>
      </c>
      <c r="J89" s="100">
        <v>6</v>
      </c>
      <c r="K89" s="100">
        <v>13</v>
      </c>
      <c r="L89" s="100">
        <v>23</v>
      </c>
      <c r="M89" s="100">
        <v>41</v>
      </c>
      <c r="N89" s="100">
        <v>86</v>
      </c>
      <c r="O89" s="100">
        <v>99</v>
      </c>
      <c r="P89" s="100">
        <v>109</v>
      </c>
      <c r="Q89" s="100">
        <v>118</v>
      </c>
      <c r="R89" s="100">
        <v>89</v>
      </c>
      <c r="S89" s="100">
        <v>59</v>
      </c>
      <c r="T89" s="100">
        <v>26</v>
      </c>
      <c r="U89" s="100">
        <v>0</v>
      </c>
      <c r="V89" s="100">
        <v>672</v>
      </c>
      <c r="W89" s="128"/>
      <c r="X89" s="123">
        <v>1982</v>
      </c>
      <c r="Y89" s="100">
        <v>0</v>
      </c>
      <c r="Z89" s="100">
        <v>0</v>
      </c>
      <c r="AA89" s="100">
        <v>0</v>
      </c>
      <c r="AB89" s="100">
        <v>1</v>
      </c>
      <c r="AC89" s="100">
        <v>0</v>
      </c>
      <c r="AD89" s="100">
        <v>0</v>
      </c>
      <c r="AE89" s="100">
        <v>0</v>
      </c>
      <c r="AF89" s="100">
        <v>1</v>
      </c>
      <c r="AG89" s="100">
        <v>5</v>
      </c>
      <c r="AH89" s="100">
        <v>6</v>
      </c>
      <c r="AI89" s="100">
        <v>34</v>
      </c>
      <c r="AJ89" s="100">
        <v>46</v>
      </c>
      <c r="AK89" s="100">
        <v>57</v>
      </c>
      <c r="AL89" s="100">
        <v>81</v>
      </c>
      <c r="AM89" s="100">
        <v>86</v>
      </c>
      <c r="AN89" s="100">
        <v>75</v>
      </c>
      <c r="AO89" s="100">
        <v>62</v>
      </c>
      <c r="AP89" s="100">
        <v>51</v>
      </c>
      <c r="AQ89" s="100">
        <v>0</v>
      </c>
      <c r="AR89" s="100">
        <v>505</v>
      </c>
      <c r="AS89" s="128"/>
      <c r="AT89" s="123">
        <v>1982</v>
      </c>
      <c r="AU89" s="100">
        <v>0</v>
      </c>
      <c r="AV89" s="100">
        <v>0</v>
      </c>
      <c r="AW89" s="100">
        <v>0</v>
      </c>
      <c r="AX89" s="100">
        <v>1</v>
      </c>
      <c r="AY89" s="100">
        <v>0</v>
      </c>
      <c r="AZ89" s="100">
        <v>2</v>
      </c>
      <c r="BA89" s="100">
        <v>1</v>
      </c>
      <c r="BB89" s="100">
        <v>7</v>
      </c>
      <c r="BC89" s="100">
        <v>18</v>
      </c>
      <c r="BD89" s="100">
        <v>29</v>
      </c>
      <c r="BE89" s="100">
        <v>75</v>
      </c>
      <c r="BF89" s="100">
        <v>132</v>
      </c>
      <c r="BG89" s="100">
        <v>156</v>
      </c>
      <c r="BH89" s="100">
        <v>190</v>
      </c>
      <c r="BI89" s="100">
        <v>204</v>
      </c>
      <c r="BJ89" s="100">
        <v>164</v>
      </c>
      <c r="BK89" s="100">
        <v>121</v>
      </c>
      <c r="BL89" s="100">
        <v>77</v>
      </c>
      <c r="BM89" s="100">
        <v>0</v>
      </c>
      <c r="BN89" s="100">
        <v>1177</v>
      </c>
      <c r="BP89" s="123">
        <v>1982</v>
      </c>
    </row>
    <row r="90" spans="2:68">
      <c r="B90" s="123">
        <v>1983</v>
      </c>
      <c r="C90" s="100">
        <v>0</v>
      </c>
      <c r="D90" s="100">
        <v>0</v>
      </c>
      <c r="E90" s="100">
        <v>0</v>
      </c>
      <c r="F90" s="100">
        <v>1</v>
      </c>
      <c r="G90" s="100">
        <v>0</v>
      </c>
      <c r="H90" s="100">
        <v>1</v>
      </c>
      <c r="I90" s="100">
        <v>0</v>
      </c>
      <c r="J90" s="100">
        <v>1</v>
      </c>
      <c r="K90" s="100">
        <v>8</v>
      </c>
      <c r="L90" s="100">
        <v>12</v>
      </c>
      <c r="M90" s="100">
        <v>39</v>
      </c>
      <c r="N90" s="100">
        <v>77</v>
      </c>
      <c r="O90" s="100">
        <v>101</v>
      </c>
      <c r="P90" s="100">
        <v>104</v>
      </c>
      <c r="Q90" s="100">
        <v>118</v>
      </c>
      <c r="R90" s="100">
        <v>100</v>
      </c>
      <c r="S90" s="100">
        <v>54</v>
      </c>
      <c r="T90" s="100">
        <v>24</v>
      </c>
      <c r="U90" s="100">
        <v>0</v>
      </c>
      <c r="V90" s="100">
        <v>640</v>
      </c>
      <c r="W90" s="128"/>
      <c r="X90" s="123">
        <v>1983</v>
      </c>
      <c r="Y90" s="100">
        <v>0</v>
      </c>
      <c r="Z90" s="100">
        <v>0</v>
      </c>
      <c r="AA90" s="100">
        <v>0</v>
      </c>
      <c r="AB90" s="100">
        <v>0</v>
      </c>
      <c r="AC90" s="100">
        <v>0</v>
      </c>
      <c r="AD90" s="100">
        <v>0</v>
      </c>
      <c r="AE90" s="100">
        <v>1</v>
      </c>
      <c r="AF90" s="100">
        <v>3</v>
      </c>
      <c r="AG90" s="100">
        <v>4</v>
      </c>
      <c r="AH90" s="100">
        <v>8</v>
      </c>
      <c r="AI90" s="100">
        <v>23</v>
      </c>
      <c r="AJ90" s="100">
        <v>28</v>
      </c>
      <c r="AK90" s="100">
        <v>55</v>
      </c>
      <c r="AL90" s="100">
        <v>76</v>
      </c>
      <c r="AM90" s="100">
        <v>96</v>
      </c>
      <c r="AN90" s="100">
        <v>94</v>
      </c>
      <c r="AO90" s="100">
        <v>62</v>
      </c>
      <c r="AP90" s="100">
        <v>53</v>
      </c>
      <c r="AQ90" s="100">
        <v>0</v>
      </c>
      <c r="AR90" s="100">
        <v>503</v>
      </c>
      <c r="AS90" s="128"/>
      <c r="AT90" s="123">
        <v>1983</v>
      </c>
      <c r="AU90" s="100">
        <v>0</v>
      </c>
      <c r="AV90" s="100">
        <v>0</v>
      </c>
      <c r="AW90" s="100">
        <v>0</v>
      </c>
      <c r="AX90" s="100">
        <v>1</v>
      </c>
      <c r="AY90" s="100">
        <v>0</v>
      </c>
      <c r="AZ90" s="100">
        <v>1</v>
      </c>
      <c r="BA90" s="100">
        <v>1</v>
      </c>
      <c r="BB90" s="100">
        <v>4</v>
      </c>
      <c r="BC90" s="100">
        <v>12</v>
      </c>
      <c r="BD90" s="100">
        <v>20</v>
      </c>
      <c r="BE90" s="100">
        <v>62</v>
      </c>
      <c r="BF90" s="100">
        <v>105</v>
      </c>
      <c r="BG90" s="100">
        <v>156</v>
      </c>
      <c r="BH90" s="100">
        <v>180</v>
      </c>
      <c r="BI90" s="100">
        <v>214</v>
      </c>
      <c r="BJ90" s="100">
        <v>194</v>
      </c>
      <c r="BK90" s="100">
        <v>116</v>
      </c>
      <c r="BL90" s="100">
        <v>77</v>
      </c>
      <c r="BM90" s="100">
        <v>0</v>
      </c>
      <c r="BN90" s="100">
        <v>1143</v>
      </c>
      <c r="BP90" s="123">
        <v>1983</v>
      </c>
    </row>
    <row r="91" spans="2:68">
      <c r="B91" s="123">
        <v>1984</v>
      </c>
      <c r="C91" s="100">
        <v>0</v>
      </c>
      <c r="D91" s="100">
        <v>0</v>
      </c>
      <c r="E91" s="100">
        <v>0</v>
      </c>
      <c r="F91" s="100">
        <v>0</v>
      </c>
      <c r="G91" s="100">
        <v>0</v>
      </c>
      <c r="H91" s="100">
        <v>2</v>
      </c>
      <c r="I91" s="100">
        <v>0</v>
      </c>
      <c r="J91" s="100">
        <v>4</v>
      </c>
      <c r="K91" s="100">
        <v>11</v>
      </c>
      <c r="L91" s="100">
        <v>14</v>
      </c>
      <c r="M91" s="100">
        <v>50</v>
      </c>
      <c r="N91" s="100">
        <v>71</v>
      </c>
      <c r="O91" s="100">
        <v>96</v>
      </c>
      <c r="P91" s="100">
        <v>99</v>
      </c>
      <c r="Q91" s="100">
        <v>108</v>
      </c>
      <c r="R91" s="100">
        <v>118</v>
      </c>
      <c r="S91" s="100">
        <v>52</v>
      </c>
      <c r="T91" s="100">
        <v>25</v>
      </c>
      <c r="U91" s="100">
        <v>0</v>
      </c>
      <c r="V91" s="100">
        <v>650</v>
      </c>
      <c r="W91" s="128"/>
      <c r="X91" s="123">
        <v>1984</v>
      </c>
      <c r="Y91" s="100">
        <v>0</v>
      </c>
      <c r="Z91" s="100">
        <v>0</v>
      </c>
      <c r="AA91" s="100">
        <v>0</v>
      </c>
      <c r="AB91" s="100">
        <v>0</v>
      </c>
      <c r="AC91" s="100">
        <v>0</v>
      </c>
      <c r="AD91" s="100">
        <v>0</v>
      </c>
      <c r="AE91" s="100">
        <v>2</v>
      </c>
      <c r="AF91" s="100">
        <v>6</v>
      </c>
      <c r="AG91" s="100">
        <v>6</v>
      </c>
      <c r="AH91" s="100">
        <v>8</v>
      </c>
      <c r="AI91" s="100">
        <v>25</v>
      </c>
      <c r="AJ91" s="100">
        <v>36</v>
      </c>
      <c r="AK91" s="100">
        <v>62</v>
      </c>
      <c r="AL91" s="100">
        <v>79</v>
      </c>
      <c r="AM91" s="100">
        <v>95</v>
      </c>
      <c r="AN91" s="100">
        <v>89</v>
      </c>
      <c r="AO91" s="100">
        <v>78</v>
      </c>
      <c r="AP91" s="100">
        <v>67</v>
      </c>
      <c r="AQ91" s="100">
        <v>0</v>
      </c>
      <c r="AR91" s="100">
        <v>553</v>
      </c>
      <c r="AS91" s="128"/>
      <c r="AT91" s="123">
        <v>1984</v>
      </c>
      <c r="AU91" s="100">
        <v>0</v>
      </c>
      <c r="AV91" s="100">
        <v>0</v>
      </c>
      <c r="AW91" s="100">
        <v>0</v>
      </c>
      <c r="AX91" s="100">
        <v>0</v>
      </c>
      <c r="AY91" s="100">
        <v>0</v>
      </c>
      <c r="AZ91" s="100">
        <v>2</v>
      </c>
      <c r="BA91" s="100">
        <v>2</v>
      </c>
      <c r="BB91" s="100">
        <v>10</v>
      </c>
      <c r="BC91" s="100">
        <v>17</v>
      </c>
      <c r="BD91" s="100">
        <v>22</v>
      </c>
      <c r="BE91" s="100">
        <v>75</v>
      </c>
      <c r="BF91" s="100">
        <v>107</v>
      </c>
      <c r="BG91" s="100">
        <v>158</v>
      </c>
      <c r="BH91" s="100">
        <v>178</v>
      </c>
      <c r="BI91" s="100">
        <v>203</v>
      </c>
      <c r="BJ91" s="100">
        <v>207</v>
      </c>
      <c r="BK91" s="100">
        <v>130</v>
      </c>
      <c r="BL91" s="100">
        <v>92</v>
      </c>
      <c r="BM91" s="100">
        <v>0</v>
      </c>
      <c r="BN91" s="100">
        <v>1203</v>
      </c>
      <c r="BP91" s="123">
        <v>1984</v>
      </c>
    </row>
    <row r="92" spans="2:68">
      <c r="B92" s="123">
        <v>1985</v>
      </c>
      <c r="C92" s="100">
        <v>0</v>
      </c>
      <c r="D92" s="100">
        <v>0</v>
      </c>
      <c r="E92" s="100">
        <v>0</v>
      </c>
      <c r="F92" s="100">
        <v>0</v>
      </c>
      <c r="G92" s="100">
        <v>0</v>
      </c>
      <c r="H92" s="100">
        <v>2</v>
      </c>
      <c r="I92" s="100">
        <v>1</v>
      </c>
      <c r="J92" s="100">
        <v>4</v>
      </c>
      <c r="K92" s="100">
        <v>10</v>
      </c>
      <c r="L92" s="100">
        <v>16</v>
      </c>
      <c r="M92" s="100">
        <v>29</v>
      </c>
      <c r="N92" s="100">
        <v>69</v>
      </c>
      <c r="O92" s="100">
        <v>102</v>
      </c>
      <c r="P92" s="100">
        <v>106</v>
      </c>
      <c r="Q92" s="100">
        <v>114</v>
      </c>
      <c r="R92" s="100">
        <v>100</v>
      </c>
      <c r="S92" s="100">
        <v>57</v>
      </c>
      <c r="T92" s="100">
        <v>37</v>
      </c>
      <c r="U92" s="100">
        <v>0</v>
      </c>
      <c r="V92" s="100">
        <v>647</v>
      </c>
      <c r="W92" s="128"/>
      <c r="X92" s="123">
        <v>1985</v>
      </c>
      <c r="Y92" s="100">
        <v>0</v>
      </c>
      <c r="Z92" s="100">
        <v>0</v>
      </c>
      <c r="AA92" s="100">
        <v>0</v>
      </c>
      <c r="AB92" s="100">
        <v>0</v>
      </c>
      <c r="AC92" s="100">
        <v>0</v>
      </c>
      <c r="AD92" s="100">
        <v>0</v>
      </c>
      <c r="AE92" s="100">
        <v>0</v>
      </c>
      <c r="AF92" s="100">
        <v>5</v>
      </c>
      <c r="AG92" s="100">
        <v>3</v>
      </c>
      <c r="AH92" s="100">
        <v>11</v>
      </c>
      <c r="AI92" s="100">
        <v>17</v>
      </c>
      <c r="AJ92" s="100">
        <v>38</v>
      </c>
      <c r="AK92" s="100">
        <v>54</v>
      </c>
      <c r="AL92" s="100">
        <v>87</v>
      </c>
      <c r="AM92" s="100">
        <v>103</v>
      </c>
      <c r="AN92" s="100">
        <v>103</v>
      </c>
      <c r="AO92" s="100">
        <v>84</v>
      </c>
      <c r="AP92" s="100">
        <v>61</v>
      </c>
      <c r="AQ92" s="100">
        <v>0</v>
      </c>
      <c r="AR92" s="100">
        <v>566</v>
      </c>
      <c r="AS92" s="128"/>
      <c r="AT92" s="123">
        <v>1985</v>
      </c>
      <c r="AU92" s="100">
        <v>0</v>
      </c>
      <c r="AV92" s="100">
        <v>0</v>
      </c>
      <c r="AW92" s="100">
        <v>0</v>
      </c>
      <c r="AX92" s="100">
        <v>0</v>
      </c>
      <c r="AY92" s="100">
        <v>0</v>
      </c>
      <c r="AZ92" s="100">
        <v>2</v>
      </c>
      <c r="BA92" s="100">
        <v>1</v>
      </c>
      <c r="BB92" s="100">
        <v>9</v>
      </c>
      <c r="BC92" s="100">
        <v>13</v>
      </c>
      <c r="BD92" s="100">
        <v>27</v>
      </c>
      <c r="BE92" s="100">
        <v>46</v>
      </c>
      <c r="BF92" s="100">
        <v>107</v>
      </c>
      <c r="BG92" s="100">
        <v>156</v>
      </c>
      <c r="BH92" s="100">
        <v>193</v>
      </c>
      <c r="BI92" s="100">
        <v>217</v>
      </c>
      <c r="BJ92" s="100">
        <v>203</v>
      </c>
      <c r="BK92" s="100">
        <v>141</v>
      </c>
      <c r="BL92" s="100">
        <v>98</v>
      </c>
      <c r="BM92" s="100">
        <v>0</v>
      </c>
      <c r="BN92" s="100">
        <v>1213</v>
      </c>
      <c r="BP92" s="123">
        <v>1985</v>
      </c>
    </row>
    <row r="93" spans="2:68">
      <c r="B93" s="123">
        <v>1986</v>
      </c>
      <c r="C93" s="100">
        <v>0</v>
      </c>
      <c r="D93" s="100">
        <v>0</v>
      </c>
      <c r="E93" s="100">
        <v>0</v>
      </c>
      <c r="F93" s="100">
        <v>0</v>
      </c>
      <c r="G93" s="100">
        <v>0</v>
      </c>
      <c r="H93" s="100">
        <v>1</v>
      </c>
      <c r="I93" s="100">
        <v>1</v>
      </c>
      <c r="J93" s="100">
        <v>3</v>
      </c>
      <c r="K93" s="100">
        <v>14</v>
      </c>
      <c r="L93" s="100">
        <v>17</v>
      </c>
      <c r="M93" s="100">
        <v>35</v>
      </c>
      <c r="N93" s="100">
        <v>58</v>
      </c>
      <c r="O93" s="100">
        <v>103</v>
      </c>
      <c r="P93" s="100">
        <v>114</v>
      </c>
      <c r="Q93" s="100">
        <v>127</v>
      </c>
      <c r="R93" s="100">
        <v>108</v>
      </c>
      <c r="S93" s="100">
        <v>57</v>
      </c>
      <c r="T93" s="100">
        <v>44</v>
      </c>
      <c r="U93" s="100">
        <v>0</v>
      </c>
      <c r="V93" s="100">
        <v>682</v>
      </c>
      <c r="W93" s="128"/>
      <c r="X93" s="123">
        <v>1986</v>
      </c>
      <c r="Y93" s="100">
        <v>0</v>
      </c>
      <c r="Z93" s="100">
        <v>0</v>
      </c>
      <c r="AA93" s="100">
        <v>0</v>
      </c>
      <c r="AB93" s="100">
        <v>0</v>
      </c>
      <c r="AC93" s="100">
        <v>0</v>
      </c>
      <c r="AD93" s="100">
        <v>0</v>
      </c>
      <c r="AE93" s="100">
        <v>1</v>
      </c>
      <c r="AF93" s="100">
        <v>2</v>
      </c>
      <c r="AG93" s="100">
        <v>3</v>
      </c>
      <c r="AH93" s="100">
        <v>8</v>
      </c>
      <c r="AI93" s="100">
        <v>13</v>
      </c>
      <c r="AJ93" s="100">
        <v>54</v>
      </c>
      <c r="AK93" s="100">
        <v>70</v>
      </c>
      <c r="AL93" s="100">
        <v>71</v>
      </c>
      <c r="AM93" s="100">
        <v>122</v>
      </c>
      <c r="AN93" s="100">
        <v>98</v>
      </c>
      <c r="AO93" s="100">
        <v>75</v>
      </c>
      <c r="AP93" s="100">
        <v>90</v>
      </c>
      <c r="AQ93" s="100">
        <v>0</v>
      </c>
      <c r="AR93" s="100">
        <v>607</v>
      </c>
      <c r="AS93" s="128"/>
      <c r="AT93" s="123">
        <v>1986</v>
      </c>
      <c r="AU93" s="100">
        <v>0</v>
      </c>
      <c r="AV93" s="100">
        <v>0</v>
      </c>
      <c r="AW93" s="100">
        <v>0</v>
      </c>
      <c r="AX93" s="100">
        <v>0</v>
      </c>
      <c r="AY93" s="100">
        <v>0</v>
      </c>
      <c r="AZ93" s="100">
        <v>1</v>
      </c>
      <c r="BA93" s="100">
        <v>2</v>
      </c>
      <c r="BB93" s="100">
        <v>5</v>
      </c>
      <c r="BC93" s="100">
        <v>17</v>
      </c>
      <c r="BD93" s="100">
        <v>25</v>
      </c>
      <c r="BE93" s="100">
        <v>48</v>
      </c>
      <c r="BF93" s="100">
        <v>112</v>
      </c>
      <c r="BG93" s="100">
        <v>173</v>
      </c>
      <c r="BH93" s="100">
        <v>185</v>
      </c>
      <c r="BI93" s="100">
        <v>249</v>
      </c>
      <c r="BJ93" s="100">
        <v>206</v>
      </c>
      <c r="BK93" s="100">
        <v>132</v>
      </c>
      <c r="BL93" s="100">
        <v>134</v>
      </c>
      <c r="BM93" s="100">
        <v>0</v>
      </c>
      <c r="BN93" s="100">
        <v>1289</v>
      </c>
      <c r="BP93" s="123">
        <v>1986</v>
      </c>
    </row>
    <row r="94" spans="2:68">
      <c r="B94" s="123">
        <v>1987</v>
      </c>
      <c r="C94" s="100">
        <v>0</v>
      </c>
      <c r="D94" s="100">
        <v>0</v>
      </c>
      <c r="E94" s="100">
        <v>0</v>
      </c>
      <c r="F94" s="100">
        <v>0</v>
      </c>
      <c r="G94" s="100">
        <v>0</v>
      </c>
      <c r="H94" s="100">
        <v>0</v>
      </c>
      <c r="I94" s="100">
        <v>2</v>
      </c>
      <c r="J94" s="100">
        <v>4</v>
      </c>
      <c r="K94" s="100">
        <v>9</v>
      </c>
      <c r="L94" s="100">
        <v>18</v>
      </c>
      <c r="M94" s="100">
        <v>33</v>
      </c>
      <c r="N94" s="100">
        <v>74</v>
      </c>
      <c r="O94" s="100">
        <v>97</v>
      </c>
      <c r="P94" s="100">
        <v>116</v>
      </c>
      <c r="Q94" s="100">
        <v>113</v>
      </c>
      <c r="R94" s="100">
        <v>102</v>
      </c>
      <c r="S94" s="100">
        <v>69</v>
      </c>
      <c r="T94" s="100">
        <v>33</v>
      </c>
      <c r="U94" s="100">
        <v>0</v>
      </c>
      <c r="V94" s="100">
        <v>670</v>
      </c>
      <c r="W94" s="128"/>
      <c r="X94" s="123">
        <v>1987</v>
      </c>
      <c r="Y94" s="100">
        <v>0</v>
      </c>
      <c r="Z94" s="100">
        <v>0</v>
      </c>
      <c r="AA94" s="100">
        <v>0</v>
      </c>
      <c r="AB94" s="100">
        <v>0</v>
      </c>
      <c r="AC94" s="100">
        <v>0</v>
      </c>
      <c r="AD94" s="100">
        <v>1</v>
      </c>
      <c r="AE94" s="100">
        <v>1</v>
      </c>
      <c r="AF94" s="100">
        <v>6</v>
      </c>
      <c r="AG94" s="100">
        <v>8</v>
      </c>
      <c r="AH94" s="100">
        <v>11</v>
      </c>
      <c r="AI94" s="100">
        <v>25</v>
      </c>
      <c r="AJ94" s="100">
        <v>33</v>
      </c>
      <c r="AK94" s="100">
        <v>62</v>
      </c>
      <c r="AL94" s="100">
        <v>103</v>
      </c>
      <c r="AM94" s="100">
        <v>131</v>
      </c>
      <c r="AN94" s="100">
        <v>111</v>
      </c>
      <c r="AO94" s="100">
        <v>73</v>
      </c>
      <c r="AP94" s="100">
        <v>84</v>
      </c>
      <c r="AQ94" s="100">
        <v>0</v>
      </c>
      <c r="AR94" s="100">
        <v>649</v>
      </c>
      <c r="AS94" s="128"/>
      <c r="AT94" s="123">
        <v>1987</v>
      </c>
      <c r="AU94" s="100">
        <v>0</v>
      </c>
      <c r="AV94" s="100">
        <v>0</v>
      </c>
      <c r="AW94" s="100">
        <v>0</v>
      </c>
      <c r="AX94" s="100">
        <v>0</v>
      </c>
      <c r="AY94" s="100">
        <v>0</v>
      </c>
      <c r="AZ94" s="100">
        <v>1</v>
      </c>
      <c r="BA94" s="100">
        <v>3</v>
      </c>
      <c r="BB94" s="100">
        <v>10</v>
      </c>
      <c r="BC94" s="100">
        <v>17</v>
      </c>
      <c r="BD94" s="100">
        <v>29</v>
      </c>
      <c r="BE94" s="100">
        <v>58</v>
      </c>
      <c r="BF94" s="100">
        <v>107</v>
      </c>
      <c r="BG94" s="100">
        <v>159</v>
      </c>
      <c r="BH94" s="100">
        <v>219</v>
      </c>
      <c r="BI94" s="100">
        <v>244</v>
      </c>
      <c r="BJ94" s="100">
        <v>213</v>
      </c>
      <c r="BK94" s="100">
        <v>142</v>
      </c>
      <c r="BL94" s="100">
        <v>117</v>
      </c>
      <c r="BM94" s="100">
        <v>0</v>
      </c>
      <c r="BN94" s="100">
        <v>1319</v>
      </c>
      <c r="BP94" s="123">
        <v>1987</v>
      </c>
    </row>
    <row r="95" spans="2:68">
      <c r="B95" s="123">
        <v>1988</v>
      </c>
      <c r="C95" s="100">
        <v>0</v>
      </c>
      <c r="D95" s="100">
        <v>0</v>
      </c>
      <c r="E95" s="100">
        <v>0</v>
      </c>
      <c r="F95" s="100">
        <v>0</v>
      </c>
      <c r="G95" s="100">
        <v>0</v>
      </c>
      <c r="H95" s="100">
        <v>1</v>
      </c>
      <c r="I95" s="100">
        <v>1</v>
      </c>
      <c r="J95" s="100">
        <v>3</v>
      </c>
      <c r="K95" s="100">
        <v>20</v>
      </c>
      <c r="L95" s="100">
        <v>21</v>
      </c>
      <c r="M95" s="100">
        <v>30</v>
      </c>
      <c r="N95" s="100">
        <v>44</v>
      </c>
      <c r="O95" s="100">
        <v>97</v>
      </c>
      <c r="P95" s="100">
        <v>105</v>
      </c>
      <c r="Q95" s="100">
        <v>122</v>
      </c>
      <c r="R95" s="100">
        <v>118</v>
      </c>
      <c r="S95" s="100">
        <v>69</v>
      </c>
      <c r="T95" s="100">
        <v>37</v>
      </c>
      <c r="U95" s="100">
        <v>0</v>
      </c>
      <c r="V95" s="100">
        <v>668</v>
      </c>
      <c r="W95" s="128"/>
      <c r="X95" s="123">
        <v>1988</v>
      </c>
      <c r="Y95" s="100">
        <v>0</v>
      </c>
      <c r="Z95" s="100">
        <v>0</v>
      </c>
      <c r="AA95" s="100">
        <v>0</v>
      </c>
      <c r="AB95" s="100">
        <v>0</v>
      </c>
      <c r="AC95" s="100">
        <v>0</v>
      </c>
      <c r="AD95" s="100">
        <v>1</v>
      </c>
      <c r="AE95" s="100">
        <v>0</v>
      </c>
      <c r="AF95" s="100">
        <v>4</v>
      </c>
      <c r="AG95" s="100">
        <v>5</v>
      </c>
      <c r="AH95" s="100">
        <v>10</v>
      </c>
      <c r="AI95" s="100">
        <v>17</v>
      </c>
      <c r="AJ95" s="100">
        <v>40</v>
      </c>
      <c r="AK95" s="100">
        <v>68</v>
      </c>
      <c r="AL95" s="100">
        <v>75</v>
      </c>
      <c r="AM95" s="100">
        <v>90</v>
      </c>
      <c r="AN95" s="100">
        <v>102</v>
      </c>
      <c r="AO95" s="100">
        <v>86</v>
      </c>
      <c r="AP95" s="100">
        <v>82</v>
      </c>
      <c r="AQ95" s="100">
        <v>0</v>
      </c>
      <c r="AR95" s="100">
        <v>580</v>
      </c>
      <c r="AS95" s="128"/>
      <c r="AT95" s="123">
        <v>1988</v>
      </c>
      <c r="AU95" s="100">
        <v>0</v>
      </c>
      <c r="AV95" s="100">
        <v>0</v>
      </c>
      <c r="AW95" s="100">
        <v>0</v>
      </c>
      <c r="AX95" s="100">
        <v>0</v>
      </c>
      <c r="AY95" s="100">
        <v>0</v>
      </c>
      <c r="AZ95" s="100">
        <v>2</v>
      </c>
      <c r="BA95" s="100">
        <v>1</v>
      </c>
      <c r="BB95" s="100">
        <v>7</v>
      </c>
      <c r="BC95" s="100">
        <v>25</v>
      </c>
      <c r="BD95" s="100">
        <v>31</v>
      </c>
      <c r="BE95" s="100">
        <v>47</v>
      </c>
      <c r="BF95" s="100">
        <v>84</v>
      </c>
      <c r="BG95" s="100">
        <v>165</v>
      </c>
      <c r="BH95" s="100">
        <v>180</v>
      </c>
      <c r="BI95" s="100">
        <v>212</v>
      </c>
      <c r="BJ95" s="100">
        <v>220</v>
      </c>
      <c r="BK95" s="100">
        <v>155</v>
      </c>
      <c r="BL95" s="100">
        <v>119</v>
      </c>
      <c r="BM95" s="100">
        <v>0</v>
      </c>
      <c r="BN95" s="100">
        <v>1248</v>
      </c>
      <c r="BP95" s="123">
        <v>1988</v>
      </c>
    </row>
    <row r="96" spans="2:68">
      <c r="B96" s="123">
        <v>1989</v>
      </c>
      <c r="C96" s="100">
        <v>0</v>
      </c>
      <c r="D96" s="100">
        <v>0</v>
      </c>
      <c r="E96" s="100">
        <v>0</v>
      </c>
      <c r="F96" s="100">
        <v>0</v>
      </c>
      <c r="G96" s="100">
        <v>0</v>
      </c>
      <c r="H96" s="100">
        <v>0</v>
      </c>
      <c r="I96" s="100">
        <v>3</v>
      </c>
      <c r="J96" s="100">
        <v>7</v>
      </c>
      <c r="K96" s="100">
        <v>10</v>
      </c>
      <c r="L96" s="100">
        <v>17</v>
      </c>
      <c r="M96" s="100">
        <v>44</v>
      </c>
      <c r="N96" s="100">
        <v>64</v>
      </c>
      <c r="O96" s="100">
        <v>87</v>
      </c>
      <c r="P96" s="100">
        <v>124</v>
      </c>
      <c r="Q96" s="100">
        <v>131</v>
      </c>
      <c r="R96" s="100">
        <v>123</v>
      </c>
      <c r="S96" s="100">
        <v>67</v>
      </c>
      <c r="T96" s="100">
        <v>42</v>
      </c>
      <c r="U96" s="100">
        <v>0</v>
      </c>
      <c r="V96" s="100">
        <v>719</v>
      </c>
      <c r="W96" s="128"/>
      <c r="X96" s="123">
        <v>1989</v>
      </c>
      <c r="Y96" s="100">
        <v>0</v>
      </c>
      <c r="Z96" s="100">
        <v>0</v>
      </c>
      <c r="AA96" s="100">
        <v>0</v>
      </c>
      <c r="AB96" s="100">
        <v>0</v>
      </c>
      <c r="AC96" s="100">
        <v>0</v>
      </c>
      <c r="AD96" s="100">
        <v>0</v>
      </c>
      <c r="AE96" s="100">
        <v>0</v>
      </c>
      <c r="AF96" s="100">
        <v>4</v>
      </c>
      <c r="AG96" s="100">
        <v>4</v>
      </c>
      <c r="AH96" s="100">
        <v>11</v>
      </c>
      <c r="AI96" s="100">
        <v>17</v>
      </c>
      <c r="AJ96" s="100">
        <v>42</v>
      </c>
      <c r="AK96" s="100">
        <v>60</v>
      </c>
      <c r="AL96" s="100">
        <v>102</v>
      </c>
      <c r="AM96" s="100">
        <v>120</v>
      </c>
      <c r="AN96" s="100">
        <v>142</v>
      </c>
      <c r="AO96" s="100">
        <v>92</v>
      </c>
      <c r="AP96" s="100">
        <v>83</v>
      </c>
      <c r="AQ96" s="100">
        <v>0</v>
      </c>
      <c r="AR96" s="100">
        <v>677</v>
      </c>
      <c r="AS96" s="128"/>
      <c r="AT96" s="123">
        <v>1989</v>
      </c>
      <c r="AU96" s="100">
        <v>0</v>
      </c>
      <c r="AV96" s="100">
        <v>0</v>
      </c>
      <c r="AW96" s="100">
        <v>0</v>
      </c>
      <c r="AX96" s="100">
        <v>0</v>
      </c>
      <c r="AY96" s="100">
        <v>0</v>
      </c>
      <c r="AZ96" s="100">
        <v>0</v>
      </c>
      <c r="BA96" s="100">
        <v>3</v>
      </c>
      <c r="BB96" s="100">
        <v>11</v>
      </c>
      <c r="BC96" s="100">
        <v>14</v>
      </c>
      <c r="BD96" s="100">
        <v>28</v>
      </c>
      <c r="BE96" s="100">
        <v>61</v>
      </c>
      <c r="BF96" s="100">
        <v>106</v>
      </c>
      <c r="BG96" s="100">
        <v>147</v>
      </c>
      <c r="BH96" s="100">
        <v>226</v>
      </c>
      <c r="BI96" s="100">
        <v>251</v>
      </c>
      <c r="BJ96" s="100">
        <v>265</v>
      </c>
      <c r="BK96" s="100">
        <v>159</v>
      </c>
      <c r="BL96" s="100">
        <v>125</v>
      </c>
      <c r="BM96" s="100">
        <v>0</v>
      </c>
      <c r="BN96" s="100">
        <v>1396</v>
      </c>
      <c r="BP96" s="123">
        <v>1989</v>
      </c>
    </row>
    <row r="97" spans="2:68">
      <c r="B97" s="123">
        <v>1990</v>
      </c>
      <c r="C97" s="100">
        <v>0</v>
      </c>
      <c r="D97" s="100">
        <v>0</v>
      </c>
      <c r="E97" s="100">
        <v>0</v>
      </c>
      <c r="F97" s="100">
        <v>0</v>
      </c>
      <c r="G97" s="100">
        <v>0</v>
      </c>
      <c r="H97" s="100">
        <v>1</v>
      </c>
      <c r="I97" s="100">
        <v>2</v>
      </c>
      <c r="J97" s="100">
        <v>6</v>
      </c>
      <c r="K97" s="100">
        <v>11</v>
      </c>
      <c r="L97" s="100">
        <v>22</v>
      </c>
      <c r="M97" s="100">
        <v>35</v>
      </c>
      <c r="N97" s="100">
        <v>60</v>
      </c>
      <c r="O97" s="100">
        <v>109</v>
      </c>
      <c r="P97" s="100">
        <v>134</v>
      </c>
      <c r="Q97" s="100">
        <v>113</v>
      </c>
      <c r="R97" s="100">
        <v>113</v>
      </c>
      <c r="S97" s="100">
        <v>66</v>
      </c>
      <c r="T97" s="100">
        <v>45</v>
      </c>
      <c r="U97" s="100">
        <v>0</v>
      </c>
      <c r="V97" s="100">
        <v>717</v>
      </c>
      <c r="W97" s="128"/>
      <c r="X97" s="123">
        <v>1990</v>
      </c>
      <c r="Y97" s="100">
        <v>0</v>
      </c>
      <c r="Z97" s="100">
        <v>0</v>
      </c>
      <c r="AA97" s="100">
        <v>0</v>
      </c>
      <c r="AB97" s="100">
        <v>0</v>
      </c>
      <c r="AC97" s="100">
        <v>0</v>
      </c>
      <c r="AD97" s="100">
        <v>1</v>
      </c>
      <c r="AE97" s="100">
        <v>1</v>
      </c>
      <c r="AF97" s="100">
        <v>4</v>
      </c>
      <c r="AG97" s="100">
        <v>2</v>
      </c>
      <c r="AH97" s="100">
        <v>9</v>
      </c>
      <c r="AI97" s="100">
        <v>24</v>
      </c>
      <c r="AJ97" s="100">
        <v>56</v>
      </c>
      <c r="AK97" s="100">
        <v>69</v>
      </c>
      <c r="AL97" s="100">
        <v>92</v>
      </c>
      <c r="AM97" s="100">
        <v>105</v>
      </c>
      <c r="AN97" s="100">
        <v>107</v>
      </c>
      <c r="AO97" s="100">
        <v>100</v>
      </c>
      <c r="AP97" s="100">
        <v>97</v>
      </c>
      <c r="AQ97" s="100">
        <v>0</v>
      </c>
      <c r="AR97" s="100">
        <v>667</v>
      </c>
      <c r="AS97" s="128"/>
      <c r="AT97" s="123">
        <v>1990</v>
      </c>
      <c r="AU97" s="100">
        <v>0</v>
      </c>
      <c r="AV97" s="100">
        <v>0</v>
      </c>
      <c r="AW97" s="100">
        <v>0</v>
      </c>
      <c r="AX97" s="100">
        <v>0</v>
      </c>
      <c r="AY97" s="100">
        <v>0</v>
      </c>
      <c r="AZ97" s="100">
        <v>2</v>
      </c>
      <c r="BA97" s="100">
        <v>3</v>
      </c>
      <c r="BB97" s="100">
        <v>10</v>
      </c>
      <c r="BC97" s="100">
        <v>13</v>
      </c>
      <c r="BD97" s="100">
        <v>31</v>
      </c>
      <c r="BE97" s="100">
        <v>59</v>
      </c>
      <c r="BF97" s="100">
        <v>116</v>
      </c>
      <c r="BG97" s="100">
        <v>178</v>
      </c>
      <c r="BH97" s="100">
        <v>226</v>
      </c>
      <c r="BI97" s="100">
        <v>218</v>
      </c>
      <c r="BJ97" s="100">
        <v>220</v>
      </c>
      <c r="BK97" s="100">
        <v>166</v>
      </c>
      <c r="BL97" s="100">
        <v>142</v>
      </c>
      <c r="BM97" s="100">
        <v>0</v>
      </c>
      <c r="BN97" s="100">
        <v>1384</v>
      </c>
      <c r="BP97" s="123">
        <v>1990</v>
      </c>
    </row>
    <row r="98" spans="2:68">
      <c r="B98" s="123">
        <v>1991</v>
      </c>
      <c r="C98" s="100">
        <v>0</v>
      </c>
      <c r="D98" s="100">
        <v>0</v>
      </c>
      <c r="E98" s="100">
        <v>0</v>
      </c>
      <c r="F98" s="100">
        <v>0</v>
      </c>
      <c r="G98" s="100">
        <v>0</v>
      </c>
      <c r="H98" s="100">
        <v>0</v>
      </c>
      <c r="I98" s="100">
        <v>2</v>
      </c>
      <c r="J98" s="100">
        <v>3</v>
      </c>
      <c r="K98" s="100">
        <v>12</v>
      </c>
      <c r="L98" s="100">
        <v>20</v>
      </c>
      <c r="M98" s="100">
        <v>27</v>
      </c>
      <c r="N98" s="100">
        <v>58</v>
      </c>
      <c r="O98" s="100">
        <v>100</v>
      </c>
      <c r="P98" s="100">
        <v>123</v>
      </c>
      <c r="Q98" s="100">
        <v>132</v>
      </c>
      <c r="R98" s="100">
        <v>109</v>
      </c>
      <c r="S98" s="100">
        <v>71</v>
      </c>
      <c r="T98" s="100">
        <v>59</v>
      </c>
      <c r="U98" s="100">
        <v>0</v>
      </c>
      <c r="V98" s="100">
        <v>716</v>
      </c>
      <c r="W98" s="128"/>
      <c r="X98" s="123">
        <v>1991</v>
      </c>
      <c r="Y98" s="100">
        <v>0</v>
      </c>
      <c r="Z98" s="100">
        <v>0</v>
      </c>
      <c r="AA98" s="100">
        <v>0</v>
      </c>
      <c r="AB98" s="100">
        <v>0</v>
      </c>
      <c r="AC98" s="100">
        <v>0</v>
      </c>
      <c r="AD98" s="100">
        <v>3</v>
      </c>
      <c r="AE98" s="100">
        <v>1</v>
      </c>
      <c r="AF98" s="100">
        <v>4</v>
      </c>
      <c r="AG98" s="100">
        <v>10</v>
      </c>
      <c r="AH98" s="100">
        <v>13</v>
      </c>
      <c r="AI98" s="100">
        <v>21</v>
      </c>
      <c r="AJ98" s="100">
        <v>35</v>
      </c>
      <c r="AK98" s="100">
        <v>65</v>
      </c>
      <c r="AL98" s="100">
        <v>71</v>
      </c>
      <c r="AM98" s="100">
        <v>110</v>
      </c>
      <c r="AN98" s="100">
        <v>113</v>
      </c>
      <c r="AO98" s="100">
        <v>122</v>
      </c>
      <c r="AP98" s="100">
        <v>88</v>
      </c>
      <c r="AQ98" s="100">
        <v>0</v>
      </c>
      <c r="AR98" s="100">
        <v>656</v>
      </c>
      <c r="AS98" s="128"/>
      <c r="AT98" s="123">
        <v>1991</v>
      </c>
      <c r="AU98" s="100">
        <v>0</v>
      </c>
      <c r="AV98" s="100">
        <v>0</v>
      </c>
      <c r="AW98" s="100">
        <v>0</v>
      </c>
      <c r="AX98" s="100">
        <v>0</v>
      </c>
      <c r="AY98" s="100">
        <v>0</v>
      </c>
      <c r="AZ98" s="100">
        <v>3</v>
      </c>
      <c r="BA98" s="100">
        <v>3</v>
      </c>
      <c r="BB98" s="100">
        <v>7</v>
      </c>
      <c r="BC98" s="100">
        <v>22</v>
      </c>
      <c r="BD98" s="100">
        <v>33</v>
      </c>
      <c r="BE98" s="100">
        <v>48</v>
      </c>
      <c r="BF98" s="100">
        <v>93</v>
      </c>
      <c r="BG98" s="100">
        <v>165</v>
      </c>
      <c r="BH98" s="100">
        <v>194</v>
      </c>
      <c r="BI98" s="100">
        <v>242</v>
      </c>
      <c r="BJ98" s="100">
        <v>222</v>
      </c>
      <c r="BK98" s="100">
        <v>193</v>
      </c>
      <c r="BL98" s="100">
        <v>147</v>
      </c>
      <c r="BM98" s="100">
        <v>0</v>
      </c>
      <c r="BN98" s="100">
        <v>1372</v>
      </c>
      <c r="BP98" s="123">
        <v>1991</v>
      </c>
    </row>
    <row r="99" spans="2:68">
      <c r="B99" s="123">
        <v>1992</v>
      </c>
      <c r="C99" s="100">
        <v>0</v>
      </c>
      <c r="D99" s="100">
        <v>0</v>
      </c>
      <c r="E99" s="100">
        <v>0</v>
      </c>
      <c r="F99" s="100">
        <v>0</v>
      </c>
      <c r="G99" s="100">
        <v>2</v>
      </c>
      <c r="H99" s="100">
        <v>1</v>
      </c>
      <c r="I99" s="100">
        <v>1</v>
      </c>
      <c r="J99" s="100">
        <v>5</v>
      </c>
      <c r="K99" s="100">
        <v>6</v>
      </c>
      <c r="L99" s="100">
        <v>28</v>
      </c>
      <c r="M99" s="100">
        <v>30</v>
      </c>
      <c r="N99" s="100">
        <v>58</v>
      </c>
      <c r="O99" s="100">
        <v>98</v>
      </c>
      <c r="P99" s="100">
        <v>114</v>
      </c>
      <c r="Q99" s="100">
        <v>127</v>
      </c>
      <c r="R99" s="100">
        <v>118</v>
      </c>
      <c r="S99" s="100">
        <v>80</v>
      </c>
      <c r="T99" s="100">
        <v>52</v>
      </c>
      <c r="U99" s="100">
        <v>1</v>
      </c>
      <c r="V99" s="100">
        <v>721</v>
      </c>
      <c r="W99" s="128"/>
      <c r="X99" s="123">
        <v>1992</v>
      </c>
      <c r="Y99" s="100">
        <v>0</v>
      </c>
      <c r="Z99" s="100">
        <v>0</v>
      </c>
      <c r="AA99" s="100">
        <v>0</v>
      </c>
      <c r="AB99" s="100">
        <v>0</v>
      </c>
      <c r="AC99" s="100">
        <v>1</v>
      </c>
      <c r="AD99" s="100">
        <v>0</v>
      </c>
      <c r="AE99" s="100">
        <v>1</v>
      </c>
      <c r="AF99" s="100">
        <v>2</v>
      </c>
      <c r="AG99" s="100">
        <v>8</v>
      </c>
      <c r="AH99" s="100">
        <v>12</v>
      </c>
      <c r="AI99" s="100">
        <v>21</v>
      </c>
      <c r="AJ99" s="100">
        <v>46</v>
      </c>
      <c r="AK99" s="100">
        <v>64</v>
      </c>
      <c r="AL99" s="100">
        <v>107</v>
      </c>
      <c r="AM99" s="100">
        <v>125</v>
      </c>
      <c r="AN99" s="100">
        <v>118</v>
      </c>
      <c r="AO99" s="100">
        <v>115</v>
      </c>
      <c r="AP99" s="100">
        <v>110</v>
      </c>
      <c r="AQ99" s="100">
        <v>0</v>
      </c>
      <c r="AR99" s="100">
        <v>730</v>
      </c>
      <c r="AS99" s="128"/>
      <c r="AT99" s="123">
        <v>1992</v>
      </c>
      <c r="AU99" s="100">
        <v>0</v>
      </c>
      <c r="AV99" s="100">
        <v>0</v>
      </c>
      <c r="AW99" s="100">
        <v>0</v>
      </c>
      <c r="AX99" s="100">
        <v>0</v>
      </c>
      <c r="AY99" s="100">
        <v>3</v>
      </c>
      <c r="AZ99" s="100">
        <v>1</v>
      </c>
      <c r="BA99" s="100">
        <v>2</v>
      </c>
      <c r="BB99" s="100">
        <v>7</v>
      </c>
      <c r="BC99" s="100">
        <v>14</v>
      </c>
      <c r="BD99" s="100">
        <v>40</v>
      </c>
      <c r="BE99" s="100">
        <v>51</v>
      </c>
      <c r="BF99" s="100">
        <v>104</v>
      </c>
      <c r="BG99" s="100">
        <v>162</v>
      </c>
      <c r="BH99" s="100">
        <v>221</v>
      </c>
      <c r="BI99" s="100">
        <v>252</v>
      </c>
      <c r="BJ99" s="100">
        <v>236</v>
      </c>
      <c r="BK99" s="100">
        <v>195</v>
      </c>
      <c r="BL99" s="100">
        <v>162</v>
      </c>
      <c r="BM99" s="100">
        <v>1</v>
      </c>
      <c r="BN99" s="100">
        <v>1451</v>
      </c>
      <c r="BP99" s="123">
        <v>1992</v>
      </c>
    </row>
    <row r="100" spans="2:68">
      <c r="B100" s="123">
        <v>1993</v>
      </c>
      <c r="C100" s="100">
        <v>0</v>
      </c>
      <c r="D100" s="100">
        <v>0</v>
      </c>
      <c r="E100" s="100">
        <v>0</v>
      </c>
      <c r="F100" s="100">
        <v>0</v>
      </c>
      <c r="G100" s="100">
        <v>0</v>
      </c>
      <c r="H100" s="100">
        <v>0</v>
      </c>
      <c r="I100" s="100">
        <v>3</v>
      </c>
      <c r="J100" s="100">
        <v>5</v>
      </c>
      <c r="K100" s="100">
        <v>10</v>
      </c>
      <c r="L100" s="100">
        <v>16</v>
      </c>
      <c r="M100" s="100">
        <v>40</v>
      </c>
      <c r="N100" s="100">
        <v>66</v>
      </c>
      <c r="O100" s="100">
        <v>97</v>
      </c>
      <c r="P100" s="100">
        <v>151</v>
      </c>
      <c r="Q100" s="100">
        <v>146</v>
      </c>
      <c r="R100" s="100">
        <v>103</v>
      </c>
      <c r="S100" s="100">
        <v>83</v>
      </c>
      <c r="T100" s="100">
        <v>51</v>
      </c>
      <c r="U100" s="100">
        <v>0</v>
      </c>
      <c r="V100" s="100">
        <v>771</v>
      </c>
      <c r="W100" s="128"/>
      <c r="X100" s="123">
        <v>1993</v>
      </c>
      <c r="Y100" s="100">
        <v>0</v>
      </c>
      <c r="Z100" s="100">
        <v>0</v>
      </c>
      <c r="AA100" s="100">
        <v>0</v>
      </c>
      <c r="AB100" s="100">
        <v>0</v>
      </c>
      <c r="AC100" s="100">
        <v>0</v>
      </c>
      <c r="AD100" s="100">
        <v>1</v>
      </c>
      <c r="AE100" s="100">
        <v>0</v>
      </c>
      <c r="AF100" s="100">
        <v>7</v>
      </c>
      <c r="AG100" s="100">
        <v>9</v>
      </c>
      <c r="AH100" s="100">
        <v>12</v>
      </c>
      <c r="AI100" s="100">
        <v>19</v>
      </c>
      <c r="AJ100" s="100">
        <v>34</v>
      </c>
      <c r="AK100" s="100">
        <v>62</v>
      </c>
      <c r="AL100" s="100">
        <v>101</v>
      </c>
      <c r="AM100" s="100">
        <v>130</v>
      </c>
      <c r="AN100" s="100">
        <v>120</v>
      </c>
      <c r="AO100" s="100">
        <v>111</v>
      </c>
      <c r="AP100" s="100">
        <v>99</v>
      </c>
      <c r="AQ100" s="100">
        <v>0</v>
      </c>
      <c r="AR100" s="100">
        <v>705</v>
      </c>
      <c r="AS100" s="128"/>
      <c r="AT100" s="123">
        <v>1993</v>
      </c>
      <c r="AU100" s="100">
        <v>0</v>
      </c>
      <c r="AV100" s="100">
        <v>0</v>
      </c>
      <c r="AW100" s="100">
        <v>0</v>
      </c>
      <c r="AX100" s="100">
        <v>0</v>
      </c>
      <c r="AY100" s="100">
        <v>0</v>
      </c>
      <c r="AZ100" s="100">
        <v>1</v>
      </c>
      <c r="BA100" s="100">
        <v>3</v>
      </c>
      <c r="BB100" s="100">
        <v>12</v>
      </c>
      <c r="BC100" s="100">
        <v>19</v>
      </c>
      <c r="BD100" s="100">
        <v>28</v>
      </c>
      <c r="BE100" s="100">
        <v>59</v>
      </c>
      <c r="BF100" s="100">
        <v>100</v>
      </c>
      <c r="BG100" s="100">
        <v>159</v>
      </c>
      <c r="BH100" s="100">
        <v>252</v>
      </c>
      <c r="BI100" s="100">
        <v>276</v>
      </c>
      <c r="BJ100" s="100">
        <v>223</v>
      </c>
      <c r="BK100" s="100">
        <v>194</v>
      </c>
      <c r="BL100" s="100">
        <v>150</v>
      </c>
      <c r="BM100" s="100">
        <v>0</v>
      </c>
      <c r="BN100" s="100">
        <v>1476</v>
      </c>
      <c r="BP100" s="123">
        <v>1993</v>
      </c>
    </row>
    <row r="101" spans="2:68">
      <c r="B101" s="123">
        <v>1994</v>
      </c>
      <c r="C101" s="100">
        <v>0</v>
      </c>
      <c r="D101" s="100">
        <v>0</v>
      </c>
      <c r="E101" s="100">
        <v>0</v>
      </c>
      <c r="F101" s="100">
        <v>0</v>
      </c>
      <c r="G101" s="100">
        <v>0</v>
      </c>
      <c r="H101" s="100">
        <v>1</v>
      </c>
      <c r="I101" s="100">
        <v>3</v>
      </c>
      <c r="J101" s="100">
        <v>9</v>
      </c>
      <c r="K101" s="100">
        <v>13</v>
      </c>
      <c r="L101" s="100">
        <v>16</v>
      </c>
      <c r="M101" s="100">
        <v>36</v>
      </c>
      <c r="N101" s="100">
        <v>59</v>
      </c>
      <c r="O101" s="100">
        <v>92</v>
      </c>
      <c r="P101" s="100">
        <v>125</v>
      </c>
      <c r="Q101" s="100">
        <v>162</v>
      </c>
      <c r="R101" s="100">
        <v>109</v>
      </c>
      <c r="S101" s="100">
        <v>82</v>
      </c>
      <c r="T101" s="100">
        <v>62</v>
      </c>
      <c r="U101" s="100">
        <v>0</v>
      </c>
      <c r="V101" s="100">
        <v>769</v>
      </c>
      <c r="W101" s="128"/>
      <c r="X101" s="123">
        <v>1994</v>
      </c>
      <c r="Y101" s="100">
        <v>0</v>
      </c>
      <c r="Z101" s="100">
        <v>0</v>
      </c>
      <c r="AA101" s="100">
        <v>0</v>
      </c>
      <c r="AB101" s="100">
        <v>0</v>
      </c>
      <c r="AC101" s="100">
        <v>0</v>
      </c>
      <c r="AD101" s="100">
        <v>1</v>
      </c>
      <c r="AE101" s="100">
        <v>0</v>
      </c>
      <c r="AF101" s="100">
        <v>3</v>
      </c>
      <c r="AG101" s="100">
        <v>8</v>
      </c>
      <c r="AH101" s="100">
        <v>16</v>
      </c>
      <c r="AI101" s="100">
        <v>11</v>
      </c>
      <c r="AJ101" s="100">
        <v>35</v>
      </c>
      <c r="AK101" s="100">
        <v>49</v>
      </c>
      <c r="AL101" s="100">
        <v>98</v>
      </c>
      <c r="AM101" s="100">
        <v>124</v>
      </c>
      <c r="AN101" s="100">
        <v>136</v>
      </c>
      <c r="AO101" s="100">
        <v>106</v>
      </c>
      <c r="AP101" s="100">
        <v>114</v>
      </c>
      <c r="AQ101" s="100">
        <v>0</v>
      </c>
      <c r="AR101" s="100">
        <v>701</v>
      </c>
      <c r="AS101" s="128"/>
      <c r="AT101" s="123">
        <v>1994</v>
      </c>
      <c r="AU101" s="100">
        <v>0</v>
      </c>
      <c r="AV101" s="100">
        <v>0</v>
      </c>
      <c r="AW101" s="100">
        <v>0</v>
      </c>
      <c r="AX101" s="100">
        <v>0</v>
      </c>
      <c r="AY101" s="100">
        <v>0</v>
      </c>
      <c r="AZ101" s="100">
        <v>2</v>
      </c>
      <c r="BA101" s="100">
        <v>3</v>
      </c>
      <c r="BB101" s="100">
        <v>12</v>
      </c>
      <c r="BC101" s="100">
        <v>21</v>
      </c>
      <c r="BD101" s="100">
        <v>32</v>
      </c>
      <c r="BE101" s="100">
        <v>47</v>
      </c>
      <c r="BF101" s="100">
        <v>94</v>
      </c>
      <c r="BG101" s="100">
        <v>141</v>
      </c>
      <c r="BH101" s="100">
        <v>223</v>
      </c>
      <c r="BI101" s="100">
        <v>286</v>
      </c>
      <c r="BJ101" s="100">
        <v>245</v>
      </c>
      <c r="BK101" s="100">
        <v>188</v>
      </c>
      <c r="BL101" s="100">
        <v>176</v>
      </c>
      <c r="BM101" s="100">
        <v>0</v>
      </c>
      <c r="BN101" s="100">
        <v>1470</v>
      </c>
      <c r="BP101" s="123">
        <v>1994</v>
      </c>
    </row>
    <row r="102" spans="2:68">
      <c r="B102" s="123">
        <v>1995</v>
      </c>
      <c r="C102" s="100">
        <v>0</v>
      </c>
      <c r="D102" s="100">
        <v>0</v>
      </c>
      <c r="E102" s="100">
        <v>0</v>
      </c>
      <c r="F102" s="100">
        <v>0</v>
      </c>
      <c r="G102" s="100">
        <v>0</v>
      </c>
      <c r="H102" s="100">
        <v>0</v>
      </c>
      <c r="I102" s="100">
        <v>0</v>
      </c>
      <c r="J102" s="100">
        <v>1</v>
      </c>
      <c r="K102" s="100">
        <v>18</v>
      </c>
      <c r="L102" s="100">
        <v>28</v>
      </c>
      <c r="M102" s="100">
        <v>43</v>
      </c>
      <c r="N102" s="100">
        <v>64</v>
      </c>
      <c r="O102" s="100">
        <v>91</v>
      </c>
      <c r="P102" s="100">
        <v>141</v>
      </c>
      <c r="Q102" s="100">
        <v>138</v>
      </c>
      <c r="R102" s="100">
        <v>116</v>
      </c>
      <c r="S102" s="100">
        <v>97</v>
      </c>
      <c r="T102" s="100">
        <v>54</v>
      </c>
      <c r="U102" s="100">
        <v>0</v>
      </c>
      <c r="V102" s="100">
        <v>791</v>
      </c>
      <c r="W102" s="128"/>
      <c r="X102" s="123">
        <v>1995</v>
      </c>
      <c r="Y102" s="100">
        <v>0</v>
      </c>
      <c r="Z102" s="100">
        <v>0</v>
      </c>
      <c r="AA102" s="100">
        <v>0</v>
      </c>
      <c r="AB102" s="100">
        <v>0</v>
      </c>
      <c r="AC102" s="100">
        <v>0</v>
      </c>
      <c r="AD102" s="100">
        <v>2</v>
      </c>
      <c r="AE102" s="100">
        <v>1</v>
      </c>
      <c r="AF102" s="100">
        <v>6</v>
      </c>
      <c r="AG102" s="100">
        <v>6</v>
      </c>
      <c r="AH102" s="100">
        <v>18</v>
      </c>
      <c r="AI102" s="100">
        <v>25</v>
      </c>
      <c r="AJ102" s="100">
        <v>24</v>
      </c>
      <c r="AK102" s="100">
        <v>55</v>
      </c>
      <c r="AL102" s="100">
        <v>100</v>
      </c>
      <c r="AM102" s="100">
        <v>118</v>
      </c>
      <c r="AN102" s="100">
        <v>137</v>
      </c>
      <c r="AO102" s="100">
        <v>125</v>
      </c>
      <c r="AP102" s="100">
        <v>132</v>
      </c>
      <c r="AQ102" s="100">
        <v>0</v>
      </c>
      <c r="AR102" s="100">
        <v>749</v>
      </c>
      <c r="AS102" s="128"/>
      <c r="AT102" s="123">
        <v>1995</v>
      </c>
      <c r="AU102" s="100">
        <v>0</v>
      </c>
      <c r="AV102" s="100">
        <v>0</v>
      </c>
      <c r="AW102" s="100">
        <v>0</v>
      </c>
      <c r="AX102" s="100">
        <v>0</v>
      </c>
      <c r="AY102" s="100">
        <v>0</v>
      </c>
      <c r="AZ102" s="100">
        <v>2</v>
      </c>
      <c r="BA102" s="100">
        <v>1</v>
      </c>
      <c r="BB102" s="100">
        <v>7</v>
      </c>
      <c r="BC102" s="100">
        <v>24</v>
      </c>
      <c r="BD102" s="100">
        <v>46</v>
      </c>
      <c r="BE102" s="100">
        <v>68</v>
      </c>
      <c r="BF102" s="100">
        <v>88</v>
      </c>
      <c r="BG102" s="100">
        <v>146</v>
      </c>
      <c r="BH102" s="100">
        <v>241</v>
      </c>
      <c r="BI102" s="100">
        <v>256</v>
      </c>
      <c r="BJ102" s="100">
        <v>253</v>
      </c>
      <c r="BK102" s="100">
        <v>222</v>
      </c>
      <c r="BL102" s="100">
        <v>186</v>
      </c>
      <c r="BM102" s="100">
        <v>0</v>
      </c>
      <c r="BN102" s="100">
        <v>1540</v>
      </c>
      <c r="BP102" s="123">
        <v>1995</v>
      </c>
    </row>
    <row r="103" spans="2:68">
      <c r="B103" s="123">
        <v>1996</v>
      </c>
      <c r="C103" s="100">
        <v>0</v>
      </c>
      <c r="D103" s="100">
        <v>0</v>
      </c>
      <c r="E103" s="100">
        <v>0</v>
      </c>
      <c r="F103" s="100">
        <v>0</v>
      </c>
      <c r="G103" s="100">
        <v>0</v>
      </c>
      <c r="H103" s="100">
        <v>0</v>
      </c>
      <c r="I103" s="100">
        <v>3</v>
      </c>
      <c r="J103" s="100">
        <v>3</v>
      </c>
      <c r="K103" s="100">
        <v>9</v>
      </c>
      <c r="L103" s="100">
        <v>19</v>
      </c>
      <c r="M103" s="100">
        <v>39</v>
      </c>
      <c r="N103" s="100">
        <v>54</v>
      </c>
      <c r="O103" s="100">
        <v>78</v>
      </c>
      <c r="P103" s="100">
        <v>127</v>
      </c>
      <c r="Q103" s="100">
        <v>146</v>
      </c>
      <c r="R103" s="100">
        <v>131</v>
      </c>
      <c r="S103" s="100">
        <v>119</v>
      </c>
      <c r="T103" s="100">
        <v>48</v>
      </c>
      <c r="U103" s="100">
        <v>0</v>
      </c>
      <c r="V103" s="100">
        <v>776</v>
      </c>
      <c r="W103" s="128"/>
      <c r="X103" s="123">
        <v>1996</v>
      </c>
      <c r="Y103" s="100">
        <v>0</v>
      </c>
      <c r="Z103" s="100">
        <v>0</v>
      </c>
      <c r="AA103" s="100">
        <v>0</v>
      </c>
      <c r="AB103" s="100">
        <v>0</v>
      </c>
      <c r="AC103" s="100">
        <v>1</v>
      </c>
      <c r="AD103" s="100">
        <v>1</v>
      </c>
      <c r="AE103" s="100">
        <v>1</v>
      </c>
      <c r="AF103" s="100">
        <v>5</v>
      </c>
      <c r="AG103" s="100">
        <v>6</v>
      </c>
      <c r="AH103" s="100">
        <v>13</v>
      </c>
      <c r="AI103" s="100">
        <v>24</v>
      </c>
      <c r="AJ103" s="100">
        <v>30</v>
      </c>
      <c r="AK103" s="100">
        <v>54</v>
      </c>
      <c r="AL103" s="100">
        <v>86</v>
      </c>
      <c r="AM103" s="100">
        <v>133</v>
      </c>
      <c r="AN103" s="100">
        <v>170</v>
      </c>
      <c r="AO103" s="100">
        <v>161</v>
      </c>
      <c r="AP103" s="100">
        <v>149</v>
      </c>
      <c r="AQ103" s="100">
        <v>0</v>
      </c>
      <c r="AR103" s="100">
        <v>834</v>
      </c>
      <c r="AS103" s="128"/>
      <c r="AT103" s="123">
        <v>1996</v>
      </c>
      <c r="AU103" s="100">
        <v>0</v>
      </c>
      <c r="AV103" s="100">
        <v>0</v>
      </c>
      <c r="AW103" s="100">
        <v>0</v>
      </c>
      <c r="AX103" s="100">
        <v>0</v>
      </c>
      <c r="AY103" s="100">
        <v>1</v>
      </c>
      <c r="AZ103" s="100">
        <v>1</v>
      </c>
      <c r="BA103" s="100">
        <v>4</v>
      </c>
      <c r="BB103" s="100">
        <v>8</v>
      </c>
      <c r="BC103" s="100">
        <v>15</v>
      </c>
      <c r="BD103" s="100">
        <v>32</v>
      </c>
      <c r="BE103" s="100">
        <v>63</v>
      </c>
      <c r="BF103" s="100">
        <v>84</v>
      </c>
      <c r="BG103" s="100">
        <v>132</v>
      </c>
      <c r="BH103" s="100">
        <v>213</v>
      </c>
      <c r="BI103" s="100">
        <v>279</v>
      </c>
      <c r="BJ103" s="100">
        <v>301</v>
      </c>
      <c r="BK103" s="100">
        <v>280</v>
      </c>
      <c r="BL103" s="100">
        <v>197</v>
      </c>
      <c r="BM103" s="100">
        <v>0</v>
      </c>
      <c r="BN103" s="100">
        <v>1610</v>
      </c>
      <c r="BP103" s="123">
        <v>1996</v>
      </c>
    </row>
    <row r="104" spans="2:68">
      <c r="B104" s="124">
        <v>1997</v>
      </c>
      <c r="C104" s="100">
        <v>0</v>
      </c>
      <c r="D104" s="100">
        <v>0</v>
      </c>
      <c r="E104" s="100">
        <v>0</v>
      </c>
      <c r="F104" s="100">
        <v>0</v>
      </c>
      <c r="G104" s="100">
        <v>0</v>
      </c>
      <c r="H104" s="100">
        <v>2</v>
      </c>
      <c r="I104" s="100">
        <v>2</v>
      </c>
      <c r="J104" s="100">
        <v>5</v>
      </c>
      <c r="K104" s="100">
        <v>10</v>
      </c>
      <c r="L104" s="100">
        <v>20</v>
      </c>
      <c r="M104" s="100">
        <v>34</v>
      </c>
      <c r="N104" s="100">
        <v>57</v>
      </c>
      <c r="O104" s="100">
        <v>72</v>
      </c>
      <c r="P104" s="100">
        <v>135</v>
      </c>
      <c r="Q104" s="100">
        <v>151</v>
      </c>
      <c r="R104" s="100">
        <v>138</v>
      </c>
      <c r="S104" s="100">
        <v>97</v>
      </c>
      <c r="T104" s="100">
        <v>50</v>
      </c>
      <c r="U104" s="100">
        <v>0</v>
      </c>
      <c r="V104" s="100">
        <v>773</v>
      </c>
      <c r="W104" s="128"/>
      <c r="X104" s="124">
        <v>1997</v>
      </c>
      <c r="Y104" s="100">
        <v>0</v>
      </c>
      <c r="Z104" s="100">
        <v>0</v>
      </c>
      <c r="AA104" s="100">
        <v>0</v>
      </c>
      <c r="AB104" s="100">
        <v>0</v>
      </c>
      <c r="AC104" s="100">
        <v>0</v>
      </c>
      <c r="AD104" s="100">
        <v>0</v>
      </c>
      <c r="AE104" s="100">
        <v>1</v>
      </c>
      <c r="AF104" s="100">
        <v>8</v>
      </c>
      <c r="AG104" s="100">
        <v>5</v>
      </c>
      <c r="AH104" s="100">
        <v>14</v>
      </c>
      <c r="AI104" s="100">
        <v>27</v>
      </c>
      <c r="AJ104" s="100">
        <v>34</v>
      </c>
      <c r="AK104" s="100">
        <v>69</v>
      </c>
      <c r="AL104" s="100">
        <v>94</v>
      </c>
      <c r="AM104" s="100">
        <v>117</v>
      </c>
      <c r="AN104" s="100">
        <v>152</v>
      </c>
      <c r="AO104" s="100">
        <v>135</v>
      </c>
      <c r="AP104" s="100">
        <v>160</v>
      </c>
      <c r="AQ104" s="100">
        <v>0</v>
      </c>
      <c r="AR104" s="100">
        <v>816</v>
      </c>
      <c r="AS104" s="128"/>
      <c r="AT104" s="124">
        <v>1997</v>
      </c>
      <c r="AU104" s="100">
        <v>0</v>
      </c>
      <c r="AV104" s="100">
        <v>0</v>
      </c>
      <c r="AW104" s="100">
        <v>0</v>
      </c>
      <c r="AX104" s="100">
        <v>0</v>
      </c>
      <c r="AY104" s="100">
        <v>0</v>
      </c>
      <c r="AZ104" s="100">
        <v>2</v>
      </c>
      <c r="BA104" s="100">
        <v>3</v>
      </c>
      <c r="BB104" s="100">
        <v>13</v>
      </c>
      <c r="BC104" s="100">
        <v>15</v>
      </c>
      <c r="BD104" s="100">
        <v>34</v>
      </c>
      <c r="BE104" s="100">
        <v>61</v>
      </c>
      <c r="BF104" s="100">
        <v>91</v>
      </c>
      <c r="BG104" s="100">
        <v>141</v>
      </c>
      <c r="BH104" s="100">
        <v>229</v>
      </c>
      <c r="BI104" s="100">
        <v>268</v>
      </c>
      <c r="BJ104" s="100">
        <v>290</v>
      </c>
      <c r="BK104" s="100">
        <v>232</v>
      </c>
      <c r="BL104" s="100">
        <v>210</v>
      </c>
      <c r="BM104" s="100">
        <v>0</v>
      </c>
      <c r="BN104" s="100">
        <v>1589</v>
      </c>
      <c r="BP104" s="124">
        <v>1997</v>
      </c>
    </row>
    <row r="105" spans="2:68">
      <c r="B105" s="124">
        <v>1998</v>
      </c>
      <c r="C105" s="100">
        <v>0</v>
      </c>
      <c r="D105" s="100">
        <v>0</v>
      </c>
      <c r="E105" s="100">
        <v>0</v>
      </c>
      <c r="F105" s="100">
        <v>0</v>
      </c>
      <c r="G105" s="100">
        <v>0</v>
      </c>
      <c r="H105" s="100">
        <v>2</v>
      </c>
      <c r="I105" s="100">
        <v>3</v>
      </c>
      <c r="J105" s="100">
        <v>2</v>
      </c>
      <c r="K105" s="100">
        <v>14</v>
      </c>
      <c r="L105" s="100">
        <v>34</v>
      </c>
      <c r="M105" s="100">
        <v>41</v>
      </c>
      <c r="N105" s="100">
        <v>71</v>
      </c>
      <c r="O105" s="100">
        <v>77</v>
      </c>
      <c r="P105" s="100">
        <v>118</v>
      </c>
      <c r="Q105" s="100">
        <v>152</v>
      </c>
      <c r="R105" s="100">
        <v>130</v>
      </c>
      <c r="S105" s="100">
        <v>86</v>
      </c>
      <c r="T105" s="100">
        <v>79</v>
      </c>
      <c r="U105" s="100">
        <v>0</v>
      </c>
      <c r="V105" s="100">
        <v>809</v>
      </c>
      <c r="W105" s="128"/>
      <c r="X105" s="124">
        <v>1998</v>
      </c>
      <c r="Y105" s="100">
        <v>0</v>
      </c>
      <c r="Z105" s="100">
        <v>0</v>
      </c>
      <c r="AA105" s="100">
        <v>0</v>
      </c>
      <c r="AB105" s="100">
        <v>0</v>
      </c>
      <c r="AC105" s="100">
        <v>0</v>
      </c>
      <c r="AD105" s="100">
        <v>1</v>
      </c>
      <c r="AE105" s="100">
        <v>0</v>
      </c>
      <c r="AF105" s="100">
        <v>3</v>
      </c>
      <c r="AG105" s="100">
        <v>8</v>
      </c>
      <c r="AH105" s="100">
        <v>14</v>
      </c>
      <c r="AI105" s="100">
        <v>27</v>
      </c>
      <c r="AJ105" s="100">
        <v>41</v>
      </c>
      <c r="AK105" s="100">
        <v>66</v>
      </c>
      <c r="AL105" s="100">
        <v>90</v>
      </c>
      <c r="AM105" s="100">
        <v>131</v>
      </c>
      <c r="AN105" s="100">
        <v>160</v>
      </c>
      <c r="AO105" s="100">
        <v>125</v>
      </c>
      <c r="AP105" s="100">
        <v>135</v>
      </c>
      <c r="AQ105" s="100">
        <v>0</v>
      </c>
      <c r="AR105" s="100">
        <v>801</v>
      </c>
      <c r="AS105" s="128"/>
      <c r="AT105" s="124">
        <v>1998</v>
      </c>
      <c r="AU105" s="100">
        <v>0</v>
      </c>
      <c r="AV105" s="100">
        <v>0</v>
      </c>
      <c r="AW105" s="100">
        <v>0</v>
      </c>
      <c r="AX105" s="100">
        <v>0</v>
      </c>
      <c r="AY105" s="100">
        <v>0</v>
      </c>
      <c r="AZ105" s="100">
        <v>3</v>
      </c>
      <c r="BA105" s="100">
        <v>3</v>
      </c>
      <c r="BB105" s="100">
        <v>5</v>
      </c>
      <c r="BC105" s="100">
        <v>22</v>
      </c>
      <c r="BD105" s="100">
        <v>48</v>
      </c>
      <c r="BE105" s="100">
        <v>68</v>
      </c>
      <c r="BF105" s="100">
        <v>112</v>
      </c>
      <c r="BG105" s="100">
        <v>143</v>
      </c>
      <c r="BH105" s="100">
        <v>208</v>
      </c>
      <c r="BI105" s="100">
        <v>283</v>
      </c>
      <c r="BJ105" s="100">
        <v>290</v>
      </c>
      <c r="BK105" s="100">
        <v>211</v>
      </c>
      <c r="BL105" s="100">
        <v>214</v>
      </c>
      <c r="BM105" s="100">
        <v>0</v>
      </c>
      <c r="BN105" s="100">
        <v>1610</v>
      </c>
      <c r="BP105" s="124">
        <v>1998</v>
      </c>
    </row>
    <row r="106" spans="2:68">
      <c r="B106" s="124">
        <v>1999</v>
      </c>
      <c r="C106" s="100">
        <v>0</v>
      </c>
      <c r="D106" s="100">
        <v>0</v>
      </c>
      <c r="E106" s="100">
        <v>0</v>
      </c>
      <c r="F106" s="100">
        <v>0</v>
      </c>
      <c r="G106" s="100">
        <v>0</v>
      </c>
      <c r="H106" s="100">
        <v>0</v>
      </c>
      <c r="I106" s="100">
        <v>2</v>
      </c>
      <c r="J106" s="100">
        <v>9</v>
      </c>
      <c r="K106" s="100">
        <v>11</v>
      </c>
      <c r="L106" s="100">
        <v>27</v>
      </c>
      <c r="M106" s="100">
        <v>51</v>
      </c>
      <c r="N106" s="100">
        <v>61</v>
      </c>
      <c r="O106" s="100">
        <v>89</v>
      </c>
      <c r="P106" s="100">
        <v>119</v>
      </c>
      <c r="Q106" s="100">
        <v>165</v>
      </c>
      <c r="R106" s="100">
        <v>144</v>
      </c>
      <c r="S106" s="100">
        <v>90</v>
      </c>
      <c r="T106" s="100">
        <v>100</v>
      </c>
      <c r="U106" s="100">
        <v>0</v>
      </c>
      <c r="V106" s="100">
        <v>868</v>
      </c>
      <c r="W106" s="128"/>
      <c r="X106" s="124">
        <v>1999</v>
      </c>
      <c r="Y106" s="100">
        <v>0</v>
      </c>
      <c r="Z106" s="100">
        <v>0</v>
      </c>
      <c r="AA106" s="100">
        <v>0</v>
      </c>
      <c r="AB106" s="100">
        <v>0</v>
      </c>
      <c r="AC106" s="100">
        <v>0</v>
      </c>
      <c r="AD106" s="100">
        <v>1</v>
      </c>
      <c r="AE106" s="100">
        <v>2</v>
      </c>
      <c r="AF106" s="100">
        <v>4</v>
      </c>
      <c r="AG106" s="100">
        <v>6</v>
      </c>
      <c r="AH106" s="100">
        <v>12</v>
      </c>
      <c r="AI106" s="100">
        <v>29</v>
      </c>
      <c r="AJ106" s="100">
        <v>31</v>
      </c>
      <c r="AK106" s="100">
        <v>76</v>
      </c>
      <c r="AL106" s="100">
        <v>90</v>
      </c>
      <c r="AM106" s="100">
        <v>151</v>
      </c>
      <c r="AN106" s="100">
        <v>156</v>
      </c>
      <c r="AO106" s="100">
        <v>146</v>
      </c>
      <c r="AP106" s="100">
        <v>146</v>
      </c>
      <c r="AQ106" s="100">
        <v>0</v>
      </c>
      <c r="AR106" s="100">
        <v>850</v>
      </c>
      <c r="AS106" s="128"/>
      <c r="AT106" s="124">
        <v>1999</v>
      </c>
      <c r="AU106" s="100">
        <v>0</v>
      </c>
      <c r="AV106" s="100">
        <v>0</v>
      </c>
      <c r="AW106" s="100">
        <v>0</v>
      </c>
      <c r="AX106" s="100">
        <v>0</v>
      </c>
      <c r="AY106" s="100">
        <v>0</v>
      </c>
      <c r="AZ106" s="100">
        <v>1</v>
      </c>
      <c r="BA106" s="100">
        <v>4</v>
      </c>
      <c r="BB106" s="100">
        <v>13</v>
      </c>
      <c r="BC106" s="100">
        <v>17</v>
      </c>
      <c r="BD106" s="100">
        <v>39</v>
      </c>
      <c r="BE106" s="100">
        <v>80</v>
      </c>
      <c r="BF106" s="100">
        <v>92</v>
      </c>
      <c r="BG106" s="100">
        <v>165</v>
      </c>
      <c r="BH106" s="100">
        <v>209</v>
      </c>
      <c r="BI106" s="100">
        <v>316</v>
      </c>
      <c r="BJ106" s="100">
        <v>300</v>
      </c>
      <c r="BK106" s="100">
        <v>236</v>
      </c>
      <c r="BL106" s="100">
        <v>246</v>
      </c>
      <c r="BM106" s="100">
        <v>0</v>
      </c>
      <c r="BN106" s="100">
        <v>1718</v>
      </c>
      <c r="BP106" s="124">
        <v>1999</v>
      </c>
    </row>
    <row r="107" spans="2:68" s="92" customFormat="1">
      <c r="B107" s="125">
        <v>2000</v>
      </c>
      <c r="C107" s="100">
        <v>0</v>
      </c>
      <c r="D107" s="100">
        <v>0</v>
      </c>
      <c r="E107" s="100">
        <v>0</v>
      </c>
      <c r="F107" s="100">
        <v>0</v>
      </c>
      <c r="G107" s="100">
        <v>0</v>
      </c>
      <c r="H107" s="100">
        <v>0</v>
      </c>
      <c r="I107" s="100">
        <v>2</v>
      </c>
      <c r="J107" s="100">
        <v>8</v>
      </c>
      <c r="K107" s="100">
        <v>10</v>
      </c>
      <c r="L107" s="100">
        <v>21</v>
      </c>
      <c r="M107" s="100">
        <v>53</v>
      </c>
      <c r="N107" s="100">
        <v>78</v>
      </c>
      <c r="O107" s="100">
        <v>73</v>
      </c>
      <c r="P107" s="100">
        <v>141</v>
      </c>
      <c r="Q107" s="100">
        <v>144</v>
      </c>
      <c r="R107" s="100">
        <v>153</v>
      </c>
      <c r="S107" s="100">
        <v>108</v>
      </c>
      <c r="T107" s="100">
        <v>73</v>
      </c>
      <c r="U107" s="100">
        <v>0</v>
      </c>
      <c r="V107" s="100">
        <v>864</v>
      </c>
      <c r="W107" s="126"/>
      <c r="X107" s="125">
        <v>2000</v>
      </c>
      <c r="Y107" s="100">
        <v>0</v>
      </c>
      <c r="Z107" s="100">
        <v>0</v>
      </c>
      <c r="AA107" s="100">
        <v>0</v>
      </c>
      <c r="AB107" s="100">
        <v>0</v>
      </c>
      <c r="AC107" s="100">
        <v>0</v>
      </c>
      <c r="AD107" s="100">
        <v>0</v>
      </c>
      <c r="AE107" s="100">
        <v>3</v>
      </c>
      <c r="AF107" s="100">
        <v>1</v>
      </c>
      <c r="AG107" s="100">
        <v>5</v>
      </c>
      <c r="AH107" s="100">
        <v>12</v>
      </c>
      <c r="AI107" s="100">
        <v>28</v>
      </c>
      <c r="AJ107" s="100">
        <v>41</v>
      </c>
      <c r="AK107" s="100">
        <v>52</v>
      </c>
      <c r="AL107" s="100">
        <v>88</v>
      </c>
      <c r="AM107" s="100">
        <v>147</v>
      </c>
      <c r="AN107" s="100">
        <v>188</v>
      </c>
      <c r="AO107" s="100">
        <v>148</v>
      </c>
      <c r="AP107" s="100">
        <v>160</v>
      </c>
      <c r="AQ107" s="100">
        <v>0</v>
      </c>
      <c r="AR107" s="100">
        <v>873</v>
      </c>
      <c r="AS107" s="126"/>
      <c r="AT107" s="125">
        <v>2000</v>
      </c>
      <c r="AU107" s="100">
        <v>0</v>
      </c>
      <c r="AV107" s="100">
        <v>0</v>
      </c>
      <c r="AW107" s="100">
        <v>0</v>
      </c>
      <c r="AX107" s="100">
        <v>0</v>
      </c>
      <c r="AY107" s="100">
        <v>0</v>
      </c>
      <c r="AZ107" s="100">
        <v>0</v>
      </c>
      <c r="BA107" s="100">
        <v>5</v>
      </c>
      <c r="BB107" s="100">
        <v>9</v>
      </c>
      <c r="BC107" s="100">
        <v>15</v>
      </c>
      <c r="BD107" s="100">
        <v>33</v>
      </c>
      <c r="BE107" s="100">
        <v>81</v>
      </c>
      <c r="BF107" s="100">
        <v>119</v>
      </c>
      <c r="BG107" s="100">
        <v>125</v>
      </c>
      <c r="BH107" s="100">
        <v>229</v>
      </c>
      <c r="BI107" s="100">
        <v>291</v>
      </c>
      <c r="BJ107" s="100">
        <v>341</v>
      </c>
      <c r="BK107" s="100">
        <v>256</v>
      </c>
      <c r="BL107" s="100">
        <v>233</v>
      </c>
      <c r="BM107" s="100">
        <v>0</v>
      </c>
      <c r="BN107" s="100">
        <v>1737</v>
      </c>
      <c r="BP107" s="125">
        <v>2000</v>
      </c>
    </row>
    <row r="108" spans="2:68">
      <c r="B108" s="124">
        <v>2001</v>
      </c>
      <c r="C108" s="100">
        <v>0</v>
      </c>
      <c r="D108" s="100">
        <v>0</v>
      </c>
      <c r="E108" s="100">
        <v>0</v>
      </c>
      <c r="F108" s="100">
        <v>0</v>
      </c>
      <c r="G108" s="100">
        <v>0</v>
      </c>
      <c r="H108" s="100">
        <v>1</v>
      </c>
      <c r="I108" s="100">
        <v>3</v>
      </c>
      <c r="J108" s="100">
        <v>1</v>
      </c>
      <c r="K108" s="100">
        <v>7</v>
      </c>
      <c r="L108" s="100">
        <v>39</v>
      </c>
      <c r="M108" s="100">
        <v>49</v>
      </c>
      <c r="N108" s="100">
        <v>74</v>
      </c>
      <c r="O108" s="100">
        <v>107</v>
      </c>
      <c r="P108" s="100">
        <v>134</v>
      </c>
      <c r="Q108" s="100">
        <v>157</v>
      </c>
      <c r="R108" s="100">
        <v>162</v>
      </c>
      <c r="S108" s="100">
        <v>132</v>
      </c>
      <c r="T108" s="100">
        <v>84</v>
      </c>
      <c r="U108" s="100">
        <v>0</v>
      </c>
      <c r="V108" s="100">
        <v>950</v>
      </c>
      <c r="W108" s="128"/>
      <c r="X108" s="124">
        <v>2001</v>
      </c>
      <c r="Y108" s="100">
        <v>0</v>
      </c>
      <c r="Z108" s="100">
        <v>0</v>
      </c>
      <c r="AA108" s="100">
        <v>0</v>
      </c>
      <c r="AB108" s="100">
        <v>0</v>
      </c>
      <c r="AC108" s="100">
        <v>0</v>
      </c>
      <c r="AD108" s="100">
        <v>0</v>
      </c>
      <c r="AE108" s="100">
        <v>2</v>
      </c>
      <c r="AF108" s="100">
        <v>3</v>
      </c>
      <c r="AG108" s="100">
        <v>7</v>
      </c>
      <c r="AH108" s="100">
        <v>17</v>
      </c>
      <c r="AI108" s="100">
        <v>26</v>
      </c>
      <c r="AJ108" s="100">
        <v>46</v>
      </c>
      <c r="AK108" s="100">
        <v>56</v>
      </c>
      <c r="AL108" s="100">
        <v>81</v>
      </c>
      <c r="AM108" s="100">
        <v>115</v>
      </c>
      <c r="AN108" s="100">
        <v>169</v>
      </c>
      <c r="AO108" s="100">
        <v>154</v>
      </c>
      <c r="AP108" s="100">
        <v>183</v>
      </c>
      <c r="AQ108" s="100">
        <v>0</v>
      </c>
      <c r="AR108" s="100">
        <v>859</v>
      </c>
      <c r="AS108" s="128"/>
      <c r="AT108" s="124">
        <v>2001</v>
      </c>
      <c r="AU108" s="100">
        <v>0</v>
      </c>
      <c r="AV108" s="100">
        <v>0</v>
      </c>
      <c r="AW108" s="100">
        <v>0</v>
      </c>
      <c r="AX108" s="100">
        <v>0</v>
      </c>
      <c r="AY108" s="100">
        <v>0</v>
      </c>
      <c r="AZ108" s="100">
        <v>1</v>
      </c>
      <c r="BA108" s="100">
        <v>5</v>
      </c>
      <c r="BB108" s="100">
        <v>4</v>
      </c>
      <c r="BC108" s="100">
        <v>14</v>
      </c>
      <c r="BD108" s="100">
        <v>56</v>
      </c>
      <c r="BE108" s="100">
        <v>75</v>
      </c>
      <c r="BF108" s="100">
        <v>120</v>
      </c>
      <c r="BG108" s="100">
        <v>163</v>
      </c>
      <c r="BH108" s="100">
        <v>215</v>
      </c>
      <c r="BI108" s="100">
        <v>272</v>
      </c>
      <c r="BJ108" s="100">
        <v>331</v>
      </c>
      <c r="BK108" s="100">
        <v>286</v>
      </c>
      <c r="BL108" s="100">
        <v>267</v>
      </c>
      <c r="BM108" s="100">
        <v>0</v>
      </c>
      <c r="BN108" s="100">
        <v>1809</v>
      </c>
      <c r="BP108" s="124">
        <v>2001</v>
      </c>
    </row>
    <row r="109" spans="2:68">
      <c r="B109" s="125">
        <v>2002</v>
      </c>
      <c r="C109" s="100">
        <v>0</v>
      </c>
      <c r="D109" s="100">
        <v>0</v>
      </c>
      <c r="E109" s="100">
        <v>0</v>
      </c>
      <c r="F109" s="100">
        <v>0</v>
      </c>
      <c r="G109" s="100">
        <v>0</v>
      </c>
      <c r="H109" s="100">
        <v>0</v>
      </c>
      <c r="I109" s="100">
        <v>1</v>
      </c>
      <c r="J109" s="100">
        <v>8</v>
      </c>
      <c r="K109" s="100">
        <v>12</v>
      </c>
      <c r="L109" s="100">
        <v>30</v>
      </c>
      <c r="M109" s="100">
        <v>47</v>
      </c>
      <c r="N109" s="100">
        <v>91</v>
      </c>
      <c r="O109" s="100">
        <v>95</v>
      </c>
      <c r="P109" s="100">
        <v>113</v>
      </c>
      <c r="Q109" s="100">
        <v>168</v>
      </c>
      <c r="R109" s="100">
        <v>154</v>
      </c>
      <c r="S109" s="100">
        <v>128</v>
      </c>
      <c r="T109" s="100">
        <v>96</v>
      </c>
      <c r="U109" s="100">
        <v>0</v>
      </c>
      <c r="V109" s="100">
        <v>943</v>
      </c>
      <c r="W109" s="128"/>
      <c r="X109" s="125">
        <v>2002</v>
      </c>
      <c r="Y109" s="100">
        <v>0</v>
      </c>
      <c r="Z109" s="100">
        <v>0</v>
      </c>
      <c r="AA109" s="100">
        <v>0</v>
      </c>
      <c r="AB109" s="100">
        <v>0</v>
      </c>
      <c r="AC109" s="100">
        <v>0</v>
      </c>
      <c r="AD109" s="100">
        <v>0</v>
      </c>
      <c r="AE109" s="100">
        <v>1</v>
      </c>
      <c r="AF109" s="100">
        <v>2</v>
      </c>
      <c r="AG109" s="100">
        <v>16</v>
      </c>
      <c r="AH109" s="100">
        <v>17</v>
      </c>
      <c r="AI109" s="100">
        <v>32</v>
      </c>
      <c r="AJ109" s="100">
        <v>46</v>
      </c>
      <c r="AK109" s="100">
        <v>78</v>
      </c>
      <c r="AL109" s="100">
        <v>104</v>
      </c>
      <c r="AM109" s="100">
        <v>115</v>
      </c>
      <c r="AN109" s="100">
        <v>158</v>
      </c>
      <c r="AO109" s="100">
        <v>153</v>
      </c>
      <c r="AP109" s="100">
        <v>169</v>
      </c>
      <c r="AQ109" s="100">
        <v>0</v>
      </c>
      <c r="AR109" s="100">
        <v>891</v>
      </c>
      <c r="AS109" s="128"/>
      <c r="AT109" s="125">
        <v>2002</v>
      </c>
      <c r="AU109" s="100">
        <v>0</v>
      </c>
      <c r="AV109" s="100">
        <v>0</v>
      </c>
      <c r="AW109" s="100">
        <v>0</v>
      </c>
      <c r="AX109" s="100">
        <v>0</v>
      </c>
      <c r="AY109" s="100">
        <v>0</v>
      </c>
      <c r="AZ109" s="100">
        <v>0</v>
      </c>
      <c r="BA109" s="100">
        <v>2</v>
      </c>
      <c r="BB109" s="100">
        <v>10</v>
      </c>
      <c r="BC109" s="100">
        <v>28</v>
      </c>
      <c r="BD109" s="100">
        <v>47</v>
      </c>
      <c r="BE109" s="100">
        <v>79</v>
      </c>
      <c r="BF109" s="100">
        <v>137</v>
      </c>
      <c r="BG109" s="100">
        <v>173</v>
      </c>
      <c r="BH109" s="100">
        <v>217</v>
      </c>
      <c r="BI109" s="100">
        <v>283</v>
      </c>
      <c r="BJ109" s="100">
        <v>312</v>
      </c>
      <c r="BK109" s="100">
        <v>281</v>
      </c>
      <c r="BL109" s="100">
        <v>265</v>
      </c>
      <c r="BM109" s="100">
        <v>0</v>
      </c>
      <c r="BN109" s="100">
        <v>1834</v>
      </c>
      <c r="BP109" s="125">
        <v>2002</v>
      </c>
    </row>
    <row r="110" spans="2:68">
      <c r="B110" s="124">
        <v>2003</v>
      </c>
      <c r="C110" s="100">
        <v>0</v>
      </c>
      <c r="D110" s="100">
        <v>0</v>
      </c>
      <c r="E110" s="100">
        <v>0</v>
      </c>
      <c r="F110" s="100">
        <v>0</v>
      </c>
      <c r="G110" s="100">
        <v>0</v>
      </c>
      <c r="H110" s="100">
        <v>0</v>
      </c>
      <c r="I110" s="100">
        <v>0</v>
      </c>
      <c r="J110" s="100">
        <v>3</v>
      </c>
      <c r="K110" s="100">
        <v>10</v>
      </c>
      <c r="L110" s="100">
        <v>27</v>
      </c>
      <c r="M110" s="100">
        <v>50</v>
      </c>
      <c r="N110" s="100">
        <v>94</v>
      </c>
      <c r="O110" s="100">
        <v>101</v>
      </c>
      <c r="P110" s="100">
        <v>127</v>
      </c>
      <c r="Q110" s="100">
        <v>156</v>
      </c>
      <c r="R110" s="100">
        <v>168</v>
      </c>
      <c r="S110" s="100">
        <v>128</v>
      </c>
      <c r="T110" s="100">
        <v>82</v>
      </c>
      <c r="U110" s="100">
        <v>0</v>
      </c>
      <c r="V110" s="100">
        <v>946</v>
      </c>
      <c r="W110" s="128"/>
      <c r="X110" s="124">
        <v>2003</v>
      </c>
      <c r="Y110" s="100">
        <v>0</v>
      </c>
      <c r="Z110" s="100">
        <v>0</v>
      </c>
      <c r="AA110" s="100">
        <v>0</v>
      </c>
      <c r="AB110" s="100">
        <v>0</v>
      </c>
      <c r="AC110" s="100">
        <v>0</v>
      </c>
      <c r="AD110" s="100">
        <v>0</v>
      </c>
      <c r="AE110" s="100">
        <v>0</v>
      </c>
      <c r="AF110" s="100">
        <v>1</v>
      </c>
      <c r="AG110" s="100">
        <v>17</v>
      </c>
      <c r="AH110" s="100">
        <v>18</v>
      </c>
      <c r="AI110" s="100">
        <v>30</v>
      </c>
      <c r="AJ110" s="100">
        <v>60</v>
      </c>
      <c r="AK110" s="100">
        <v>80</v>
      </c>
      <c r="AL110" s="100">
        <v>113</v>
      </c>
      <c r="AM110" s="100">
        <v>102</v>
      </c>
      <c r="AN110" s="100">
        <v>181</v>
      </c>
      <c r="AO110" s="100">
        <v>165</v>
      </c>
      <c r="AP110" s="100">
        <v>189</v>
      </c>
      <c r="AQ110" s="100">
        <v>0</v>
      </c>
      <c r="AR110" s="100">
        <v>956</v>
      </c>
      <c r="AS110" s="128"/>
      <c r="AT110" s="124">
        <v>2003</v>
      </c>
      <c r="AU110" s="100">
        <v>0</v>
      </c>
      <c r="AV110" s="100">
        <v>0</v>
      </c>
      <c r="AW110" s="100">
        <v>0</v>
      </c>
      <c r="AX110" s="100">
        <v>0</v>
      </c>
      <c r="AY110" s="100">
        <v>0</v>
      </c>
      <c r="AZ110" s="100">
        <v>0</v>
      </c>
      <c r="BA110" s="100">
        <v>0</v>
      </c>
      <c r="BB110" s="100">
        <v>4</v>
      </c>
      <c r="BC110" s="100">
        <v>27</v>
      </c>
      <c r="BD110" s="100">
        <v>45</v>
      </c>
      <c r="BE110" s="100">
        <v>80</v>
      </c>
      <c r="BF110" s="100">
        <v>154</v>
      </c>
      <c r="BG110" s="100">
        <v>181</v>
      </c>
      <c r="BH110" s="100">
        <v>240</v>
      </c>
      <c r="BI110" s="100">
        <v>258</v>
      </c>
      <c r="BJ110" s="100">
        <v>349</v>
      </c>
      <c r="BK110" s="100">
        <v>293</v>
      </c>
      <c r="BL110" s="100">
        <v>271</v>
      </c>
      <c r="BM110" s="100">
        <v>0</v>
      </c>
      <c r="BN110" s="100">
        <v>1902</v>
      </c>
      <c r="BP110" s="124">
        <v>2003</v>
      </c>
    </row>
    <row r="111" spans="2:68">
      <c r="B111" s="125">
        <v>2004</v>
      </c>
      <c r="C111" s="100">
        <v>0</v>
      </c>
      <c r="D111" s="100">
        <v>0</v>
      </c>
      <c r="E111" s="100">
        <v>0</v>
      </c>
      <c r="F111" s="100">
        <v>0</v>
      </c>
      <c r="G111" s="100">
        <v>0</v>
      </c>
      <c r="H111" s="100">
        <v>0</v>
      </c>
      <c r="I111" s="100">
        <v>2</v>
      </c>
      <c r="J111" s="100">
        <v>4</v>
      </c>
      <c r="K111" s="100">
        <v>14</v>
      </c>
      <c r="L111" s="100">
        <v>24</v>
      </c>
      <c r="M111" s="100">
        <v>65</v>
      </c>
      <c r="N111" s="100">
        <v>92</v>
      </c>
      <c r="O111" s="100">
        <v>128</v>
      </c>
      <c r="P111" s="100">
        <v>121</v>
      </c>
      <c r="Q111" s="100">
        <v>175</v>
      </c>
      <c r="R111" s="100">
        <v>171</v>
      </c>
      <c r="S111" s="100">
        <v>126</v>
      </c>
      <c r="T111" s="100">
        <v>93</v>
      </c>
      <c r="U111" s="100">
        <v>0</v>
      </c>
      <c r="V111" s="100">
        <v>1015</v>
      </c>
      <c r="W111" s="128"/>
      <c r="X111" s="125">
        <v>2004</v>
      </c>
      <c r="Y111" s="100">
        <v>0</v>
      </c>
      <c r="Z111" s="100">
        <v>0</v>
      </c>
      <c r="AA111" s="100">
        <v>0</v>
      </c>
      <c r="AB111" s="100">
        <v>0</v>
      </c>
      <c r="AC111" s="100">
        <v>0</v>
      </c>
      <c r="AD111" s="100">
        <v>0</v>
      </c>
      <c r="AE111" s="100">
        <v>0</v>
      </c>
      <c r="AF111" s="100">
        <v>4</v>
      </c>
      <c r="AG111" s="100">
        <v>8</v>
      </c>
      <c r="AH111" s="100">
        <v>23</v>
      </c>
      <c r="AI111" s="100">
        <v>28</v>
      </c>
      <c r="AJ111" s="100">
        <v>49</v>
      </c>
      <c r="AK111" s="100">
        <v>80</v>
      </c>
      <c r="AL111" s="100">
        <v>100</v>
      </c>
      <c r="AM111" s="100">
        <v>126</v>
      </c>
      <c r="AN111" s="100">
        <v>195</v>
      </c>
      <c r="AO111" s="100">
        <v>194</v>
      </c>
      <c r="AP111" s="100">
        <v>156</v>
      </c>
      <c r="AQ111" s="100">
        <v>0</v>
      </c>
      <c r="AR111" s="100">
        <v>963</v>
      </c>
      <c r="AS111" s="128"/>
      <c r="AT111" s="125">
        <v>2004</v>
      </c>
      <c r="AU111" s="100">
        <v>0</v>
      </c>
      <c r="AV111" s="100">
        <v>0</v>
      </c>
      <c r="AW111" s="100">
        <v>0</v>
      </c>
      <c r="AX111" s="100">
        <v>0</v>
      </c>
      <c r="AY111" s="100">
        <v>0</v>
      </c>
      <c r="AZ111" s="100">
        <v>0</v>
      </c>
      <c r="BA111" s="100">
        <v>2</v>
      </c>
      <c r="BB111" s="100">
        <v>8</v>
      </c>
      <c r="BC111" s="100">
        <v>22</v>
      </c>
      <c r="BD111" s="100">
        <v>47</v>
      </c>
      <c r="BE111" s="100">
        <v>93</v>
      </c>
      <c r="BF111" s="100">
        <v>141</v>
      </c>
      <c r="BG111" s="100">
        <v>208</v>
      </c>
      <c r="BH111" s="100">
        <v>221</v>
      </c>
      <c r="BI111" s="100">
        <v>301</v>
      </c>
      <c r="BJ111" s="100">
        <v>366</v>
      </c>
      <c r="BK111" s="100">
        <v>320</v>
      </c>
      <c r="BL111" s="100">
        <v>249</v>
      </c>
      <c r="BM111" s="100">
        <v>0</v>
      </c>
      <c r="BN111" s="100">
        <v>1978</v>
      </c>
      <c r="BP111" s="125">
        <v>2004</v>
      </c>
    </row>
    <row r="112" spans="2:68">
      <c r="B112" s="124">
        <v>2005</v>
      </c>
      <c r="C112" s="100">
        <v>0</v>
      </c>
      <c r="D112" s="100">
        <v>0</v>
      </c>
      <c r="E112" s="100">
        <v>0</v>
      </c>
      <c r="F112" s="100">
        <v>0</v>
      </c>
      <c r="G112" s="100">
        <v>0</v>
      </c>
      <c r="H112" s="100">
        <v>1</v>
      </c>
      <c r="I112" s="100">
        <v>1</v>
      </c>
      <c r="J112" s="100">
        <v>3</v>
      </c>
      <c r="K112" s="100">
        <v>17</v>
      </c>
      <c r="L112" s="100">
        <v>33</v>
      </c>
      <c r="M112" s="100">
        <v>47</v>
      </c>
      <c r="N112" s="100">
        <v>84</v>
      </c>
      <c r="O112" s="100">
        <v>126</v>
      </c>
      <c r="P112" s="100">
        <v>125</v>
      </c>
      <c r="Q112" s="100">
        <v>157</v>
      </c>
      <c r="R112" s="100">
        <v>141</v>
      </c>
      <c r="S112" s="100">
        <v>119</v>
      </c>
      <c r="T112" s="100">
        <v>109</v>
      </c>
      <c r="U112" s="100">
        <v>0</v>
      </c>
      <c r="V112" s="100">
        <v>963</v>
      </c>
      <c r="W112" s="128"/>
      <c r="X112" s="124">
        <v>2005</v>
      </c>
      <c r="Y112" s="100">
        <v>0</v>
      </c>
      <c r="Z112" s="100">
        <v>0</v>
      </c>
      <c r="AA112" s="100">
        <v>0</v>
      </c>
      <c r="AB112" s="100">
        <v>0</v>
      </c>
      <c r="AC112" s="100">
        <v>0</v>
      </c>
      <c r="AD112" s="100">
        <v>0</v>
      </c>
      <c r="AE112" s="100">
        <v>0</v>
      </c>
      <c r="AF112" s="100">
        <v>1</v>
      </c>
      <c r="AG112" s="100">
        <v>11</v>
      </c>
      <c r="AH112" s="100">
        <v>17</v>
      </c>
      <c r="AI112" s="100">
        <v>31</v>
      </c>
      <c r="AJ112" s="100">
        <v>49</v>
      </c>
      <c r="AK112" s="100">
        <v>86</v>
      </c>
      <c r="AL112" s="100">
        <v>119</v>
      </c>
      <c r="AM112" s="100">
        <v>153</v>
      </c>
      <c r="AN112" s="100">
        <v>173</v>
      </c>
      <c r="AO112" s="100">
        <v>198</v>
      </c>
      <c r="AP112" s="100">
        <v>216</v>
      </c>
      <c r="AQ112" s="100">
        <v>1</v>
      </c>
      <c r="AR112" s="100">
        <v>1055</v>
      </c>
      <c r="AS112" s="128"/>
      <c r="AT112" s="124">
        <v>2005</v>
      </c>
      <c r="AU112" s="100">
        <v>0</v>
      </c>
      <c r="AV112" s="100">
        <v>0</v>
      </c>
      <c r="AW112" s="100">
        <v>0</v>
      </c>
      <c r="AX112" s="100">
        <v>0</v>
      </c>
      <c r="AY112" s="100">
        <v>0</v>
      </c>
      <c r="AZ112" s="100">
        <v>1</v>
      </c>
      <c r="BA112" s="100">
        <v>1</v>
      </c>
      <c r="BB112" s="100">
        <v>4</v>
      </c>
      <c r="BC112" s="100">
        <v>28</v>
      </c>
      <c r="BD112" s="100">
        <v>50</v>
      </c>
      <c r="BE112" s="100">
        <v>78</v>
      </c>
      <c r="BF112" s="100">
        <v>133</v>
      </c>
      <c r="BG112" s="100">
        <v>212</v>
      </c>
      <c r="BH112" s="100">
        <v>244</v>
      </c>
      <c r="BI112" s="100">
        <v>310</v>
      </c>
      <c r="BJ112" s="100">
        <v>314</v>
      </c>
      <c r="BK112" s="100">
        <v>317</v>
      </c>
      <c r="BL112" s="100">
        <v>325</v>
      </c>
      <c r="BM112" s="100">
        <v>1</v>
      </c>
      <c r="BN112" s="100">
        <v>2018</v>
      </c>
      <c r="BP112" s="124">
        <v>2005</v>
      </c>
    </row>
    <row r="113" spans="2:68">
      <c r="B113" s="124">
        <v>2006</v>
      </c>
      <c r="C113" s="100">
        <v>0</v>
      </c>
      <c r="D113" s="100">
        <v>0</v>
      </c>
      <c r="E113" s="100">
        <v>0</v>
      </c>
      <c r="F113" s="100">
        <v>0</v>
      </c>
      <c r="G113" s="100">
        <v>0</v>
      </c>
      <c r="H113" s="100">
        <v>1</v>
      </c>
      <c r="I113" s="100">
        <v>3</v>
      </c>
      <c r="J113" s="100">
        <v>2</v>
      </c>
      <c r="K113" s="100">
        <v>8</v>
      </c>
      <c r="L113" s="100">
        <v>29</v>
      </c>
      <c r="M113" s="100">
        <v>56</v>
      </c>
      <c r="N113" s="100">
        <v>89</v>
      </c>
      <c r="O113" s="100">
        <v>116</v>
      </c>
      <c r="P113" s="100">
        <v>135</v>
      </c>
      <c r="Q113" s="100">
        <v>156</v>
      </c>
      <c r="R113" s="100">
        <v>168</v>
      </c>
      <c r="S113" s="100">
        <v>160</v>
      </c>
      <c r="T113" s="100">
        <v>124</v>
      </c>
      <c r="U113" s="100">
        <v>0</v>
      </c>
      <c r="V113" s="100">
        <v>1047</v>
      </c>
      <c r="X113" s="124">
        <v>2006</v>
      </c>
      <c r="Y113" s="100">
        <v>0</v>
      </c>
      <c r="Z113" s="100">
        <v>0</v>
      </c>
      <c r="AA113" s="100">
        <v>0</v>
      </c>
      <c r="AB113" s="100">
        <v>0</v>
      </c>
      <c r="AC113" s="100">
        <v>0</v>
      </c>
      <c r="AD113" s="100">
        <v>0</v>
      </c>
      <c r="AE113" s="100">
        <v>0</v>
      </c>
      <c r="AF113" s="100">
        <v>1</v>
      </c>
      <c r="AG113" s="100">
        <v>11</v>
      </c>
      <c r="AH113" s="100">
        <v>21</v>
      </c>
      <c r="AI113" s="100">
        <v>34</v>
      </c>
      <c r="AJ113" s="100">
        <v>57</v>
      </c>
      <c r="AK113" s="100">
        <v>82</v>
      </c>
      <c r="AL113" s="100">
        <v>97</v>
      </c>
      <c r="AM113" s="100">
        <v>123</v>
      </c>
      <c r="AN113" s="100">
        <v>195</v>
      </c>
      <c r="AO113" s="100">
        <v>196</v>
      </c>
      <c r="AP113" s="100">
        <v>213</v>
      </c>
      <c r="AQ113" s="100">
        <v>0</v>
      </c>
      <c r="AR113" s="100">
        <v>1030</v>
      </c>
      <c r="AT113" s="124">
        <v>2006</v>
      </c>
      <c r="AU113" s="100">
        <v>0</v>
      </c>
      <c r="AV113" s="100">
        <v>0</v>
      </c>
      <c r="AW113" s="100">
        <v>0</v>
      </c>
      <c r="AX113" s="100">
        <v>0</v>
      </c>
      <c r="AY113" s="100">
        <v>0</v>
      </c>
      <c r="AZ113" s="100">
        <v>1</v>
      </c>
      <c r="BA113" s="100">
        <v>3</v>
      </c>
      <c r="BB113" s="100">
        <v>3</v>
      </c>
      <c r="BC113" s="100">
        <v>19</v>
      </c>
      <c r="BD113" s="100">
        <v>50</v>
      </c>
      <c r="BE113" s="100">
        <v>90</v>
      </c>
      <c r="BF113" s="100">
        <v>146</v>
      </c>
      <c r="BG113" s="100">
        <v>198</v>
      </c>
      <c r="BH113" s="100">
        <v>232</v>
      </c>
      <c r="BI113" s="100">
        <v>279</v>
      </c>
      <c r="BJ113" s="100">
        <v>363</v>
      </c>
      <c r="BK113" s="100">
        <v>356</v>
      </c>
      <c r="BL113" s="100">
        <v>337</v>
      </c>
      <c r="BM113" s="100">
        <v>0</v>
      </c>
      <c r="BN113" s="100">
        <v>2077</v>
      </c>
      <c r="BP113" s="124">
        <v>2006</v>
      </c>
    </row>
    <row r="114" spans="2:68">
      <c r="B114" s="124">
        <v>2007</v>
      </c>
      <c r="C114" s="100">
        <v>0</v>
      </c>
      <c r="D114" s="100">
        <v>0</v>
      </c>
      <c r="E114" s="100">
        <v>0</v>
      </c>
      <c r="F114" s="100">
        <v>0</v>
      </c>
      <c r="G114" s="100">
        <v>0</v>
      </c>
      <c r="H114" s="100">
        <v>0</v>
      </c>
      <c r="I114" s="100">
        <v>2</v>
      </c>
      <c r="J114" s="100">
        <v>7</v>
      </c>
      <c r="K114" s="100">
        <v>17</v>
      </c>
      <c r="L114" s="100">
        <v>46</v>
      </c>
      <c r="M114" s="100">
        <v>66</v>
      </c>
      <c r="N114" s="100">
        <v>109</v>
      </c>
      <c r="O114" s="100">
        <v>143</v>
      </c>
      <c r="P114" s="100">
        <v>181</v>
      </c>
      <c r="Q114" s="100">
        <v>170</v>
      </c>
      <c r="R114" s="100">
        <v>191</v>
      </c>
      <c r="S114" s="100">
        <v>159</v>
      </c>
      <c r="T114" s="100">
        <v>144</v>
      </c>
      <c r="U114" s="100">
        <v>0</v>
      </c>
      <c r="V114" s="100">
        <v>1235</v>
      </c>
      <c r="X114" s="124">
        <v>2007</v>
      </c>
      <c r="Y114" s="100">
        <v>0</v>
      </c>
      <c r="Z114" s="100">
        <v>0</v>
      </c>
      <c r="AA114" s="100">
        <v>0</v>
      </c>
      <c r="AB114" s="100">
        <v>0</v>
      </c>
      <c r="AC114" s="100">
        <v>0</v>
      </c>
      <c r="AD114" s="100">
        <v>0</v>
      </c>
      <c r="AE114" s="100">
        <v>1</v>
      </c>
      <c r="AF114" s="100">
        <v>2</v>
      </c>
      <c r="AG114" s="100">
        <v>9</v>
      </c>
      <c r="AH114" s="100">
        <v>12</v>
      </c>
      <c r="AI114" s="100">
        <v>32</v>
      </c>
      <c r="AJ114" s="100">
        <v>53</v>
      </c>
      <c r="AK114" s="100">
        <v>96</v>
      </c>
      <c r="AL114" s="100">
        <v>102</v>
      </c>
      <c r="AM114" s="100">
        <v>148</v>
      </c>
      <c r="AN114" s="100">
        <v>158</v>
      </c>
      <c r="AO114" s="100">
        <v>169</v>
      </c>
      <c r="AP114" s="100">
        <v>235</v>
      </c>
      <c r="AQ114" s="100">
        <v>0</v>
      </c>
      <c r="AR114" s="100">
        <v>1017</v>
      </c>
      <c r="AT114" s="124">
        <v>2007</v>
      </c>
      <c r="AU114" s="100">
        <v>0</v>
      </c>
      <c r="AV114" s="100">
        <v>0</v>
      </c>
      <c r="AW114" s="100">
        <v>0</v>
      </c>
      <c r="AX114" s="100">
        <v>0</v>
      </c>
      <c r="AY114" s="100">
        <v>0</v>
      </c>
      <c r="AZ114" s="100">
        <v>0</v>
      </c>
      <c r="BA114" s="100">
        <v>3</v>
      </c>
      <c r="BB114" s="100">
        <v>9</v>
      </c>
      <c r="BC114" s="100">
        <v>26</v>
      </c>
      <c r="BD114" s="100">
        <v>58</v>
      </c>
      <c r="BE114" s="100">
        <v>98</v>
      </c>
      <c r="BF114" s="100">
        <v>162</v>
      </c>
      <c r="BG114" s="100">
        <v>239</v>
      </c>
      <c r="BH114" s="100">
        <v>283</v>
      </c>
      <c r="BI114" s="100">
        <v>318</v>
      </c>
      <c r="BJ114" s="100">
        <v>349</v>
      </c>
      <c r="BK114" s="100">
        <v>328</v>
      </c>
      <c r="BL114" s="100">
        <v>379</v>
      </c>
      <c r="BM114" s="100">
        <v>0</v>
      </c>
      <c r="BN114" s="100">
        <v>2252</v>
      </c>
      <c r="BP114" s="124">
        <v>2007</v>
      </c>
    </row>
    <row r="115" spans="2:68">
      <c r="B115" s="124">
        <v>2008</v>
      </c>
      <c r="C115" s="100">
        <v>0</v>
      </c>
      <c r="D115" s="100">
        <v>0</v>
      </c>
      <c r="E115" s="100">
        <v>0</v>
      </c>
      <c r="F115" s="100">
        <v>0</v>
      </c>
      <c r="G115" s="100">
        <v>0</v>
      </c>
      <c r="H115" s="100">
        <v>0</v>
      </c>
      <c r="I115" s="100">
        <v>0</v>
      </c>
      <c r="J115" s="100">
        <v>8</v>
      </c>
      <c r="K115" s="100">
        <v>11</v>
      </c>
      <c r="L115" s="100">
        <v>25</v>
      </c>
      <c r="M115" s="100">
        <v>68</v>
      </c>
      <c r="N115" s="100">
        <v>85</v>
      </c>
      <c r="O115" s="100">
        <v>161</v>
      </c>
      <c r="P115" s="100">
        <v>168</v>
      </c>
      <c r="Q115" s="100">
        <v>164</v>
      </c>
      <c r="R115" s="100">
        <v>194</v>
      </c>
      <c r="S115" s="100">
        <v>171</v>
      </c>
      <c r="T115" s="100">
        <v>136</v>
      </c>
      <c r="U115" s="100">
        <v>0</v>
      </c>
      <c r="V115" s="100">
        <v>1191</v>
      </c>
      <c r="X115" s="124">
        <v>2008</v>
      </c>
      <c r="Y115" s="100">
        <v>0</v>
      </c>
      <c r="Z115" s="100">
        <v>0</v>
      </c>
      <c r="AA115" s="100">
        <v>0</v>
      </c>
      <c r="AB115" s="100">
        <v>0</v>
      </c>
      <c r="AC115" s="100">
        <v>0</v>
      </c>
      <c r="AD115" s="100">
        <v>0</v>
      </c>
      <c r="AE115" s="100">
        <v>1</v>
      </c>
      <c r="AF115" s="100">
        <v>3</v>
      </c>
      <c r="AG115" s="100">
        <v>9</v>
      </c>
      <c r="AH115" s="100">
        <v>15</v>
      </c>
      <c r="AI115" s="100">
        <v>35</v>
      </c>
      <c r="AJ115" s="100">
        <v>59</v>
      </c>
      <c r="AK115" s="100">
        <v>93</v>
      </c>
      <c r="AL115" s="100">
        <v>104</v>
      </c>
      <c r="AM115" s="100">
        <v>130</v>
      </c>
      <c r="AN115" s="100">
        <v>193</v>
      </c>
      <c r="AO115" s="100">
        <v>188</v>
      </c>
      <c r="AP115" s="100">
        <v>268</v>
      </c>
      <c r="AQ115" s="100">
        <v>0</v>
      </c>
      <c r="AR115" s="100">
        <v>1098</v>
      </c>
      <c r="AT115" s="124">
        <v>2008</v>
      </c>
      <c r="AU115" s="100">
        <v>0</v>
      </c>
      <c r="AV115" s="100">
        <v>0</v>
      </c>
      <c r="AW115" s="100">
        <v>0</v>
      </c>
      <c r="AX115" s="100">
        <v>0</v>
      </c>
      <c r="AY115" s="100">
        <v>0</v>
      </c>
      <c r="AZ115" s="100">
        <v>0</v>
      </c>
      <c r="BA115" s="100">
        <v>1</v>
      </c>
      <c r="BB115" s="100">
        <v>11</v>
      </c>
      <c r="BC115" s="100">
        <v>20</v>
      </c>
      <c r="BD115" s="100">
        <v>40</v>
      </c>
      <c r="BE115" s="100">
        <v>103</v>
      </c>
      <c r="BF115" s="100">
        <v>144</v>
      </c>
      <c r="BG115" s="100">
        <v>254</v>
      </c>
      <c r="BH115" s="100">
        <v>272</v>
      </c>
      <c r="BI115" s="100">
        <v>294</v>
      </c>
      <c r="BJ115" s="100">
        <v>387</v>
      </c>
      <c r="BK115" s="100">
        <v>359</v>
      </c>
      <c r="BL115" s="100">
        <v>404</v>
      </c>
      <c r="BM115" s="100">
        <v>0</v>
      </c>
      <c r="BN115" s="100">
        <v>2289</v>
      </c>
      <c r="BP115" s="124">
        <v>2008</v>
      </c>
    </row>
    <row r="116" spans="2:68">
      <c r="B116" s="124">
        <v>2009</v>
      </c>
      <c r="C116" s="100">
        <v>0</v>
      </c>
      <c r="D116" s="100">
        <v>0</v>
      </c>
      <c r="E116" s="100">
        <v>0</v>
      </c>
      <c r="F116" s="100">
        <v>0</v>
      </c>
      <c r="G116" s="100">
        <v>0</v>
      </c>
      <c r="H116" s="100">
        <v>1</v>
      </c>
      <c r="I116" s="100">
        <v>0</v>
      </c>
      <c r="J116" s="100">
        <v>4</v>
      </c>
      <c r="K116" s="100">
        <v>8</v>
      </c>
      <c r="L116" s="100">
        <v>24</v>
      </c>
      <c r="M116" s="100">
        <v>62</v>
      </c>
      <c r="N116" s="100">
        <v>84</v>
      </c>
      <c r="O116" s="100">
        <v>134</v>
      </c>
      <c r="P116" s="100">
        <v>161</v>
      </c>
      <c r="Q116" s="100">
        <v>173</v>
      </c>
      <c r="R116" s="100">
        <v>175</v>
      </c>
      <c r="S116" s="100">
        <v>173</v>
      </c>
      <c r="T116" s="100">
        <v>143</v>
      </c>
      <c r="U116" s="100">
        <v>0</v>
      </c>
      <c r="V116" s="100">
        <v>1142</v>
      </c>
      <c r="X116" s="124">
        <v>2009</v>
      </c>
      <c r="Y116" s="100">
        <v>0</v>
      </c>
      <c r="Z116" s="100">
        <v>0</v>
      </c>
      <c r="AA116" s="100">
        <v>0</v>
      </c>
      <c r="AB116" s="100">
        <v>0</v>
      </c>
      <c r="AC116" s="100">
        <v>0</v>
      </c>
      <c r="AD116" s="100">
        <v>2</v>
      </c>
      <c r="AE116" s="100">
        <v>2</v>
      </c>
      <c r="AF116" s="100">
        <v>0</v>
      </c>
      <c r="AG116" s="100">
        <v>11</v>
      </c>
      <c r="AH116" s="100">
        <v>16</v>
      </c>
      <c r="AI116" s="100">
        <v>40</v>
      </c>
      <c r="AJ116" s="100">
        <v>70</v>
      </c>
      <c r="AK116" s="100">
        <v>71</v>
      </c>
      <c r="AL116" s="100">
        <v>112</v>
      </c>
      <c r="AM116" s="100">
        <v>138</v>
      </c>
      <c r="AN116" s="100">
        <v>175</v>
      </c>
      <c r="AO116" s="100">
        <v>180</v>
      </c>
      <c r="AP116" s="100">
        <v>245</v>
      </c>
      <c r="AQ116" s="100">
        <v>0</v>
      </c>
      <c r="AR116" s="100">
        <v>1062</v>
      </c>
      <c r="AT116" s="124">
        <v>2009</v>
      </c>
      <c r="AU116" s="100">
        <v>0</v>
      </c>
      <c r="AV116" s="100">
        <v>0</v>
      </c>
      <c r="AW116" s="100">
        <v>0</v>
      </c>
      <c r="AX116" s="100">
        <v>0</v>
      </c>
      <c r="AY116" s="100">
        <v>0</v>
      </c>
      <c r="AZ116" s="100">
        <v>3</v>
      </c>
      <c r="BA116" s="100">
        <v>2</v>
      </c>
      <c r="BB116" s="100">
        <v>4</v>
      </c>
      <c r="BC116" s="100">
        <v>19</v>
      </c>
      <c r="BD116" s="100">
        <v>40</v>
      </c>
      <c r="BE116" s="100">
        <v>102</v>
      </c>
      <c r="BF116" s="100">
        <v>154</v>
      </c>
      <c r="BG116" s="100">
        <v>205</v>
      </c>
      <c r="BH116" s="100">
        <v>273</v>
      </c>
      <c r="BI116" s="100">
        <v>311</v>
      </c>
      <c r="BJ116" s="100">
        <v>350</v>
      </c>
      <c r="BK116" s="100">
        <v>353</v>
      </c>
      <c r="BL116" s="100">
        <v>388</v>
      </c>
      <c r="BM116" s="100">
        <v>0</v>
      </c>
      <c r="BN116" s="100">
        <v>2204</v>
      </c>
      <c r="BP116" s="124">
        <v>2009</v>
      </c>
    </row>
    <row r="117" spans="2:68">
      <c r="B117" s="124">
        <v>2010</v>
      </c>
      <c r="C117" s="100">
        <v>0</v>
      </c>
      <c r="D117" s="100">
        <v>0</v>
      </c>
      <c r="E117" s="100">
        <v>0</v>
      </c>
      <c r="F117" s="100">
        <v>0</v>
      </c>
      <c r="G117" s="100">
        <v>0</v>
      </c>
      <c r="H117" s="100">
        <v>0</v>
      </c>
      <c r="I117" s="100">
        <v>5</v>
      </c>
      <c r="J117" s="100">
        <v>9</v>
      </c>
      <c r="K117" s="100">
        <v>9</v>
      </c>
      <c r="L117" s="100">
        <v>46</v>
      </c>
      <c r="M117" s="100">
        <v>55</v>
      </c>
      <c r="N117" s="100">
        <v>95</v>
      </c>
      <c r="O117" s="100">
        <v>114</v>
      </c>
      <c r="P117" s="100">
        <v>193</v>
      </c>
      <c r="Q117" s="100">
        <v>195</v>
      </c>
      <c r="R117" s="100">
        <v>167</v>
      </c>
      <c r="S117" s="100">
        <v>189</v>
      </c>
      <c r="T117" s="100">
        <v>156</v>
      </c>
      <c r="U117" s="100">
        <v>0</v>
      </c>
      <c r="V117" s="100">
        <v>1233</v>
      </c>
      <c r="X117" s="124">
        <v>2010</v>
      </c>
      <c r="Y117" s="100">
        <v>0</v>
      </c>
      <c r="Z117" s="100">
        <v>0</v>
      </c>
      <c r="AA117" s="100">
        <v>0</v>
      </c>
      <c r="AB117" s="100">
        <v>1</v>
      </c>
      <c r="AC117" s="100">
        <v>0</v>
      </c>
      <c r="AD117" s="100">
        <v>1</v>
      </c>
      <c r="AE117" s="100">
        <v>2</v>
      </c>
      <c r="AF117" s="100">
        <v>2</v>
      </c>
      <c r="AG117" s="100">
        <v>7</v>
      </c>
      <c r="AH117" s="100">
        <v>21</v>
      </c>
      <c r="AI117" s="100">
        <v>44</v>
      </c>
      <c r="AJ117" s="100">
        <v>67</v>
      </c>
      <c r="AK117" s="100">
        <v>92</v>
      </c>
      <c r="AL117" s="100">
        <v>107</v>
      </c>
      <c r="AM117" s="100">
        <v>163</v>
      </c>
      <c r="AN117" s="100">
        <v>193</v>
      </c>
      <c r="AO117" s="100">
        <v>244</v>
      </c>
      <c r="AP117" s="100">
        <v>257</v>
      </c>
      <c r="AQ117" s="100">
        <v>0</v>
      </c>
      <c r="AR117" s="100">
        <v>1201</v>
      </c>
      <c r="AT117" s="124">
        <v>2010</v>
      </c>
      <c r="AU117" s="100">
        <v>0</v>
      </c>
      <c r="AV117" s="100">
        <v>0</v>
      </c>
      <c r="AW117" s="100">
        <v>0</v>
      </c>
      <c r="AX117" s="100">
        <v>1</v>
      </c>
      <c r="AY117" s="100">
        <v>0</v>
      </c>
      <c r="AZ117" s="100">
        <v>1</v>
      </c>
      <c r="BA117" s="100">
        <v>7</v>
      </c>
      <c r="BB117" s="100">
        <v>11</v>
      </c>
      <c r="BC117" s="100">
        <v>16</v>
      </c>
      <c r="BD117" s="100">
        <v>67</v>
      </c>
      <c r="BE117" s="100">
        <v>99</v>
      </c>
      <c r="BF117" s="100">
        <v>162</v>
      </c>
      <c r="BG117" s="100">
        <v>206</v>
      </c>
      <c r="BH117" s="100">
        <v>300</v>
      </c>
      <c r="BI117" s="100">
        <v>358</v>
      </c>
      <c r="BJ117" s="100">
        <v>360</v>
      </c>
      <c r="BK117" s="100">
        <v>433</v>
      </c>
      <c r="BL117" s="100">
        <v>413</v>
      </c>
      <c r="BM117" s="100">
        <v>0</v>
      </c>
      <c r="BN117" s="100">
        <v>2434</v>
      </c>
      <c r="BP117" s="124">
        <v>2010</v>
      </c>
    </row>
    <row r="118" spans="2:68">
      <c r="B118" s="124">
        <v>2011</v>
      </c>
      <c r="C118" s="100">
        <v>0</v>
      </c>
      <c r="D118" s="100">
        <v>1</v>
      </c>
      <c r="E118" s="100">
        <v>0</v>
      </c>
      <c r="F118" s="100">
        <v>0</v>
      </c>
      <c r="G118" s="100">
        <v>0</v>
      </c>
      <c r="H118" s="100">
        <v>1</v>
      </c>
      <c r="I118" s="100">
        <v>5</v>
      </c>
      <c r="J118" s="100">
        <v>6</v>
      </c>
      <c r="K118" s="100">
        <v>12</v>
      </c>
      <c r="L118" s="100">
        <v>27</v>
      </c>
      <c r="M118" s="100">
        <v>58</v>
      </c>
      <c r="N118" s="100">
        <v>105</v>
      </c>
      <c r="O118" s="100">
        <v>149</v>
      </c>
      <c r="P118" s="100">
        <v>181</v>
      </c>
      <c r="Q118" s="100">
        <v>164</v>
      </c>
      <c r="R118" s="100">
        <v>181</v>
      </c>
      <c r="S118" s="100">
        <v>174</v>
      </c>
      <c r="T118" s="100">
        <v>154</v>
      </c>
      <c r="U118" s="100">
        <v>0</v>
      </c>
      <c r="V118" s="100">
        <v>1218</v>
      </c>
      <c r="X118" s="124">
        <v>2011</v>
      </c>
      <c r="Y118" s="100">
        <v>0</v>
      </c>
      <c r="Z118" s="100">
        <v>0</v>
      </c>
      <c r="AA118" s="100">
        <v>0</v>
      </c>
      <c r="AB118" s="100">
        <v>0</v>
      </c>
      <c r="AC118" s="100">
        <v>0</v>
      </c>
      <c r="AD118" s="100">
        <v>1</v>
      </c>
      <c r="AE118" s="100">
        <v>0</v>
      </c>
      <c r="AF118" s="100">
        <v>4</v>
      </c>
      <c r="AG118" s="100">
        <v>13</v>
      </c>
      <c r="AH118" s="100">
        <v>20</v>
      </c>
      <c r="AI118" s="100">
        <v>45</v>
      </c>
      <c r="AJ118" s="100">
        <v>57</v>
      </c>
      <c r="AK118" s="100">
        <v>83</v>
      </c>
      <c r="AL118" s="100">
        <v>135</v>
      </c>
      <c r="AM118" s="100">
        <v>161</v>
      </c>
      <c r="AN118" s="100">
        <v>182</v>
      </c>
      <c r="AO118" s="100">
        <v>224</v>
      </c>
      <c r="AP118" s="100">
        <v>273</v>
      </c>
      <c r="AQ118" s="100">
        <v>0</v>
      </c>
      <c r="AR118" s="100">
        <v>1198</v>
      </c>
      <c r="AT118" s="124">
        <v>2011</v>
      </c>
      <c r="AU118" s="100">
        <v>0</v>
      </c>
      <c r="AV118" s="100">
        <v>1</v>
      </c>
      <c r="AW118" s="100">
        <v>0</v>
      </c>
      <c r="AX118" s="100">
        <v>0</v>
      </c>
      <c r="AY118" s="100">
        <v>0</v>
      </c>
      <c r="AZ118" s="100">
        <v>2</v>
      </c>
      <c r="BA118" s="100">
        <v>5</v>
      </c>
      <c r="BB118" s="100">
        <v>10</v>
      </c>
      <c r="BC118" s="100">
        <v>25</v>
      </c>
      <c r="BD118" s="100">
        <v>47</v>
      </c>
      <c r="BE118" s="100">
        <v>103</v>
      </c>
      <c r="BF118" s="100">
        <v>162</v>
      </c>
      <c r="BG118" s="100">
        <v>232</v>
      </c>
      <c r="BH118" s="100">
        <v>316</v>
      </c>
      <c r="BI118" s="100">
        <v>325</v>
      </c>
      <c r="BJ118" s="100">
        <v>363</v>
      </c>
      <c r="BK118" s="100">
        <v>398</v>
      </c>
      <c r="BL118" s="100">
        <v>427</v>
      </c>
      <c r="BM118" s="100">
        <v>0</v>
      </c>
      <c r="BN118" s="100">
        <v>2416</v>
      </c>
      <c r="BP118" s="124">
        <v>2011</v>
      </c>
    </row>
    <row r="119" spans="2:68">
      <c r="B119" s="124">
        <v>2012</v>
      </c>
      <c r="C119" s="100">
        <v>0</v>
      </c>
      <c r="D119" s="100">
        <v>0</v>
      </c>
      <c r="E119" s="100">
        <v>0</v>
      </c>
      <c r="F119" s="100">
        <v>0</v>
      </c>
      <c r="G119" s="100">
        <v>1</v>
      </c>
      <c r="H119" s="100">
        <v>2</v>
      </c>
      <c r="I119" s="100">
        <v>3</v>
      </c>
      <c r="J119" s="100">
        <v>7</v>
      </c>
      <c r="K119" s="100">
        <v>6</v>
      </c>
      <c r="L119" s="100">
        <v>25</v>
      </c>
      <c r="M119" s="100">
        <v>60</v>
      </c>
      <c r="N119" s="100">
        <v>115</v>
      </c>
      <c r="O119" s="100">
        <v>132</v>
      </c>
      <c r="P119" s="100">
        <v>203</v>
      </c>
      <c r="Q119" s="100">
        <v>208</v>
      </c>
      <c r="R119" s="100">
        <v>207</v>
      </c>
      <c r="S119" s="100">
        <v>177</v>
      </c>
      <c r="T119" s="100">
        <v>185</v>
      </c>
      <c r="U119" s="100">
        <v>0</v>
      </c>
      <c r="V119" s="100">
        <v>1331</v>
      </c>
      <c r="X119" s="124">
        <v>2012</v>
      </c>
      <c r="Y119" s="100">
        <v>0</v>
      </c>
      <c r="Z119" s="100">
        <v>0</v>
      </c>
      <c r="AA119" s="100">
        <v>0</v>
      </c>
      <c r="AB119" s="100">
        <v>0</v>
      </c>
      <c r="AC119" s="100">
        <v>0</v>
      </c>
      <c r="AD119" s="100">
        <v>1</v>
      </c>
      <c r="AE119" s="100">
        <v>1</v>
      </c>
      <c r="AF119" s="100">
        <v>2</v>
      </c>
      <c r="AG119" s="100">
        <v>10</v>
      </c>
      <c r="AH119" s="100">
        <v>14</v>
      </c>
      <c r="AI119" s="100">
        <v>35</v>
      </c>
      <c r="AJ119" s="100">
        <v>65</v>
      </c>
      <c r="AK119" s="100">
        <v>109</v>
      </c>
      <c r="AL119" s="100">
        <v>149</v>
      </c>
      <c r="AM119" s="100">
        <v>135</v>
      </c>
      <c r="AN119" s="100">
        <v>202</v>
      </c>
      <c r="AO119" s="100">
        <v>193</v>
      </c>
      <c r="AP119" s="100">
        <v>277</v>
      </c>
      <c r="AQ119" s="100">
        <v>0</v>
      </c>
      <c r="AR119" s="100">
        <v>1193</v>
      </c>
      <c r="AT119" s="124">
        <v>2012</v>
      </c>
      <c r="AU119" s="100">
        <v>0</v>
      </c>
      <c r="AV119" s="100">
        <v>0</v>
      </c>
      <c r="AW119" s="100">
        <v>0</v>
      </c>
      <c r="AX119" s="100">
        <v>0</v>
      </c>
      <c r="AY119" s="100">
        <v>1</v>
      </c>
      <c r="AZ119" s="100">
        <v>3</v>
      </c>
      <c r="BA119" s="100">
        <v>4</v>
      </c>
      <c r="BB119" s="100">
        <v>9</v>
      </c>
      <c r="BC119" s="100">
        <v>16</v>
      </c>
      <c r="BD119" s="100">
        <v>39</v>
      </c>
      <c r="BE119" s="100">
        <v>95</v>
      </c>
      <c r="BF119" s="100">
        <v>180</v>
      </c>
      <c r="BG119" s="100">
        <v>241</v>
      </c>
      <c r="BH119" s="100">
        <v>352</v>
      </c>
      <c r="BI119" s="100">
        <v>343</v>
      </c>
      <c r="BJ119" s="100">
        <v>409</v>
      </c>
      <c r="BK119" s="100">
        <v>370</v>
      </c>
      <c r="BL119" s="100">
        <v>462</v>
      </c>
      <c r="BM119" s="100">
        <v>0</v>
      </c>
      <c r="BN119" s="100">
        <v>2524</v>
      </c>
      <c r="BP119" s="124">
        <v>2012</v>
      </c>
    </row>
    <row r="120" spans="2:68">
      <c r="B120" s="124">
        <v>2013</v>
      </c>
      <c r="C120" s="100">
        <v>0</v>
      </c>
      <c r="D120" s="100">
        <v>1</v>
      </c>
      <c r="E120" s="100">
        <v>0</v>
      </c>
      <c r="F120" s="100">
        <v>0</v>
      </c>
      <c r="G120" s="100">
        <v>0</v>
      </c>
      <c r="H120" s="100">
        <v>0</v>
      </c>
      <c r="I120" s="100">
        <v>1</v>
      </c>
      <c r="J120" s="100">
        <v>4</v>
      </c>
      <c r="K120" s="100">
        <v>18</v>
      </c>
      <c r="L120" s="100">
        <v>35</v>
      </c>
      <c r="M120" s="100">
        <v>49</v>
      </c>
      <c r="N120" s="100">
        <v>91</v>
      </c>
      <c r="O120" s="100">
        <v>137</v>
      </c>
      <c r="P120" s="100">
        <v>206</v>
      </c>
      <c r="Q120" s="100">
        <v>224</v>
      </c>
      <c r="R120" s="100">
        <v>190</v>
      </c>
      <c r="S120" s="100">
        <v>204</v>
      </c>
      <c r="T120" s="100">
        <v>175</v>
      </c>
      <c r="U120" s="100">
        <v>0</v>
      </c>
      <c r="V120" s="100">
        <v>1335</v>
      </c>
      <c r="X120" s="124">
        <v>2013</v>
      </c>
      <c r="Y120" s="100">
        <v>0</v>
      </c>
      <c r="Z120" s="100">
        <v>0</v>
      </c>
      <c r="AA120" s="100">
        <v>0</v>
      </c>
      <c r="AB120" s="100">
        <v>0</v>
      </c>
      <c r="AC120" s="100">
        <v>0</v>
      </c>
      <c r="AD120" s="100">
        <v>0</v>
      </c>
      <c r="AE120" s="100">
        <v>1</v>
      </c>
      <c r="AF120" s="100">
        <v>1</v>
      </c>
      <c r="AG120" s="100">
        <v>8</v>
      </c>
      <c r="AH120" s="100">
        <v>9</v>
      </c>
      <c r="AI120" s="100">
        <v>32</v>
      </c>
      <c r="AJ120" s="100">
        <v>66</v>
      </c>
      <c r="AK120" s="100">
        <v>121</v>
      </c>
      <c r="AL120" s="100">
        <v>147</v>
      </c>
      <c r="AM120" s="100">
        <v>164</v>
      </c>
      <c r="AN120" s="100">
        <v>173</v>
      </c>
      <c r="AO120" s="100">
        <v>198</v>
      </c>
      <c r="AP120" s="100">
        <v>303</v>
      </c>
      <c r="AQ120" s="100">
        <v>0</v>
      </c>
      <c r="AR120" s="100">
        <v>1223</v>
      </c>
      <c r="AT120" s="124">
        <v>2013</v>
      </c>
      <c r="AU120" s="100">
        <v>0</v>
      </c>
      <c r="AV120" s="100">
        <v>1</v>
      </c>
      <c r="AW120" s="100">
        <v>0</v>
      </c>
      <c r="AX120" s="100">
        <v>0</v>
      </c>
      <c r="AY120" s="100">
        <v>0</v>
      </c>
      <c r="AZ120" s="100">
        <v>0</v>
      </c>
      <c r="BA120" s="100">
        <v>2</v>
      </c>
      <c r="BB120" s="100">
        <v>5</v>
      </c>
      <c r="BC120" s="100">
        <v>26</v>
      </c>
      <c r="BD120" s="100">
        <v>44</v>
      </c>
      <c r="BE120" s="100">
        <v>81</v>
      </c>
      <c r="BF120" s="100">
        <v>157</v>
      </c>
      <c r="BG120" s="100">
        <v>258</v>
      </c>
      <c r="BH120" s="100">
        <v>353</v>
      </c>
      <c r="BI120" s="100">
        <v>388</v>
      </c>
      <c r="BJ120" s="100">
        <v>363</v>
      </c>
      <c r="BK120" s="100">
        <v>402</v>
      </c>
      <c r="BL120" s="100">
        <v>478</v>
      </c>
      <c r="BM120" s="100">
        <v>0</v>
      </c>
      <c r="BN120" s="100">
        <v>2558</v>
      </c>
      <c r="BP120" s="124">
        <v>2013</v>
      </c>
    </row>
    <row r="121" spans="2:68">
      <c r="B121" s="124">
        <v>2014</v>
      </c>
      <c r="C121" s="100">
        <v>0</v>
      </c>
      <c r="D121" s="100">
        <v>0</v>
      </c>
      <c r="E121" s="100">
        <v>0</v>
      </c>
      <c r="F121" s="100">
        <v>0</v>
      </c>
      <c r="G121" s="100">
        <v>0</v>
      </c>
      <c r="H121" s="100">
        <v>2</v>
      </c>
      <c r="I121" s="100">
        <v>2</v>
      </c>
      <c r="J121" s="100">
        <v>4</v>
      </c>
      <c r="K121" s="100">
        <v>9</v>
      </c>
      <c r="L121" s="100">
        <v>23</v>
      </c>
      <c r="M121" s="100">
        <v>53</v>
      </c>
      <c r="N121" s="100">
        <v>86</v>
      </c>
      <c r="O121" s="100">
        <v>157</v>
      </c>
      <c r="P121" s="100">
        <v>192</v>
      </c>
      <c r="Q121" s="100">
        <v>217</v>
      </c>
      <c r="R121" s="100">
        <v>192</v>
      </c>
      <c r="S121" s="100">
        <v>190</v>
      </c>
      <c r="T121" s="100">
        <v>165</v>
      </c>
      <c r="U121" s="100">
        <v>0</v>
      </c>
      <c r="V121" s="100">
        <v>1292</v>
      </c>
      <c r="X121" s="124">
        <v>2014</v>
      </c>
      <c r="Y121" s="100">
        <v>0</v>
      </c>
      <c r="Z121" s="100">
        <v>0</v>
      </c>
      <c r="AA121" s="100">
        <v>0</v>
      </c>
      <c r="AB121" s="100">
        <v>0</v>
      </c>
      <c r="AC121" s="100">
        <v>0</v>
      </c>
      <c r="AD121" s="100">
        <v>1</v>
      </c>
      <c r="AE121" s="100">
        <v>1</v>
      </c>
      <c r="AF121" s="100">
        <v>4</v>
      </c>
      <c r="AG121" s="100">
        <v>3</v>
      </c>
      <c r="AH121" s="100">
        <v>22</v>
      </c>
      <c r="AI121" s="100">
        <v>35</v>
      </c>
      <c r="AJ121" s="100">
        <v>70</v>
      </c>
      <c r="AK121" s="100">
        <v>111</v>
      </c>
      <c r="AL121" s="100">
        <v>155</v>
      </c>
      <c r="AM121" s="100">
        <v>162</v>
      </c>
      <c r="AN121" s="100">
        <v>168</v>
      </c>
      <c r="AO121" s="100">
        <v>210</v>
      </c>
      <c r="AP121" s="100">
        <v>313</v>
      </c>
      <c r="AQ121" s="100">
        <v>0</v>
      </c>
      <c r="AR121" s="100">
        <v>1255</v>
      </c>
      <c r="AT121" s="124">
        <v>2014</v>
      </c>
      <c r="AU121" s="100">
        <v>0</v>
      </c>
      <c r="AV121" s="100">
        <v>0</v>
      </c>
      <c r="AW121" s="100">
        <v>0</v>
      </c>
      <c r="AX121" s="100">
        <v>0</v>
      </c>
      <c r="AY121" s="100">
        <v>0</v>
      </c>
      <c r="AZ121" s="100">
        <v>3</v>
      </c>
      <c r="BA121" s="100">
        <v>3</v>
      </c>
      <c r="BB121" s="100">
        <v>8</v>
      </c>
      <c r="BC121" s="100">
        <v>12</v>
      </c>
      <c r="BD121" s="100">
        <v>45</v>
      </c>
      <c r="BE121" s="100">
        <v>88</v>
      </c>
      <c r="BF121" s="100">
        <v>156</v>
      </c>
      <c r="BG121" s="100">
        <v>268</v>
      </c>
      <c r="BH121" s="100">
        <v>347</v>
      </c>
      <c r="BI121" s="100">
        <v>379</v>
      </c>
      <c r="BJ121" s="100">
        <v>360</v>
      </c>
      <c r="BK121" s="100">
        <v>400</v>
      </c>
      <c r="BL121" s="100">
        <v>478</v>
      </c>
      <c r="BM121" s="100">
        <v>0</v>
      </c>
      <c r="BN121" s="100">
        <v>2547</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v>0</v>
      </c>
      <c r="D27" s="100">
        <v>0</v>
      </c>
      <c r="E27" s="100">
        <v>0</v>
      </c>
      <c r="F27" s="100">
        <v>0</v>
      </c>
      <c r="G27" s="100">
        <v>0</v>
      </c>
      <c r="H27" s="100">
        <v>0</v>
      </c>
      <c r="I27" s="100">
        <v>0</v>
      </c>
      <c r="J27" s="100">
        <v>1.0293345</v>
      </c>
      <c r="K27" s="100">
        <v>0.5947962</v>
      </c>
      <c r="L27" s="100">
        <v>1.3786676</v>
      </c>
      <c r="M27" s="100">
        <v>5.2875721999999996</v>
      </c>
      <c r="N27" s="100">
        <v>7.9706609000000004</v>
      </c>
      <c r="O27" s="100">
        <v>6.8905402999999996</v>
      </c>
      <c r="P27" s="100">
        <v>12.585604999999999</v>
      </c>
      <c r="Q27" s="100">
        <v>21.106269999999999</v>
      </c>
      <c r="R27" s="100">
        <v>25.361270999999999</v>
      </c>
      <c r="S27" s="100">
        <v>10.597374</v>
      </c>
      <c r="T27" s="100">
        <v>0</v>
      </c>
      <c r="U27" s="100">
        <v>1.7241294</v>
      </c>
      <c r="V27" s="100">
        <v>3.2763551999999998</v>
      </c>
      <c r="W27" s="126"/>
      <c r="X27" s="115">
        <v>1920</v>
      </c>
      <c r="Y27" s="100">
        <v>0</v>
      </c>
      <c r="Z27" s="100">
        <v>0</v>
      </c>
      <c r="AA27" s="100">
        <v>0</v>
      </c>
      <c r="AB27" s="100">
        <v>0</v>
      </c>
      <c r="AC27" s="100">
        <v>0</v>
      </c>
      <c r="AD27" s="100">
        <v>0</v>
      </c>
      <c r="AE27" s="100">
        <v>0</v>
      </c>
      <c r="AF27" s="100">
        <v>0.53700879999999995</v>
      </c>
      <c r="AG27" s="100">
        <v>0.63188679999999997</v>
      </c>
      <c r="AH27" s="100">
        <v>1.487053</v>
      </c>
      <c r="AI27" s="100">
        <v>0.85745939999999998</v>
      </c>
      <c r="AJ27" s="100">
        <v>6.2383680000000004</v>
      </c>
      <c r="AK27" s="100">
        <v>13.272069</v>
      </c>
      <c r="AL27" s="100">
        <v>16.43723</v>
      </c>
      <c r="AM27" s="100">
        <v>6.3658586000000001</v>
      </c>
      <c r="AN27" s="100">
        <v>9.8566351999999995</v>
      </c>
      <c r="AO27" s="100">
        <v>9.9561928000000002</v>
      </c>
      <c r="AP27" s="100">
        <v>0</v>
      </c>
      <c r="AQ27" s="100">
        <v>1.2932295</v>
      </c>
      <c r="AR27" s="100">
        <v>2.3572848999999998</v>
      </c>
      <c r="AS27" s="126"/>
      <c r="AT27" s="115">
        <v>1920</v>
      </c>
      <c r="AU27" s="100">
        <v>0</v>
      </c>
      <c r="AV27" s="100">
        <v>0</v>
      </c>
      <c r="AW27" s="100">
        <v>0</v>
      </c>
      <c r="AX27" s="100">
        <v>0</v>
      </c>
      <c r="AY27" s="100">
        <v>0</v>
      </c>
      <c r="AZ27" s="100">
        <v>0</v>
      </c>
      <c r="BA27" s="100">
        <v>0</v>
      </c>
      <c r="BB27" s="100">
        <v>0.78840100000000002</v>
      </c>
      <c r="BC27" s="100">
        <v>0.61278080000000001</v>
      </c>
      <c r="BD27" s="100">
        <v>1.4308106</v>
      </c>
      <c r="BE27" s="100">
        <v>3.2127287999999998</v>
      </c>
      <c r="BF27" s="100">
        <v>7.1738378999999997</v>
      </c>
      <c r="BG27" s="100">
        <v>9.8508762000000001</v>
      </c>
      <c r="BH27" s="100">
        <v>14.383095000000001</v>
      </c>
      <c r="BI27" s="100">
        <v>13.935534000000001</v>
      </c>
      <c r="BJ27" s="100">
        <v>17.497375000000002</v>
      </c>
      <c r="BK27" s="100">
        <v>10.266781999999999</v>
      </c>
      <c r="BL27" s="100">
        <v>0</v>
      </c>
      <c r="BM27" s="100">
        <v>1.5125795</v>
      </c>
      <c r="BN27" s="100">
        <v>2.8191687999999999</v>
      </c>
      <c r="BO27" s="126"/>
      <c r="BP27" s="115">
        <v>1920</v>
      </c>
    </row>
    <row r="28" spans="1:68">
      <c r="A28" s="128"/>
      <c r="B28" s="116">
        <v>1921</v>
      </c>
      <c r="C28" s="100">
        <v>0</v>
      </c>
      <c r="D28" s="100">
        <v>0</v>
      </c>
      <c r="E28" s="100">
        <v>0</v>
      </c>
      <c r="F28" s="100">
        <v>0</v>
      </c>
      <c r="G28" s="100">
        <v>0</v>
      </c>
      <c r="H28" s="100">
        <v>0.44503779999999998</v>
      </c>
      <c r="I28" s="100">
        <v>0</v>
      </c>
      <c r="J28" s="100">
        <v>1.0055304</v>
      </c>
      <c r="K28" s="100">
        <v>2.3446658999999999</v>
      </c>
      <c r="L28" s="100">
        <v>3.4176350000000002</v>
      </c>
      <c r="M28" s="100">
        <v>2.9629629999999998</v>
      </c>
      <c r="N28" s="100">
        <v>5.9625212999999997</v>
      </c>
      <c r="O28" s="100">
        <v>16.483516000000002</v>
      </c>
      <c r="P28" s="100">
        <v>13.961606</v>
      </c>
      <c r="Q28" s="100">
        <v>17.857143000000001</v>
      </c>
      <c r="R28" s="100">
        <v>15.151515</v>
      </c>
      <c r="S28" s="100">
        <v>21.052631999999999</v>
      </c>
      <c r="T28" s="100">
        <v>0</v>
      </c>
      <c r="U28" s="100">
        <v>2.0563511999999999</v>
      </c>
      <c r="V28" s="100">
        <v>3.5750476999999998</v>
      </c>
      <c r="W28" s="128"/>
      <c r="X28" s="116">
        <v>1921</v>
      </c>
      <c r="Y28" s="100">
        <v>0</v>
      </c>
      <c r="Z28" s="100">
        <v>0</v>
      </c>
      <c r="AA28" s="100">
        <v>0</v>
      </c>
      <c r="AB28" s="100">
        <v>0</v>
      </c>
      <c r="AC28" s="100">
        <v>0</v>
      </c>
      <c r="AD28" s="100">
        <v>0</v>
      </c>
      <c r="AE28" s="100">
        <v>0</v>
      </c>
      <c r="AF28" s="100">
        <v>0.52273919999999996</v>
      </c>
      <c r="AG28" s="100">
        <v>0.61766520000000003</v>
      </c>
      <c r="AH28" s="100">
        <v>0.72833210000000004</v>
      </c>
      <c r="AI28" s="100">
        <v>2.4979184000000001</v>
      </c>
      <c r="AJ28" s="100">
        <v>2.9850745999999999</v>
      </c>
      <c r="AK28" s="100">
        <v>3.8071066</v>
      </c>
      <c r="AL28" s="100">
        <v>12</v>
      </c>
      <c r="AM28" s="100">
        <v>6.25</v>
      </c>
      <c r="AN28" s="100">
        <v>9.6618356999999992</v>
      </c>
      <c r="AO28" s="100">
        <v>19.417476000000001</v>
      </c>
      <c r="AP28" s="100">
        <v>36.363636</v>
      </c>
      <c r="AQ28" s="100">
        <v>0.96899219999999997</v>
      </c>
      <c r="AR28" s="100">
        <v>2.3347440000000002</v>
      </c>
      <c r="AS28" s="128"/>
      <c r="AT28" s="116">
        <v>1921</v>
      </c>
      <c r="AU28" s="100">
        <v>0</v>
      </c>
      <c r="AV28" s="100">
        <v>0</v>
      </c>
      <c r="AW28" s="100">
        <v>0</v>
      </c>
      <c r="AX28" s="100">
        <v>0</v>
      </c>
      <c r="AY28" s="100">
        <v>0</v>
      </c>
      <c r="AZ28" s="100">
        <v>0.21645020000000001</v>
      </c>
      <c r="BA28" s="100">
        <v>0</v>
      </c>
      <c r="BB28" s="100">
        <v>0.76883650000000003</v>
      </c>
      <c r="BC28" s="100">
        <v>1.5037594000000001</v>
      </c>
      <c r="BD28" s="100">
        <v>2.1156559000000001</v>
      </c>
      <c r="BE28" s="100">
        <v>2.7440220000000002</v>
      </c>
      <c r="BF28" s="100">
        <v>4.5892610999999999</v>
      </c>
      <c r="BG28" s="100">
        <v>10.600707</v>
      </c>
      <c r="BH28" s="100">
        <v>13.04753</v>
      </c>
      <c r="BI28" s="100">
        <v>12.195122</v>
      </c>
      <c r="BJ28" s="100">
        <v>12.345679000000001</v>
      </c>
      <c r="BK28" s="100">
        <v>20.202020000000001</v>
      </c>
      <c r="BL28" s="100">
        <v>19.607842999999999</v>
      </c>
      <c r="BM28" s="100">
        <v>1.521512</v>
      </c>
      <c r="BN28" s="100">
        <v>3.0100088</v>
      </c>
      <c r="BO28" s="128"/>
      <c r="BP28" s="116">
        <v>1921</v>
      </c>
    </row>
    <row r="29" spans="1:68">
      <c r="A29" s="128"/>
      <c r="B29" s="117">
        <v>1922</v>
      </c>
      <c r="C29" s="100">
        <v>0</v>
      </c>
      <c r="D29" s="100">
        <v>0</v>
      </c>
      <c r="E29" s="100">
        <v>0</v>
      </c>
      <c r="F29" s="100">
        <v>0.40899799999999997</v>
      </c>
      <c r="G29" s="100">
        <v>0</v>
      </c>
      <c r="H29" s="100">
        <v>0.45065339999999998</v>
      </c>
      <c r="I29" s="100">
        <v>0</v>
      </c>
      <c r="J29" s="100">
        <v>0.48661799999999999</v>
      </c>
      <c r="K29" s="100">
        <v>0.56625139999999996</v>
      </c>
      <c r="L29" s="100">
        <v>2.0283975999999999</v>
      </c>
      <c r="M29" s="100">
        <v>7.2674418999999997</v>
      </c>
      <c r="N29" s="100">
        <v>4.1806020000000004</v>
      </c>
      <c r="O29" s="100">
        <v>9.4736841999999992</v>
      </c>
      <c r="P29" s="100">
        <v>6.3897763999999997</v>
      </c>
      <c r="Q29" s="100">
        <v>11.363636</v>
      </c>
      <c r="R29" s="100">
        <v>14.778325000000001</v>
      </c>
      <c r="S29" s="100">
        <v>0</v>
      </c>
      <c r="T29" s="100">
        <v>63.829787000000003</v>
      </c>
      <c r="U29" s="100">
        <v>1.6245806</v>
      </c>
      <c r="V29" s="100">
        <v>3.2547757000000002</v>
      </c>
      <c r="W29" s="128"/>
      <c r="X29" s="117">
        <v>1922</v>
      </c>
      <c r="Y29" s="100">
        <v>0</v>
      </c>
      <c r="Z29" s="100">
        <v>0</v>
      </c>
      <c r="AA29" s="100">
        <v>0</v>
      </c>
      <c r="AB29" s="100">
        <v>0</v>
      </c>
      <c r="AC29" s="100">
        <v>0</v>
      </c>
      <c r="AD29" s="100">
        <v>0</v>
      </c>
      <c r="AE29" s="100">
        <v>0</v>
      </c>
      <c r="AF29" s="100">
        <v>1.5212981999999999</v>
      </c>
      <c r="AG29" s="100">
        <v>1.7878426999999999</v>
      </c>
      <c r="AH29" s="100">
        <v>2.1443888000000002</v>
      </c>
      <c r="AI29" s="100">
        <v>1.6116035</v>
      </c>
      <c r="AJ29" s="100">
        <v>6.8027211000000003</v>
      </c>
      <c r="AK29" s="100">
        <v>7.2639224999999996</v>
      </c>
      <c r="AL29" s="100">
        <v>9.1240875999999993</v>
      </c>
      <c r="AM29" s="100">
        <v>3.030303</v>
      </c>
      <c r="AN29" s="100">
        <v>9.3457944000000008</v>
      </c>
      <c r="AO29" s="100">
        <v>0</v>
      </c>
      <c r="AP29" s="100">
        <v>0</v>
      </c>
      <c r="AQ29" s="100">
        <v>1.1685656</v>
      </c>
      <c r="AR29" s="100">
        <v>1.8427496000000001</v>
      </c>
      <c r="AS29" s="128"/>
      <c r="AT29" s="117">
        <v>1922</v>
      </c>
      <c r="AU29" s="100">
        <v>0</v>
      </c>
      <c r="AV29" s="100">
        <v>0</v>
      </c>
      <c r="AW29" s="100">
        <v>0</v>
      </c>
      <c r="AX29" s="100">
        <v>0.20738280000000001</v>
      </c>
      <c r="AY29" s="100">
        <v>0</v>
      </c>
      <c r="AZ29" s="100">
        <v>0.21838830000000001</v>
      </c>
      <c r="BA29" s="100">
        <v>0</v>
      </c>
      <c r="BB29" s="100">
        <v>0.99329529999999999</v>
      </c>
      <c r="BC29" s="100">
        <v>1.1614401999999999</v>
      </c>
      <c r="BD29" s="100">
        <v>2.0847810999999998</v>
      </c>
      <c r="BE29" s="100">
        <v>4.5854030999999997</v>
      </c>
      <c r="BF29" s="100">
        <v>5.3932583999999997</v>
      </c>
      <c r="BG29" s="100">
        <v>8.4459458999999999</v>
      </c>
      <c r="BH29" s="100">
        <v>7.6660988000000003</v>
      </c>
      <c r="BI29" s="100">
        <v>7.3313782999999999</v>
      </c>
      <c r="BJ29" s="100">
        <v>11.990408</v>
      </c>
      <c r="BK29" s="100">
        <v>0</v>
      </c>
      <c r="BL29" s="100">
        <v>29.126214000000001</v>
      </c>
      <c r="BM29" s="100">
        <v>1.4003842</v>
      </c>
      <c r="BN29" s="100">
        <v>2.5154757999999999</v>
      </c>
      <c r="BO29" s="128"/>
      <c r="BP29" s="117">
        <v>1922</v>
      </c>
    </row>
    <row r="30" spans="1:68">
      <c r="A30" s="128"/>
      <c r="B30" s="117">
        <v>1923</v>
      </c>
      <c r="C30" s="100">
        <v>0</v>
      </c>
      <c r="D30" s="100">
        <v>0</v>
      </c>
      <c r="E30" s="100">
        <v>0</v>
      </c>
      <c r="F30" s="100">
        <v>0</v>
      </c>
      <c r="G30" s="100">
        <v>0</v>
      </c>
      <c r="H30" s="100">
        <v>0</v>
      </c>
      <c r="I30" s="100">
        <v>0.42808220000000002</v>
      </c>
      <c r="J30" s="100">
        <v>0.4655493</v>
      </c>
      <c r="K30" s="100">
        <v>0</v>
      </c>
      <c r="L30" s="100">
        <v>1.3097577</v>
      </c>
      <c r="M30" s="100">
        <v>4.2857143000000004</v>
      </c>
      <c r="N30" s="100">
        <v>7.3589533999999999</v>
      </c>
      <c r="O30" s="100">
        <v>13.972056</v>
      </c>
      <c r="P30" s="100">
        <v>19.202362999999998</v>
      </c>
      <c r="Q30" s="100">
        <v>10.695187000000001</v>
      </c>
      <c r="R30" s="100">
        <v>19.138756000000001</v>
      </c>
      <c r="S30" s="100">
        <v>0</v>
      </c>
      <c r="T30" s="100">
        <v>22.222221999999999</v>
      </c>
      <c r="U30" s="100">
        <v>1.8973367999999999</v>
      </c>
      <c r="V30" s="100">
        <v>3.2634006000000002</v>
      </c>
      <c r="W30" s="128"/>
      <c r="X30" s="117">
        <v>1923</v>
      </c>
      <c r="Y30" s="100">
        <v>0</v>
      </c>
      <c r="Z30" s="100">
        <v>0</v>
      </c>
      <c r="AA30" s="100">
        <v>0</v>
      </c>
      <c r="AB30" s="100">
        <v>0</v>
      </c>
      <c r="AC30" s="100">
        <v>0.86617580000000005</v>
      </c>
      <c r="AD30" s="100">
        <v>0</v>
      </c>
      <c r="AE30" s="100">
        <v>0</v>
      </c>
      <c r="AF30" s="100">
        <v>0.48780489999999999</v>
      </c>
      <c r="AG30" s="100">
        <v>1.7331023000000001</v>
      </c>
      <c r="AH30" s="100">
        <v>2.0891365</v>
      </c>
      <c r="AI30" s="100">
        <v>2.3659306</v>
      </c>
      <c r="AJ30" s="100">
        <v>5.6444026000000003</v>
      </c>
      <c r="AK30" s="100">
        <v>9.2378753000000007</v>
      </c>
      <c r="AL30" s="100">
        <v>16.778523</v>
      </c>
      <c r="AM30" s="100">
        <v>17.391304000000002</v>
      </c>
      <c r="AN30" s="100">
        <v>4.5662099999999999</v>
      </c>
      <c r="AO30" s="100">
        <v>18.181818</v>
      </c>
      <c r="AP30" s="100">
        <v>0</v>
      </c>
      <c r="AQ30" s="100">
        <v>1.6102483000000001</v>
      </c>
      <c r="AR30" s="100">
        <v>2.8099175999999999</v>
      </c>
      <c r="AS30" s="128"/>
      <c r="AT30" s="117">
        <v>1923</v>
      </c>
      <c r="AU30" s="100">
        <v>0</v>
      </c>
      <c r="AV30" s="100">
        <v>0</v>
      </c>
      <c r="AW30" s="100">
        <v>0</v>
      </c>
      <c r="AX30" s="100">
        <v>0</v>
      </c>
      <c r="AY30" s="100">
        <v>0.43336940000000002</v>
      </c>
      <c r="AZ30" s="100">
        <v>0</v>
      </c>
      <c r="BA30" s="100">
        <v>0.21496129999999999</v>
      </c>
      <c r="BB30" s="100">
        <v>0.47641729999999999</v>
      </c>
      <c r="BC30" s="100">
        <v>0.84364450000000002</v>
      </c>
      <c r="BD30" s="100">
        <v>1.6874788999999999</v>
      </c>
      <c r="BE30" s="100">
        <v>3.3733133</v>
      </c>
      <c r="BF30" s="100">
        <v>6.5616798000000003</v>
      </c>
      <c r="BG30" s="100">
        <v>11.777302000000001</v>
      </c>
      <c r="BH30" s="100">
        <v>18.067557000000001</v>
      </c>
      <c r="BI30" s="100">
        <v>13.908206</v>
      </c>
      <c r="BJ30" s="100">
        <v>11.682243</v>
      </c>
      <c r="BK30" s="100">
        <v>9.4786730000000006</v>
      </c>
      <c r="BL30" s="100">
        <v>10</v>
      </c>
      <c r="BM30" s="100">
        <v>1.7564196999999999</v>
      </c>
      <c r="BN30" s="100">
        <v>3.0328697999999998</v>
      </c>
      <c r="BO30" s="128"/>
      <c r="BP30" s="117">
        <v>1923</v>
      </c>
    </row>
    <row r="31" spans="1:68">
      <c r="A31" s="128"/>
      <c r="B31" s="117">
        <v>1924</v>
      </c>
      <c r="C31" s="100">
        <v>0</v>
      </c>
      <c r="D31" s="100">
        <v>0</v>
      </c>
      <c r="E31" s="100">
        <v>0</v>
      </c>
      <c r="F31" s="100">
        <v>0</v>
      </c>
      <c r="G31" s="100">
        <v>0</v>
      </c>
      <c r="H31" s="100">
        <v>0</v>
      </c>
      <c r="I31" s="100">
        <v>1.7086714999999999</v>
      </c>
      <c r="J31" s="100">
        <v>0.44903460000000001</v>
      </c>
      <c r="K31" s="100">
        <v>1.5831135000000001</v>
      </c>
      <c r="L31" s="100">
        <v>0.63291140000000001</v>
      </c>
      <c r="M31" s="100">
        <v>5.6298380999999997</v>
      </c>
      <c r="N31" s="100">
        <v>9.5923260999999993</v>
      </c>
      <c r="O31" s="100">
        <v>24.809159999999999</v>
      </c>
      <c r="P31" s="100">
        <v>17.980636000000001</v>
      </c>
      <c r="Q31" s="100">
        <v>22.5</v>
      </c>
      <c r="R31" s="100">
        <v>9.2165899000000007</v>
      </c>
      <c r="S31" s="100">
        <v>9.7087378999999991</v>
      </c>
      <c r="T31" s="100">
        <v>24.390243999999999</v>
      </c>
      <c r="U31" s="100">
        <v>2.7351005000000002</v>
      </c>
      <c r="V31" s="100">
        <v>4.3716096999999996</v>
      </c>
      <c r="W31" s="128"/>
      <c r="X31" s="117">
        <v>1924</v>
      </c>
      <c r="Y31" s="100">
        <v>0</v>
      </c>
      <c r="Z31" s="100">
        <v>0</v>
      </c>
      <c r="AA31" s="100">
        <v>0</v>
      </c>
      <c r="AB31" s="100">
        <v>0</v>
      </c>
      <c r="AC31" s="100">
        <v>0</v>
      </c>
      <c r="AD31" s="100">
        <v>0</v>
      </c>
      <c r="AE31" s="100">
        <v>0</v>
      </c>
      <c r="AF31" s="100">
        <v>0.9429514</v>
      </c>
      <c r="AG31" s="100">
        <v>1.1179429999999999</v>
      </c>
      <c r="AH31" s="100">
        <v>1.3522650000000001</v>
      </c>
      <c r="AI31" s="100">
        <v>5.3929121999999996</v>
      </c>
      <c r="AJ31" s="100">
        <v>5.4595086000000004</v>
      </c>
      <c r="AK31" s="100">
        <v>14.364641000000001</v>
      </c>
      <c r="AL31" s="100">
        <v>12.519562000000001</v>
      </c>
      <c r="AM31" s="100">
        <v>21.978021999999999</v>
      </c>
      <c r="AN31" s="100">
        <v>13.513514000000001</v>
      </c>
      <c r="AO31" s="100">
        <v>17.241378999999998</v>
      </c>
      <c r="AP31" s="100">
        <v>19.230768999999999</v>
      </c>
      <c r="AQ31" s="100">
        <v>1.8949362999999999</v>
      </c>
      <c r="AR31" s="100">
        <v>3.5858615</v>
      </c>
      <c r="AS31" s="128"/>
      <c r="AT31" s="117">
        <v>1924</v>
      </c>
      <c r="AU31" s="100">
        <v>0</v>
      </c>
      <c r="AV31" s="100">
        <v>0</v>
      </c>
      <c r="AW31" s="100">
        <v>0</v>
      </c>
      <c r="AX31" s="100">
        <v>0</v>
      </c>
      <c r="AY31" s="100">
        <v>0</v>
      </c>
      <c r="AZ31" s="100">
        <v>0</v>
      </c>
      <c r="BA31" s="100">
        <v>0.85160740000000001</v>
      </c>
      <c r="BB31" s="100">
        <v>0.68997240000000004</v>
      </c>
      <c r="BC31" s="100">
        <v>1.3572204000000001</v>
      </c>
      <c r="BD31" s="100">
        <v>0.98071269999999999</v>
      </c>
      <c r="BE31" s="100">
        <v>5.5167340999999999</v>
      </c>
      <c r="BF31" s="100">
        <v>7.6595744999999997</v>
      </c>
      <c r="BG31" s="100">
        <v>19.969277999999999</v>
      </c>
      <c r="BH31" s="100">
        <v>15.418502</v>
      </c>
      <c r="BI31" s="100">
        <v>22.251308999999999</v>
      </c>
      <c r="BJ31" s="100">
        <v>11.389521999999999</v>
      </c>
      <c r="BK31" s="100">
        <v>13.69863</v>
      </c>
      <c r="BL31" s="100">
        <v>21.505375999999998</v>
      </c>
      <c r="BM31" s="100">
        <v>2.3231001999999998</v>
      </c>
      <c r="BN31" s="100">
        <v>4.0078529999999999</v>
      </c>
      <c r="BO31" s="128"/>
      <c r="BP31" s="117">
        <v>1924</v>
      </c>
    </row>
    <row r="32" spans="1:68">
      <c r="A32" s="128"/>
      <c r="B32" s="117">
        <v>1925</v>
      </c>
      <c r="C32" s="100">
        <v>0</v>
      </c>
      <c r="D32" s="100">
        <v>0</v>
      </c>
      <c r="E32" s="100">
        <v>0</v>
      </c>
      <c r="F32" s="100">
        <v>0</v>
      </c>
      <c r="G32" s="100">
        <v>0</v>
      </c>
      <c r="H32" s="100">
        <v>0</v>
      </c>
      <c r="I32" s="100">
        <v>0</v>
      </c>
      <c r="J32" s="100">
        <v>0.43725399999999998</v>
      </c>
      <c r="K32" s="100">
        <v>1.0230178999999999</v>
      </c>
      <c r="L32" s="100">
        <v>3.6563070999999998</v>
      </c>
      <c r="M32" s="100">
        <v>3.5186487999999998</v>
      </c>
      <c r="N32" s="100">
        <v>7.0921985999999997</v>
      </c>
      <c r="O32" s="100">
        <v>10.242086</v>
      </c>
      <c r="P32" s="100">
        <v>18.324607</v>
      </c>
      <c r="Q32" s="100">
        <v>16.279070000000001</v>
      </c>
      <c r="R32" s="100">
        <v>31.390135000000001</v>
      </c>
      <c r="S32" s="100">
        <v>9.0909090999999993</v>
      </c>
      <c r="T32" s="100">
        <v>25</v>
      </c>
      <c r="U32" s="100">
        <v>2.1114446999999998</v>
      </c>
      <c r="V32" s="100">
        <v>3.9208826000000001</v>
      </c>
      <c r="W32" s="128"/>
      <c r="X32" s="117">
        <v>1925</v>
      </c>
      <c r="Y32" s="100">
        <v>0</v>
      </c>
      <c r="Z32" s="100">
        <v>0</v>
      </c>
      <c r="AA32" s="100">
        <v>0</v>
      </c>
      <c r="AB32" s="100">
        <v>0</v>
      </c>
      <c r="AC32" s="100">
        <v>0</v>
      </c>
      <c r="AD32" s="100">
        <v>0</v>
      </c>
      <c r="AE32" s="100">
        <v>0</v>
      </c>
      <c r="AF32" s="100">
        <v>0</v>
      </c>
      <c r="AG32" s="100">
        <v>0.54229930000000004</v>
      </c>
      <c r="AH32" s="100">
        <v>1.9518542999999999</v>
      </c>
      <c r="AI32" s="100">
        <v>3.7907506</v>
      </c>
      <c r="AJ32" s="100">
        <v>5.2956751999999998</v>
      </c>
      <c r="AK32" s="100">
        <v>9.6774193999999998</v>
      </c>
      <c r="AL32" s="100">
        <v>8.8105726999999998</v>
      </c>
      <c r="AM32" s="100">
        <v>23.136247000000001</v>
      </c>
      <c r="AN32" s="100">
        <v>25.974025999999999</v>
      </c>
      <c r="AO32" s="100">
        <v>24.793388</v>
      </c>
      <c r="AP32" s="100">
        <v>0</v>
      </c>
      <c r="AQ32" s="100">
        <v>1.6505622</v>
      </c>
      <c r="AR32" s="100">
        <v>3.3038335000000001</v>
      </c>
      <c r="AS32" s="128"/>
      <c r="AT32" s="117">
        <v>1925</v>
      </c>
      <c r="AU32" s="100">
        <v>0</v>
      </c>
      <c r="AV32" s="100">
        <v>0</v>
      </c>
      <c r="AW32" s="100">
        <v>0</v>
      </c>
      <c r="AX32" s="100">
        <v>0</v>
      </c>
      <c r="AY32" s="100">
        <v>0</v>
      </c>
      <c r="AZ32" s="100">
        <v>0</v>
      </c>
      <c r="BA32" s="100">
        <v>0</v>
      </c>
      <c r="BB32" s="100">
        <v>0.224165</v>
      </c>
      <c r="BC32" s="100">
        <v>0.78968150000000004</v>
      </c>
      <c r="BD32" s="100">
        <v>2.8319698</v>
      </c>
      <c r="BE32" s="100">
        <v>3.649635</v>
      </c>
      <c r="BF32" s="100">
        <v>6.244796</v>
      </c>
      <c r="BG32" s="100">
        <v>9.9800398999999995</v>
      </c>
      <c r="BH32" s="100">
        <v>13.84083</v>
      </c>
      <c r="BI32" s="100">
        <v>19.536020000000001</v>
      </c>
      <c r="BJ32" s="100">
        <v>28.634360999999998</v>
      </c>
      <c r="BK32" s="100">
        <v>17.316016999999999</v>
      </c>
      <c r="BL32" s="100">
        <v>10.869565</v>
      </c>
      <c r="BM32" s="100">
        <v>1.8857759000000001</v>
      </c>
      <c r="BN32" s="100">
        <v>3.6051991000000001</v>
      </c>
      <c r="BO32" s="128"/>
      <c r="BP32" s="117">
        <v>1925</v>
      </c>
    </row>
    <row r="33" spans="1:68">
      <c r="A33" s="128"/>
      <c r="B33" s="117">
        <v>1926</v>
      </c>
      <c r="C33" s="100">
        <v>0</v>
      </c>
      <c r="D33" s="100">
        <v>0</v>
      </c>
      <c r="E33" s="100">
        <v>0</v>
      </c>
      <c r="F33" s="100">
        <v>0</v>
      </c>
      <c r="G33" s="100">
        <v>0</v>
      </c>
      <c r="H33" s="100">
        <v>0</v>
      </c>
      <c r="I33" s="100">
        <v>0</v>
      </c>
      <c r="J33" s="100">
        <v>0.42918450000000002</v>
      </c>
      <c r="K33" s="100">
        <v>1.9851117</v>
      </c>
      <c r="L33" s="100">
        <v>2.3571008</v>
      </c>
      <c r="M33" s="100">
        <v>3.5161744000000001</v>
      </c>
      <c r="N33" s="100">
        <v>7.7881619999999998</v>
      </c>
      <c r="O33" s="100">
        <v>11.959522</v>
      </c>
      <c r="P33" s="100">
        <v>11.306533</v>
      </c>
      <c r="Q33" s="100">
        <v>12.987012999999999</v>
      </c>
      <c r="R33" s="100">
        <v>25.641026</v>
      </c>
      <c r="S33" s="100">
        <v>27.272727</v>
      </c>
      <c r="T33" s="100">
        <v>76.923077000000006</v>
      </c>
      <c r="U33" s="100">
        <v>2.1025391999999998</v>
      </c>
      <c r="V33" s="100">
        <v>4.5210952999999998</v>
      </c>
      <c r="W33" s="128"/>
      <c r="X33" s="117">
        <v>1926</v>
      </c>
      <c r="Y33" s="100">
        <v>0</v>
      </c>
      <c r="Z33" s="100">
        <v>0</v>
      </c>
      <c r="AA33" s="100">
        <v>0.33355570000000001</v>
      </c>
      <c r="AB33" s="100">
        <v>0</v>
      </c>
      <c r="AC33" s="100">
        <v>0</v>
      </c>
      <c r="AD33" s="100">
        <v>0</v>
      </c>
      <c r="AE33" s="100">
        <v>0</v>
      </c>
      <c r="AF33" s="100">
        <v>0</v>
      </c>
      <c r="AG33" s="100">
        <v>0.52603889999999998</v>
      </c>
      <c r="AH33" s="100">
        <v>1.2554928000000001</v>
      </c>
      <c r="AI33" s="100">
        <v>3.7341299000000001</v>
      </c>
      <c r="AJ33" s="100">
        <v>4.2844901000000002</v>
      </c>
      <c r="AK33" s="100">
        <v>7.3529412000000001</v>
      </c>
      <c r="AL33" s="100">
        <v>14.005602</v>
      </c>
      <c r="AM33" s="100">
        <v>19.002375000000001</v>
      </c>
      <c r="AN33" s="100">
        <v>12.711864</v>
      </c>
      <c r="AO33" s="100">
        <v>0</v>
      </c>
      <c r="AP33" s="100">
        <v>0</v>
      </c>
      <c r="AQ33" s="100">
        <v>1.4166217000000001</v>
      </c>
      <c r="AR33" s="100">
        <v>2.3927325000000002</v>
      </c>
      <c r="AS33" s="128"/>
      <c r="AT33" s="117">
        <v>1926</v>
      </c>
      <c r="AU33" s="100">
        <v>0</v>
      </c>
      <c r="AV33" s="100">
        <v>0</v>
      </c>
      <c r="AW33" s="100">
        <v>0.16498930000000001</v>
      </c>
      <c r="AX33" s="100">
        <v>0</v>
      </c>
      <c r="AY33" s="100">
        <v>0</v>
      </c>
      <c r="AZ33" s="100">
        <v>0</v>
      </c>
      <c r="BA33" s="100">
        <v>0</v>
      </c>
      <c r="BB33" s="100">
        <v>0.21934629999999999</v>
      </c>
      <c r="BC33" s="100">
        <v>1.2768131</v>
      </c>
      <c r="BD33" s="100">
        <v>1.8237082</v>
      </c>
      <c r="BE33" s="100">
        <v>3.6218761000000002</v>
      </c>
      <c r="BF33" s="100">
        <v>6.1199510000000004</v>
      </c>
      <c r="BG33" s="100">
        <v>9.8087298000000001</v>
      </c>
      <c r="BH33" s="100">
        <v>12.582781000000001</v>
      </c>
      <c r="BI33" s="100">
        <v>15.855040000000001</v>
      </c>
      <c r="BJ33" s="100">
        <v>19.148935999999999</v>
      </c>
      <c r="BK33" s="100">
        <v>12.765957</v>
      </c>
      <c r="BL33" s="100">
        <v>32.608696000000002</v>
      </c>
      <c r="BM33" s="100">
        <v>1.7667553</v>
      </c>
      <c r="BN33" s="100">
        <v>3.3679070000000002</v>
      </c>
      <c r="BO33" s="128"/>
      <c r="BP33" s="117">
        <v>1926</v>
      </c>
    </row>
    <row r="34" spans="1:68">
      <c r="A34" s="128"/>
      <c r="B34" s="117">
        <v>1927</v>
      </c>
      <c r="C34" s="100">
        <v>0</v>
      </c>
      <c r="D34" s="100">
        <v>0</v>
      </c>
      <c r="E34" s="100">
        <v>0</v>
      </c>
      <c r="F34" s="100">
        <v>0</v>
      </c>
      <c r="G34" s="100">
        <v>0</v>
      </c>
      <c r="H34" s="100">
        <v>0</v>
      </c>
      <c r="I34" s="100">
        <v>0</v>
      </c>
      <c r="J34" s="100">
        <v>1.6792611</v>
      </c>
      <c r="K34" s="100">
        <v>1.4388489</v>
      </c>
      <c r="L34" s="100">
        <v>3.4129692999999999</v>
      </c>
      <c r="M34" s="100">
        <v>5.5671537999999998</v>
      </c>
      <c r="N34" s="100">
        <v>6.1633281999999996</v>
      </c>
      <c r="O34" s="100">
        <v>10.928962</v>
      </c>
      <c r="P34" s="100">
        <v>19.370460000000001</v>
      </c>
      <c r="Q34" s="100">
        <v>16.064257000000001</v>
      </c>
      <c r="R34" s="100">
        <v>28.925619999999999</v>
      </c>
      <c r="S34" s="100">
        <v>27.027027</v>
      </c>
      <c r="T34" s="100">
        <v>73.170732000000001</v>
      </c>
      <c r="U34" s="100">
        <v>2.4692921000000001</v>
      </c>
      <c r="V34" s="100">
        <v>5.0759283999999996</v>
      </c>
      <c r="W34" s="128"/>
      <c r="X34" s="117">
        <v>1927</v>
      </c>
      <c r="Y34" s="100">
        <v>0</v>
      </c>
      <c r="Z34" s="100">
        <v>0</v>
      </c>
      <c r="AA34" s="100">
        <v>0</v>
      </c>
      <c r="AB34" s="100">
        <v>0</v>
      </c>
      <c r="AC34" s="100">
        <v>0</v>
      </c>
      <c r="AD34" s="100">
        <v>0</v>
      </c>
      <c r="AE34" s="100">
        <v>0.41631970000000001</v>
      </c>
      <c r="AF34" s="100">
        <v>0.43497170000000002</v>
      </c>
      <c r="AG34" s="100">
        <v>1.5243902</v>
      </c>
      <c r="AH34" s="100">
        <v>1.8159806000000001</v>
      </c>
      <c r="AI34" s="100">
        <v>4.4052863000000002</v>
      </c>
      <c r="AJ34" s="100">
        <v>3.3444815999999999</v>
      </c>
      <c r="AK34" s="100">
        <v>13.333333</v>
      </c>
      <c r="AL34" s="100">
        <v>8.0862534000000004</v>
      </c>
      <c r="AM34" s="100">
        <v>4.3572984999999997</v>
      </c>
      <c r="AN34" s="100">
        <v>16.460905</v>
      </c>
      <c r="AO34" s="100">
        <v>7.751938</v>
      </c>
      <c r="AP34" s="100">
        <v>18.181818</v>
      </c>
      <c r="AQ34" s="100">
        <v>1.4882428999999999</v>
      </c>
      <c r="AR34" s="100">
        <v>2.5898281000000001</v>
      </c>
      <c r="AS34" s="128"/>
      <c r="AT34" s="117">
        <v>1927</v>
      </c>
      <c r="AU34" s="100">
        <v>0</v>
      </c>
      <c r="AV34" s="100">
        <v>0</v>
      </c>
      <c r="AW34" s="100">
        <v>0</v>
      </c>
      <c r="AX34" s="100">
        <v>0</v>
      </c>
      <c r="AY34" s="100">
        <v>0</v>
      </c>
      <c r="AZ34" s="100">
        <v>0</v>
      </c>
      <c r="BA34" s="100">
        <v>0.2107926</v>
      </c>
      <c r="BB34" s="100">
        <v>1.0681478</v>
      </c>
      <c r="BC34" s="100">
        <v>1.4803849</v>
      </c>
      <c r="BD34" s="100">
        <v>2.6392962</v>
      </c>
      <c r="BE34" s="100">
        <v>5.0017864000000003</v>
      </c>
      <c r="BF34" s="100">
        <v>4.8115477000000002</v>
      </c>
      <c r="BG34" s="100">
        <v>12.059817000000001</v>
      </c>
      <c r="BH34" s="100">
        <v>14.030612</v>
      </c>
      <c r="BI34" s="100">
        <v>10.449320999999999</v>
      </c>
      <c r="BJ34" s="100">
        <v>22.680412</v>
      </c>
      <c r="BK34" s="100">
        <v>16.666667</v>
      </c>
      <c r="BL34" s="100">
        <v>41.666666999999997</v>
      </c>
      <c r="BM34" s="100">
        <v>1.9894864999999999</v>
      </c>
      <c r="BN34" s="100">
        <v>3.7876425</v>
      </c>
      <c r="BO34" s="128"/>
      <c r="BP34" s="117">
        <v>1927</v>
      </c>
    </row>
    <row r="35" spans="1:68">
      <c r="A35" s="128"/>
      <c r="B35" s="117">
        <v>1928</v>
      </c>
      <c r="C35" s="100">
        <v>0</v>
      </c>
      <c r="D35" s="100">
        <v>0</v>
      </c>
      <c r="E35" s="100">
        <v>0</v>
      </c>
      <c r="F35" s="100">
        <v>0</v>
      </c>
      <c r="G35" s="100">
        <v>0</v>
      </c>
      <c r="H35" s="100">
        <v>0.3924647</v>
      </c>
      <c r="I35" s="100">
        <v>0</v>
      </c>
      <c r="J35" s="100">
        <v>0.4164931</v>
      </c>
      <c r="K35" s="100">
        <v>0.46168049999999999</v>
      </c>
      <c r="L35" s="100">
        <v>2.7609056000000001</v>
      </c>
      <c r="M35" s="100">
        <v>2.7210884000000002</v>
      </c>
      <c r="N35" s="100">
        <v>8.4615384999999996</v>
      </c>
      <c r="O35" s="100">
        <v>12.635379</v>
      </c>
      <c r="P35" s="100">
        <v>19.81352</v>
      </c>
      <c r="Q35" s="100">
        <v>13.182674</v>
      </c>
      <c r="R35" s="100">
        <v>11.857708000000001</v>
      </c>
      <c r="S35" s="100">
        <v>35.087719</v>
      </c>
      <c r="T35" s="100">
        <v>48.780487999999998</v>
      </c>
      <c r="U35" s="100">
        <v>2.1729683</v>
      </c>
      <c r="V35" s="100">
        <v>4.1562165000000002</v>
      </c>
      <c r="W35" s="128"/>
      <c r="X35" s="117">
        <v>1928</v>
      </c>
      <c r="Y35" s="100">
        <v>0</v>
      </c>
      <c r="Z35" s="100">
        <v>0</v>
      </c>
      <c r="AA35" s="100">
        <v>0</v>
      </c>
      <c r="AB35" s="100">
        <v>0</v>
      </c>
      <c r="AC35" s="100">
        <v>0</v>
      </c>
      <c r="AD35" s="100">
        <v>0</v>
      </c>
      <c r="AE35" s="100">
        <v>0</v>
      </c>
      <c r="AF35" s="100">
        <v>0</v>
      </c>
      <c r="AG35" s="100">
        <v>0.9765625</v>
      </c>
      <c r="AH35" s="100">
        <v>2.3515579</v>
      </c>
      <c r="AI35" s="100">
        <v>2.8694405000000001</v>
      </c>
      <c r="AJ35" s="100">
        <v>6.6006600999999998</v>
      </c>
      <c r="AK35" s="100">
        <v>2.9850745999999999</v>
      </c>
      <c r="AL35" s="100">
        <v>10.362693999999999</v>
      </c>
      <c r="AM35" s="100">
        <v>14.084507</v>
      </c>
      <c r="AN35" s="100">
        <v>19.841270000000002</v>
      </c>
      <c r="AO35" s="100">
        <v>0</v>
      </c>
      <c r="AP35" s="100">
        <v>0</v>
      </c>
      <c r="AQ35" s="100">
        <v>1.3308232</v>
      </c>
      <c r="AR35" s="100">
        <v>2.2589256999999998</v>
      </c>
      <c r="AS35" s="128"/>
      <c r="AT35" s="117">
        <v>1928</v>
      </c>
      <c r="AU35" s="100">
        <v>0</v>
      </c>
      <c r="AV35" s="100">
        <v>0</v>
      </c>
      <c r="AW35" s="100">
        <v>0</v>
      </c>
      <c r="AX35" s="100">
        <v>0</v>
      </c>
      <c r="AY35" s="100">
        <v>0</v>
      </c>
      <c r="AZ35" s="100">
        <v>0.2017756</v>
      </c>
      <c r="BA35" s="100">
        <v>0</v>
      </c>
      <c r="BB35" s="100">
        <v>0.210837</v>
      </c>
      <c r="BC35" s="100">
        <v>0.71191269999999995</v>
      </c>
      <c r="BD35" s="100">
        <v>2.5626424000000001</v>
      </c>
      <c r="BE35" s="100">
        <v>2.7932961000000001</v>
      </c>
      <c r="BF35" s="100">
        <v>7.5636942999999999</v>
      </c>
      <c r="BG35" s="100">
        <v>8.0454329999999992</v>
      </c>
      <c r="BH35" s="100">
        <v>15.337422999999999</v>
      </c>
      <c r="BI35" s="100">
        <v>13.618677</v>
      </c>
      <c r="BJ35" s="100">
        <v>15.841583999999999</v>
      </c>
      <c r="BK35" s="100">
        <v>16.194331999999999</v>
      </c>
      <c r="BL35" s="100">
        <v>20.618556999999999</v>
      </c>
      <c r="BM35" s="100">
        <v>1.7612897000000001</v>
      </c>
      <c r="BN35" s="100">
        <v>3.1531813</v>
      </c>
      <c r="BO35" s="128"/>
      <c r="BP35" s="117">
        <v>1928</v>
      </c>
    </row>
    <row r="36" spans="1:68">
      <c r="A36" s="128"/>
      <c r="B36" s="117">
        <v>1929</v>
      </c>
      <c r="C36" s="100">
        <v>0</v>
      </c>
      <c r="D36" s="100">
        <v>0</v>
      </c>
      <c r="E36" s="100">
        <v>0</v>
      </c>
      <c r="F36" s="100">
        <v>0.32819169999999998</v>
      </c>
      <c r="G36" s="100">
        <v>0</v>
      </c>
      <c r="H36" s="100">
        <v>0</v>
      </c>
      <c r="I36" s="100">
        <v>0</v>
      </c>
      <c r="J36" s="100">
        <v>0.83612039999999999</v>
      </c>
      <c r="K36" s="100">
        <v>0.90008999999999995</v>
      </c>
      <c r="L36" s="100">
        <v>3.2119914000000001</v>
      </c>
      <c r="M36" s="100">
        <v>3.9893616999999999</v>
      </c>
      <c r="N36" s="100">
        <v>11.529593</v>
      </c>
      <c r="O36" s="100">
        <v>14.349776</v>
      </c>
      <c r="P36" s="100">
        <v>31.746032</v>
      </c>
      <c r="Q36" s="100">
        <v>25.044723000000001</v>
      </c>
      <c r="R36" s="100">
        <v>33.582090000000001</v>
      </c>
      <c r="S36" s="100">
        <v>25.423729000000002</v>
      </c>
      <c r="T36" s="100">
        <v>0</v>
      </c>
      <c r="U36" s="100">
        <v>3.1237558999999999</v>
      </c>
      <c r="V36" s="100">
        <v>5.1248705000000001</v>
      </c>
      <c r="W36" s="128"/>
      <c r="X36" s="117">
        <v>1929</v>
      </c>
      <c r="Y36" s="100">
        <v>0</v>
      </c>
      <c r="Z36" s="100">
        <v>0</v>
      </c>
      <c r="AA36" s="100">
        <v>0</v>
      </c>
      <c r="AB36" s="100">
        <v>0</v>
      </c>
      <c r="AC36" s="100">
        <v>0</v>
      </c>
      <c r="AD36" s="100">
        <v>0.41186159999999999</v>
      </c>
      <c r="AE36" s="100">
        <v>0.41946309999999998</v>
      </c>
      <c r="AF36" s="100">
        <v>0.42140749999999999</v>
      </c>
      <c r="AG36" s="100">
        <v>0.94607379999999996</v>
      </c>
      <c r="AH36" s="100">
        <v>4.5688177999999997</v>
      </c>
      <c r="AI36" s="100">
        <v>2.1008403000000002</v>
      </c>
      <c r="AJ36" s="100">
        <v>6.4987814999999998</v>
      </c>
      <c r="AK36" s="100">
        <v>8.7124878999999993</v>
      </c>
      <c r="AL36" s="100">
        <v>13.75</v>
      </c>
      <c r="AM36" s="100">
        <v>15.065913</v>
      </c>
      <c r="AN36" s="100">
        <v>11.363636</v>
      </c>
      <c r="AO36" s="100">
        <v>7.3529412000000001</v>
      </c>
      <c r="AP36" s="100">
        <v>84.745762999999997</v>
      </c>
      <c r="AQ36" s="100">
        <v>1.9497538999999999</v>
      </c>
      <c r="AR36" s="100">
        <v>3.8988464999999999</v>
      </c>
      <c r="AS36" s="128"/>
      <c r="AT36" s="117">
        <v>1929</v>
      </c>
      <c r="AU36" s="100">
        <v>0</v>
      </c>
      <c r="AV36" s="100">
        <v>0</v>
      </c>
      <c r="AW36" s="100">
        <v>0</v>
      </c>
      <c r="AX36" s="100">
        <v>0.16722409999999999</v>
      </c>
      <c r="AY36" s="100">
        <v>0</v>
      </c>
      <c r="AZ36" s="100">
        <v>0.19880719999999999</v>
      </c>
      <c r="BA36" s="100">
        <v>0.210837</v>
      </c>
      <c r="BB36" s="100">
        <v>0.62959080000000001</v>
      </c>
      <c r="BC36" s="100">
        <v>0.92250920000000003</v>
      </c>
      <c r="BD36" s="100">
        <v>3.8684720000000001</v>
      </c>
      <c r="BE36" s="100">
        <v>3.0695771000000001</v>
      </c>
      <c r="BF36" s="100">
        <v>9.0837283000000006</v>
      </c>
      <c r="BG36" s="100">
        <v>11.638733999999999</v>
      </c>
      <c r="BH36" s="100">
        <v>23.186682999999999</v>
      </c>
      <c r="BI36" s="100">
        <v>20.183485999999998</v>
      </c>
      <c r="BJ36" s="100">
        <v>22.556391000000001</v>
      </c>
      <c r="BK36" s="100">
        <v>15.748030999999999</v>
      </c>
      <c r="BL36" s="100">
        <v>49.504950000000001</v>
      </c>
      <c r="BM36" s="100">
        <v>2.5493047999999998</v>
      </c>
      <c r="BN36" s="100">
        <v>4.6283665999999997</v>
      </c>
      <c r="BO36" s="128"/>
      <c r="BP36" s="117">
        <v>1929</v>
      </c>
    </row>
    <row r="37" spans="1:68">
      <c r="A37" s="128"/>
      <c r="B37" s="117">
        <v>1930</v>
      </c>
      <c r="C37" s="100">
        <v>0</v>
      </c>
      <c r="D37" s="100">
        <v>0</v>
      </c>
      <c r="E37" s="100">
        <v>0</v>
      </c>
      <c r="F37" s="100">
        <v>0</v>
      </c>
      <c r="G37" s="100">
        <v>0</v>
      </c>
      <c r="H37" s="100">
        <v>0</v>
      </c>
      <c r="I37" s="100">
        <v>0.83333330000000005</v>
      </c>
      <c r="J37" s="100">
        <v>0.42265429999999998</v>
      </c>
      <c r="K37" s="100">
        <v>0.88573959999999996</v>
      </c>
      <c r="L37" s="100">
        <v>1.5706806</v>
      </c>
      <c r="M37" s="100">
        <v>5.1446944999999999</v>
      </c>
      <c r="N37" s="100">
        <v>10.03861</v>
      </c>
      <c r="O37" s="100">
        <v>12.5</v>
      </c>
      <c r="P37" s="100">
        <v>21.158128999999999</v>
      </c>
      <c r="Q37" s="100">
        <v>30.560272000000001</v>
      </c>
      <c r="R37" s="100">
        <v>24.647887000000001</v>
      </c>
      <c r="S37" s="100">
        <v>57.851239999999997</v>
      </c>
      <c r="T37" s="100">
        <v>20.408162999999998</v>
      </c>
      <c r="U37" s="100">
        <v>2.8828938000000002</v>
      </c>
      <c r="V37" s="100">
        <v>5.3390836999999998</v>
      </c>
      <c r="W37" s="128"/>
      <c r="X37" s="117">
        <v>1930</v>
      </c>
      <c r="Y37" s="100">
        <v>0</v>
      </c>
      <c r="Z37" s="100">
        <v>0</v>
      </c>
      <c r="AA37" s="100">
        <v>0.33955859999999999</v>
      </c>
      <c r="AB37" s="100">
        <v>0</v>
      </c>
      <c r="AC37" s="100">
        <v>0</v>
      </c>
      <c r="AD37" s="100">
        <v>0</v>
      </c>
      <c r="AE37" s="100">
        <v>0.83507310000000001</v>
      </c>
      <c r="AF37" s="100">
        <v>0</v>
      </c>
      <c r="AG37" s="100">
        <v>1.3882462</v>
      </c>
      <c r="AH37" s="100">
        <v>2.2246940999999998</v>
      </c>
      <c r="AI37" s="100">
        <v>4.7393365000000003</v>
      </c>
      <c r="AJ37" s="100">
        <v>4.8154092999999998</v>
      </c>
      <c r="AK37" s="100">
        <v>14.164306</v>
      </c>
      <c r="AL37" s="100">
        <v>15.834348</v>
      </c>
      <c r="AM37" s="100">
        <v>22.968198000000001</v>
      </c>
      <c r="AN37" s="100">
        <v>10.714286</v>
      </c>
      <c r="AO37" s="100">
        <v>21.126760999999998</v>
      </c>
      <c r="AP37" s="100">
        <v>16.129031999999999</v>
      </c>
      <c r="AQ37" s="100">
        <v>2.2415862</v>
      </c>
      <c r="AR37" s="100">
        <v>3.6939340999999999</v>
      </c>
      <c r="AS37" s="128"/>
      <c r="AT37" s="117">
        <v>1930</v>
      </c>
      <c r="AU37" s="100">
        <v>0</v>
      </c>
      <c r="AV37" s="100">
        <v>0</v>
      </c>
      <c r="AW37" s="100">
        <v>0.16686129999999999</v>
      </c>
      <c r="AX37" s="100">
        <v>0</v>
      </c>
      <c r="AY37" s="100">
        <v>0</v>
      </c>
      <c r="AZ37" s="100">
        <v>0</v>
      </c>
      <c r="BA37" s="100">
        <v>0.83420229999999995</v>
      </c>
      <c r="BB37" s="100">
        <v>0.21043770000000001</v>
      </c>
      <c r="BC37" s="100">
        <v>1.1314777</v>
      </c>
      <c r="BD37" s="100">
        <v>1.8878101</v>
      </c>
      <c r="BE37" s="100">
        <v>4.9472296</v>
      </c>
      <c r="BF37" s="100">
        <v>7.4773711</v>
      </c>
      <c r="BG37" s="100">
        <v>13.308857</v>
      </c>
      <c r="BH37" s="100">
        <v>18.615473999999999</v>
      </c>
      <c r="BI37" s="100">
        <v>26.839827</v>
      </c>
      <c r="BJ37" s="100">
        <v>17.730495999999999</v>
      </c>
      <c r="BK37" s="100">
        <v>38.022813999999997</v>
      </c>
      <c r="BL37" s="100">
        <v>18.018018000000001</v>
      </c>
      <c r="BM37" s="100">
        <v>2.5685859</v>
      </c>
      <c r="BN37" s="100">
        <v>4.4967544999999998</v>
      </c>
      <c r="BO37" s="128"/>
      <c r="BP37" s="117">
        <v>1930</v>
      </c>
    </row>
    <row r="38" spans="1:68">
      <c r="A38" s="128"/>
      <c r="B38" s="118">
        <v>1931</v>
      </c>
      <c r="C38" s="100">
        <v>0</v>
      </c>
      <c r="D38" s="100">
        <v>0</v>
      </c>
      <c r="E38" s="100">
        <v>0</v>
      </c>
      <c r="F38" s="100">
        <v>0</v>
      </c>
      <c r="G38" s="100">
        <v>0</v>
      </c>
      <c r="H38" s="100">
        <v>0</v>
      </c>
      <c r="I38" s="100">
        <v>0.41152260000000002</v>
      </c>
      <c r="J38" s="100">
        <v>0.85397100000000004</v>
      </c>
      <c r="K38" s="100">
        <v>0.87527350000000004</v>
      </c>
      <c r="L38" s="100">
        <v>2.5536260999999998</v>
      </c>
      <c r="M38" s="100">
        <v>13.043478</v>
      </c>
      <c r="N38" s="100">
        <v>11.547344000000001</v>
      </c>
      <c r="O38" s="100">
        <v>21.220158999999999</v>
      </c>
      <c r="P38" s="100">
        <v>18.681318999999998</v>
      </c>
      <c r="Q38" s="100">
        <v>30.694669000000001</v>
      </c>
      <c r="R38" s="100">
        <v>29.411764999999999</v>
      </c>
      <c r="S38" s="100">
        <v>23.076923000000001</v>
      </c>
      <c r="T38" s="100">
        <v>37.735849000000002</v>
      </c>
      <c r="U38" s="100">
        <v>3.6131519000000001</v>
      </c>
      <c r="V38" s="100">
        <v>6.0755811</v>
      </c>
      <c r="W38" s="128"/>
      <c r="X38" s="118">
        <v>1931</v>
      </c>
      <c r="Y38" s="100">
        <v>0</v>
      </c>
      <c r="Z38" s="100">
        <v>0</v>
      </c>
      <c r="AA38" s="100">
        <v>0</v>
      </c>
      <c r="AB38" s="100">
        <v>0</v>
      </c>
      <c r="AC38" s="100">
        <v>0</v>
      </c>
      <c r="AD38" s="100">
        <v>0</v>
      </c>
      <c r="AE38" s="100">
        <v>0</v>
      </c>
      <c r="AF38" s="100">
        <v>0.41788550000000002</v>
      </c>
      <c r="AG38" s="100">
        <v>0.45289859999999998</v>
      </c>
      <c r="AH38" s="100">
        <v>1.0781670999999999</v>
      </c>
      <c r="AI38" s="100">
        <v>3.2701112000000001</v>
      </c>
      <c r="AJ38" s="100">
        <v>5.5248619000000003</v>
      </c>
      <c r="AK38" s="100">
        <v>13.786765000000001</v>
      </c>
      <c r="AL38" s="100">
        <v>18.91253</v>
      </c>
      <c r="AM38" s="100">
        <v>18.456375999999999</v>
      </c>
      <c r="AN38" s="100">
        <v>13.071895</v>
      </c>
      <c r="AO38" s="100">
        <v>47.945205000000001</v>
      </c>
      <c r="AP38" s="100">
        <v>28.571428999999998</v>
      </c>
      <c r="AQ38" s="100">
        <v>2.2150813</v>
      </c>
      <c r="AR38" s="100">
        <v>4.0590947999999996</v>
      </c>
      <c r="AS38" s="128"/>
      <c r="AT38" s="118">
        <v>1931</v>
      </c>
      <c r="AU38" s="100">
        <v>0</v>
      </c>
      <c r="AV38" s="100">
        <v>0</v>
      </c>
      <c r="AW38" s="100">
        <v>0</v>
      </c>
      <c r="AX38" s="100">
        <v>0</v>
      </c>
      <c r="AY38" s="100">
        <v>0</v>
      </c>
      <c r="AZ38" s="100">
        <v>0</v>
      </c>
      <c r="BA38" s="100">
        <v>0.20738280000000001</v>
      </c>
      <c r="BB38" s="100">
        <v>0.63357969999999997</v>
      </c>
      <c r="BC38" s="100">
        <v>0.66770529999999995</v>
      </c>
      <c r="BD38" s="100">
        <v>1.8358247999999999</v>
      </c>
      <c r="BE38" s="100">
        <v>8.2828926000000003</v>
      </c>
      <c r="BF38" s="100">
        <v>8.5736554999999992</v>
      </c>
      <c r="BG38" s="100">
        <v>17.575483999999999</v>
      </c>
      <c r="BH38" s="100">
        <v>18.792711000000001</v>
      </c>
      <c r="BI38" s="100">
        <v>24.691358000000001</v>
      </c>
      <c r="BJ38" s="100">
        <v>21.24183</v>
      </c>
      <c r="BK38" s="100">
        <v>36.231884000000001</v>
      </c>
      <c r="BL38" s="100">
        <v>32.520325</v>
      </c>
      <c r="BM38" s="100">
        <v>2.9265303</v>
      </c>
      <c r="BN38" s="100">
        <v>5.0896637</v>
      </c>
      <c r="BO38" s="128"/>
      <c r="BP38" s="118">
        <v>1931</v>
      </c>
    </row>
    <row r="39" spans="1:68">
      <c r="A39" s="128"/>
      <c r="B39" s="118">
        <v>1932</v>
      </c>
      <c r="C39" s="100">
        <v>0</v>
      </c>
      <c r="D39" s="100">
        <v>0</v>
      </c>
      <c r="E39" s="100">
        <v>0</v>
      </c>
      <c r="F39" s="100">
        <v>0.32030750000000002</v>
      </c>
      <c r="G39" s="100">
        <v>0</v>
      </c>
      <c r="H39" s="100">
        <v>0</v>
      </c>
      <c r="I39" s="100">
        <v>0</v>
      </c>
      <c r="J39" s="100">
        <v>1.3009539999999999</v>
      </c>
      <c r="K39" s="100">
        <v>2.1607606000000001</v>
      </c>
      <c r="L39" s="100">
        <v>4.4753854000000004</v>
      </c>
      <c r="M39" s="100">
        <v>1.8028846000000001</v>
      </c>
      <c r="N39" s="100">
        <v>15.981735</v>
      </c>
      <c r="O39" s="100">
        <v>23.684211000000001</v>
      </c>
      <c r="P39" s="100">
        <v>22.925764000000001</v>
      </c>
      <c r="Q39" s="100">
        <v>35.825544999999998</v>
      </c>
      <c r="R39" s="100">
        <v>36.585366</v>
      </c>
      <c r="S39" s="100">
        <v>59.701492999999999</v>
      </c>
      <c r="T39" s="100">
        <v>70.175438999999997</v>
      </c>
      <c r="U39" s="100">
        <v>4.0979929000000004</v>
      </c>
      <c r="V39" s="100">
        <v>7.4909375000000002</v>
      </c>
      <c r="W39" s="128"/>
      <c r="X39" s="118">
        <v>1932</v>
      </c>
      <c r="Y39" s="100">
        <v>0</v>
      </c>
      <c r="Z39" s="100">
        <v>0</v>
      </c>
      <c r="AA39" s="100">
        <v>0</v>
      </c>
      <c r="AB39" s="100">
        <v>0</v>
      </c>
      <c r="AC39" s="100">
        <v>0</v>
      </c>
      <c r="AD39" s="100">
        <v>0.4025765</v>
      </c>
      <c r="AE39" s="100">
        <v>0.4170142</v>
      </c>
      <c r="AF39" s="100">
        <v>0</v>
      </c>
      <c r="AG39" s="100">
        <v>2.2104332000000002</v>
      </c>
      <c r="AH39" s="100">
        <v>2.0887728000000001</v>
      </c>
      <c r="AI39" s="100">
        <v>3.1645569999999998</v>
      </c>
      <c r="AJ39" s="100">
        <v>9.3312597000000004</v>
      </c>
      <c r="AK39" s="100">
        <v>13.513514000000001</v>
      </c>
      <c r="AL39" s="100">
        <v>18.390805</v>
      </c>
      <c r="AM39" s="100">
        <v>19.448947</v>
      </c>
      <c r="AN39" s="100">
        <v>38.690475999999997</v>
      </c>
      <c r="AO39" s="100">
        <v>6.6666667000000004</v>
      </c>
      <c r="AP39" s="100">
        <v>13.157895</v>
      </c>
      <c r="AQ39" s="100">
        <v>2.6594921999999999</v>
      </c>
      <c r="AR39" s="100">
        <v>4.2587435999999999</v>
      </c>
      <c r="AS39" s="128"/>
      <c r="AT39" s="118">
        <v>1932</v>
      </c>
      <c r="AU39" s="100">
        <v>0</v>
      </c>
      <c r="AV39" s="100">
        <v>0</v>
      </c>
      <c r="AW39" s="100">
        <v>0</v>
      </c>
      <c r="AX39" s="100">
        <v>0.16175990000000001</v>
      </c>
      <c r="AY39" s="100">
        <v>0</v>
      </c>
      <c r="AZ39" s="100">
        <v>0.19282679999999999</v>
      </c>
      <c r="BA39" s="100">
        <v>0.20504410000000001</v>
      </c>
      <c r="BB39" s="100">
        <v>0.64171120000000004</v>
      </c>
      <c r="BC39" s="100">
        <v>2.1853147000000002</v>
      </c>
      <c r="BD39" s="100">
        <v>3.3112583</v>
      </c>
      <c r="BE39" s="100">
        <v>2.4660912000000001</v>
      </c>
      <c r="BF39" s="100">
        <v>12.692308000000001</v>
      </c>
      <c r="BG39" s="100">
        <v>18.666667</v>
      </c>
      <c r="BH39" s="100">
        <v>20.716684999999998</v>
      </c>
      <c r="BI39" s="100">
        <v>27.799841000000001</v>
      </c>
      <c r="BJ39" s="100">
        <v>37.650601999999999</v>
      </c>
      <c r="BK39" s="100">
        <v>31.690141000000001</v>
      </c>
      <c r="BL39" s="100">
        <v>37.593985000000004</v>
      </c>
      <c r="BM39" s="100">
        <v>3.3907067</v>
      </c>
      <c r="BN39" s="100">
        <v>5.8056720000000004</v>
      </c>
      <c r="BO39" s="128"/>
      <c r="BP39" s="118">
        <v>1932</v>
      </c>
    </row>
    <row r="40" spans="1:68">
      <c r="A40" s="128"/>
      <c r="B40" s="118">
        <v>1933</v>
      </c>
      <c r="C40" s="100">
        <v>0</v>
      </c>
      <c r="D40" s="100">
        <v>0</v>
      </c>
      <c r="E40" s="100">
        <v>0</v>
      </c>
      <c r="F40" s="100">
        <v>0</v>
      </c>
      <c r="G40" s="100">
        <v>0</v>
      </c>
      <c r="H40" s="100">
        <v>0.36297639999999998</v>
      </c>
      <c r="I40" s="100">
        <v>0</v>
      </c>
      <c r="J40" s="100">
        <v>0.8691873</v>
      </c>
      <c r="K40" s="100">
        <v>0.43103449999999999</v>
      </c>
      <c r="L40" s="100">
        <v>3.3702454999999998</v>
      </c>
      <c r="M40" s="100">
        <v>7.6067875999999996</v>
      </c>
      <c r="N40" s="100">
        <v>5.9435364000000002</v>
      </c>
      <c r="O40" s="100">
        <v>17.543859999999999</v>
      </c>
      <c r="P40" s="100">
        <v>24.891774999999999</v>
      </c>
      <c r="Q40" s="100">
        <v>30.03003</v>
      </c>
      <c r="R40" s="100">
        <v>28.490027999999999</v>
      </c>
      <c r="S40" s="100">
        <v>43.165467999999997</v>
      </c>
      <c r="T40" s="100">
        <v>16.666667</v>
      </c>
      <c r="U40" s="100">
        <v>3.3263045</v>
      </c>
      <c r="V40" s="100">
        <v>5.5096178</v>
      </c>
      <c r="W40" s="128"/>
      <c r="X40" s="118">
        <v>1933</v>
      </c>
      <c r="Y40" s="100">
        <v>0</v>
      </c>
      <c r="Z40" s="100">
        <v>0</v>
      </c>
      <c r="AA40" s="100">
        <v>0</v>
      </c>
      <c r="AB40" s="100">
        <v>0.3289474</v>
      </c>
      <c r="AC40" s="100">
        <v>0</v>
      </c>
      <c r="AD40" s="100">
        <v>0</v>
      </c>
      <c r="AE40" s="100">
        <v>0.41614649999999997</v>
      </c>
      <c r="AF40" s="100">
        <v>0.42462850000000002</v>
      </c>
      <c r="AG40" s="100">
        <v>0.87298120000000001</v>
      </c>
      <c r="AH40" s="100">
        <v>0.50276520000000002</v>
      </c>
      <c r="AI40" s="100">
        <v>2.4660912000000001</v>
      </c>
      <c r="AJ40" s="100">
        <v>6.0836502000000001</v>
      </c>
      <c r="AK40" s="100">
        <v>13.404826</v>
      </c>
      <c r="AL40" s="100">
        <v>19.955653999999999</v>
      </c>
      <c r="AM40" s="100">
        <v>17.1875</v>
      </c>
      <c r="AN40" s="100">
        <v>21.917808000000001</v>
      </c>
      <c r="AO40" s="100">
        <v>51.282051000000003</v>
      </c>
      <c r="AP40" s="100">
        <v>0</v>
      </c>
      <c r="AQ40" s="100">
        <v>2.3906580000000002</v>
      </c>
      <c r="AR40" s="100">
        <v>3.9626768999999999</v>
      </c>
      <c r="AS40" s="128"/>
      <c r="AT40" s="118">
        <v>1933</v>
      </c>
      <c r="AU40" s="100">
        <v>0</v>
      </c>
      <c r="AV40" s="100">
        <v>0</v>
      </c>
      <c r="AW40" s="100">
        <v>0</v>
      </c>
      <c r="AX40" s="100">
        <v>0.16286639999999999</v>
      </c>
      <c r="AY40" s="100">
        <v>0</v>
      </c>
      <c r="AZ40" s="100">
        <v>0.18875049999999999</v>
      </c>
      <c r="BA40" s="100">
        <v>0.20329340000000001</v>
      </c>
      <c r="BB40" s="100">
        <v>0.64432990000000001</v>
      </c>
      <c r="BC40" s="100">
        <v>0.65061809999999998</v>
      </c>
      <c r="BD40" s="100">
        <v>1.9675357</v>
      </c>
      <c r="BE40" s="100">
        <v>5.1035725000000003</v>
      </c>
      <c r="BF40" s="100">
        <v>6.0127772000000004</v>
      </c>
      <c r="BG40" s="100">
        <v>15.493581000000001</v>
      </c>
      <c r="BH40" s="100">
        <v>22.45345</v>
      </c>
      <c r="BI40" s="100">
        <v>23.736599999999999</v>
      </c>
      <c r="BJ40" s="100">
        <v>25.139665000000001</v>
      </c>
      <c r="BK40" s="100">
        <v>47.457627000000002</v>
      </c>
      <c r="BL40" s="100">
        <v>7.0422535000000002</v>
      </c>
      <c r="BM40" s="100">
        <v>2.8658481</v>
      </c>
      <c r="BN40" s="100">
        <v>4.7332052999999998</v>
      </c>
      <c r="BO40" s="128"/>
      <c r="BP40" s="118">
        <v>1933</v>
      </c>
    </row>
    <row r="41" spans="1:68">
      <c r="A41" s="128"/>
      <c r="B41" s="118">
        <v>1934</v>
      </c>
      <c r="C41" s="100">
        <v>0</v>
      </c>
      <c r="D41" s="100">
        <v>0</v>
      </c>
      <c r="E41" s="100">
        <v>0</v>
      </c>
      <c r="F41" s="100">
        <v>0</v>
      </c>
      <c r="G41" s="100">
        <v>0.66028390000000003</v>
      </c>
      <c r="H41" s="100">
        <v>0</v>
      </c>
      <c r="I41" s="100">
        <v>0.39169599999999999</v>
      </c>
      <c r="J41" s="100">
        <v>0.86956520000000004</v>
      </c>
      <c r="K41" s="100">
        <v>1.7316016999999999</v>
      </c>
      <c r="L41" s="100">
        <v>3.7558685000000001</v>
      </c>
      <c r="M41" s="100">
        <v>6.2322946000000004</v>
      </c>
      <c r="N41" s="100">
        <v>15.195368999999999</v>
      </c>
      <c r="O41" s="100">
        <v>14.834206</v>
      </c>
      <c r="P41" s="100">
        <v>27.867094999999999</v>
      </c>
      <c r="Q41" s="100">
        <v>33.674962999999998</v>
      </c>
      <c r="R41" s="100">
        <v>34.946237000000004</v>
      </c>
      <c r="S41" s="100">
        <v>41.379309999999997</v>
      </c>
      <c r="T41" s="100">
        <v>65.573769999999996</v>
      </c>
      <c r="U41" s="100">
        <v>4.0727187000000002</v>
      </c>
      <c r="V41" s="100">
        <v>6.9922624999999998</v>
      </c>
      <c r="W41" s="128"/>
      <c r="X41" s="118">
        <v>1934</v>
      </c>
      <c r="Y41" s="100">
        <v>0</v>
      </c>
      <c r="Z41" s="100">
        <v>0</v>
      </c>
      <c r="AA41" s="100">
        <v>0</v>
      </c>
      <c r="AB41" s="100">
        <v>0.33545789999999998</v>
      </c>
      <c r="AC41" s="100">
        <v>0</v>
      </c>
      <c r="AD41" s="100">
        <v>0.76952670000000001</v>
      </c>
      <c r="AE41" s="100">
        <v>0.41580040000000001</v>
      </c>
      <c r="AF41" s="100">
        <v>1.285898</v>
      </c>
      <c r="AG41" s="100">
        <v>2.5951556999999998</v>
      </c>
      <c r="AH41" s="100">
        <v>3.9005363000000002</v>
      </c>
      <c r="AI41" s="100">
        <v>10.771993</v>
      </c>
      <c r="AJ41" s="100">
        <v>8.1541882999999995</v>
      </c>
      <c r="AK41" s="100">
        <v>14.07212</v>
      </c>
      <c r="AL41" s="100">
        <v>16.198703999999999</v>
      </c>
      <c r="AM41" s="100">
        <v>18.045113000000001</v>
      </c>
      <c r="AN41" s="100">
        <v>12.787724000000001</v>
      </c>
      <c r="AO41" s="100">
        <v>18.518519000000001</v>
      </c>
      <c r="AP41" s="100">
        <v>0</v>
      </c>
      <c r="AQ41" s="100">
        <v>3.0708422</v>
      </c>
      <c r="AR41" s="100">
        <v>4.2413201000000003</v>
      </c>
      <c r="AS41" s="128"/>
      <c r="AT41" s="118">
        <v>1934</v>
      </c>
      <c r="AU41" s="100">
        <v>0</v>
      </c>
      <c r="AV41" s="100">
        <v>0</v>
      </c>
      <c r="AW41" s="100">
        <v>0</v>
      </c>
      <c r="AX41" s="100">
        <v>0.1656726</v>
      </c>
      <c r="AY41" s="100">
        <v>0.33540160000000002</v>
      </c>
      <c r="AZ41" s="100">
        <v>0.37009619999999999</v>
      </c>
      <c r="BA41" s="100">
        <v>0.40338849999999998</v>
      </c>
      <c r="BB41" s="100">
        <v>1.0792143000000001</v>
      </c>
      <c r="BC41" s="100">
        <v>2.1635656000000001</v>
      </c>
      <c r="BD41" s="100">
        <v>3.8268357000000002</v>
      </c>
      <c r="BE41" s="100">
        <v>8.4400466000000005</v>
      </c>
      <c r="BF41" s="100">
        <v>11.717320000000001</v>
      </c>
      <c r="BG41" s="100">
        <v>14.454665</v>
      </c>
      <c r="BH41" s="100">
        <v>22.054867999999999</v>
      </c>
      <c r="BI41" s="100">
        <v>25.964392</v>
      </c>
      <c r="BJ41" s="100">
        <v>23.591087999999999</v>
      </c>
      <c r="BK41" s="100">
        <v>29.315961000000001</v>
      </c>
      <c r="BL41" s="100">
        <v>27.586207000000002</v>
      </c>
      <c r="BM41" s="100">
        <v>3.5792373999999998</v>
      </c>
      <c r="BN41" s="100">
        <v>5.5290638999999997</v>
      </c>
      <c r="BO41" s="128"/>
      <c r="BP41" s="118">
        <v>1934</v>
      </c>
    </row>
    <row r="42" spans="1:68">
      <c r="A42" s="128"/>
      <c r="B42" s="118">
        <v>1935</v>
      </c>
      <c r="C42" s="100">
        <v>0</v>
      </c>
      <c r="D42" s="100">
        <v>0</v>
      </c>
      <c r="E42" s="100">
        <v>0</v>
      </c>
      <c r="F42" s="100">
        <v>0</v>
      </c>
      <c r="G42" s="100">
        <v>0.32541490000000001</v>
      </c>
      <c r="H42" s="100">
        <v>0</v>
      </c>
      <c r="I42" s="100">
        <v>0</v>
      </c>
      <c r="J42" s="100">
        <v>1.7057568999999999</v>
      </c>
      <c r="K42" s="100">
        <v>2.1815009000000001</v>
      </c>
      <c r="L42" s="100">
        <v>1.3805798</v>
      </c>
      <c r="M42" s="100">
        <v>7.7262693000000002</v>
      </c>
      <c r="N42" s="100">
        <v>9.0529247999999995</v>
      </c>
      <c r="O42" s="100">
        <v>13.900956000000001</v>
      </c>
      <c r="P42" s="100">
        <v>21.231422999999999</v>
      </c>
      <c r="Q42" s="100">
        <v>27.22063</v>
      </c>
      <c r="R42" s="100">
        <v>37.878788</v>
      </c>
      <c r="S42" s="100">
        <v>46.052632000000003</v>
      </c>
      <c r="T42" s="100">
        <v>31.746032</v>
      </c>
      <c r="U42" s="100">
        <v>3.4894291000000002</v>
      </c>
      <c r="V42" s="100">
        <v>5.8641265999999996</v>
      </c>
      <c r="W42" s="128"/>
      <c r="X42" s="118">
        <v>1935</v>
      </c>
      <c r="Y42" s="100">
        <v>0</v>
      </c>
      <c r="Z42" s="100">
        <v>0</v>
      </c>
      <c r="AA42" s="100">
        <v>0</v>
      </c>
      <c r="AB42" s="100">
        <v>0</v>
      </c>
      <c r="AC42" s="100">
        <v>0</v>
      </c>
      <c r="AD42" s="100">
        <v>0</v>
      </c>
      <c r="AE42" s="100">
        <v>0.83194679999999999</v>
      </c>
      <c r="AF42" s="100">
        <v>0</v>
      </c>
      <c r="AG42" s="100">
        <v>0.86132640000000005</v>
      </c>
      <c r="AH42" s="100">
        <v>3.8077106000000001</v>
      </c>
      <c r="AI42" s="100">
        <v>5.2234474999999998</v>
      </c>
      <c r="AJ42" s="100">
        <v>5.0035740000000004</v>
      </c>
      <c r="AK42" s="100">
        <v>20.833333</v>
      </c>
      <c r="AL42" s="100">
        <v>30.655391000000002</v>
      </c>
      <c r="AM42" s="100">
        <v>32.163742999999997</v>
      </c>
      <c r="AN42" s="100">
        <v>16.666667</v>
      </c>
      <c r="AO42" s="100">
        <v>40.697673999999999</v>
      </c>
      <c r="AP42" s="100">
        <v>34.883721000000001</v>
      </c>
      <c r="AQ42" s="100">
        <v>3.6189269999999998</v>
      </c>
      <c r="AR42" s="100">
        <v>5.6369271999999997</v>
      </c>
      <c r="AS42" s="128"/>
      <c r="AT42" s="118">
        <v>1935</v>
      </c>
      <c r="AU42" s="100">
        <v>0</v>
      </c>
      <c r="AV42" s="100">
        <v>0</v>
      </c>
      <c r="AW42" s="100">
        <v>0</v>
      </c>
      <c r="AX42" s="100">
        <v>0</v>
      </c>
      <c r="AY42" s="100">
        <v>0.1644466</v>
      </c>
      <c r="AZ42" s="100">
        <v>0</v>
      </c>
      <c r="BA42" s="100">
        <v>0.40112310000000001</v>
      </c>
      <c r="BB42" s="100">
        <v>0.85269669999999997</v>
      </c>
      <c r="BC42" s="100">
        <v>1.5171218</v>
      </c>
      <c r="BD42" s="100">
        <v>2.5737014999999999</v>
      </c>
      <c r="BE42" s="100">
        <v>6.5063649000000003</v>
      </c>
      <c r="BF42" s="100">
        <v>7.0546737000000004</v>
      </c>
      <c r="BG42" s="100">
        <v>17.368649999999999</v>
      </c>
      <c r="BH42" s="100">
        <v>25.953389999999999</v>
      </c>
      <c r="BI42" s="100">
        <v>29.667148999999998</v>
      </c>
      <c r="BJ42" s="100">
        <v>26.960784</v>
      </c>
      <c r="BK42" s="100">
        <v>43.209876999999999</v>
      </c>
      <c r="BL42" s="100">
        <v>33.557046999999997</v>
      </c>
      <c r="BM42" s="100">
        <v>3.5532693000000002</v>
      </c>
      <c r="BN42" s="100">
        <v>5.7429790000000001</v>
      </c>
      <c r="BO42" s="128"/>
      <c r="BP42" s="118">
        <v>1935</v>
      </c>
    </row>
    <row r="43" spans="1:68">
      <c r="A43" s="128"/>
      <c r="B43" s="118">
        <v>1936</v>
      </c>
      <c r="C43" s="100">
        <v>0</v>
      </c>
      <c r="D43" s="100">
        <v>0</v>
      </c>
      <c r="E43" s="100">
        <v>0</v>
      </c>
      <c r="F43" s="100">
        <v>0</v>
      </c>
      <c r="G43" s="100">
        <v>0</v>
      </c>
      <c r="H43" s="100">
        <v>0</v>
      </c>
      <c r="I43" s="100">
        <v>0</v>
      </c>
      <c r="J43" s="100">
        <v>0.41876049999999998</v>
      </c>
      <c r="K43" s="100">
        <v>2.6362038999999999</v>
      </c>
      <c r="L43" s="100">
        <v>4.0797824</v>
      </c>
      <c r="M43" s="100">
        <v>6.4550834000000004</v>
      </c>
      <c r="N43" s="100">
        <v>12.072435</v>
      </c>
      <c r="O43" s="100">
        <v>12.931034</v>
      </c>
      <c r="P43" s="100">
        <v>32.597265999999998</v>
      </c>
      <c r="Q43" s="100">
        <v>31.161473000000001</v>
      </c>
      <c r="R43" s="100">
        <v>43.062201000000002</v>
      </c>
      <c r="S43" s="100">
        <v>24.390243999999999</v>
      </c>
      <c r="T43" s="100">
        <v>61.538462000000003</v>
      </c>
      <c r="U43" s="100">
        <v>4.0771157000000002</v>
      </c>
      <c r="V43" s="100">
        <v>6.7041801000000003</v>
      </c>
      <c r="W43" s="128"/>
      <c r="X43" s="118">
        <v>1936</v>
      </c>
      <c r="Y43" s="100">
        <v>0</v>
      </c>
      <c r="Z43" s="100">
        <v>0</v>
      </c>
      <c r="AA43" s="100">
        <v>0</v>
      </c>
      <c r="AB43" s="100">
        <v>0</v>
      </c>
      <c r="AC43" s="100">
        <v>0</v>
      </c>
      <c r="AD43" s="100">
        <v>0</v>
      </c>
      <c r="AE43" s="100">
        <v>0</v>
      </c>
      <c r="AF43" s="100">
        <v>2.5564550000000001</v>
      </c>
      <c r="AG43" s="100">
        <v>0.85873770000000005</v>
      </c>
      <c r="AH43" s="100">
        <v>0.46598319999999999</v>
      </c>
      <c r="AI43" s="100">
        <v>7.8607524</v>
      </c>
      <c r="AJ43" s="100">
        <v>4.8275861999999998</v>
      </c>
      <c r="AK43" s="100">
        <v>11.965812</v>
      </c>
      <c r="AL43" s="100">
        <v>22.727273</v>
      </c>
      <c r="AM43" s="100">
        <v>32.670454999999997</v>
      </c>
      <c r="AN43" s="100">
        <v>34.090909000000003</v>
      </c>
      <c r="AO43" s="100">
        <v>42.553190999999998</v>
      </c>
      <c r="AP43" s="100">
        <v>11.494253</v>
      </c>
      <c r="AQ43" s="100">
        <v>3.3785804000000002</v>
      </c>
      <c r="AR43" s="100">
        <v>5.2446662000000002</v>
      </c>
      <c r="AS43" s="128"/>
      <c r="AT43" s="118">
        <v>1936</v>
      </c>
      <c r="AU43" s="100">
        <v>0</v>
      </c>
      <c r="AV43" s="100">
        <v>0</v>
      </c>
      <c r="AW43" s="100">
        <v>0</v>
      </c>
      <c r="AX43" s="100">
        <v>0</v>
      </c>
      <c r="AY43" s="100">
        <v>0</v>
      </c>
      <c r="AZ43" s="100">
        <v>0</v>
      </c>
      <c r="BA43" s="100">
        <v>0</v>
      </c>
      <c r="BB43" s="100">
        <v>1.4783527000000001</v>
      </c>
      <c r="BC43" s="100">
        <v>1.7372421</v>
      </c>
      <c r="BD43" s="100">
        <v>2.2977941</v>
      </c>
      <c r="BE43" s="100">
        <v>7.1428570999999996</v>
      </c>
      <c r="BF43" s="100">
        <v>8.5005100000000002</v>
      </c>
      <c r="BG43" s="100">
        <v>12.446351999999999</v>
      </c>
      <c r="BH43" s="100">
        <v>27.618551</v>
      </c>
      <c r="BI43" s="100">
        <v>31.914894</v>
      </c>
      <c r="BJ43" s="100">
        <v>38.461537999999997</v>
      </c>
      <c r="BK43" s="100">
        <v>34.090909000000003</v>
      </c>
      <c r="BL43" s="100">
        <v>32.894736999999999</v>
      </c>
      <c r="BM43" s="100">
        <v>3.7324442000000002</v>
      </c>
      <c r="BN43" s="100">
        <v>5.9326002000000004</v>
      </c>
      <c r="BO43" s="128"/>
      <c r="BP43" s="118">
        <v>1936</v>
      </c>
    </row>
    <row r="44" spans="1:68">
      <c r="A44" s="128"/>
      <c r="B44" s="118">
        <v>1937</v>
      </c>
      <c r="C44" s="100">
        <v>0</v>
      </c>
      <c r="D44" s="100">
        <v>0</v>
      </c>
      <c r="E44" s="100">
        <v>0</v>
      </c>
      <c r="F44" s="100">
        <v>0</v>
      </c>
      <c r="G44" s="100">
        <v>0</v>
      </c>
      <c r="H44" s="100">
        <v>0</v>
      </c>
      <c r="I44" s="100">
        <v>0</v>
      </c>
      <c r="J44" s="100">
        <v>0.40983609999999998</v>
      </c>
      <c r="K44" s="100">
        <v>1.3363029</v>
      </c>
      <c r="L44" s="100">
        <v>4.0232454000000004</v>
      </c>
      <c r="M44" s="100">
        <v>5.7561486000000004</v>
      </c>
      <c r="N44" s="100">
        <v>12.944984</v>
      </c>
      <c r="O44" s="100">
        <v>17.857143000000001</v>
      </c>
      <c r="P44" s="100">
        <v>25.987525999999999</v>
      </c>
      <c r="Q44" s="100">
        <v>32.348804999999999</v>
      </c>
      <c r="R44" s="100">
        <v>48.498845000000003</v>
      </c>
      <c r="S44" s="100">
        <v>33.707864999999998</v>
      </c>
      <c r="T44" s="100">
        <v>15.625</v>
      </c>
      <c r="U44" s="100">
        <v>4.0752623000000003</v>
      </c>
      <c r="V44" s="100">
        <v>6.2908099000000002</v>
      </c>
      <c r="W44" s="128"/>
      <c r="X44" s="118">
        <v>1937</v>
      </c>
      <c r="Y44" s="100">
        <v>0</v>
      </c>
      <c r="Z44" s="100">
        <v>0</v>
      </c>
      <c r="AA44" s="100">
        <v>0</v>
      </c>
      <c r="AB44" s="100">
        <v>0</v>
      </c>
      <c r="AC44" s="100">
        <v>0</v>
      </c>
      <c r="AD44" s="100">
        <v>0</v>
      </c>
      <c r="AE44" s="100">
        <v>0</v>
      </c>
      <c r="AF44" s="100">
        <v>0</v>
      </c>
      <c r="AG44" s="100">
        <v>0.43308790000000003</v>
      </c>
      <c r="AH44" s="100">
        <v>5.9144677000000003</v>
      </c>
      <c r="AI44" s="100">
        <v>3.2590982999999998</v>
      </c>
      <c r="AJ44" s="100">
        <v>13.324450000000001</v>
      </c>
      <c r="AK44" s="100">
        <v>11.744966</v>
      </c>
      <c r="AL44" s="100">
        <v>17.189080000000001</v>
      </c>
      <c r="AM44" s="100">
        <v>28.965516999999998</v>
      </c>
      <c r="AN44" s="100">
        <v>39.387309000000002</v>
      </c>
      <c r="AO44" s="100">
        <v>19.323671000000001</v>
      </c>
      <c r="AP44" s="100">
        <v>44.943820000000002</v>
      </c>
      <c r="AQ44" s="100">
        <v>3.4955712999999999</v>
      </c>
      <c r="AR44" s="100">
        <v>5.4081117000000001</v>
      </c>
      <c r="AS44" s="128"/>
      <c r="AT44" s="118">
        <v>1937</v>
      </c>
      <c r="AU44" s="100">
        <v>0</v>
      </c>
      <c r="AV44" s="100">
        <v>0</v>
      </c>
      <c r="AW44" s="100">
        <v>0</v>
      </c>
      <c r="AX44" s="100">
        <v>0</v>
      </c>
      <c r="AY44" s="100">
        <v>0</v>
      </c>
      <c r="AZ44" s="100">
        <v>0</v>
      </c>
      <c r="BA44" s="100">
        <v>0</v>
      </c>
      <c r="BB44" s="100">
        <v>0.2085941</v>
      </c>
      <c r="BC44" s="100">
        <v>0.87834869999999998</v>
      </c>
      <c r="BD44" s="100">
        <v>4.9605411000000004</v>
      </c>
      <c r="BE44" s="100">
        <v>4.5309168</v>
      </c>
      <c r="BF44" s="100">
        <v>13.131976</v>
      </c>
      <c r="BG44" s="100">
        <v>14.780405</v>
      </c>
      <c r="BH44" s="100">
        <v>21.527422000000001</v>
      </c>
      <c r="BI44" s="100">
        <v>30.640668999999999</v>
      </c>
      <c r="BJ44" s="100">
        <v>43.820225000000001</v>
      </c>
      <c r="BK44" s="100">
        <v>25.974025999999999</v>
      </c>
      <c r="BL44" s="100">
        <v>32.679738999999998</v>
      </c>
      <c r="BM44" s="100">
        <v>3.7889870999999999</v>
      </c>
      <c r="BN44" s="100">
        <v>5.8667685000000001</v>
      </c>
      <c r="BO44" s="128"/>
      <c r="BP44" s="118">
        <v>1937</v>
      </c>
    </row>
    <row r="45" spans="1:68">
      <c r="A45" s="128"/>
      <c r="B45" s="118">
        <v>1938</v>
      </c>
      <c r="C45" s="100">
        <v>0</v>
      </c>
      <c r="D45" s="100">
        <v>0</v>
      </c>
      <c r="E45" s="100">
        <v>0</v>
      </c>
      <c r="F45" s="100">
        <v>0</v>
      </c>
      <c r="G45" s="100">
        <v>0</v>
      </c>
      <c r="H45" s="100">
        <v>0</v>
      </c>
      <c r="I45" s="100">
        <v>0.36683789999999999</v>
      </c>
      <c r="J45" s="100">
        <v>0</v>
      </c>
      <c r="K45" s="100">
        <v>1.3363029</v>
      </c>
      <c r="L45" s="100">
        <v>3.1194296000000001</v>
      </c>
      <c r="M45" s="100">
        <v>6.5822785000000001</v>
      </c>
      <c r="N45" s="100">
        <v>8.1812460999999992</v>
      </c>
      <c r="O45" s="100">
        <v>17.398509000000001</v>
      </c>
      <c r="P45" s="100">
        <v>29.015543999999998</v>
      </c>
      <c r="Q45" s="100">
        <v>42.995838999999997</v>
      </c>
      <c r="R45" s="100">
        <v>51.111111000000001</v>
      </c>
      <c r="S45" s="100">
        <v>88.541667000000004</v>
      </c>
      <c r="T45" s="100">
        <v>138.46154000000001</v>
      </c>
      <c r="U45" s="100">
        <v>4.870781</v>
      </c>
      <c r="V45" s="100">
        <v>9.1491240000000005</v>
      </c>
      <c r="W45" s="128"/>
      <c r="X45" s="118">
        <v>1938</v>
      </c>
      <c r="Y45" s="100">
        <v>0</v>
      </c>
      <c r="Z45" s="100">
        <v>0</v>
      </c>
      <c r="AA45" s="100">
        <v>0</v>
      </c>
      <c r="AB45" s="100">
        <v>0</v>
      </c>
      <c r="AC45" s="100">
        <v>0.3299241</v>
      </c>
      <c r="AD45" s="100">
        <v>0</v>
      </c>
      <c r="AE45" s="100">
        <v>0</v>
      </c>
      <c r="AF45" s="100">
        <v>0</v>
      </c>
      <c r="AG45" s="100">
        <v>0.43516100000000002</v>
      </c>
      <c r="AH45" s="100">
        <v>1.3483145999999999</v>
      </c>
      <c r="AI45" s="100">
        <v>2.6109661000000002</v>
      </c>
      <c r="AJ45" s="100">
        <v>5.8139535000000002</v>
      </c>
      <c r="AK45" s="100">
        <v>13.082584000000001</v>
      </c>
      <c r="AL45" s="100">
        <v>19.019019</v>
      </c>
      <c r="AM45" s="100">
        <v>37.184595000000002</v>
      </c>
      <c r="AN45" s="100">
        <v>56.842104999999997</v>
      </c>
      <c r="AO45" s="100">
        <v>75.221238999999997</v>
      </c>
      <c r="AP45" s="100">
        <v>66.666667000000004</v>
      </c>
      <c r="AQ45" s="100">
        <v>3.9901420000000001</v>
      </c>
      <c r="AR45" s="100">
        <v>6.7824761999999996</v>
      </c>
      <c r="AS45" s="128"/>
      <c r="AT45" s="118">
        <v>1938</v>
      </c>
      <c r="AU45" s="100">
        <v>0</v>
      </c>
      <c r="AV45" s="100">
        <v>0</v>
      </c>
      <c r="AW45" s="100">
        <v>0</v>
      </c>
      <c r="AX45" s="100">
        <v>0</v>
      </c>
      <c r="AY45" s="100">
        <v>0.16363929999999999</v>
      </c>
      <c r="AZ45" s="100">
        <v>0</v>
      </c>
      <c r="BA45" s="100">
        <v>0.19113150000000001</v>
      </c>
      <c r="BB45" s="100">
        <v>0</v>
      </c>
      <c r="BC45" s="100">
        <v>0.88047549999999997</v>
      </c>
      <c r="BD45" s="100">
        <v>2.2376371000000002</v>
      </c>
      <c r="BE45" s="100">
        <v>4.6272494000000002</v>
      </c>
      <c r="BF45" s="100">
        <v>7.0130698000000002</v>
      </c>
      <c r="BG45" s="100">
        <v>15.226336999999999</v>
      </c>
      <c r="BH45" s="100">
        <v>23.930754</v>
      </c>
      <c r="BI45" s="100">
        <v>40.027137000000003</v>
      </c>
      <c r="BJ45" s="100">
        <v>54.054054000000001</v>
      </c>
      <c r="BK45" s="100">
        <v>81.339713000000003</v>
      </c>
      <c r="BL45" s="100">
        <v>96.774193999999994</v>
      </c>
      <c r="BM45" s="100">
        <v>4.4356825999999998</v>
      </c>
      <c r="BN45" s="100">
        <v>7.8770515000000003</v>
      </c>
      <c r="BO45" s="128"/>
      <c r="BP45" s="118">
        <v>1938</v>
      </c>
    </row>
    <row r="46" spans="1:68">
      <c r="A46" s="128"/>
      <c r="B46" s="118">
        <v>1939</v>
      </c>
      <c r="C46" s="100">
        <v>0</v>
      </c>
      <c r="D46" s="100">
        <v>0</v>
      </c>
      <c r="E46" s="100">
        <v>0</v>
      </c>
      <c r="F46" s="100">
        <v>0</v>
      </c>
      <c r="G46" s="100">
        <v>0</v>
      </c>
      <c r="H46" s="100">
        <v>0</v>
      </c>
      <c r="I46" s="100">
        <v>0.71787509999999999</v>
      </c>
      <c r="J46" s="100">
        <v>0.7927071</v>
      </c>
      <c r="K46" s="100">
        <v>2.6631157999999999</v>
      </c>
      <c r="L46" s="100">
        <v>4.0214477000000004</v>
      </c>
      <c r="M46" s="100">
        <v>7.8817734000000002</v>
      </c>
      <c r="N46" s="100">
        <v>18.856448</v>
      </c>
      <c r="O46" s="100">
        <v>17.727639</v>
      </c>
      <c r="P46" s="100">
        <v>22.610482999999999</v>
      </c>
      <c r="Q46" s="100">
        <v>31.680440999999998</v>
      </c>
      <c r="R46" s="100">
        <v>36.717063000000003</v>
      </c>
      <c r="S46" s="100">
        <v>54.455446000000002</v>
      </c>
      <c r="T46" s="100">
        <v>45.454545000000003</v>
      </c>
      <c r="U46" s="100">
        <v>4.6561807999999996</v>
      </c>
      <c r="V46" s="100">
        <v>7.2239618999999999</v>
      </c>
      <c r="W46" s="128"/>
      <c r="X46" s="118">
        <v>1939</v>
      </c>
      <c r="Y46" s="100">
        <v>0</v>
      </c>
      <c r="Z46" s="100">
        <v>0</v>
      </c>
      <c r="AA46" s="100">
        <v>0</v>
      </c>
      <c r="AB46" s="100">
        <v>0</v>
      </c>
      <c r="AC46" s="100">
        <v>0</v>
      </c>
      <c r="AD46" s="100">
        <v>0</v>
      </c>
      <c r="AE46" s="100">
        <v>0.38895370000000001</v>
      </c>
      <c r="AF46" s="100">
        <v>0.84388189999999996</v>
      </c>
      <c r="AG46" s="100">
        <v>1.7497813</v>
      </c>
      <c r="AH46" s="100">
        <v>3.5555555999999999</v>
      </c>
      <c r="AI46" s="100">
        <v>7.0707070999999999</v>
      </c>
      <c r="AJ46" s="100">
        <v>7.5046904000000003</v>
      </c>
      <c r="AK46" s="100">
        <v>11.119935999999999</v>
      </c>
      <c r="AL46" s="100">
        <v>17.751479</v>
      </c>
      <c r="AM46" s="100">
        <v>34.883721000000001</v>
      </c>
      <c r="AN46" s="100">
        <v>40.48583</v>
      </c>
      <c r="AO46" s="100">
        <v>29.045642999999998</v>
      </c>
      <c r="AP46" s="100">
        <v>32.608696000000002</v>
      </c>
      <c r="AQ46" s="100">
        <v>3.7729278000000002</v>
      </c>
      <c r="AR46" s="100">
        <v>5.6046461000000001</v>
      </c>
      <c r="AS46" s="128"/>
      <c r="AT46" s="118">
        <v>1939</v>
      </c>
      <c r="AU46" s="100">
        <v>0</v>
      </c>
      <c r="AV46" s="100">
        <v>0</v>
      </c>
      <c r="AW46" s="100">
        <v>0</v>
      </c>
      <c r="AX46" s="100">
        <v>0</v>
      </c>
      <c r="AY46" s="100">
        <v>0</v>
      </c>
      <c r="AZ46" s="100">
        <v>0</v>
      </c>
      <c r="BA46" s="100">
        <v>0.56001489999999998</v>
      </c>
      <c r="BB46" s="100">
        <v>0.81749439999999995</v>
      </c>
      <c r="BC46" s="100">
        <v>2.2031284000000002</v>
      </c>
      <c r="BD46" s="100">
        <v>3.7878788000000001</v>
      </c>
      <c r="BE46" s="100">
        <v>7.4812968</v>
      </c>
      <c r="BF46" s="100">
        <v>13.259328</v>
      </c>
      <c r="BG46" s="100">
        <v>14.4</v>
      </c>
      <c r="BH46" s="100">
        <v>20.130851</v>
      </c>
      <c r="BI46" s="100">
        <v>33.333333000000003</v>
      </c>
      <c r="BJ46" s="100">
        <v>38.662486999999999</v>
      </c>
      <c r="BK46" s="100">
        <v>40.632053999999997</v>
      </c>
      <c r="BL46" s="100">
        <v>37.974684000000003</v>
      </c>
      <c r="BM46" s="100">
        <v>4.2194092999999997</v>
      </c>
      <c r="BN46" s="100">
        <v>6.3859684000000003</v>
      </c>
      <c r="BO46" s="128"/>
      <c r="BP46" s="118">
        <v>1939</v>
      </c>
    </row>
    <row r="47" spans="1:68">
      <c r="A47" s="128"/>
      <c r="B47" s="119">
        <v>1940</v>
      </c>
      <c r="C47" s="100">
        <v>0</v>
      </c>
      <c r="D47" s="100">
        <v>0</v>
      </c>
      <c r="E47" s="100">
        <v>0</v>
      </c>
      <c r="F47" s="100">
        <v>0</v>
      </c>
      <c r="G47" s="100">
        <v>0.3309067</v>
      </c>
      <c r="H47" s="100">
        <v>0</v>
      </c>
      <c r="I47" s="100">
        <v>1.4114325999999999</v>
      </c>
      <c r="J47" s="100">
        <v>1.5612801999999999</v>
      </c>
      <c r="K47" s="100">
        <v>2.1663777999999998</v>
      </c>
      <c r="L47" s="100">
        <v>3.5971223000000001</v>
      </c>
      <c r="M47" s="100">
        <v>4.3269231000000001</v>
      </c>
      <c r="N47" s="100">
        <v>11.242604</v>
      </c>
      <c r="O47" s="100">
        <v>16.253869999999999</v>
      </c>
      <c r="P47" s="100">
        <v>25.562372</v>
      </c>
      <c r="Q47" s="100">
        <v>35.326087000000001</v>
      </c>
      <c r="R47" s="100">
        <v>33.970275999999998</v>
      </c>
      <c r="S47" s="100">
        <v>23.041474999999998</v>
      </c>
      <c r="T47" s="100">
        <v>57.971013999999997</v>
      </c>
      <c r="U47" s="100">
        <v>4.1354863999999996</v>
      </c>
      <c r="V47" s="100">
        <v>6.3809513000000004</v>
      </c>
      <c r="W47" s="128"/>
      <c r="X47" s="119">
        <v>1940</v>
      </c>
      <c r="Y47" s="100">
        <v>0</v>
      </c>
      <c r="Z47" s="100">
        <v>0</v>
      </c>
      <c r="AA47" s="100">
        <v>0</v>
      </c>
      <c r="AB47" s="100">
        <v>0</v>
      </c>
      <c r="AC47" s="100">
        <v>0</v>
      </c>
      <c r="AD47" s="100">
        <v>0.3333333</v>
      </c>
      <c r="AE47" s="100">
        <v>0.38037280000000001</v>
      </c>
      <c r="AF47" s="100">
        <v>0.84068940000000003</v>
      </c>
      <c r="AG47" s="100">
        <v>0.43252600000000002</v>
      </c>
      <c r="AH47" s="100">
        <v>1.7636684</v>
      </c>
      <c r="AI47" s="100">
        <v>3.4398034000000002</v>
      </c>
      <c r="AJ47" s="100">
        <v>9.6676736999999999</v>
      </c>
      <c r="AK47" s="100">
        <v>20.532319000000001</v>
      </c>
      <c r="AL47" s="100">
        <v>15.549077</v>
      </c>
      <c r="AM47" s="100">
        <v>20.100503</v>
      </c>
      <c r="AN47" s="100">
        <v>31.496062999999999</v>
      </c>
      <c r="AO47" s="100">
        <v>38.610039</v>
      </c>
      <c r="AP47" s="100">
        <v>31.25</v>
      </c>
      <c r="AQ47" s="100">
        <v>3.4434274</v>
      </c>
      <c r="AR47" s="100">
        <v>5.0097883000000003</v>
      </c>
      <c r="AS47" s="128"/>
      <c r="AT47" s="119">
        <v>1940</v>
      </c>
      <c r="AU47" s="100">
        <v>0</v>
      </c>
      <c r="AV47" s="100">
        <v>0</v>
      </c>
      <c r="AW47" s="100">
        <v>0</v>
      </c>
      <c r="AX47" s="100">
        <v>0</v>
      </c>
      <c r="AY47" s="100">
        <v>0.1676446</v>
      </c>
      <c r="AZ47" s="100">
        <v>0.1648261</v>
      </c>
      <c r="BA47" s="100">
        <v>0.91524799999999995</v>
      </c>
      <c r="BB47" s="100">
        <v>1.2143291000000001</v>
      </c>
      <c r="BC47" s="100">
        <v>1.2987013000000001</v>
      </c>
      <c r="BD47" s="100">
        <v>2.6714159</v>
      </c>
      <c r="BE47" s="100">
        <v>3.8882138999999998</v>
      </c>
      <c r="BF47" s="100">
        <v>10.463378000000001</v>
      </c>
      <c r="BG47" s="100">
        <v>18.411968000000002</v>
      </c>
      <c r="BH47" s="100">
        <v>20.4285</v>
      </c>
      <c r="BI47" s="100">
        <v>27.415144000000002</v>
      </c>
      <c r="BJ47" s="100">
        <v>32.686414999999997</v>
      </c>
      <c r="BK47" s="100">
        <v>31.512605000000001</v>
      </c>
      <c r="BL47" s="100">
        <v>42.424242</v>
      </c>
      <c r="BM47" s="100">
        <v>3.7928829999999998</v>
      </c>
      <c r="BN47" s="100">
        <v>5.6650166000000004</v>
      </c>
      <c r="BO47" s="128"/>
      <c r="BP47" s="119">
        <v>1940</v>
      </c>
    </row>
    <row r="48" spans="1:68">
      <c r="A48" s="128"/>
      <c r="B48" s="119">
        <v>1941</v>
      </c>
      <c r="C48" s="100">
        <v>0</v>
      </c>
      <c r="D48" s="100">
        <v>0</v>
      </c>
      <c r="E48" s="100">
        <v>0</v>
      </c>
      <c r="F48" s="100">
        <v>0</v>
      </c>
      <c r="G48" s="100">
        <v>0.32541490000000001</v>
      </c>
      <c r="H48" s="100">
        <v>0.32520329999999997</v>
      </c>
      <c r="I48" s="100">
        <v>0.69832399999999994</v>
      </c>
      <c r="J48" s="100">
        <v>1.5360982999999999</v>
      </c>
      <c r="K48" s="100">
        <v>1.6977929</v>
      </c>
      <c r="L48" s="100">
        <v>3.1688546999999998</v>
      </c>
      <c r="M48" s="100">
        <v>6.1465721000000002</v>
      </c>
      <c r="N48" s="100">
        <v>11.527378000000001</v>
      </c>
      <c r="O48" s="100">
        <v>24.608501</v>
      </c>
      <c r="P48" s="100">
        <v>29.471544999999999</v>
      </c>
      <c r="Q48" s="100">
        <v>45.515394999999998</v>
      </c>
      <c r="R48" s="100">
        <v>46.025105000000003</v>
      </c>
      <c r="S48" s="100">
        <v>47.619047999999999</v>
      </c>
      <c r="T48" s="100">
        <v>106.66667</v>
      </c>
      <c r="U48" s="100">
        <v>5.2727019000000004</v>
      </c>
      <c r="V48" s="100">
        <v>8.6513103999999998</v>
      </c>
      <c r="W48" s="128"/>
      <c r="X48" s="119">
        <v>1941</v>
      </c>
      <c r="Y48" s="100">
        <v>0</v>
      </c>
      <c r="Z48" s="100">
        <v>0</v>
      </c>
      <c r="AA48" s="100">
        <v>0</v>
      </c>
      <c r="AB48" s="100">
        <v>0</v>
      </c>
      <c r="AC48" s="100">
        <v>0</v>
      </c>
      <c r="AD48" s="100">
        <v>0</v>
      </c>
      <c r="AE48" s="100">
        <v>0</v>
      </c>
      <c r="AF48" s="100">
        <v>0</v>
      </c>
      <c r="AG48" s="100">
        <v>1.2919897</v>
      </c>
      <c r="AH48" s="100">
        <v>4.3821209000000003</v>
      </c>
      <c r="AI48" s="100">
        <v>3.8424592</v>
      </c>
      <c r="AJ48" s="100">
        <v>7.6023392000000003</v>
      </c>
      <c r="AK48" s="100">
        <v>10.980966</v>
      </c>
      <c r="AL48" s="100">
        <v>21.012416000000002</v>
      </c>
      <c r="AM48" s="100">
        <v>30.599754999999998</v>
      </c>
      <c r="AN48" s="100">
        <v>34.416826</v>
      </c>
      <c r="AO48" s="100">
        <v>36.49635</v>
      </c>
      <c r="AP48" s="100">
        <v>38.095238000000002</v>
      </c>
      <c r="AQ48" s="100">
        <v>3.6307936999999999</v>
      </c>
      <c r="AR48" s="100">
        <v>5.3292833000000002</v>
      </c>
      <c r="AS48" s="128"/>
      <c r="AT48" s="119">
        <v>1941</v>
      </c>
      <c r="AU48" s="100">
        <v>0</v>
      </c>
      <c r="AV48" s="100">
        <v>0</v>
      </c>
      <c r="AW48" s="100">
        <v>0</v>
      </c>
      <c r="AX48" s="100">
        <v>0</v>
      </c>
      <c r="AY48" s="100">
        <v>0.16490769999999999</v>
      </c>
      <c r="AZ48" s="100">
        <v>0.1636126</v>
      </c>
      <c r="BA48" s="100">
        <v>0.35971219999999998</v>
      </c>
      <c r="BB48" s="100">
        <v>0.79984</v>
      </c>
      <c r="BC48" s="100">
        <v>1.4963660000000001</v>
      </c>
      <c r="BD48" s="100">
        <v>3.7853485</v>
      </c>
      <c r="BE48" s="100">
        <v>5.0035740000000004</v>
      </c>
      <c r="BF48" s="100">
        <v>9.5791000999999998</v>
      </c>
      <c r="BG48" s="100">
        <v>17.731805999999999</v>
      </c>
      <c r="BH48" s="100">
        <v>25.110783000000001</v>
      </c>
      <c r="BI48" s="100">
        <v>37.723784999999999</v>
      </c>
      <c r="BJ48" s="100">
        <v>39.960039999999999</v>
      </c>
      <c r="BK48" s="100">
        <v>41.584158000000002</v>
      </c>
      <c r="BL48" s="100">
        <v>66.666667000000004</v>
      </c>
      <c r="BM48" s="100">
        <v>4.4585718999999999</v>
      </c>
      <c r="BN48" s="100">
        <v>6.8845513</v>
      </c>
      <c r="BO48" s="128"/>
      <c r="BP48" s="119">
        <v>1941</v>
      </c>
    </row>
    <row r="49" spans="1:68">
      <c r="A49" s="128"/>
      <c r="B49" s="119">
        <v>1942</v>
      </c>
      <c r="C49" s="100">
        <v>0.32144010000000001</v>
      </c>
      <c r="D49" s="100">
        <v>0</v>
      </c>
      <c r="E49" s="100">
        <v>0</v>
      </c>
      <c r="F49" s="100">
        <v>0</v>
      </c>
      <c r="G49" s="100">
        <v>0</v>
      </c>
      <c r="H49" s="100">
        <v>0</v>
      </c>
      <c r="I49" s="100">
        <v>0.34494649999999999</v>
      </c>
      <c r="J49" s="100">
        <v>0.37821480000000002</v>
      </c>
      <c r="K49" s="100">
        <v>2.0738283000000002</v>
      </c>
      <c r="L49" s="100">
        <v>5.9496567999999996</v>
      </c>
      <c r="M49" s="100">
        <v>6.0521415000000003</v>
      </c>
      <c r="N49" s="100">
        <v>12.331839</v>
      </c>
      <c r="O49" s="100">
        <v>22.350397000000001</v>
      </c>
      <c r="P49" s="100">
        <v>24.120602999999999</v>
      </c>
      <c r="Q49" s="100">
        <v>42.553190999999998</v>
      </c>
      <c r="R49" s="100">
        <v>29.227557000000001</v>
      </c>
      <c r="S49" s="100">
        <v>59.071730000000002</v>
      </c>
      <c r="T49" s="100">
        <v>50.632911</v>
      </c>
      <c r="U49" s="100">
        <v>4.8426819999999999</v>
      </c>
      <c r="V49" s="100">
        <v>7.3687982999999999</v>
      </c>
      <c r="W49" s="128"/>
      <c r="X49" s="119">
        <v>1942</v>
      </c>
      <c r="Y49" s="100">
        <v>0</v>
      </c>
      <c r="Z49" s="100">
        <v>0</v>
      </c>
      <c r="AA49" s="100">
        <v>0</v>
      </c>
      <c r="AB49" s="100">
        <v>0</v>
      </c>
      <c r="AC49" s="100">
        <v>0</v>
      </c>
      <c r="AD49" s="100">
        <v>0</v>
      </c>
      <c r="AE49" s="100">
        <v>0.36140220000000001</v>
      </c>
      <c r="AF49" s="100">
        <v>0</v>
      </c>
      <c r="AG49" s="100">
        <v>0.42844900000000002</v>
      </c>
      <c r="AH49" s="100">
        <v>0.88183420000000001</v>
      </c>
      <c r="AI49" s="100">
        <v>2.3419203999999998</v>
      </c>
      <c r="AJ49" s="100">
        <v>7.9275197999999998</v>
      </c>
      <c r="AK49" s="100">
        <v>16.961131000000002</v>
      </c>
      <c r="AL49" s="100">
        <v>13.120900000000001</v>
      </c>
      <c r="AM49" s="100">
        <v>36.188178999999998</v>
      </c>
      <c r="AN49" s="100">
        <v>41.044775999999999</v>
      </c>
      <c r="AO49" s="100">
        <v>31.690141000000001</v>
      </c>
      <c r="AP49" s="100">
        <v>53.097344999999997</v>
      </c>
      <c r="AQ49" s="100">
        <v>3.5884497</v>
      </c>
      <c r="AR49" s="100">
        <v>5.4222982000000002</v>
      </c>
      <c r="AS49" s="128"/>
      <c r="AT49" s="119">
        <v>1942</v>
      </c>
      <c r="AU49" s="100">
        <v>0.16388069999999999</v>
      </c>
      <c r="AV49" s="100">
        <v>0</v>
      </c>
      <c r="AW49" s="100">
        <v>0</v>
      </c>
      <c r="AX49" s="100">
        <v>0</v>
      </c>
      <c r="AY49" s="100">
        <v>0</v>
      </c>
      <c r="AZ49" s="100">
        <v>0</v>
      </c>
      <c r="BA49" s="100">
        <v>0.35298269999999998</v>
      </c>
      <c r="BB49" s="100">
        <v>0.19688919999999999</v>
      </c>
      <c r="BC49" s="100">
        <v>1.2644888999999999</v>
      </c>
      <c r="BD49" s="100">
        <v>3.3685155999999998</v>
      </c>
      <c r="BE49" s="100">
        <v>4.2026617000000002</v>
      </c>
      <c r="BF49" s="100">
        <v>10.140845000000001</v>
      </c>
      <c r="BG49" s="100">
        <v>19.628837000000001</v>
      </c>
      <c r="BH49" s="100">
        <v>18.428709999999999</v>
      </c>
      <c r="BI49" s="100">
        <v>39.215685999999998</v>
      </c>
      <c r="BJ49" s="100">
        <v>35.467979999999997</v>
      </c>
      <c r="BK49" s="100">
        <v>44.145873000000002</v>
      </c>
      <c r="BL49" s="100">
        <v>52.083333000000003</v>
      </c>
      <c r="BM49" s="100">
        <v>4.2196442999999997</v>
      </c>
      <c r="BN49" s="100">
        <v>6.3728819000000003</v>
      </c>
      <c r="BO49" s="128"/>
      <c r="BP49" s="119">
        <v>1942</v>
      </c>
    </row>
    <row r="50" spans="1:68">
      <c r="A50" s="128"/>
      <c r="B50" s="119">
        <v>1943</v>
      </c>
      <c r="C50" s="100">
        <v>0</v>
      </c>
      <c r="D50" s="100">
        <v>0</v>
      </c>
      <c r="E50" s="100">
        <v>0</v>
      </c>
      <c r="F50" s="100">
        <v>0</v>
      </c>
      <c r="G50" s="100">
        <v>0.32</v>
      </c>
      <c r="H50" s="100">
        <v>0</v>
      </c>
      <c r="I50" s="100">
        <v>0.3419973</v>
      </c>
      <c r="J50" s="100">
        <v>0.74321809999999999</v>
      </c>
      <c r="K50" s="100">
        <v>2.8665029</v>
      </c>
      <c r="L50" s="100">
        <v>6.4043916000000003</v>
      </c>
      <c r="M50" s="100">
        <v>11.152416000000001</v>
      </c>
      <c r="N50" s="100">
        <v>15.159718</v>
      </c>
      <c r="O50" s="100">
        <v>20.379480000000001</v>
      </c>
      <c r="P50" s="100">
        <v>25.565387999999999</v>
      </c>
      <c r="Q50" s="100">
        <v>50.666666999999997</v>
      </c>
      <c r="R50" s="100">
        <v>47.916666999999997</v>
      </c>
      <c r="S50" s="100">
        <v>41.152262999999998</v>
      </c>
      <c r="T50" s="100">
        <v>24.691358000000001</v>
      </c>
      <c r="U50" s="100">
        <v>5.6405459000000002</v>
      </c>
      <c r="V50" s="100">
        <v>8.0528239999999993</v>
      </c>
      <c r="W50" s="128"/>
      <c r="X50" s="119">
        <v>1943</v>
      </c>
      <c r="Y50" s="100">
        <v>0</v>
      </c>
      <c r="Z50" s="100">
        <v>0</v>
      </c>
      <c r="AA50" s="100">
        <v>0</v>
      </c>
      <c r="AB50" s="100">
        <v>0</v>
      </c>
      <c r="AC50" s="100">
        <v>0.3240441</v>
      </c>
      <c r="AD50" s="100">
        <v>0.32927230000000002</v>
      </c>
      <c r="AE50" s="100">
        <v>0.35435860000000002</v>
      </c>
      <c r="AF50" s="100">
        <v>0.80224629999999997</v>
      </c>
      <c r="AG50" s="100">
        <v>1.283148</v>
      </c>
      <c r="AH50" s="100">
        <v>2.2143489999999999</v>
      </c>
      <c r="AI50" s="100">
        <v>5.0949514000000002</v>
      </c>
      <c r="AJ50" s="100">
        <v>9.2542188000000003</v>
      </c>
      <c r="AK50" s="100">
        <v>15.09952</v>
      </c>
      <c r="AL50" s="100">
        <v>17.383348999999999</v>
      </c>
      <c r="AM50" s="100">
        <v>33.613444999999999</v>
      </c>
      <c r="AN50" s="100">
        <v>28.880866000000001</v>
      </c>
      <c r="AO50" s="100">
        <v>44.217686999999998</v>
      </c>
      <c r="AP50" s="100">
        <v>33.333333000000003</v>
      </c>
      <c r="AQ50" s="100">
        <v>3.9716705999999999</v>
      </c>
      <c r="AR50" s="100">
        <v>5.5447246000000003</v>
      </c>
      <c r="AS50" s="128"/>
      <c r="AT50" s="119">
        <v>1943</v>
      </c>
      <c r="AU50" s="100">
        <v>0</v>
      </c>
      <c r="AV50" s="100">
        <v>0</v>
      </c>
      <c r="AW50" s="100">
        <v>0</v>
      </c>
      <c r="AX50" s="100">
        <v>0</v>
      </c>
      <c r="AY50" s="100">
        <v>0.3220093</v>
      </c>
      <c r="AZ50" s="100">
        <v>0.16550809999999999</v>
      </c>
      <c r="BA50" s="100">
        <v>0.34806819999999999</v>
      </c>
      <c r="BB50" s="100">
        <v>0.77160490000000004</v>
      </c>
      <c r="BC50" s="100">
        <v>2.0920502000000001</v>
      </c>
      <c r="BD50" s="100">
        <v>4.2754275000000002</v>
      </c>
      <c r="BE50" s="100">
        <v>8.1187658999999996</v>
      </c>
      <c r="BF50" s="100">
        <v>12.214983999999999</v>
      </c>
      <c r="BG50" s="100">
        <v>17.708333</v>
      </c>
      <c r="BH50" s="100">
        <v>21.327013999999998</v>
      </c>
      <c r="BI50" s="100">
        <v>41.692988</v>
      </c>
      <c r="BJ50" s="100">
        <v>37.717601999999999</v>
      </c>
      <c r="BK50" s="100">
        <v>42.830539999999999</v>
      </c>
      <c r="BL50" s="100">
        <v>29.850746000000001</v>
      </c>
      <c r="BM50" s="100">
        <v>4.8100180999999997</v>
      </c>
      <c r="BN50" s="100">
        <v>6.7722708000000003</v>
      </c>
      <c r="BO50" s="128"/>
      <c r="BP50" s="119">
        <v>1943</v>
      </c>
    </row>
    <row r="51" spans="1:68">
      <c r="A51" s="128"/>
      <c r="B51" s="119">
        <v>1944</v>
      </c>
      <c r="C51" s="100">
        <v>0</v>
      </c>
      <c r="D51" s="100">
        <v>0</v>
      </c>
      <c r="E51" s="100">
        <v>0</v>
      </c>
      <c r="F51" s="100">
        <v>0</v>
      </c>
      <c r="G51" s="100">
        <v>0</v>
      </c>
      <c r="H51" s="100">
        <v>0</v>
      </c>
      <c r="I51" s="100">
        <v>1.3499831</v>
      </c>
      <c r="J51" s="100">
        <v>0.3652301</v>
      </c>
      <c r="K51" s="100">
        <v>0.80775439999999998</v>
      </c>
      <c r="L51" s="100">
        <v>4.5578851</v>
      </c>
      <c r="M51" s="100">
        <v>7.4836296000000004</v>
      </c>
      <c r="N51" s="100">
        <v>11.591149</v>
      </c>
      <c r="O51" s="100">
        <v>15.625</v>
      </c>
      <c r="P51" s="100">
        <v>31.669865999999999</v>
      </c>
      <c r="Q51" s="100">
        <v>45.092838</v>
      </c>
      <c r="R51" s="100">
        <v>45.643154000000003</v>
      </c>
      <c r="S51" s="100">
        <v>39.840637000000001</v>
      </c>
      <c r="T51" s="100">
        <v>70.588234999999997</v>
      </c>
      <c r="U51" s="100">
        <v>4.9914082000000004</v>
      </c>
      <c r="V51" s="100">
        <v>7.7350443000000002</v>
      </c>
      <c r="W51" s="128"/>
      <c r="X51" s="119">
        <v>1944</v>
      </c>
      <c r="Y51" s="100">
        <v>0</v>
      </c>
      <c r="Z51" s="100">
        <v>0</v>
      </c>
      <c r="AA51" s="100">
        <v>0</v>
      </c>
      <c r="AB51" s="100">
        <v>0</v>
      </c>
      <c r="AC51" s="100">
        <v>0</v>
      </c>
      <c r="AD51" s="100">
        <v>0</v>
      </c>
      <c r="AE51" s="100">
        <v>0.34376069999999997</v>
      </c>
      <c r="AF51" s="100">
        <v>0.7843137</v>
      </c>
      <c r="AG51" s="100">
        <v>0.85543199999999997</v>
      </c>
      <c r="AH51" s="100">
        <v>2.6761819999999998</v>
      </c>
      <c r="AI51" s="100">
        <v>4.5913681999999998</v>
      </c>
      <c r="AJ51" s="100">
        <v>6.3391441999999998</v>
      </c>
      <c r="AK51" s="100">
        <v>11.992005000000001</v>
      </c>
      <c r="AL51" s="100">
        <v>16.858917000000002</v>
      </c>
      <c r="AM51" s="100">
        <v>26.128266</v>
      </c>
      <c r="AN51" s="100">
        <v>45.614035000000001</v>
      </c>
      <c r="AO51" s="100">
        <v>35.598706</v>
      </c>
      <c r="AP51" s="100">
        <v>54.6875</v>
      </c>
      <c r="AQ51" s="100">
        <v>3.7327770999999998</v>
      </c>
      <c r="AR51" s="100">
        <v>5.5081614999999999</v>
      </c>
      <c r="AS51" s="128"/>
      <c r="AT51" s="119">
        <v>1944</v>
      </c>
      <c r="AU51" s="100">
        <v>0</v>
      </c>
      <c r="AV51" s="100">
        <v>0</v>
      </c>
      <c r="AW51" s="100">
        <v>0</v>
      </c>
      <c r="AX51" s="100">
        <v>0</v>
      </c>
      <c r="AY51" s="100">
        <v>0</v>
      </c>
      <c r="AZ51" s="100">
        <v>0</v>
      </c>
      <c r="BA51" s="100">
        <v>0.85149859999999999</v>
      </c>
      <c r="BB51" s="100">
        <v>0.5673222</v>
      </c>
      <c r="BC51" s="100">
        <v>0.83090980000000003</v>
      </c>
      <c r="BD51" s="100">
        <v>3.6068530000000001</v>
      </c>
      <c r="BE51" s="100">
        <v>6.0240964000000004</v>
      </c>
      <c r="BF51" s="100">
        <v>8.9686099000000006</v>
      </c>
      <c r="BG51" s="100">
        <v>13.790784</v>
      </c>
      <c r="BH51" s="100">
        <v>23.974181999999999</v>
      </c>
      <c r="BI51" s="100">
        <v>35.087719</v>
      </c>
      <c r="BJ51" s="100">
        <v>45.627375999999998</v>
      </c>
      <c r="BK51" s="100">
        <v>37.5</v>
      </c>
      <c r="BL51" s="100">
        <v>61.032863999999996</v>
      </c>
      <c r="BM51" s="100">
        <v>4.3640641999999996</v>
      </c>
      <c r="BN51" s="100">
        <v>6.5660556000000003</v>
      </c>
      <c r="BO51" s="128"/>
      <c r="BP51" s="119">
        <v>1944</v>
      </c>
    </row>
    <row r="52" spans="1:68">
      <c r="A52" s="128"/>
      <c r="B52" s="119">
        <v>1945</v>
      </c>
      <c r="C52" s="100">
        <v>0</v>
      </c>
      <c r="D52" s="100">
        <v>0</v>
      </c>
      <c r="E52" s="100">
        <v>0</v>
      </c>
      <c r="F52" s="100">
        <v>0</v>
      </c>
      <c r="G52" s="100">
        <v>0</v>
      </c>
      <c r="H52" s="100">
        <v>0</v>
      </c>
      <c r="I52" s="100">
        <v>0</v>
      </c>
      <c r="J52" s="100">
        <v>0.72150069999999999</v>
      </c>
      <c r="K52" s="100">
        <v>0.39984009999999998</v>
      </c>
      <c r="L52" s="100">
        <v>1.3357079000000001</v>
      </c>
      <c r="M52" s="100">
        <v>5.1935788000000001</v>
      </c>
      <c r="N52" s="100">
        <v>17.516743999999999</v>
      </c>
      <c r="O52" s="100">
        <v>18.506278999999999</v>
      </c>
      <c r="P52" s="100">
        <v>26.752768</v>
      </c>
      <c r="Q52" s="100">
        <v>31.662268999999998</v>
      </c>
      <c r="R52" s="100">
        <v>44.444443999999997</v>
      </c>
      <c r="S52" s="100">
        <v>65.637066000000004</v>
      </c>
      <c r="T52" s="100">
        <v>72.164947999999995</v>
      </c>
      <c r="U52" s="100">
        <v>4.8066537</v>
      </c>
      <c r="V52" s="100">
        <v>7.4938694999999997</v>
      </c>
      <c r="W52" s="128"/>
      <c r="X52" s="119">
        <v>1945</v>
      </c>
      <c r="Y52" s="100">
        <v>0</v>
      </c>
      <c r="Z52" s="100">
        <v>0</v>
      </c>
      <c r="AA52" s="100">
        <v>0</v>
      </c>
      <c r="AB52" s="100">
        <v>0</v>
      </c>
      <c r="AC52" s="100">
        <v>0</v>
      </c>
      <c r="AD52" s="100">
        <v>0</v>
      </c>
      <c r="AE52" s="100">
        <v>0.33467200000000003</v>
      </c>
      <c r="AF52" s="100">
        <v>1.1547343999999999</v>
      </c>
      <c r="AG52" s="100">
        <v>1.2847966</v>
      </c>
      <c r="AH52" s="100">
        <v>3.5413899999999998</v>
      </c>
      <c r="AI52" s="100">
        <v>2.7459954</v>
      </c>
      <c r="AJ52" s="100">
        <v>6.1919504999999999</v>
      </c>
      <c r="AK52" s="100">
        <v>14.230271999999999</v>
      </c>
      <c r="AL52" s="100">
        <v>22.900763000000001</v>
      </c>
      <c r="AM52" s="100">
        <v>36.427731999999999</v>
      </c>
      <c r="AN52" s="100">
        <v>44.067796999999999</v>
      </c>
      <c r="AO52" s="100">
        <v>40.752350999999997</v>
      </c>
      <c r="AP52" s="100">
        <v>21.126760999999998</v>
      </c>
      <c r="AQ52" s="100">
        <v>4.2022501999999999</v>
      </c>
      <c r="AR52" s="100">
        <v>5.7315174999999998</v>
      </c>
      <c r="AS52" s="128"/>
      <c r="AT52" s="119">
        <v>1945</v>
      </c>
      <c r="AU52" s="100">
        <v>0</v>
      </c>
      <c r="AV52" s="100">
        <v>0</v>
      </c>
      <c r="AW52" s="100">
        <v>0</v>
      </c>
      <c r="AX52" s="100">
        <v>0</v>
      </c>
      <c r="AY52" s="100">
        <v>0</v>
      </c>
      <c r="AZ52" s="100">
        <v>0</v>
      </c>
      <c r="BA52" s="100">
        <v>0.16733600000000001</v>
      </c>
      <c r="BB52" s="100">
        <v>0.93109869999999995</v>
      </c>
      <c r="BC52" s="100">
        <v>0.82712989999999997</v>
      </c>
      <c r="BD52" s="100">
        <v>2.4417314000000001</v>
      </c>
      <c r="BE52" s="100">
        <v>3.9507319999999999</v>
      </c>
      <c r="BF52" s="100">
        <v>11.858726000000001</v>
      </c>
      <c r="BG52" s="100">
        <v>16.345210999999999</v>
      </c>
      <c r="BH52" s="100">
        <v>24.745913000000002</v>
      </c>
      <c r="BI52" s="100">
        <v>34.182721999999998</v>
      </c>
      <c r="BJ52" s="100">
        <v>44.239631000000003</v>
      </c>
      <c r="BK52" s="100">
        <v>51.903114000000002</v>
      </c>
      <c r="BL52" s="100">
        <v>41.841003999999998</v>
      </c>
      <c r="BM52" s="100">
        <v>4.5050530000000002</v>
      </c>
      <c r="BN52" s="100">
        <v>6.5228332</v>
      </c>
      <c r="BO52" s="128"/>
      <c r="BP52" s="119">
        <v>1945</v>
      </c>
    </row>
    <row r="53" spans="1:68">
      <c r="A53" s="128"/>
      <c r="B53" s="119">
        <v>1946</v>
      </c>
      <c r="C53" s="100">
        <v>0</v>
      </c>
      <c r="D53" s="100">
        <v>0</v>
      </c>
      <c r="E53" s="100">
        <v>0</v>
      </c>
      <c r="F53" s="100">
        <v>0.33036009999999999</v>
      </c>
      <c r="G53" s="100">
        <v>0</v>
      </c>
      <c r="H53" s="100">
        <v>0</v>
      </c>
      <c r="I53" s="100">
        <v>0.33500839999999998</v>
      </c>
      <c r="J53" s="100">
        <v>1.0718114000000001</v>
      </c>
      <c r="K53" s="100">
        <v>2.7580771999999998</v>
      </c>
      <c r="L53" s="100">
        <v>5.2401746999999999</v>
      </c>
      <c r="M53" s="100">
        <v>5.7061340999999999</v>
      </c>
      <c r="N53" s="100">
        <v>13.177902</v>
      </c>
      <c r="O53" s="100">
        <v>12.870013</v>
      </c>
      <c r="P53" s="100">
        <v>47.069271999999998</v>
      </c>
      <c r="Q53" s="100">
        <v>28.909330000000001</v>
      </c>
      <c r="R53" s="100">
        <v>31.746032</v>
      </c>
      <c r="S53" s="100">
        <v>49.618321000000002</v>
      </c>
      <c r="T53" s="100">
        <v>56.603774000000001</v>
      </c>
      <c r="U53" s="100">
        <v>5.1343762999999996</v>
      </c>
      <c r="V53" s="100">
        <v>7.3913641999999999</v>
      </c>
      <c r="W53" s="128"/>
      <c r="X53" s="119">
        <v>1946</v>
      </c>
      <c r="Y53" s="100">
        <v>0</v>
      </c>
      <c r="Z53" s="100">
        <v>0</v>
      </c>
      <c r="AA53" s="100">
        <v>0</v>
      </c>
      <c r="AB53" s="100">
        <v>0</v>
      </c>
      <c r="AC53" s="100">
        <v>0</v>
      </c>
      <c r="AD53" s="100">
        <v>0</v>
      </c>
      <c r="AE53" s="100">
        <v>0</v>
      </c>
      <c r="AF53" s="100">
        <v>0.75357949999999996</v>
      </c>
      <c r="AG53" s="100">
        <v>0.42716789999999999</v>
      </c>
      <c r="AH53" s="100">
        <v>1.3274336</v>
      </c>
      <c r="AI53" s="100">
        <v>5.4744526000000002</v>
      </c>
      <c r="AJ53" s="100">
        <v>10.616785</v>
      </c>
      <c r="AK53" s="100">
        <v>8.1607030999999992</v>
      </c>
      <c r="AL53" s="100">
        <v>23.577235999999999</v>
      </c>
      <c r="AM53" s="100">
        <v>36.994219999999999</v>
      </c>
      <c r="AN53" s="100">
        <v>36.303629999999998</v>
      </c>
      <c r="AO53" s="100">
        <v>42.813456000000002</v>
      </c>
      <c r="AP53" s="100">
        <v>51.612903000000003</v>
      </c>
      <c r="AQ53" s="100">
        <v>4.2140863</v>
      </c>
      <c r="AR53" s="100">
        <v>5.8971168</v>
      </c>
      <c r="AS53" s="128"/>
      <c r="AT53" s="119">
        <v>1946</v>
      </c>
      <c r="AU53" s="100">
        <v>0</v>
      </c>
      <c r="AV53" s="100">
        <v>0</v>
      </c>
      <c r="AW53" s="100">
        <v>0</v>
      </c>
      <c r="AX53" s="100">
        <v>0.16675000000000001</v>
      </c>
      <c r="AY53" s="100">
        <v>0</v>
      </c>
      <c r="AZ53" s="100">
        <v>0</v>
      </c>
      <c r="BA53" s="100">
        <v>0.1665556</v>
      </c>
      <c r="BB53" s="100">
        <v>0.91692649999999998</v>
      </c>
      <c r="BC53" s="100">
        <v>1.6396803</v>
      </c>
      <c r="BD53" s="100">
        <v>3.2967032999999999</v>
      </c>
      <c r="BE53" s="100">
        <v>5.5878928999999999</v>
      </c>
      <c r="BF53" s="100">
        <v>11.895723</v>
      </c>
      <c r="BG53" s="100">
        <v>10.486177</v>
      </c>
      <c r="BH53" s="100">
        <v>34.804754000000003</v>
      </c>
      <c r="BI53" s="100">
        <v>33.210332000000001</v>
      </c>
      <c r="BJ53" s="100">
        <v>34.234234000000001</v>
      </c>
      <c r="BK53" s="100">
        <v>45.840406999999999</v>
      </c>
      <c r="BL53" s="100">
        <v>53.639847000000003</v>
      </c>
      <c r="BM53" s="100">
        <v>4.6750881</v>
      </c>
      <c r="BN53" s="100">
        <v>6.6307023000000003</v>
      </c>
      <c r="BO53" s="128"/>
      <c r="BP53" s="119">
        <v>1946</v>
      </c>
    </row>
    <row r="54" spans="1:68">
      <c r="A54" s="128"/>
      <c r="B54" s="119">
        <v>1947</v>
      </c>
      <c r="C54" s="100">
        <v>0</v>
      </c>
      <c r="D54" s="100">
        <v>0</v>
      </c>
      <c r="E54" s="100">
        <v>0</v>
      </c>
      <c r="F54" s="100">
        <v>0.33715440000000002</v>
      </c>
      <c r="G54" s="100">
        <v>0.3249919</v>
      </c>
      <c r="H54" s="100">
        <v>0.33489619999999998</v>
      </c>
      <c r="I54" s="100">
        <v>0</v>
      </c>
      <c r="J54" s="100">
        <v>1.4084506999999999</v>
      </c>
      <c r="K54" s="100">
        <v>2.3228803999999998</v>
      </c>
      <c r="L54" s="100">
        <v>6.4075182000000002</v>
      </c>
      <c r="M54" s="100">
        <v>7.2115384999999996</v>
      </c>
      <c r="N54" s="100">
        <v>13.993003</v>
      </c>
      <c r="O54" s="100">
        <v>21.289919000000001</v>
      </c>
      <c r="P54" s="100">
        <v>28.326180000000001</v>
      </c>
      <c r="Q54" s="100">
        <v>31.209363</v>
      </c>
      <c r="R54" s="100">
        <v>55.009822999999997</v>
      </c>
      <c r="S54" s="100">
        <v>38.167938999999997</v>
      </c>
      <c r="T54" s="100">
        <v>85.470084999999997</v>
      </c>
      <c r="U54" s="100">
        <v>5.5300995000000004</v>
      </c>
      <c r="V54" s="100">
        <v>8.2255345000000002</v>
      </c>
      <c r="W54" s="128"/>
      <c r="X54" s="119">
        <v>1947</v>
      </c>
      <c r="Y54" s="100">
        <v>0</v>
      </c>
      <c r="Z54" s="100">
        <v>0</v>
      </c>
      <c r="AA54" s="100">
        <v>0</v>
      </c>
      <c r="AB54" s="100">
        <v>0</v>
      </c>
      <c r="AC54" s="100">
        <v>0</v>
      </c>
      <c r="AD54" s="100">
        <v>0</v>
      </c>
      <c r="AE54" s="100">
        <v>0</v>
      </c>
      <c r="AF54" s="100">
        <v>0</v>
      </c>
      <c r="AG54" s="100">
        <v>1.6877637000000001</v>
      </c>
      <c r="AH54" s="100">
        <v>1.7683466000000001</v>
      </c>
      <c r="AI54" s="100">
        <v>8.2720587999999999</v>
      </c>
      <c r="AJ54" s="100">
        <v>6.9033531000000004</v>
      </c>
      <c r="AK54" s="100">
        <v>14.580802</v>
      </c>
      <c r="AL54" s="100">
        <v>21.926390000000001</v>
      </c>
      <c r="AM54" s="100">
        <v>37.288136000000002</v>
      </c>
      <c r="AN54" s="100">
        <v>39.087947999999997</v>
      </c>
      <c r="AO54" s="100">
        <v>50.746268999999998</v>
      </c>
      <c r="AP54" s="100">
        <v>35.928144000000003</v>
      </c>
      <c r="AQ54" s="100">
        <v>4.5478582999999997</v>
      </c>
      <c r="AR54" s="100">
        <v>6.1791273999999996</v>
      </c>
      <c r="AS54" s="128"/>
      <c r="AT54" s="119">
        <v>1947</v>
      </c>
      <c r="AU54" s="100">
        <v>0</v>
      </c>
      <c r="AV54" s="100">
        <v>0</v>
      </c>
      <c r="AW54" s="100">
        <v>0</v>
      </c>
      <c r="AX54" s="100">
        <v>0.1709986</v>
      </c>
      <c r="AY54" s="100">
        <v>0.16228500000000001</v>
      </c>
      <c r="AZ54" s="100">
        <v>0.16691700000000001</v>
      </c>
      <c r="BA54" s="100">
        <v>0</v>
      </c>
      <c r="BB54" s="100">
        <v>0.71929509999999997</v>
      </c>
      <c r="BC54" s="100">
        <v>2.0189784</v>
      </c>
      <c r="BD54" s="100">
        <v>4.1277428</v>
      </c>
      <c r="BE54" s="100">
        <v>7.7537593999999999</v>
      </c>
      <c r="BF54" s="100">
        <v>10.424423000000001</v>
      </c>
      <c r="BG54" s="100">
        <v>17.884675000000001</v>
      </c>
      <c r="BH54" s="100">
        <v>24.979524999999999</v>
      </c>
      <c r="BI54" s="100">
        <v>34.461911000000001</v>
      </c>
      <c r="BJ54" s="100">
        <v>46.304541</v>
      </c>
      <c r="BK54" s="100">
        <v>45.226131000000002</v>
      </c>
      <c r="BL54" s="100">
        <v>56.338028000000001</v>
      </c>
      <c r="BM54" s="100">
        <v>5.0399767999999998</v>
      </c>
      <c r="BN54" s="100">
        <v>7.1402802000000003</v>
      </c>
      <c r="BO54" s="128"/>
      <c r="BP54" s="119">
        <v>1947</v>
      </c>
    </row>
    <row r="55" spans="1:68">
      <c r="A55" s="128"/>
      <c r="B55" s="119">
        <v>1948</v>
      </c>
      <c r="C55" s="100">
        <v>0</v>
      </c>
      <c r="D55" s="100">
        <v>0</v>
      </c>
      <c r="E55" s="100">
        <v>0</v>
      </c>
      <c r="F55" s="100">
        <v>0</v>
      </c>
      <c r="G55" s="100">
        <v>0</v>
      </c>
      <c r="H55" s="100">
        <v>0.32530900000000001</v>
      </c>
      <c r="I55" s="100">
        <v>0.3381806</v>
      </c>
      <c r="J55" s="100">
        <v>1.0359115999999999</v>
      </c>
      <c r="K55" s="100">
        <v>2.2667169999999999</v>
      </c>
      <c r="L55" s="100">
        <v>1.6835017000000001</v>
      </c>
      <c r="M55" s="100">
        <v>8.1378649999999997</v>
      </c>
      <c r="N55" s="100">
        <v>10.978044000000001</v>
      </c>
      <c r="O55" s="100">
        <v>29.055689999999998</v>
      </c>
      <c r="P55" s="100">
        <v>43.514643999999997</v>
      </c>
      <c r="Q55" s="100">
        <v>40.660736999999997</v>
      </c>
      <c r="R55" s="100">
        <v>61.023622000000003</v>
      </c>
      <c r="S55" s="100">
        <v>56.818182</v>
      </c>
      <c r="T55" s="100">
        <v>57.851239999999997</v>
      </c>
      <c r="U55" s="100">
        <v>6.1833799000000003</v>
      </c>
      <c r="V55" s="100">
        <v>9.0212006000000002</v>
      </c>
      <c r="W55" s="128"/>
      <c r="X55" s="119">
        <v>1948</v>
      </c>
      <c r="Y55" s="100">
        <v>0</v>
      </c>
      <c r="Z55" s="100">
        <v>0</v>
      </c>
      <c r="AA55" s="100">
        <v>0</v>
      </c>
      <c r="AB55" s="100">
        <v>0</v>
      </c>
      <c r="AC55" s="100">
        <v>0</v>
      </c>
      <c r="AD55" s="100">
        <v>0.32637080000000002</v>
      </c>
      <c r="AE55" s="100">
        <v>0.33123550000000002</v>
      </c>
      <c r="AF55" s="100">
        <v>0.35842289999999999</v>
      </c>
      <c r="AG55" s="100">
        <v>1.2295081999999999</v>
      </c>
      <c r="AH55" s="100">
        <v>2.1997360000000001</v>
      </c>
      <c r="AI55" s="100">
        <v>5.5223193999999998</v>
      </c>
      <c r="AJ55" s="100">
        <v>11.695906000000001</v>
      </c>
      <c r="AK55" s="100">
        <v>12.842966000000001</v>
      </c>
      <c r="AL55" s="100">
        <v>15.981735</v>
      </c>
      <c r="AM55" s="100">
        <v>26.200873000000001</v>
      </c>
      <c r="AN55" s="100">
        <v>33.980583000000003</v>
      </c>
      <c r="AO55" s="100">
        <v>77.809798000000001</v>
      </c>
      <c r="AP55" s="100">
        <v>34.090909000000003</v>
      </c>
      <c r="AQ55" s="100">
        <v>4.371016</v>
      </c>
      <c r="AR55" s="100">
        <v>5.9666302</v>
      </c>
      <c r="AS55" s="128"/>
      <c r="AT55" s="119">
        <v>1948</v>
      </c>
      <c r="AU55" s="100">
        <v>0</v>
      </c>
      <c r="AV55" s="100">
        <v>0</v>
      </c>
      <c r="AW55" s="100">
        <v>0</v>
      </c>
      <c r="AX55" s="100">
        <v>0</v>
      </c>
      <c r="AY55" s="100">
        <v>0</v>
      </c>
      <c r="AZ55" s="100">
        <v>0.32583899999999999</v>
      </c>
      <c r="BA55" s="100">
        <v>0.33467200000000003</v>
      </c>
      <c r="BB55" s="100">
        <v>0.70348219999999995</v>
      </c>
      <c r="BC55" s="100">
        <v>1.7692156000000001</v>
      </c>
      <c r="BD55" s="100">
        <v>1.9359002000000001</v>
      </c>
      <c r="BE55" s="100">
        <v>6.8043171999999998</v>
      </c>
      <c r="BF55" s="100">
        <v>11.341222999999999</v>
      </c>
      <c r="BG55" s="100">
        <v>20.802377</v>
      </c>
      <c r="BH55" s="100">
        <v>29.095257</v>
      </c>
      <c r="BI55" s="100">
        <v>32.883147000000001</v>
      </c>
      <c r="BJ55" s="100">
        <v>46.181171999999997</v>
      </c>
      <c r="BK55" s="100">
        <v>68.739771000000005</v>
      </c>
      <c r="BL55" s="100">
        <v>43.771044000000003</v>
      </c>
      <c r="BM55" s="100">
        <v>5.2797489000000004</v>
      </c>
      <c r="BN55" s="100">
        <v>7.4057564999999999</v>
      </c>
      <c r="BO55" s="128"/>
      <c r="BP55" s="119">
        <v>1948</v>
      </c>
    </row>
    <row r="56" spans="1:68">
      <c r="A56" s="128"/>
      <c r="B56" s="119">
        <v>1949</v>
      </c>
      <c r="C56" s="100">
        <v>0</v>
      </c>
      <c r="D56" s="100">
        <v>0</v>
      </c>
      <c r="E56" s="100">
        <v>0</v>
      </c>
      <c r="F56" s="100">
        <v>0</v>
      </c>
      <c r="G56" s="100">
        <v>0</v>
      </c>
      <c r="H56" s="100">
        <v>0.61690310000000004</v>
      </c>
      <c r="I56" s="100">
        <v>0.33602149999999997</v>
      </c>
      <c r="J56" s="100">
        <v>0.99436530000000001</v>
      </c>
      <c r="K56" s="100">
        <v>3.2774945</v>
      </c>
      <c r="L56" s="100">
        <v>4.5100451000000001</v>
      </c>
      <c r="M56" s="100">
        <v>6.6319280000000003</v>
      </c>
      <c r="N56" s="100">
        <v>18.555667</v>
      </c>
      <c r="O56" s="100">
        <v>16.470587999999999</v>
      </c>
      <c r="P56" s="100">
        <v>29.055689999999998</v>
      </c>
      <c r="Q56" s="100">
        <v>27.261462000000002</v>
      </c>
      <c r="R56" s="100">
        <v>60.546875</v>
      </c>
      <c r="S56" s="100">
        <v>60.377358000000001</v>
      </c>
      <c r="T56" s="100">
        <v>120</v>
      </c>
      <c r="U56" s="100">
        <v>5.6637969999999997</v>
      </c>
      <c r="V56" s="100">
        <v>9.0216896000000002</v>
      </c>
      <c r="W56" s="128"/>
      <c r="X56" s="119">
        <v>1949</v>
      </c>
      <c r="Y56" s="100">
        <v>0.24336820000000001</v>
      </c>
      <c r="Z56" s="100">
        <v>0</v>
      </c>
      <c r="AA56" s="100">
        <v>0</v>
      </c>
      <c r="AB56" s="100">
        <v>0</v>
      </c>
      <c r="AC56" s="100">
        <v>0</v>
      </c>
      <c r="AD56" s="100">
        <v>0</v>
      </c>
      <c r="AE56" s="100">
        <v>0</v>
      </c>
      <c r="AF56" s="100">
        <v>0.3419973</v>
      </c>
      <c r="AG56" s="100">
        <v>1.5791552</v>
      </c>
      <c r="AH56" s="100">
        <v>1.7421603000000001</v>
      </c>
      <c r="AI56" s="100">
        <v>6.899724</v>
      </c>
      <c r="AJ56" s="100">
        <v>9.6200095999999995</v>
      </c>
      <c r="AK56" s="100">
        <v>14.108352</v>
      </c>
      <c r="AL56" s="100">
        <v>16.961652000000001</v>
      </c>
      <c r="AM56" s="100">
        <v>29.380901999999999</v>
      </c>
      <c r="AN56" s="100">
        <v>44.585987000000003</v>
      </c>
      <c r="AO56" s="100">
        <v>47.486033999999997</v>
      </c>
      <c r="AP56" s="100">
        <v>59.782609000000001</v>
      </c>
      <c r="AQ56" s="100">
        <v>4.4975225999999999</v>
      </c>
      <c r="AR56" s="100">
        <v>6.2236018</v>
      </c>
      <c r="AS56" s="128"/>
      <c r="AT56" s="119">
        <v>1949</v>
      </c>
      <c r="AU56" s="100">
        <v>0.11883539999999999</v>
      </c>
      <c r="AV56" s="100">
        <v>0</v>
      </c>
      <c r="AW56" s="100">
        <v>0</v>
      </c>
      <c r="AX56" s="100">
        <v>0</v>
      </c>
      <c r="AY56" s="100">
        <v>0</v>
      </c>
      <c r="AZ56" s="100">
        <v>0.31201250000000003</v>
      </c>
      <c r="BA56" s="100">
        <v>0.16725200000000001</v>
      </c>
      <c r="BB56" s="100">
        <v>0.67328730000000003</v>
      </c>
      <c r="BC56" s="100">
        <v>2.4625876</v>
      </c>
      <c r="BD56" s="100">
        <v>3.1678986</v>
      </c>
      <c r="BE56" s="100">
        <v>6.7677946000000002</v>
      </c>
      <c r="BF56" s="100">
        <v>13.994598999999999</v>
      </c>
      <c r="BG56" s="100">
        <v>15.264977</v>
      </c>
      <c r="BH56" s="100">
        <v>22.736031000000001</v>
      </c>
      <c r="BI56" s="100">
        <v>28.409091</v>
      </c>
      <c r="BJ56" s="100">
        <v>51.754385999999997</v>
      </c>
      <c r="BK56" s="100">
        <v>52.969501999999999</v>
      </c>
      <c r="BL56" s="100">
        <v>84.142394999999993</v>
      </c>
      <c r="BM56" s="100">
        <v>5.0833955</v>
      </c>
      <c r="BN56" s="100">
        <v>7.4995137999999999</v>
      </c>
      <c r="BO56" s="128"/>
      <c r="BP56" s="119">
        <v>1949</v>
      </c>
    </row>
    <row r="57" spans="1:68">
      <c r="A57" s="128"/>
      <c r="B57" s="120">
        <v>1950</v>
      </c>
      <c r="C57" s="100">
        <v>0</v>
      </c>
      <c r="D57" s="100">
        <v>0</v>
      </c>
      <c r="E57" s="100">
        <v>0</v>
      </c>
      <c r="F57" s="100">
        <v>0</v>
      </c>
      <c r="G57" s="100">
        <v>0</v>
      </c>
      <c r="H57" s="100">
        <v>0</v>
      </c>
      <c r="I57" s="100">
        <v>0</v>
      </c>
      <c r="J57" s="100">
        <v>0.3154574</v>
      </c>
      <c r="K57" s="100">
        <v>2.0927799</v>
      </c>
      <c r="L57" s="100">
        <v>4.3859649000000003</v>
      </c>
      <c r="M57" s="100">
        <v>7.3428177999999997</v>
      </c>
      <c r="N57" s="100">
        <v>13.137948</v>
      </c>
      <c r="O57" s="100">
        <v>21.751574000000002</v>
      </c>
      <c r="P57" s="100">
        <v>28.301887000000001</v>
      </c>
      <c r="Q57" s="100">
        <v>43.942993000000001</v>
      </c>
      <c r="R57" s="100">
        <v>62.378168000000002</v>
      </c>
      <c r="S57" s="100">
        <v>50.909090999999997</v>
      </c>
      <c r="T57" s="100">
        <v>23.255814000000001</v>
      </c>
      <c r="U57" s="100">
        <v>5.3360498999999999</v>
      </c>
      <c r="V57" s="100">
        <v>7.8784621000000001</v>
      </c>
      <c r="W57" s="128"/>
      <c r="X57" s="120">
        <v>1950</v>
      </c>
      <c r="Y57" s="100">
        <v>0</v>
      </c>
      <c r="Z57" s="100">
        <v>0</v>
      </c>
      <c r="AA57" s="100">
        <v>0</v>
      </c>
      <c r="AB57" s="100">
        <v>0</v>
      </c>
      <c r="AC57" s="100">
        <v>0</v>
      </c>
      <c r="AD57" s="100">
        <v>0</v>
      </c>
      <c r="AE57" s="100">
        <v>0</v>
      </c>
      <c r="AF57" s="100">
        <v>0.65316790000000002</v>
      </c>
      <c r="AG57" s="100">
        <v>1.9040366</v>
      </c>
      <c r="AH57" s="100">
        <v>0.86169750000000001</v>
      </c>
      <c r="AI57" s="100">
        <v>4.9751244000000003</v>
      </c>
      <c r="AJ57" s="100">
        <v>6.2022900999999999</v>
      </c>
      <c r="AK57" s="100">
        <v>10.989011</v>
      </c>
      <c r="AL57" s="100">
        <v>26.485326000000001</v>
      </c>
      <c r="AM57" s="100">
        <v>25.870647000000002</v>
      </c>
      <c r="AN57" s="100">
        <v>36.050156999999999</v>
      </c>
      <c r="AO57" s="100">
        <v>64.343164000000002</v>
      </c>
      <c r="AP57" s="100">
        <v>89.005235999999996</v>
      </c>
      <c r="AQ57" s="100">
        <v>4.4380886999999998</v>
      </c>
      <c r="AR57" s="100">
        <v>6.4328288999999996</v>
      </c>
      <c r="AS57" s="128"/>
      <c r="AT57" s="120">
        <v>1950</v>
      </c>
      <c r="AU57" s="100">
        <v>0</v>
      </c>
      <c r="AV57" s="100">
        <v>0</v>
      </c>
      <c r="AW57" s="100">
        <v>0</v>
      </c>
      <c r="AX57" s="100">
        <v>0</v>
      </c>
      <c r="AY57" s="100">
        <v>0</v>
      </c>
      <c r="AZ57" s="100">
        <v>0</v>
      </c>
      <c r="BA57" s="100">
        <v>0</v>
      </c>
      <c r="BB57" s="100">
        <v>0.48138639999999999</v>
      </c>
      <c r="BC57" s="100">
        <v>2.0025487000000002</v>
      </c>
      <c r="BD57" s="100">
        <v>2.6920687999999999</v>
      </c>
      <c r="BE57" s="100">
        <v>6.1503417000000002</v>
      </c>
      <c r="BF57" s="100">
        <v>9.5705521000000005</v>
      </c>
      <c r="BG57" s="100">
        <v>16.260162999999999</v>
      </c>
      <c r="BH57" s="100">
        <v>27.351068000000001</v>
      </c>
      <c r="BI57" s="100">
        <v>34.109366999999999</v>
      </c>
      <c r="BJ57" s="100">
        <v>47.784534999999998</v>
      </c>
      <c r="BK57" s="100">
        <v>58.641975000000002</v>
      </c>
      <c r="BL57" s="100">
        <v>62.5</v>
      </c>
      <c r="BM57" s="100">
        <v>4.8907527999999996</v>
      </c>
      <c r="BN57" s="100">
        <v>7.1884252000000002</v>
      </c>
      <c r="BO57" s="128"/>
      <c r="BP57" s="120">
        <v>1950</v>
      </c>
    </row>
    <row r="58" spans="1:68">
      <c r="A58" s="128"/>
      <c r="B58" s="120">
        <v>1951</v>
      </c>
      <c r="C58" s="100">
        <v>0</v>
      </c>
      <c r="D58" s="100">
        <v>0</v>
      </c>
      <c r="E58" s="100">
        <v>0</v>
      </c>
      <c r="F58" s="100">
        <v>0</v>
      </c>
      <c r="G58" s="100">
        <v>0</v>
      </c>
      <c r="H58" s="100">
        <v>0</v>
      </c>
      <c r="I58" s="100">
        <v>0</v>
      </c>
      <c r="J58" s="100">
        <v>0.91939930000000003</v>
      </c>
      <c r="K58" s="100">
        <v>1.3449899000000001</v>
      </c>
      <c r="L58" s="100">
        <v>4.2487446999999996</v>
      </c>
      <c r="M58" s="100">
        <v>7.5858992000000001</v>
      </c>
      <c r="N58" s="100">
        <v>14.177215</v>
      </c>
      <c r="O58" s="100">
        <v>25.799215</v>
      </c>
      <c r="P58" s="100">
        <v>31.393567999999998</v>
      </c>
      <c r="Q58" s="100">
        <v>53.652968000000001</v>
      </c>
      <c r="R58" s="100">
        <v>68.226121000000006</v>
      </c>
      <c r="S58" s="100">
        <v>91.872792000000004</v>
      </c>
      <c r="T58" s="100">
        <v>61.068702000000002</v>
      </c>
      <c r="U58" s="100">
        <v>6.2533794</v>
      </c>
      <c r="V58" s="100">
        <v>9.8974849999999996</v>
      </c>
      <c r="W58" s="128"/>
      <c r="X58" s="120">
        <v>1951</v>
      </c>
      <c r="Y58" s="100">
        <v>0</v>
      </c>
      <c r="Z58" s="100">
        <v>0</v>
      </c>
      <c r="AA58" s="100">
        <v>0</v>
      </c>
      <c r="AB58" s="100">
        <v>0</v>
      </c>
      <c r="AC58" s="100">
        <v>0</v>
      </c>
      <c r="AD58" s="100">
        <v>0</v>
      </c>
      <c r="AE58" s="100">
        <v>0</v>
      </c>
      <c r="AF58" s="100">
        <v>0.31776290000000001</v>
      </c>
      <c r="AG58" s="100">
        <v>0.36630040000000003</v>
      </c>
      <c r="AH58" s="100">
        <v>2.1231423</v>
      </c>
      <c r="AI58" s="100">
        <v>4.9173</v>
      </c>
      <c r="AJ58" s="100">
        <v>8.5066162999999992</v>
      </c>
      <c r="AK58" s="100">
        <v>15.532940999999999</v>
      </c>
      <c r="AL58" s="100">
        <v>22.900763000000001</v>
      </c>
      <c r="AM58" s="100">
        <v>34.253092000000002</v>
      </c>
      <c r="AN58" s="100">
        <v>33.587786000000001</v>
      </c>
      <c r="AO58" s="100">
        <v>38.961039</v>
      </c>
      <c r="AP58" s="100">
        <v>30.612245000000001</v>
      </c>
      <c r="AQ58" s="100">
        <v>4.2466410999999997</v>
      </c>
      <c r="AR58" s="100">
        <v>5.5408495000000002</v>
      </c>
      <c r="AS58" s="128"/>
      <c r="AT58" s="120">
        <v>1951</v>
      </c>
      <c r="AU58" s="100">
        <v>0</v>
      </c>
      <c r="AV58" s="100">
        <v>0</v>
      </c>
      <c r="AW58" s="100">
        <v>0</v>
      </c>
      <c r="AX58" s="100">
        <v>0</v>
      </c>
      <c r="AY58" s="100">
        <v>0</v>
      </c>
      <c r="AZ58" s="100">
        <v>0</v>
      </c>
      <c r="BA58" s="100">
        <v>0</v>
      </c>
      <c r="BB58" s="100">
        <v>0.62402500000000005</v>
      </c>
      <c r="BC58" s="100">
        <v>0.87657779999999996</v>
      </c>
      <c r="BD58" s="100">
        <v>3.236246</v>
      </c>
      <c r="BE58" s="100">
        <v>6.2527914000000004</v>
      </c>
      <c r="BF58" s="100">
        <v>11.244194999999999</v>
      </c>
      <c r="BG58" s="100">
        <v>20.547944999999999</v>
      </c>
      <c r="BH58" s="100">
        <v>26.938478</v>
      </c>
      <c r="BI58" s="100">
        <v>43.072133000000001</v>
      </c>
      <c r="BJ58" s="100">
        <v>48.801369999999999</v>
      </c>
      <c r="BK58" s="100">
        <v>61.377246</v>
      </c>
      <c r="BL58" s="100">
        <v>42.813456000000002</v>
      </c>
      <c r="BM58" s="100">
        <v>5.2602206000000002</v>
      </c>
      <c r="BN58" s="100">
        <v>7.5120301999999999</v>
      </c>
      <c r="BO58" s="128"/>
      <c r="BP58" s="120">
        <v>1951</v>
      </c>
    </row>
    <row r="59" spans="1:68">
      <c r="A59" s="128"/>
      <c r="B59" s="120">
        <v>1952</v>
      </c>
      <c r="C59" s="100">
        <v>0</v>
      </c>
      <c r="D59" s="100">
        <v>0</v>
      </c>
      <c r="E59" s="100">
        <v>0</v>
      </c>
      <c r="F59" s="100">
        <v>0</v>
      </c>
      <c r="G59" s="100">
        <v>0</v>
      </c>
      <c r="H59" s="100">
        <v>0.27329870000000001</v>
      </c>
      <c r="I59" s="100">
        <v>0.2939447</v>
      </c>
      <c r="J59" s="100">
        <v>1.5110304999999999</v>
      </c>
      <c r="K59" s="100">
        <v>1.9461563</v>
      </c>
      <c r="L59" s="100">
        <v>4.8598131000000002</v>
      </c>
      <c r="M59" s="100">
        <v>8.2536924000000003</v>
      </c>
      <c r="N59" s="100">
        <v>13.768485</v>
      </c>
      <c r="O59" s="100">
        <v>24.309391999999999</v>
      </c>
      <c r="P59" s="100">
        <v>32.811335</v>
      </c>
      <c r="Q59" s="100">
        <v>46.408839999999998</v>
      </c>
      <c r="R59" s="100">
        <v>40.462428000000003</v>
      </c>
      <c r="S59" s="100">
        <v>49.295774999999999</v>
      </c>
      <c r="T59" s="100">
        <v>68.702290000000005</v>
      </c>
      <c r="U59" s="100">
        <v>5.6259433999999997</v>
      </c>
      <c r="V59" s="100">
        <v>8.4832783000000003</v>
      </c>
      <c r="W59" s="128"/>
      <c r="X59" s="120">
        <v>1952</v>
      </c>
      <c r="Y59" s="100">
        <v>0</v>
      </c>
      <c r="Z59" s="100">
        <v>0</v>
      </c>
      <c r="AA59" s="100">
        <v>0</v>
      </c>
      <c r="AB59" s="100">
        <v>0</v>
      </c>
      <c r="AC59" s="100">
        <v>0.32916390000000001</v>
      </c>
      <c r="AD59" s="100">
        <v>0.2960332</v>
      </c>
      <c r="AE59" s="100">
        <v>0</v>
      </c>
      <c r="AF59" s="100">
        <v>0.62558650000000005</v>
      </c>
      <c r="AG59" s="100">
        <v>0.70496999999999999</v>
      </c>
      <c r="AH59" s="100">
        <v>1.6583748</v>
      </c>
      <c r="AI59" s="100">
        <v>6.2056737999999996</v>
      </c>
      <c r="AJ59" s="100">
        <v>7.5757576000000002</v>
      </c>
      <c r="AK59" s="100">
        <v>12.474012</v>
      </c>
      <c r="AL59" s="100">
        <v>17.402944999999999</v>
      </c>
      <c r="AM59" s="100">
        <v>23.875115000000001</v>
      </c>
      <c r="AN59" s="100">
        <v>35.714286000000001</v>
      </c>
      <c r="AO59" s="100">
        <v>48.593350000000001</v>
      </c>
      <c r="AP59" s="100">
        <v>15</v>
      </c>
      <c r="AQ59" s="100">
        <v>3.7993386</v>
      </c>
      <c r="AR59" s="100">
        <v>4.9825539000000001</v>
      </c>
      <c r="AS59" s="128"/>
      <c r="AT59" s="120">
        <v>1952</v>
      </c>
      <c r="AU59" s="100">
        <v>0</v>
      </c>
      <c r="AV59" s="100">
        <v>0</v>
      </c>
      <c r="AW59" s="100">
        <v>0</v>
      </c>
      <c r="AX59" s="100">
        <v>0</v>
      </c>
      <c r="AY59" s="100">
        <v>0.15775359999999999</v>
      </c>
      <c r="AZ59" s="100">
        <v>0.28421200000000002</v>
      </c>
      <c r="BA59" s="100">
        <v>0.1505571</v>
      </c>
      <c r="BB59" s="100">
        <v>1.0759299</v>
      </c>
      <c r="BC59" s="100">
        <v>1.3513514</v>
      </c>
      <c r="BD59" s="100">
        <v>3.3418518000000001</v>
      </c>
      <c r="BE59" s="100">
        <v>7.2400175999999998</v>
      </c>
      <c r="BF59" s="100">
        <v>10.557328999999999</v>
      </c>
      <c r="BG59" s="100">
        <v>18.211034000000001</v>
      </c>
      <c r="BH59" s="100">
        <v>24.691358000000001</v>
      </c>
      <c r="BI59" s="100">
        <v>34.102307000000003</v>
      </c>
      <c r="BJ59" s="100">
        <v>37.783374999999999</v>
      </c>
      <c r="BK59" s="100">
        <v>48.888888999999999</v>
      </c>
      <c r="BL59" s="100">
        <v>36.253776000000002</v>
      </c>
      <c r="BM59" s="100">
        <v>4.7241359000000003</v>
      </c>
      <c r="BN59" s="100">
        <v>6.5937295000000002</v>
      </c>
      <c r="BO59" s="128"/>
      <c r="BP59" s="120">
        <v>1952</v>
      </c>
    </row>
    <row r="60" spans="1:68">
      <c r="A60" s="128"/>
      <c r="B60" s="120">
        <v>1953</v>
      </c>
      <c r="C60" s="100">
        <v>0</v>
      </c>
      <c r="D60" s="100">
        <v>0</v>
      </c>
      <c r="E60" s="100">
        <v>0</v>
      </c>
      <c r="F60" s="100">
        <v>0</v>
      </c>
      <c r="G60" s="100">
        <v>0.31220730000000002</v>
      </c>
      <c r="H60" s="100">
        <v>0</v>
      </c>
      <c r="I60" s="100">
        <v>0</v>
      </c>
      <c r="J60" s="100">
        <v>1.2180268000000001</v>
      </c>
      <c r="K60" s="100">
        <v>1.8957345999999999</v>
      </c>
      <c r="L60" s="100">
        <v>4.3478260999999998</v>
      </c>
      <c r="M60" s="100">
        <v>5.5437099999999999</v>
      </c>
      <c r="N60" s="100">
        <v>14.653866000000001</v>
      </c>
      <c r="O60" s="100">
        <v>24.807055999999999</v>
      </c>
      <c r="P60" s="100">
        <v>30.913011999999998</v>
      </c>
      <c r="Q60" s="100">
        <v>55.075594000000002</v>
      </c>
      <c r="R60" s="100">
        <v>56.179774999999999</v>
      </c>
      <c r="S60" s="100">
        <v>92.198582000000002</v>
      </c>
      <c r="T60" s="100">
        <v>37.037036999999998</v>
      </c>
      <c r="U60" s="100">
        <v>5.9382422999999998</v>
      </c>
      <c r="V60" s="100">
        <v>9.2210245000000004</v>
      </c>
      <c r="W60" s="128"/>
      <c r="X60" s="120">
        <v>1953</v>
      </c>
      <c r="Y60" s="100">
        <v>0</v>
      </c>
      <c r="Z60" s="100">
        <v>0</v>
      </c>
      <c r="AA60" s="100">
        <v>0</v>
      </c>
      <c r="AB60" s="100">
        <v>0</v>
      </c>
      <c r="AC60" s="100">
        <v>0.33932810000000002</v>
      </c>
      <c r="AD60" s="100">
        <v>0</v>
      </c>
      <c r="AE60" s="100">
        <v>0</v>
      </c>
      <c r="AF60" s="100">
        <v>0.62539089999999997</v>
      </c>
      <c r="AG60" s="100">
        <v>0</v>
      </c>
      <c r="AH60" s="100">
        <v>2.8101164000000001</v>
      </c>
      <c r="AI60" s="100">
        <v>3.5304500999999999</v>
      </c>
      <c r="AJ60" s="100">
        <v>6.6037736000000002</v>
      </c>
      <c r="AK60" s="100">
        <v>11.270492000000001</v>
      </c>
      <c r="AL60" s="100">
        <v>19.243105</v>
      </c>
      <c r="AM60" s="100">
        <v>17.873100999999998</v>
      </c>
      <c r="AN60" s="100">
        <v>51.355207</v>
      </c>
      <c r="AO60" s="100">
        <v>45.685279000000001</v>
      </c>
      <c r="AP60" s="100">
        <v>75.117371000000006</v>
      </c>
      <c r="AQ60" s="100">
        <v>3.9975187999999999</v>
      </c>
      <c r="AR60" s="100">
        <v>5.7656064999999996</v>
      </c>
      <c r="AS60" s="128"/>
      <c r="AT60" s="120">
        <v>1953</v>
      </c>
      <c r="AU60" s="100">
        <v>0</v>
      </c>
      <c r="AV60" s="100">
        <v>0</v>
      </c>
      <c r="AW60" s="100">
        <v>0</v>
      </c>
      <c r="AX60" s="100">
        <v>0</v>
      </c>
      <c r="AY60" s="100">
        <v>0.32520329999999997</v>
      </c>
      <c r="AZ60" s="100">
        <v>0</v>
      </c>
      <c r="BA60" s="100">
        <v>0</v>
      </c>
      <c r="BB60" s="100">
        <v>0.92564020000000002</v>
      </c>
      <c r="BC60" s="100">
        <v>0.98554529999999996</v>
      </c>
      <c r="BD60" s="100">
        <v>3.6183584</v>
      </c>
      <c r="BE60" s="100">
        <v>4.5543265999999996</v>
      </c>
      <c r="BF60" s="100">
        <v>10.490364</v>
      </c>
      <c r="BG60" s="100">
        <v>17.790759000000001</v>
      </c>
      <c r="BH60" s="100">
        <v>24.745763</v>
      </c>
      <c r="BI60" s="100">
        <v>34.718826</v>
      </c>
      <c r="BJ60" s="100">
        <v>53.441296000000001</v>
      </c>
      <c r="BK60" s="100">
        <v>65.088757000000001</v>
      </c>
      <c r="BL60" s="100">
        <v>60.344828</v>
      </c>
      <c r="BM60" s="100">
        <v>4.979978</v>
      </c>
      <c r="BN60" s="100">
        <v>7.3973269000000004</v>
      </c>
      <c r="BO60" s="128"/>
      <c r="BP60" s="120">
        <v>1953</v>
      </c>
    </row>
    <row r="61" spans="1:68">
      <c r="A61" s="128"/>
      <c r="B61" s="120">
        <v>1954</v>
      </c>
      <c r="C61" s="100">
        <v>0</v>
      </c>
      <c r="D61" s="100">
        <v>0</v>
      </c>
      <c r="E61" s="100">
        <v>0</v>
      </c>
      <c r="F61" s="100">
        <v>0</v>
      </c>
      <c r="G61" s="100">
        <v>0</v>
      </c>
      <c r="H61" s="100">
        <v>0</v>
      </c>
      <c r="I61" s="100">
        <v>0.82034450000000003</v>
      </c>
      <c r="J61" s="100">
        <v>0.92764380000000002</v>
      </c>
      <c r="K61" s="100">
        <v>4.0049291</v>
      </c>
      <c r="L61" s="100">
        <v>5.2761167999999996</v>
      </c>
      <c r="M61" s="100">
        <v>7.0833332999999996</v>
      </c>
      <c r="N61" s="100">
        <v>18.509255</v>
      </c>
      <c r="O61" s="100">
        <v>30.050083000000001</v>
      </c>
      <c r="P61" s="100">
        <v>34.818942</v>
      </c>
      <c r="Q61" s="100">
        <v>39.790576000000001</v>
      </c>
      <c r="R61" s="100">
        <v>53.113553000000003</v>
      </c>
      <c r="S61" s="100">
        <v>74.204947000000004</v>
      </c>
      <c r="T61" s="100">
        <v>78.571428999999995</v>
      </c>
      <c r="U61" s="100">
        <v>6.4010910000000001</v>
      </c>
      <c r="V61" s="100">
        <v>9.8051429999999993</v>
      </c>
      <c r="W61" s="128"/>
      <c r="X61" s="120">
        <v>1954</v>
      </c>
      <c r="Y61" s="100">
        <v>0</v>
      </c>
      <c r="Z61" s="100">
        <v>0</v>
      </c>
      <c r="AA61" s="100">
        <v>0</v>
      </c>
      <c r="AB61" s="100">
        <v>0.34494649999999999</v>
      </c>
      <c r="AC61" s="100">
        <v>0</v>
      </c>
      <c r="AD61" s="100">
        <v>0</v>
      </c>
      <c r="AE61" s="100">
        <v>0</v>
      </c>
      <c r="AF61" s="100">
        <v>0.31625550000000002</v>
      </c>
      <c r="AG61" s="100">
        <v>1.9723866000000001</v>
      </c>
      <c r="AH61" s="100">
        <v>2.3337222999999998</v>
      </c>
      <c r="AI61" s="100">
        <v>4.3917434999999996</v>
      </c>
      <c r="AJ61" s="100">
        <v>9.4339622999999992</v>
      </c>
      <c r="AK61" s="100">
        <v>13.171226000000001</v>
      </c>
      <c r="AL61" s="100">
        <v>17.348203000000002</v>
      </c>
      <c r="AM61" s="100">
        <v>27.874563999999999</v>
      </c>
      <c r="AN61" s="100">
        <v>51.841746000000001</v>
      </c>
      <c r="AO61" s="100">
        <v>67.5</v>
      </c>
      <c r="AP61" s="100">
        <v>40.178570999999998</v>
      </c>
      <c r="AQ61" s="100">
        <v>4.5941806999999999</v>
      </c>
      <c r="AR61" s="100">
        <v>6.3141394000000002</v>
      </c>
      <c r="AS61" s="128"/>
      <c r="AT61" s="120">
        <v>1954</v>
      </c>
      <c r="AU61" s="100">
        <v>0</v>
      </c>
      <c r="AV61" s="100">
        <v>0</v>
      </c>
      <c r="AW61" s="100">
        <v>0</v>
      </c>
      <c r="AX61" s="100">
        <v>0.1690046</v>
      </c>
      <c r="AY61" s="100">
        <v>0</v>
      </c>
      <c r="AZ61" s="100">
        <v>0</v>
      </c>
      <c r="BA61" s="100">
        <v>0.42229729999999999</v>
      </c>
      <c r="BB61" s="100">
        <v>0.62539089999999997</v>
      </c>
      <c r="BC61" s="100">
        <v>3.0216284999999998</v>
      </c>
      <c r="BD61" s="100">
        <v>3.8788326999999998</v>
      </c>
      <c r="BE61" s="100">
        <v>5.7729314</v>
      </c>
      <c r="BF61" s="100">
        <v>13.83831</v>
      </c>
      <c r="BG61" s="100">
        <v>21.214531999999998</v>
      </c>
      <c r="BH61" s="100">
        <v>25.57377</v>
      </c>
      <c r="BI61" s="100">
        <v>33.285781999999998</v>
      </c>
      <c r="BJ61" s="100">
        <v>52.384675999999999</v>
      </c>
      <c r="BK61" s="100">
        <v>70.278183999999996</v>
      </c>
      <c r="BL61" s="100">
        <v>54.945055000000004</v>
      </c>
      <c r="BM61" s="100">
        <v>5.5082623999999996</v>
      </c>
      <c r="BN61" s="100">
        <v>7.9382574000000004</v>
      </c>
      <c r="BO61" s="128"/>
      <c r="BP61" s="120">
        <v>1954</v>
      </c>
    </row>
    <row r="62" spans="1:68">
      <c r="A62" s="128"/>
      <c r="B62" s="120">
        <v>1955</v>
      </c>
      <c r="C62" s="100">
        <v>0</v>
      </c>
      <c r="D62" s="100">
        <v>0</v>
      </c>
      <c r="E62" s="100">
        <v>0</v>
      </c>
      <c r="F62" s="100">
        <v>0</v>
      </c>
      <c r="G62" s="100">
        <v>0.64766840000000003</v>
      </c>
      <c r="H62" s="100">
        <v>0.2719608</v>
      </c>
      <c r="I62" s="100">
        <v>0.26567479999999999</v>
      </c>
      <c r="J62" s="100">
        <v>0.61349690000000001</v>
      </c>
      <c r="K62" s="100">
        <v>2.7075811999999999</v>
      </c>
      <c r="L62" s="100">
        <v>4.1067761999999997</v>
      </c>
      <c r="M62" s="100">
        <v>10.594946999999999</v>
      </c>
      <c r="N62" s="100">
        <v>14.118793</v>
      </c>
      <c r="O62" s="100">
        <v>20.809899000000001</v>
      </c>
      <c r="P62" s="100">
        <v>30.467162999999999</v>
      </c>
      <c r="Q62" s="100">
        <v>45.918367000000003</v>
      </c>
      <c r="R62" s="100">
        <v>68.783068999999998</v>
      </c>
      <c r="S62" s="100">
        <v>70.422534999999996</v>
      </c>
      <c r="T62" s="100">
        <v>76.923077000000006</v>
      </c>
      <c r="U62" s="100">
        <v>5.9918820000000004</v>
      </c>
      <c r="V62" s="100">
        <v>9.6183343000000008</v>
      </c>
      <c r="W62" s="128"/>
      <c r="X62" s="120">
        <v>1955</v>
      </c>
      <c r="Y62" s="100">
        <v>0</v>
      </c>
      <c r="Z62" s="100">
        <v>0</v>
      </c>
      <c r="AA62" s="100">
        <v>0</v>
      </c>
      <c r="AB62" s="100">
        <v>0</v>
      </c>
      <c r="AC62" s="100">
        <v>0</v>
      </c>
      <c r="AD62" s="100">
        <v>0</v>
      </c>
      <c r="AE62" s="100">
        <v>1.6944366</v>
      </c>
      <c r="AF62" s="100">
        <v>1.5792797999999999</v>
      </c>
      <c r="AG62" s="100">
        <v>1.5842839</v>
      </c>
      <c r="AH62" s="100">
        <v>4.1462494999999997</v>
      </c>
      <c r="AI62" s="100">
        <v>6.1108685999999999</v>
      </c>
      <c r="AJ62" s="100">
        <v>5.1139004999999997</v>
      </c>
      <c r="AK62" s="100">
        <v>10.552764</v>
      </c>
      <c r="AL62" s="100">
        <v>19.277107999999998</v>
      </c>
      <c r="AM62" s="100">
        <v>31.986532</v>
      </c>
      <c r="AN62" s="100">
        <v>50.583658</v>
      </c>
      <c r="AO62" s="100">
        <v>41.564791999999997</v>
      </c>
      <c r="AP62" s="100">
        <v>64.377681999999993</v>
      </c>
      <c r="AQ62" s="100">
        <v>4.7101290000000002</v>
      </c>
      <c r="AR62" s="100">
        <v>6.4513582999999999</v>
      </c>
      <c r="AS62" s="128"/>
      <c r="AT62" s="120">
        <v>1955</v>
      </c>
      <c r="AU62" s="100">
        <v>0</v>
      </c>
      <c r="AV62" s="100">
        <v>0</v>
      </c>
      <c r="AW62" s="100">
        <v>0</v>
      </c>
      <c r="AX62" s="100">
        <v>0</v>
      </c>
      <c r="AY62" s="100">
        <v>0.33732499999999999</v>
      </c>
      <c r="AZ62" s="100">
        <v>0.1427959</v>
      </c>
      <c r="BA62" s="100">
        <v>0.95824779999999998</v>
      </c>
      <c r="BB62" s="100">
        <v>1.0893246000000001</v>
      </c>
      <c r="BC62" s="100">
        <v>2.1604937999999998</v>
      </c>
      <c r="BD62" s="100">
        <v>4.1255604999999997</v>
      </c>
      <c r="BE62" s="100">
        <v>8.4299262000000006</v>
      </c>
      <c r="BF62" s="100">
        <v>9.5124850999999992</v>
      </c>
      <c r="BG62" s="100">
        <v>15.392780999999999</v>
      </c>
      <c r="BH62" s="100">
        <v>24.545743999999999</v>
      </c>
      <c r="BI62" s="100">
        <v>38.284132999999997</v>
      </c>
      <c r="BJ62" s="100">
        <v>58.295963999999998</v>
      </c>
      <c r="BK62" s="100">
        <v>53.391052999999999</v>
      </c>
      <c r="BL62" s="100">
        <v>69.148936000000006</v>
      </c>
      <c r="BM62" s="100">
        <v>5.3588703999999998</v>
      </c>
      <c r="BN62" s="100">
        <v>7.8873134</v>
      </c>
      <c r="BO62" s="128"/>
      <c r="BP62" s="120">
        <v>1955</v>
      </c>
    </row>
    <row r="63" spans="1:68">
      <c r="A63" s="128"/>
      <c r="B63" s="120">
        <v>1956</v>
      </c>
      <c r="C63" s="100">
        <v>0</v>
      </c>
      <c r="D63" s="100">
        <v>0</v>
      </c>
      <c r="E63" s="100">
        <v>0</v>
      </c>
      <c r="F63" s="100">
        <v>0</v>
      </c>
      <c r="G63" s="100">
        <v>0</v>
      </c>
      <c r="H63" s="100">
        <v>0</v>
      </c>
      <c r="I63" s="100">
        <v>0.26089230000000002</v>
      </c>
      <c r="J63" s="100">
        <v>1.1802892</v>
      </c>
      <c r="K63" s="100">
        <v>2.6753863999999998</v>
      </c>
      <c r="L63" s="100">
        <v>4.3333332999999996</v>
      </c>
      <c r="M63" s="100">
        <v>9.9166997000000006</v>
      </c>
      <c r="N63" s="100">
        <v>15.173068000000001</v>
      </c>
      <c r="O63" s="100">
        <v>34.424379000000002</v>
      </c>
      <c r="P63" s="100">
        <v>29.255319</v>
      </c>
      <c r="Q63" s="100">
        <v>47.524751999999999</v>
      </c>
      <c r="R63" s="100">
        <v>55.932203000000001</v>
      </c>
      <c r="S63" s="100">
        <v>76.923077000000006</v>
      </c>
      <c r="T63" s="100">
        <v>54.421768999999998</v>
      </c>
      <c r="U63" s="100">
        <v>6.2814069999999997</v>
      </c>
      <c r="V63" s="100">
        <v>9.6671175999999992</v>
      </c>
      <c r="W63" s="128"/>
      <c r="X63" s="120">
        <v>1956</v>
      </c>
      <c r="Y63" s="100">
        <v>0</v>
      </c>
      <c r="Z63" s="100">
        <v>0</v>
      </c>
      <c r="AA63" s="100">
        <v>0</v>
      </c>
      <c r="AB63" s="100">
        <v>0</v>
      </c>
      <c r="AC63" s="100">
        <v>0</v>
      </c>
      <c r="AD63" s="100">
        <v>0</v>
      </c>
      <c r="AE63" s="100">
        <v>0.28066239999999998</v>
      </c>
      <c r="AF63" s="100">
        <v>1.2239902</v>
      </c>
      <c r="AG63" s="100">
        <v>1.5508685</v>
      </c>
      <c r="AH63" s="100">
        <v>4.3652236999999996</v>
      </c>
      <c r="AI63" s="100">
        <v>4.3084876999999997</v>
      </c>
      <c r="AJ63" s="100">
        <v>8.7276068000000002</v>
      </c>
      <c r="AK63" s="100">
        <v>12.456403</v>
      </c>
      <c r="AL63" s="100">
        <v>24.075161000000001</v>
      </c>
      <c r="AM63" s="100">
        <v>41.497152</v>
      </c>
      <c r="AN63" s="100">
        <v>45.792079000000001</v>
      </c>
      <c r="AO63" s="100">
        <v>37.914692000000002</v>
      </c>
      <c r="AP63" s="100">
        <v>33.333333000000003</v>
      </c>
      <c r="AQ63" s="100">
        <v>4.9252608000000002</v>
      </c>
      <c r="AR63" s="100">
        <v>6.3446841000000003</v>
      </c>
      <c r="AS63" s="128"/>
      <c r="AT63" s="120">
        <v>1956</v>
      </c>
      <c r="AU63" s="100">
        <v>0</v>
      </c>
      <c r="AV63" s="100">
        <v>0</v>
      </c>
      <c r="AW63" s="100">
        <v>0</v>
      </c>
      <c r="AX63" s="100">
        <v>0</v>
      </c>
      <c r="AY63" s="100">
        <v>0</v>
      </c>
      <c r="AZ63" s="100">
        <v>0</v>
      </c>
      <c r="BA63" s="100">
        <v>0.2704164</v>
      </c>
      <c r="BB63" s="100">
        <v>1.2017424999999999</v>
      </c>
      <c r="BC63" s="100">
        <v>2.1250759000000001</v>
      </c>
      <c r="BD63" s="100">
        <v>4.3485823999999997</v>
      </c>
      <c r="BE63" s="100">
        <v>7.2284179999999996</v>
      </c>
      <c r="BF63" s="100">
        <v>11.899207000000001</v>
      </c>
      <c r="BG63" s="100">
        <v>22.757342999999999</v>
      </c>
      <c r="BH63" s="100">
        <v>26.504521</v>
      </c>
      <c r="BI63" s="100">
        <v>44.216168000000003</v>
      </c>
      <c r="BJ63" s="100">
        <v>50.071531</v>
      </c>
      <c r="BK63" s="100">
        <v>53.672316000000002</v>
      </c>
      <c r="BL63" s="100">
        <v>41.343668999999998</v>
      </c>
      <c r="BM63" s="100">
        <v>5.6124343999999997</v>
      </c>
      <c r="BN63" s="100">
        <v>7.8480752000000003</v>
      </c>
      <c r="BO63" s="128"/>
      <c r="BP63" s="120">
        <v>1956</v>
      </c>
    </row>
    <row r="64" spans="1:68">
      <c r="A64" s="128"/>
      <c r="B64" s="120">
        <v>1957</v>
      </c>
      <c r="C64" s="100">
        <v>0</v>
      </c>
      <c r="D64" s="100">
        <v>0</v>
      </c>
      <c r="E64" s="100">
        <v>0</v>
      </c>
      <c r="F64" s="100">
        <v>0</v>
      </c>
      <c r="G64" s="100">
        <v>0</v>
      </c>
      <c r="H64" s="100">
        <v>0.27510319999999999</v>
      </c>
      <c r="I64" s="100">
        <v>0.25879920000000001</v>
      </c>
      <c r="J64" s="100">
        <v>0.85178880000000001</v>
      </c>
      <c r="K64" s="100">
        <v>1.4836795</v>
      </c>
      <c r="L64" s="100">
        <v>3.8847523000000002</v>
      </c>
      <c r="M64" s="100">
        <v>13.466718</v>
      </c>
      <c r="N64" s="100">
        <v>16.173752</v>
      </c>
      <c r="O64" s="100">
        <v>24.943311000000001</v>
      </c>
      <c r="P64" s="100">
        <v>42.455911</v>
      </c>
      <c r="Q64" s="100">
        <v>50.863723999999998</v>
      </c>
      <c r="R64" s="100">
        <v>70.607552999999996</v>
      </c>
      <c r="S64" s="100">
        <v>54.982818000000002</v>
      </c>
      <c r="T64" s="100">
        <v>89.655171999999993</v>
      </c>
      <c r="U64" s="100">
        <v>6.6771808000000004</v>
      </c>
      <c r="V64" s="100">
        <v>10.50272</v>
      </c>
      <c r="W64" s="128"/>
      <c r="X64" s="120">
        <v>1957</v>
      </c>
      <c r="Y64" s="100">
        <v>0</v>
      </c>
      <c r="Z64" s="100">
        <v>0</v>
      </c>
      <c r="AA64" s="100">
        <v>0</v>
      </c>
      <c r="AB64" s="100">
        <v>0</v>
      </c>
      <c r="AC64" s="100">
        <v>0</v>
      </c>
      <c r="AD64" s="100">
        <v>0</v>
      </c>
      <c r="AE64" s="100">
        <v>0.56006719999999999</v>
      </c>
      <c r="AF64" s="100">
        <v>0</v>
      </c>
      <c r="AG64" s="100">
        <v>0.91968119999999998</v>
      </c>
      <c r="AH64" s="100">
        <v>3.1545741</v>
      </c>
      <c r="AI64" s="100">
        <v>6.3078216999999999</v>
      </c>
      <c r="AJ64" s="100">
        <v>5.9171598000000003</v>
      </c>
      <c r="AK64" s="100">
        <v>4.9726504</v>
      </c>
      <c r="AL64" s="100">
        <v>19.340159</v>
      </c>
      <c r="AM64" s="100">
        <v>30.516431999999998</v>
      </c>
      <c r="AN64" s="100">
        <v>35.842294000000003</v>
      </c>
      <c r="AO64" s="100">
        <v>50.808314000000003</v>
      </c>
      <c r="AP64" s="100">
        <v>73.770492000000004</v>
      </c>
      <c r="AQ64" s="100">
        <v>4.0984467999999996</v>
      </c>
      <c r="AR64" s="100">
        <v>5.7878677999999999</v>
      </c>
      <c r="AS64" s="128"/>
      <c r="AT64" s="120">
        <v>1957</v>
      </c>
      <c r="AU64" s="100">
        <v>0</v>
      </c>
      <c r="AV64" s="100">
        <v>0</v>
      </c>
      <c r="AW64" s="100">
        <v>0</v>
      </c>
      <c r="AX64" s="100">
        <v>0</v>
      </c>
      <c r="AY64" s="100">
        <v>0</v>
      </c>
      <c r="AZ64" s="100">
        <v>0.14503260000000001</v>
      </c>
      <c r="BA64" s="100">
        <v>0.40349699999999999</v>
      </c>
      <c r="BB64" s="100">
        <v>0.43509789999999998</v>
      </c>
      <c r="BC64" s="100">
        <v>1.2062725999999999</v>
      </c>
      <c r="BD64" s="100">
        <v>3.5341635999999998</v>
      </c>
      <c r="BE64" s="100">
        <v>10.046213</v>
      </c>
      <c r="BF64" s="100">
        <v>11.00665</v>
      </c>
      <c r="BG64" s="100">
        <v>14.304636</v>
      </c>
      <c r="BH64" s="100">
        <v>30.100334</v>
      </c>
      <c r="BI64" s="100">
        <v>39.655172</v>
      </c>
      <c r="BJ64" s="100">
        <v>50.484093999999999</v>
      </c>
      <c r="BK64" s="100">
        <v>52.486187999999999</v>
      </c>
      <c r="BL64" s="100">
        <v>79.691517000000005</v>
      </c>
      <c r="BM64" s="100">
        <v>5.4044521999999997</v>
      </c>
      <c r="BN64" s="100">
        <v>7.9584508999999999</v>
      </c>
      <c r="BO64" s="128"/>
      <c r="BP64" s="120">
        <v>1957</v>
      </c>
    </row>
    <row r="65" spans="1:68">
      <c r="A65" s="128"/>
      <c r="B65" s="121">
        <v>1958</v>
      </c>
      <c r="C65" s="100">
        <v>0</v>
      </c>
      <c r="D65" s="100">
        <v>0</v>
      </c>
      <c r="E65" s="100">
        <v>0</v>
      </c>
      <c r="F65" s="100">
        <v>0</v>
      </c>
      <c r="G65" s="100">
        <v>0</v>
      </c>
      <c r="H65" s="100">
        <v>0.28352709999999998</v>
      </c>
      <c r="I65" s="100">
        <v>0.51506569999999996</v>
      </c>
      <c r="J65" s="100">
        <v>1.6357687999999999</v>
      </c>
      <c r="K65" s="100">
        <v>1.1986815</v>
      </c>
      <c r="L65" s="100">
        <v>5.6800252000000002</v>
      </c>
      <c r="M65" s="100">
        <v>9.6942579999999996</v>
      </c>
      <c r="N65" s="100">
        <v>15.873016</v>
      </c>
      <c r="O65" s="100">
        <v>24.677510000000002</v>
      </c>
      <c r="P65" s="100">
        <v>39.113428999999996</v>
      </c>
      <c r="Q65" s="100">
        <v>68.328716999999997</v>
      </c>
      <c r="R65" s="100">
        <v>72.347267000000002</v>
      </c>
      <c r="S65" s="100">
        <v>59.405940999999999</v>
      </c>
      <c r="T65" s="100">
        <v>104.8951</v>
      </c>
      <c r="U65" s="100">
        <v>6.9927260000000002</v>
      </c>
      <c r="V65" s="100">
        <v>11.193979000000001</v>
      </c>
      <c r="W65" s="128"/>
      <c r="X65" s="121">
        <v>1958</v>
      </c>
      <c r="Y65" s="100">
        <v>0</v>
      </c>
      <c r="Z65" s="100">
        <v>0</v>
      </c>
      <c r="AA65" s="100">
        <v>0</v>
      </c>
      <c r="AB65" s="100">
        <v>0</v>
      </c>
      <c r="AC65" s="100">
        <v>0</v>
      </c>
      <c r="AD65" s="100">
        <v>0.62480469999999999</v>
      </c>
      <c r="AE65" s="100">
        <v>0</v>
      </c>
      <c r="AF65" s="100">
        <v>0.57142859999999995</v>
      </c>
      <c r="AG65" s="100">
        <v>0.61330879999999999</v>
      </c>
      <c r="AH65" s="100">
        <v>3.3967391</v>
      </c>
      <c r="AI65" s="100">
        <v>4.0633888999999996</v>
      </c>
      <c r="AJ65" s="100">
        <v>10.40724</v>
      </c>
      <c r="AK65" s="100">
        <v>13.820335999999999</v>
      </c>
      <c r="AL65" s="100">
        <v>23.516237</v>
      </c>
      <c r="AM65" s="100">
        <v>29.828486000000002</v>
      </c>
      <c r="AN65" s="100">
        <v>39.488965999999998</v>
      </c>
      <c r="AO65" s="100">
        <v>37.280701999999998</v>
      </c>
      <c r="AP65" s="100">
        <v>55.776891999999997</v>
      </c>
      <c r="AQ65" s="100">
        <v>4.6035595000000002</v>
      </c>
      <c r="AR65" s="100">
        <v>6.0318756999999996</v>
      </c>
      <c r="AS65" s="128"/>
      <c r="AT65" s="121">
        <v>1958</v>
      </c>
      <c r="AU65" s="100">
        <v>0</v>
      </c>
      <c r="AV65" s="100">
        <v>0</v>
      </c>
      <c r="AW65" s="100">
        <v>0</v>
      </c>
      <c r="AX65" s="100">
        <v>0</v>
      </c>
      <c r="AY65" s="100">
        <v>0</v>
      </c>
      <c r="AZ65" s="100">
        <v>0.44589770000000001</v>
      </c>
      <c r="BA65" s="100">
        <v>0.26820440000000001</v>
      </c>
      <c r="BB65" s="100">
        <v>1.1160714</v>
      </c>
      <c r="BC65" s="100">
        <v>0.90936649999999997</v>
      </c>
      <c r="BD65" s="100">
        <v>4.5804023999999997</v>
      </c>
      <c r="BE65" s="100">
        <v>6.9998056000000002</v>
      </c>
      <c r="BF65" s="100">
        <v>13.137033000000001</v>
      </c>
      <c r="BG65" s="100">
        <v>18.902598999999999</v>
      </c>
      <c r="BH65" s="100">
        <v>30.722892000000002</v>
      </c>
      <c r="BI65" s="100">
        <v>47.029702999999998</v>
      </c>
      <c r="BJ65" s="100">
        <v>53.270398</v>
      </c>
      <c r="BK65" s="100">
        <v>46.113306999999999</v>
      </c>
      <c r="BL65" s="100">
        <v>73.604061000000002</v>
      </c>
      <c r="BM65" s="100">
        <v>5.8115907</v>
      </c>
      <c r="BN65" s="100">
        <v>8.3216626999999992</v>
      </c>
      <c r="BO65" s="128"/>
      <c r="BP65" s="121">
        <v>1958</v>
      </c>
    </row>
    <row r="66" spans="1:68">
      <c r="A66" s="128"/>
      <c r="B66" s="121">
        <v>1959</v>
      </c>
      <c r="C66" s="100">
        <v>0</v>
      </c>
      <c r="D66" s="100">
        <v>0</v>
      </c>
      <c r="E66" s="100">
        <v>0</v>
      </c>
      <c r="F66" s="100">
        <v>0</v>
      </c>
      <c r="G66" s="100">
        <v>0</v>
      </c>
      <c r="H66" s="100">
        <v>0.28943560000000002</v>
      </c>
      <c r="I66" s="100">
        <v>1.025641</v>
      </c>
      <c r="J66" s="100">
        <v>1.3144058999999999</v>
      </c>
      <c r="K66" s="100">
        <v>3.3353548000000002</v>
      </c>
      <c r="L66" s="100">
        <v>4.9140049000000001</v>
      </c>
      <c r="M66" s="100">
        <v>6.5005417000000003</v>
      </c>
      <c r="N66" s="100">
        <v>17.249005</v>
      </c>
      <c r="O66" s="100">
        <v>28.239203</v>
      </c>
      <c r="P66" s="100">
        <v>40.237467000000002</v>
      </c>
      <c r="Q66" s="100">
        <v>52.537844999999997</v>
      </c>
      <c r="R66" s="100">
        <v>71.539658000000003</v>
      </c>
      <c r="S66" s="100">
        <v>91.503268000000006</v>
      </c>
      <c r="T66" s="100">
        <v>115.64626</v>
      </c>
      <c r="U66" s="100">
        <v>7.0075981000000001</v>
      </c>
      <c r="V66" s="100">
        <v>11.517037</v>
      </c>
      <c r="W66" s="128"/>
      <c r="X66" s="121">
        <v>1959</v>
      </c>
      <c r="Y66" s="100">
        <v>0</v>
      </c>
      <c r="Z66" s="100">
        <v>0</v>
      </c>
      <c r="AA66" s="100">
        <v>0</v>
      </c>
      <c r="AB66" s="100">
        <v>0</v>
      </c>
      <c r="AC66" s="100">
        <v>0</v>
      </c>
      <c r="AD66" s="100">
        <v>0.31685679999999999</v>
      </c>
      <c r="AE66" s="100">
        <v>0.55959709999999996</v>
      </c>
      <c r="AF66" s="100">
        <v>1.1065007</v>
      </c>
      <c r="AG66" s="100">
        <v>0.61938680000000002</v>
      </c>
      <c r="AH66" s="100">
        <v>2.9335072000000002</v>
      </c>
      <c r="AI66" s="100">
        <v>6.6666667000000004</v>
      </c>
      <c r="AJ66" s="100">
        <v>9.4297260999999999</v>
      </c>
      <c r="AK66" s="100">
        <v>11.805213999999999</v>
      </c>
      <c r="AL66" s="100">
        <v>18.171806</v>
      </c>
      <c r="AM66" s="100">
        <v>22.972003000000001</v>
      </c>
      <c r="AN66" s="100">
        <v>44.018059000000001</v>
      </c>
      <c r="AO66" s="100">
        <v>41.841003999999998</v>
      </c>
      <c r="AP66" s="100">
        <v>42.801555999999998</v>
      </c>
      <c r="AQ66" s="100">
        <v>4.3205659000000001</v>
      </c>
      <c r="AR66" s="100">
        <v>5.7073714000000004</v>
      </c>
      <c r="AS66" s="128"/>
      <c r="AT66" s="121">
        <v>1959</v>
      </c>
      <c r="AU66" s="100">
        <v>0</v>
      </c>
      <c r="AV66" s="100">
        <v>0</v>
      </c>
      <c r="AW66" s="100">
        <v>0</v>
      </c>
      <c r="AX66" s="100">
        <v>0</v>
      </c>
      <c r="AY66" s="100">
        <v>0</v>
      </c>
      <c r="AZ66" s="100">
        <v>0.30252610000000002</v>
      </c>
      <c r="BA66" s="100">
        <v>0.80278300000000002</v>
      </c>
      <c r="BB66" s="100">
        <v>1.2131015000000001</v>
      </c>
      <c r="BC66" s="100">
        <v>1.9917267000000001</v>
      </c>
      <c r="BD66" s="100">
        <v>3.9531942</v>
      </c>
      <c r="BE66" s="100">
        <v>6.5801841999999997</v>
      </c>
      <c r="BF66" s="100">
        <v>13.368983999999999</v>
      </c>
      <c r="BG66" s="100">
        <v>19.536338000000001</v>
      </c>
      <c r="BH66" s="100">
        <v>28.211285</v>
      </c>
      <c r="BI66" s="100">
        <v>36.168520999999998</v>
      </c>
      <c r="BJ66" s="100">
        <v>55.591889999999999</v>
      </c>
      <c r="BK66" s="100">
        <v>61.224490000000003</v>
      </c>
      <c r="BL66" s="100">
        <v>69.306931000000006</v>
      </c>
      <c r="BM66" s="100">
        <v>5.6779761999999998</v>
      </c>
      <c r="BN66" s="100">
        <v>8.2233154000000006</v>
      </c>
      <c r="BO66" s="128"/>
      <c r="BP66" s="121">
        <v>1959</v>
      </c>
    </row>
    <row r="67" spans="1:68">
      <c r="A67" s="128"/>
      <c r="B67" s="121">
        <v>1960</v>
      </c>
      <c r="C67" s="100">
        <v>0</v>
      </c>
      <c r="D67" s="100">
        <v>0</v>
      </c>
      <c r="E67" s="100">
        <v>0</v>
      </c>
      <c r="F67" s="100">
        <v>0</v>
      </c>
      <c r="G67" s="100">
        <v>0</v>
      </c>
      <c r="H67" s="100">
        <v>0</v>
      </c>
      <c r="I67" s="100">
        <v>0</v>
      </c>
      <c r="J67" s="100">
        <v>0.513347</v>
      </c>
      <c r="K67" s="100">
        <v>4.2143287000000003</v>
      </c>
      <c r="L67" s="100">
        <v>4.2105262999999997</v>
      </c>
      <c r="M67" s="100">
        <v>12.644888999999999</v>
      </c>
      <c r="N67" s="100">
        <v>15.131862999999999</v>
      </c>
      <c r="O67" s="100">
        <v>28.586839000000001</v>
      </c>
      <c r="P67" s="100">
        <v>40.802675999999998</v>
      </c>
      <c r="Q67" s="100">
        <v>50.347222000000002</v>
      </c>
      <c r="R67" s="100">
        <v>70.783133000000007</v>
      </c>
      <c r="S67" s="100">
        <v>81.504701999999995</v>
      </c>
      <c r="T67" s="100">
        <v>71.895425000000003</v>
      </c>
      <c r="U67" s="100">
        <v>6.8755657000000001</v>
      </c>
      <c r="V67" s="100">
        <v>10.851008</v>
      </c>
      <c r="W67" s="128"/>
      <c r="X67" s="121">
        <v>1960</v>
      </c>
      <c r="Y67" s="100">
        <v>0</v>
      </c>
      <c r="Z67" s="100">
        <v>0</v>
      </c>
      <c r="AA67" s="100">
        <v>0</v>
      </c>
      <c r="AB67" s="100">
        <v>0</v>
      </c>
      <c r="AC67" s="100">
        <v>0</v>
      </c>
      <c r="AD67" s="100">
        <v>0.63938620000000002</v>
      </c>
      <c r="AE67" s="100">
        <v>0</v>
      </c>
      <c r="AF67" s="100">
        <v>0.27012429999999998</v>
      </c>
      <c r="AG67" s="100">
        <v>1.2364759999999999</v>
      </c>
      <c r="AH67" s="100">
        <v>3.1496062999999999</v>
      </c>
      <c r="AI67" s="100">
        <v>6.4663370000000002</v>
      </c>
      <c r="AJ67" s="100">
        <v>8.4859311999999996</v>
      </c>
      <c r="AK67" s="100">
        <v>10.664080999999999</v>
      </c>
      <c r="AL67" s="100">
        <v>20.708447</v>
      </c>
      <c r="AM67" s="100">
        <v>25.087108000000001</v>
      </c>
      <c r="AN67" s="100">
        <v>43.478261000000003</v>
      </c>
      <c r="AO67" s="100">
        <v>56.974460000000001</v>
      </c>
      <c r="AP67" s="100">
        <v>74.906367000000003</v>
      </c>
      <c r="AQ67" s="100">
        <v>4.6825505999999999</v>
      </c>
      <c r="AR67" s="100">
        <v>6.4157576000000001</v>
      </c>
      <c r="AS67" s="128"/>
      <c r="AT67" s="121">
        <v>1960</v>
      </c>
      <c r="AU67" s="100">
        <v>0</v>
      </c>
      <c r="AV67" s="100">
        <v>0</v>
      </c>
      <c r="AW67" s="100">
        <v>0</v>
      </c>
      <c r="AX67" s="100">
        <v>0</v>
      </c>
      <c r="AY67" s="100">
        <v>0</v>
      </c>
      <c r="AZ67" s="100">
        <v>0.3056702</v>
      </c>
      <c r="BA67" s="100">
        <v>0</v>
      </c>
      <c r="BB67" s="100">
        <v>0.39484069999999999</v>
      </c>
      <c r="BC67" s="100">
        <v>2.7451577999999999</v>
      </c>
      <c r="BD67" s="100">
        <v>3.6923077000000002</v>
      </c>
      <c r="BE67" s="100">
        <v>9.6785975000000004</v>
      </c>
      <c r="BF67" s="100">
        <v>11.862916999999999</v>
      </c>
      <c r="BG67" s="100">
        <v>19.147307000000001</v>
      </c>
      <c r="BH67" s="100">
        <v>29.72973</v>
      </c>
      <c r="BI67" s="100">
        <v>36.335523999999999</v>
      </c>
      <c r="BJ67" s="100">
        <v>54.924242</v>
      </c>
      <c r="BK67" s="100">
        <v>66.425121000000004</v>
      </c>
      <c r="BL67" s="100">
        <v>73.809523999999996</v>
      </c>
      <c r="BM67" s="100">
        <v>5.7907542999999997</v>
      </c>
      <c r="BN67" s="100">
        <v>8.4429741000000007</v>
      </c>
      <c r="BO67" s="128"/>
      <c r="BP67" s="121">
        <v>1960</v>
      </c>
    </row>
    <row r="68" spans="1:68">
      <c r="A68" s="128"/>
      <c r="B68" s="121">
        <v>1961</v>
      </c>
      <c r="C68" s="100">
        <v>0</v>
      </c>
      <c r="D68" s="100">
        <v>0</v>
      </c>
      <c r="E68" s="100">
        <v>0</v>
      </c>
      <c r="F68" s="100">
        <v>0</v>
      </c>
      <c r="G68" s="100">
        <v>0</v>
      </c>
      <c r="H68" s="100">
        <v>0</v>
      </c>
      <c r="I68" s="100">
        <v>0.77539420000000003</v>
      </c>
      <c r="J68" s="100">
        <v>1.5224561999999999</v>
      </c>
      <c r="K68" s="100">
        <v>0.8726003</v>
      </c>
      <c r="L68" s="100">
        <v>4.4696066999999999</v>
      </c>
      <c r="M68" s="100">
        <v>13.347023</v>
      </c>
      <c r="N68" s="100">
        <v>16.820858000000001</v>
      </c>
      <c r="O68" s="100">
        <v>24.210526000000002</v>
      </c>
      <c r="P68" s="100">
        <v>38.847957000000001</v>
      </c>
      <c r="Q68" s="100">
        <v>54.700854999999997</v>
      </c>
      <c r="R68" s="100">
        <v>49.275362000000001</v>
      </c>
      <c r="S68" s="100">
        <v>78.078078000000005</v>
      </c>
      <c r="T68" s="100">
        <v>94.936708999999993</v>
      </c>
      <c r="U68" s="100">
        <v>6.5696591</v>
      </c>
      <c r="V68" s="100">
        <v>10.455752</v>
      </c>
      <c r="W68" s="128"/>
      <c r="X68" s="121">
        <v>1961</v>
      </c>
      <c r="Y68" s="100">
        <v>0</v>
      </c>
      <c r="Z68" s="100">
        <v>0</v>
      </c>
      <c r="AA68" s="100">
        <v>0.2013288</v>
      </c>
      <c r="AB68" s="100">
        <v>0</v>
      </c>
      <c r="AC68" s="100">
        <v>0</v>
      </c>
      <c r="AD68" s="100">
        <v>0</v>
      </c>
      <c r="AE68" s="100">
        <v>0</v>
      </c>
      <c r="AF68" s="100">
        <v>0.2690342</v>
      </c>
      <c r="AG68" s="100">
        <v>1.1961721999999999</v>
      </c>
      <c r="AH68" s="100">
        <v>2.7812114000000001</v>
      </c>
      <c r="AI68" s="100">
        <v>5.1451672000000004</v>
      </c>
      <c r="AJ68" s="100">
        <v>6.1674008999999996</v>
      </c>
      <c r="AK68" s="100">
        <v>10.071942</v>
      </c>
      <c r="AL68" s="100">
        <v>21.551724</v>
      </c>
      <c r="AM68" s="100">
        <v>21.694915000000002</v>
      </c>
      <c r="AN68" s="100">
        <v>40.752350999999997</v>
      </c>
      <c r="AO68" s="100">
        <v>61.682243</v>
      </c>
      <c r="AP68" s="100">
        <v>107.52688000000001</v>
      </c>
      <c r="AQ68" s="100">
        <v>4.5805347000000003</v>
      </c>
      <c r="AR68" s="100">
        <v>6.4913254</v>
      </c>
      <c r="AS68" s="128"/>
      <c r="AT68" s="121">
        <v>1961</v>
      </c>
      <c r="AU68" s="100">
        <v>0</v>
      </c>
      <c r="AV68" s="100">
        <v>0</v>
      </c>
      <c r="AW68" s="100">
        <v>9.8260799999999995E-2</v>
      </c>
      <c r="AX68" s="100">
        <v>0</v>
      </c>
      <c r="AY68" s="100">
        <v>0</v>
      </c>
      <c r="AZ68" s="100">
        <v>0</v>
      </c>
      <c r="BA68" s="100">
        <v>0.40584419999999999</v>
      </c>
      <c r="BB68" s="100">
        <v>0.91407680000000002</v>
      </c>
      <c r="BC68" s="100">
        <v>1.0321438999999999</v>
      </c>
      <c r="BD68" s="100">
        <v>3.6407767</v>
      </c>
      <c r="BE68" s="100">
        <v>9.3921673000000006</v>
      </c>
      <c r="BF68" s="100">
        <v>11.617900000000001</v>
      </c>
      <c r="BG68" s="100">
        <v>16.813048999999999</v>
      </c>
      <c r="BH68" s="100">
        <v>29.262466</v>
      </c>
      <c r="BI68" s="100">
        <v>36.294896000000001</v>
      </c>
      <c r="BJ68" s="100">
        <v>44.323011999999999</v>
      </c>
      <c r="BK68" s="100">
        <v>67.972350000000006</v>
      </c>
      <c r="BL68" s="100">
        <v>102.97483</v>
      </c>
      <c r="BM68" s="100">
        <v>5.5861137000000003</v>
      </c>
      <c r="BN68" s="100">
        <v>8.3567430999999992</v>
      </c>
      <c r="BO68" s="128"/>
      <c r="BP68" s="121">
        <v>1961</v>
      </c>
    </row>
    <row r="69" spans="1:68">
      <c r="A69" s="128"/>
      <c r="B69" s="121">
        <v>1962</v>
      </c>
      <c r="C69" s="100">
        <v>0</v>
      </c>
      <c r="D69" s="100">
        <v>0.18402650000000001</v>
      </c>
      <c r="E69" s="100">
        <v>0</v>
      </c>
      <c r="F69" s="100">
        <v>0</v>
      </c>
      <c r="G69" s="100">
        <v>0</v>
      </c>
      <c r="H69" s="100">
        <v>0</v>
      </c>
      <c r="I69" s="100">
        <v>0</v>
      </c>
      <c r="J69" s="100">
        <v>1.0162602000000001</v>
      </c>
      <c r="K69" s="100">
        <v>2.8105677</v>
      </c>
      <c r="L69" s="100">
        <v>6.2742754999999999</v>
      </c>
      <c r="M69" s="100">
        <v>10</v>
      </c>
      <c r="N69" s="100">
        <v>19.183672999999999</v>
      </c>
      <c r="O69" s="100">
        <v>25.166923000000001</v>
      </c>
      <c r="P69" s="100">
        <v>38.952317000000001</v>
      </c>
      <c r="Q69" s="100">
        <v>65.491184000000004</v>
      </c>
      <c r="R69" s="100">
        <v>85.674156999999994</v>
      </c>
      <c r="S69" s="100">
        <v>61.224490000000003</v>
      </c>
      <c r="T69" s="100">
        <v>61.349693000000002</v>
      </c>
      <c r="U69" s="100">
        <v>7.2232922999999998</v>
      </c>
      <c r="V69" s="100">
        <v>11.170899</v>
      </c>
      <c r="W69" s="128"/>
      <c r="X69" s="121">
        <v>1962</v>
      </c>
      <c r="Y69" s="100">
        <v>0</v>
      </c>
      <c r="Z69" s="100">
        <v>0</v>
      </c>
      <c r="AA69" s="100">
        <v>0</v>
      </c>
      <c r="AB69" s="100">
        <v>0</v>
      </c>
      <c r="AC69" s="100">
        <v>0</v>
      </c>
      <c r="AD69" s="100">
        <v>0</v>
      </c>
      <c r="AE69" s="100">
        <v>0.2893519</v>
      </c>
      <c r="AF69" s="100">
        <v>0.53981109999999999</v>
      </c>
      <c r="AG69" s="100">
        <v>0.87108010000000002</v>
      </c>
      <c r="AH69" s="100">
        <v>2.1446078000000002</v>
      </c>
      <c r="AI69" s="100">
        <v>6.0283688</v>
      </c>
      <c r="AJ69" s="100">
        <v>6.8817203999999998</v>
      </c>
      <c r="AK69" s="100">
        <v>12.838801999999999</v>
      </c>
      <c r="AL69" s="100">
        <v>26.372443000000001</v>
      </c>
      <c r="AM69" s="100">
        <v>27.450980000000001</v>
      </c>
      <c r="AN69" s="100">
        <v>50.100200000000001</v>
      </c>
      <c r="AO69" s="100">
        <v>68.345324000000005</v>
      </c>
      <c r="AP69" s="100">
        <v>60.810811000000001</v>
      </c>
      <c r="AQ69" s="100">
        <v>5.0930904000000004</v>
      </c>
      <c r="AR69" s="100">
        <v>6.7479607000000001</v>
      </c>
      <c r="AS69" s="128"/>
      <c r="AT69" s="121">
        <v>1962</v>
      </c>
      <c r="AU69" s="100">
        <v>0</v>
      </c>
      <c r="AV69" s="100">
        <v>9.4188599999999997E-2</v>
      </c>
      <c r="AW69" s="100">
        <v>0</v>
      </c>
      <c r="AX69" s="100">
        <v>0</v>
      </c>
      <c r="AY69" s="100">
        <v>0</v>
      </c>
      <c r="AZ69" s="100">
        <v>0</v>
      </c>
      <c r="BA69" s="100">
        <v>0.13819790000000001</v>
      </c>
      <c r="BB69" s="100">
        <v>0.78523750000000003</v>
      </c>
      <c r="BC69" s="100">
        <v>1.8566123999999999</v>
      </c>
      <c r="BD69" s="100">
        <v>4.2353652999999998</v>
      </c>
      <c r="BE69" s="100">
        <v>8.0756014</v>
      </c>
      <c r="BF69" s="100">
        <v>13.193716999999999</v>
      </c>
      <c r="BG69" s="100">
        <v>18.765432000000001</v>
      </c>
      <c r="BH69" s="100">
        <v>31.968927000000001</v>
      </c>
      <c r="BI69" s="100">
        <v>44.101433</v>
      </c>
      <c r="BJ69" s="100">
        <v>64.912280999999993</v>
      </c>
      <c r="BK69" s="100">
        <v>65.628476000000006</v>
      </c>
      <c r="BL69" s="100">
        <v>61.002178999999998</v>
      </c>
      <c r="BM69" s="100">
        <v>6.1679361000000004</v>
      </c>
      <c r="BN69" s="100">
        <v>8.7964777999999999</v>
      </c>
      <c r="BO69" s="128"/>
      <c r="BP69" s="121">
        <v>1962</v>
      </c>
    </row>
    <row r="70" spans="1:68">
      <c r="A70" s="128"/>
      <c r="B70" s="121">
        <v>1963</v>
      </c>
      <c r="C70" s="100">
        <v>0</v>
      </c>
      <c r="D70" s="100">
        <v>0</v>
      </c>
      <c r="E70" s="100">
        <v>0</v>
      </c>
      <c r="F70" s="100">
        <v>0</v>
      </c>
      <c r="G70" s="100">
        <v>0.26462029999999997</v>
      </c>
      <c r="H70" s="100">
        <v>0.28595939999999997</v>
      </c>
      <c r="I70" s="100">
        <v>0</v>
      </c>
      <c r="J70" s="100">
        <v>0.50479560000000001</v>
      </c>
      <c r="K70" s="100">
        <v>1.3495277000000001</v>
      </c>
      <c r="L70" s="100">
        <v>6.0477774000000002</v>
      </c>
      <c r="M70" s="100">
        <v>8.4525357999999997</v>
      </c>
      <c r="N70" s="100">
        <v>18.547751000000002</v>
      </c>
      <c r="O70" s="100">
        <v>26.209676999999999</v>
      </c>
      <c r="P70" s="100">
        <v>39.656312</v>
      </c>
      <c r="Q70" s="100">
        <v>64.651553000000007</v>
      </c>
      <c r="R70" s="100">
        <v>69.105690999999993</v>
      </c>
      <c r="S70" s="100">
        <v>77.809798000000001</v>
      </c>
      <c r="T70" s="100">
        <v>65.476190000000003</v>
      </c>
      <c r="U70" s="100">
        <v>6.9092165000000003</v>
      </c>
      <c r="V70" s="100">
        <v>10.829732999999999</v>
      </c>
      <c r="W70" s="128"/>
      <c r="X70" s="121">
        <v>1963</v>
      </c>
      <c r="Y70" s="100">
        <v>0</v>
      </c>
      <c r="Z70" s="100">
        <v>0</v>
      </c>
      <c r="AA70" s="100">
        <v>0</v>
      </c>
      <c r="AB70" s="100">
        <v>0</v>
      </c>
      <c r="AC70" s="100">
        <v>0</v>
      </c>
      <c r="AD70" s="100">
        <v>0</v>
      </c>
      <c r="AE70" s="100">
        <v>0</v>
      </c>
      <c r="AF70" s="100">
        <v>1.0816657999999999</v>
      </c>
      <c r="AG70" s="100">
        <v>0.84104290000000004</v>
      </c>
      <c r="AH70" s="100">
        <v>4.9109882999999996</v>
      </c>
      <c r="AI70" s="100">
        <v>4.8143054000000003</v>
      </c>
      <c r="AJ70" s="100">
        <v>9.5554632000000002</v>
      </c>
      <c r="AK70" s="100">
        <v>13.232514</v>
      </c>
      <c r="AL70" s="100">
        <v>15.433740999999999</v>
      </c>
      <c r="AM70" s="100">
        <v>33.397559000000001</v>
      </c>
      <c r="AN70" s="100">
        <v>62.678063000000002</v>
      </c>
      <c r="AO70" s="100">
        <v>57.692307999999997</v>
      </c>
      <c r="AP70" s="100">
        <v>80.128204999999994</v>
      </c>
      <c r="AQ70" s="100">
        <v>5.4189014000000002</v>
      </c>
      <c r="AR70" s="100">
        <v>7.2635988999999999</v>
      </c>
      <c r="AS70" s="128"/>
      <c r="AT70" s="121">
        <v>1963</v>
      </c>
      <c r="AU70" s="100">
        <v>0</v>
      </c>
      <c r="AV70" s="100">
        <v>0</v>
      </c>
      <c r="AW70" s="100">
        <v>0</v>
      </c>
      <c r="AX70" s="100">
        <v>0</v>
      </c>
      <c r="AY70" s="100">
        <v>0.13599890000000001</v>
      </c>
      <c r="AZ70" s="100">
        <v>0.14757970000000001</v>
      </c>
      <c r="BA70" s="100">
        <v>0</v>
      </c>
      <c r="BB70" s="100">
        <v>0.78328980000000004</v>
      </c>
      <c r="BC70" s="100">
        <v>1.1001099999999999</v>
      </c>
      <c r="BD70" s="100">
        <v>5.4836252999999999</v>
      </c>
      <c r="BE70" s="100">
        <v>6.6844919999999997</v>
      </c>
      <c r="BF70" s="100">
        <v>14.167173</v>
      </c>
      <c r="BG70" s="100">
        <v>19.512194999999998</v>
      </c>
      <c r="BH70" s="100">
        <v>26.238208</v>
      </c>
      <c r="BI70" s="100">
        <v>46.943230999999997</v>
      </c>
      <c r="BJ70" s="100">
        <v>65.326633000000001</v>
      </c>
      <c r="BK70" s="100">
        <v>65.288357000000005</v>
      </c>
      <c r="BL70" s="100">
        <v>75</v>
      </c>
      <c r="BM70" s="100">
        <v>6.1704059000000004</v>
      </c>
      <c r="BN70" s="100">
        <v>8.9063801999999992</v>
      </c>
      <c r="BO70" s="128"/>
      <c r="BP70" s="121">
        <v>1963</v>
      </c>
    </row>
    <row r="71" spans="1:68">
      <c r="A71" s="128"/>
      <c r="B71" s="121">
        <v>1964</v>
      </c>
      <c r="C71" s="100">
        <v>0</v>
      </c>
      <c r="D71" s="100">
        <v>0</v>
      </c>
      <c r="E71" s="100">
        <v>0</v>
      </c>
      <c r="F71" s="100">
        <v>0</v>
      </c>
      <c r="G71" s="100">
        <v>0.25157230000000003</v>
      </c>
      <c r="H71" s="100">
        <v>0</v>
      </c>
      <c r="I71" s="100">
        <v>0.2758621</v>
      </c>
      <c r="J71" s="100">
        <v>0.75320109999999996</v>
      </c>
      <c r="K71" s="100">
        <v>2.084419</v>
      </c>
      <c r="L71" s="100">
        <v>4.9004593999999999</v>
      </c>
      <c r="M71" s="100">
        <v>12.048192999999999</v>
      </c>
      <c r="N71" s="100">
        <v>22.953327999999999</v>
      </c>
      <c r="O71" s="100">
        <v>32.923833000000002</v>
      </c>
      <c r="P71" s="100">
        <v>37.883735999999999</v>
      </c>
      <c r="Q71" s="100">
        <v>60.528559000000001</v>
      </c>
      <c r="R71" s="100">
        <v>68.152030999999994</v>
      </c>
      <c r="S71" s="100">
        <v>91.666667000000004</v>
      </c>
      <c r="T71" s="100">
        <v>94.117647000000005</v>
      </c>
      <c r="U71" s="100">
        <v>7.5644045000000002</v>
      </c>
      <c r="V71" s="100">
        <v>11.98142</v>
      </c>
      <c r="W71" s="128"/>
      <c r="X71" s="121">
        <v>1964</v>
      </c>
      <c r="Y71" s="100">
        <v>0</v>
      </c>
      <c r="Z71" s="100">
        <v>0</v>
      </c>
      <c r="AA71" s="100">
        <v>0</v>
      </c>
      <c r="AB71" s="100">
        <v>0</v>
      </c>
      <c r="AC71" s="100">
        <v>0</v>
      </c>
      <c r="AD71" s="100">
        <v>0</v>
      </c>
      <c r="AE71" s="100">
        <v>0</v>
      </c>
      <c r="AF71" s="100">
        <v>1.6242555000000001</v>
      </c>
      <c r="AG71" s="100">
        <v>0.81543900000000002</v>
      </c>
      <c r="AH71" s="100">
        <v>2.1698697999999998</v>
      </c>
      <c r="AI71" s="100">
        <v>4.9586777</v>
      </c>
      <c r="AJ71" s="100">
        <v>8.0192461999999995</v>
      </c>
      <c r="AK71" s="100">
        <v>17.840375999999999</v>
      </c>
      <c r="AL71" s="100">
        <v>17.497349</v>
      </c>
      <c r="AM71" s="100">
        <v>36.639291999999998</v>
      </c>
      <c r="AN71" s="100">
        <v>44.667273999999999</v>
      </c>
      <c r="AO71" s="100">
        <v>64.735945000000001</v>
      </c>
      <c r="AP71" s="100">
        <v>63.444108999999997</v>
      </c>
      <c r="AQ71" s="100">
        <v>5.2207961999999997</v>
      </c>
      <c r="AR71" s="100">
        <v>6.8255977999999997</v>
      </c>
      <c r="AS71" s="128"/>
      <c r="AT71" s="121">
        <v>1964</v>
      </c>
      <c r="AU71" s="100">
        <v>0</v>
      </c>
      <c r="AV71" s="100">
        <v>0</v>
      </c>
      <c r="AW71" s="100">
        <v>0</v>
      </c>
      <c r="AX71" s="100">
        <v>0</v>
      </c>
      <c r="AY71" s="100">
        <v>0.1292324</v>
      </c>
      <c r="AZ71" s="100">
        <v>0</v>
      </c>
      <c r="BA71" s="100">
        <v>0.1435544</v>
      </c>
      <c r="BB71" s="100">
        <v>1.1723329</v>
      </c>
      <c r="BC71" s="100">
        <v>1.4633497</v>
      </c>
      <c r="BD71" s="100">
        <v>3.5433677000000001</v>
      </c>
      <c r="BE71" s="100">
        <v>8.5774396999999993</v>
      </c>
      <c r="BF71" s="100">
        <v>15.661707</v>
      </c>
      <c r="BG71" s="100">
        <v>25.210083999999998</v>
      </c>
      <c r="BH71" s="100">
        <v>26.631547999999999</v>
      </c>
      <c r="BI71" s="100">
        <v>46.806967</v>
      </c>
      <c r="BJ71" s="100">
        <v>54.301074999999997</v>
      </c>
      <c r="BK71" s="100">
        <v>74.973601000000002</v>
      </c>
      <c r="BL71" s="100">
        <v>73.852294999999998</v>
      </c>
      <c r="BM71" s="100">
        <v>6.4019566000000001</v>
      </c>
      <c r="BN71" s="100">
        <v>9.1370052000000008</v>
      </c>
      <c r="BO71" s="128"/>
      <c r="BP71" s="121">
        <v>1964</v>
      </c>
    </row>
    <row r="72" spans="1:68">
      <c r="A72" s="128"/>
      <c r="B72" s="121">
        <v>1965</v>
      </c>
      <c r="C72" s="100">
        <v>0</v>
      </c>
      <c r="D72" s="100">
        <v>0</v>
      </c>
      <c r="E72" s="100">
        <v>0</v>
      </c>
      <c r="F72" s="100">
        <v>0.19234470000000001</v>
      </c>
      <c r="G72" s="100">
        <v>0</v>
      </c>
      <c r="H72" s="100">
        <v>0.538358</v>
      </c>
      <c r="I72" s="100">
        <v>0.55959709999999996</v>
      </c>
      <c r="J72" s="100">
        <v>1.5067805000000001</v>
      </c>
      <c r="K72" s="100">
        <v>1.5263291999999999</v>
      </c>
      <c r="L72" s="100">
        <v>5.7750760000000003</v>
      </c>
      <c r="M72" s="100">
        <v>11.819596000000001</v>
      </c>
      <c r="N72" s="100">
        <v>15.252976</v>
      </c>
      <c r="O72" s="100">
        <v>26.315788999999999</v>
      </c>
      <c r="P72" s="100">
        <v>45.714286000000001</v>
      </c>
      <c r="Q72" s="100">
        <v>64.124782999999994</v>
      </c>
      <c r="R72" s="100">
        <v>78.005115000000004</v>
      </c>
      <c r="S72" s="100">
        <v>83.783783999999997</v>
      </c>
      <c r="T72" s="100">
        <v>132.18391</v>
      </c>
      <c r="U72" s="100">
        <v>7.5422171999999996</v>
      </c>
      <c r="V72" s="100">
        <v>12.462956</v>
      </c>
      <c r="W72" s="128"/>
      <c r="X72" s="121">
        <v>1965</v>
      </c>
      <c r="Y72" s="100">
        <v>0</v>
      </c>
      <c r="Z72" s="100">
        <v>0</v>
      </c>
      <c r="AA72" s="100">
        <v>0</v>
      </c>
      <c r="AB72" s="100">
        <v>0</v>
      </c>
      <c r="AC72" s="100">
        <v>0</v>
      </c>
      <c r="AD72" s="100">
        <v>0.2855511</v>
      </c>
      <c r="AE72" s="100">
        <v>0</v>
      </c>
      <c r="AF72" s="100">
        <v>0.81699350000000004</v>
      </c>
      <c r="AG72" s="100">
        <v>1.0624169999999999</v>
      </c>
      <c r="AH72" s="100">
        <v>3.3992583000000001</v>
      </c>
      <c r="AI72" s="100">
        <v>5.7489619999999997</v>
      </c>
      <c r="AJ72" s="100">
        <v>10.497667</v>
      </c>
      <c r="AK72" s="100">
        <v>15.791918000000001</v>
      </c>
      <c r="AL72" s="100">
        <v>18.257694000000001</v>
      </c>
      <c r="AM72" s="100">
        <v>31.875</v>
      </c>
      <c r="AN72" s="100">
        <v>40.707965000000002</v>
      </c>
      <c r="AO72" s="100">
        <v>52.373159000000001</v>
      </c>
      <c r="AP72" s="100">
        <v>88.571428999999995</v>
      </c>
      <c r="AQ72" s="100">
        <v>5.2075927999999996</v>
      </c>
      <c r="AR72" s="100">
        <v>6.8813659999999999</v>
      </c>
      <c r="AS72" s="128"/>
      <c r="AT72" s="121">
        <v>1965</v>
      </c>
      <c r="AU72" s="100">
        <v>0</v>
      </c>
      <c r="AV72" s="100">
        <v>0</v>
      </c>
      <c r="AW72" s="100">
        <v>0</v>
      </c>
      <c r="AX72" s="100">
        <v>9.8716700000000004E-2</v>
      </c>
      <c r="AY72" s="100">
        <v>0</v>
      </c>
      <c r="AZ72" s="100">
        <v>0.41568519999999998</v>
      </c>
      <c r="BA72" s="100">
        <v>0.29002319999999998</v>
      </c>
      <c r="BB72" s="100">
        <v>1.1758557999999999</v>
      </c>
      <c r="BC72" s="100">
        <v>1.2993763</v>
      </c>
      <c r="BD72" s="100">
        <v>4.5969965999999998</v>
      </c>
      <c r="BE72" s="100">
        <v>8.8244564000000008</v>
      </c>
      <c r="BF72" s="100">
        <v>12.927757</v>
      </c>
      <c r="BG72" s="100">
        <v>20.975725000000001</v>
      </c>
      <c r="BH72" s="100">
        <v>30.641466000000001</v>
      </c>
      <c r="BI72" s="100">
        <v>45.388525999999999</v>
      </c>
      <c r="BJ72" s="100">
        <v>55.962342999999997</v>
      </c>
      <c r="BK72" s="100">
        <v>64.220183000000006</v>
      </c>
      <c r="BL72" s="100">
        <v>103.05343999999999</v>
      </c>
      <c r="BM72" s="100">
        <v>6.3839731000000004</v>
      </c>
      <c r="BN72" s="100">
        <v>9.2880237999999995</v>
      </c>
      <c r="BO72" s="128"/>
      <c r="BP72" s="121">
        <v>1965</v>
      </c>
    </row>
    <row r="73" spans="1:68">
      <c r="A73" s="128"/>
      <c r="B73" s="121">
        <v>1966</v>
      </c>
      <c r="C73" s="100">
        <v>0</v>
      </c>
      <c r="D73" s="100">
        <v>0</v>
      </c>
      <c r="E73" s="100">
        <v>0</v>
      </c>
      <c r="F73" s="100">
        <v>0</v>
      </c>
      <c r="G73" s="100">
        <v>0.22700290000000001</v>
      </c>
      <c r="H73" s="100">
        <v>0</v>
      </c>
      <c r="I73" s="100">
        <v>0.56019739999999996</v>
      </c>
      <c r="J73" s="100">
        <v>0.25168119999999999</v>
      </c>
      <c r="K73" s="100">
        <v>2.0104443000000001</v>
      </c>
      <c r="L73" s="100">
        <v>4.6732930000000001</v>
      </c>
      <c r="M73" s="100">
        <v>11.389557</v>
      </c>
      <c r="N73" s="100">
        <v>17.723890999999998</v>
      </c>
      <c r="O73" s="100">
        <v>26.888698999999999</v>
      </c>
      <c r="P73" s="100">
        <v>42.048243999999997</v>
      </c>
      <c r="Q73" s="100">
        <v>52.046286000000002</v>
      </c>
      <c r="R73" s="100">
        <v>66.823849999999993</v>
      </c>
      <c r="S73" s="100">
        <v>88.415030999999999</v>
      </c>
      <c r="T73" s="100">
        <v>128.41271</v>
      </c>
      <c r="U73" s="100">
        <v>7.0186394999999999</v>
      </c>
      <c r="V73" s="100">
        <v>11.614971000000001</v>
      </c>
      <c r="W73" s="128"/>
      <c r="X73" s="121">
        <v>1966</v>
      </c>
      <c r="Y73" s="100">
        <v>0</v>
      </c>
      <c r="Z73" s="100">
        <v>0</v>
      </c>
      <c r="AA73" s="100">
        <v>0</v>
      </c>
      <c r="AB73" s="100">
        <v>0</v>
      </c>
      <c r="AC73" s="100">
        <v>0</v>
      </c>
      <c r="AD73" s="100">
        <v>0</v>
      </c>
      <c r="AE73" s="100">
        <v>0</v>
      </c>
      <c r="AF73" s="100">
        <v>0</v>
      </c>
      <c r="AG73" s="100">
        <v>1.3209900000000001</v>
      </c>
      <c r="AH73" s="100">
        <v>1.4899532</v>
      </c>
      <c r="AI73" s="100">
        <v>7.1970811000000001</v>
      </c>
      <c r="AJ73" s="100">
        <v>8.2332864000000008</v>
      </c>
      <c r="AK73" s="100">
        <v>18.723427999999998</v>
      </c>
      <c r="AL73" s="100">
        <v>20.599656</v>
      </c>
      <c r="AM73" s="100">
        <v>38.862020999999999</v>
      </c>
      <c r="AN73" s="100">
        <v>48.884239000000001</v>
      </c>
      <c r="AO73" s="100">
        <v>56.467931</v>
      </c>
      <c r="AP73" s="100">
        <v>64.968463</v>
      </c>
      <c r="AQ73" s="100">
        <v>5.4881025000000001</v>
      </c>
      <c r="AR73" s="100">
        <v>7.0654205000000001</v>
      </c>
      <c r="AS73" s="128"/>
      <c r="AT73" s="121">
        <v>1966</v>
      </c>
      <c r="AU73" s="100">
        <v>0</v>
      </c>
      <c r="AV73" s="100">
        <v>0</v>
      </c>
      <c r="AW73" s="100">
        <v>0</v>
      </c>
      <c r="AX73" s="100">
        <v>0</v>
      </c>
      <c r="AY73" s="100">
        <v>0.11639289999999999</v>
      </c>
      <c r="AZ73" s="100">
        <v>0</v>
      </c>
      <c r="BA73" s="100">
        <v>0.28977019999999998</v>
      </c>
      <c r="BB73" s="100">
        <v>0.1307566</v>
      </c>
      <c r="BC73" s="100">
        <v>1.6743386</v>
      </c>
      <c r="BD73" s="100">
        <v>3.0975644</v>
      </c>
      <c r="BE73" s="100">
        <v>9.3105101999999995</v>
      </c>
      <c r="BF73" s="100">
        <v>13.059369</v>
      </c>
      <c r="BG73" s="100">
        <v>22.775323</v>
      </c>
      <c r="BH73" s="100">
        <v>30.345858</v>
      </c>
      <c r="BI73" s="100">
        <v>44.341262</v>
      </c>
      <c r="BJ73" s="100">
        <v>56.146797999999997</v>
      </c>
      <c r="BK73" s="100">
        <v>68.487790000000004</v>
      </c>
      <c r="BL73" s="100">
        <v>85.685115999999994</v>
      </c>
      <c r="BM73" s="100">
        <v>6.2588914999999998</v>
      </c>
      <c r="BN73" s="100">
        <v>9.0130815999999996</v>
      </c>
      <c r="BO73" s="128"/>
      <c r="BP73" s="121">
        <v>1966</v>
      </c>
    </row>
    <row r="74" spans="1:68">
      <c r="A74" s="128"/>
      <c r="B74" s="121">
        <v>1967</v>
      </c>
      <c r="C74" s="100">
        <v>0</v>
      </c>
      <c r="D74" s="100">
        <v>0</v>
      </c>
      <c r="E74" s="100">
        <v>0</v>
      </c>
      <c r="F74" s="100">
        <v>0</v>
      </c>
      <c r="G74" s="100">
        <v>0</v>
      </c>
      <c r="H74" s="100">
        <v>0.75191359999999996</v>
      </c>
      <c r="I74" s="100">
        <v>0.27458270000000001</v>
      </c>
      <c r="J74" s="100">
        <v>0.5092622</v>
      </c>
      <c r="K74" s="100">
        <v>2.2525792</v>
      </c>
      <c r="L74" s="100">
        <v>3.942396</v>
      </c>
      <c r="M74" s="100">
        <v>10.482471</v>
      </c>
      <c r="N74" s="100">
        <v>16.642765000000001</v>
      </c>
      <c r="O74" s="100">
        <v>29.734953000000001</v>
      </c>
      <c r="P74" s="100">
        <v>53.199207000000001</v>
      </c>
      <c r="Q74" s="100">
        <v>67.931824000000006</v>
      </c>
      <c r="R74" s="100">
        <v>78.930554000000001</v>
      </c>
      <c r="S74" s="100">
        <v>106.42072</v>
      </c>
      <c r="T74" s="100">
        <v>130.99722</v>
      </c>
      <c r="U74" s="100">
        <v>7.9301994000000002</v>
      </c>
      <c r="V74" s="100">
        <v>13.203053000000001</v>
      </c>
      <c r="W74" s="128"/>
      <c r="X74" s="121">
        <v>1967</v>
      </c>
      <c r="Y74" s="100">
        <v>0</v>
      </c>
      <c r="Z74" s="100">
        <v>0</v>
      </c>
      <c r="AA74" s="100">
        <v>0</v>
      </c>
      <c r="AB74" s="100">
        <v>0</v>
      </c>
      <c r="AC74" s="100">
        <v>0</v>
      </c>
      <c r="AD74" s="100">
        <v>0</v>
      </c>
      <c r="AE74" s="100">
        <v>0.58409</v>
      </c>
      <c r="AF74" s="100">
        <v>0.82656010000000002</v>
      </c>
      <c r="AG74" s="100">
        <v>0.52822849999999999</v>
      </c>
      <c r="AH74" s="100">
        <v>2.3139042999999999</v>
      </c>
      <c r="AI74" s="100">
        <v>6.8483343000000003</v>
      </c>
      <c r="AJ74" s="100">
        <v>11.216969000000001</v>
      </c>
      <c r="AK74" s="100">
        <v>16.028852000000001</v>
      </c>
      <c r="AL74" s="100">
        <v>20.448329999999999</v>
      </c>
      <c r="AM74" s="100">
        <v>34.623469999999998</v>
      </c>
      <c r="AN74" s="100">
        <v>38.355387999999998</v>
      </c>
      <c r="AO74" s="100">
        <v>60.147663000000001</v>
      </c>
      <c r="AP74" s="100">
        <v>55.300995</v>
      </c>
      <c r="AQ74" s="100">
        <v>5.2391250999999999</v>
      </c>
      <c r="AR74" s="100">
        <v>6.6920191999999998</v>
      </c>
      <c r="AS74" s="128"/>
      <c r="AT74" s="121">
        <v>1967</v>
      </c>
      <c r="AU74" s="100">
        <v>0</v>
      </c>
      <c r="AV74" s="100">
        <v>0</v>
      </c>
      <c r="AW74" s="100">
        <v>0</v>
      </c>
      <c r="AX74" s="100">
        <v>0</v>
      </c>
      <c r="AY74" s="100">
        <v>0</v>
      </c>
      <c r="AZ74" s="100">
        <v>0.38811889999999999</v>
      </c>
      <c r="BA74" s="100">
        <v>0.42456719999999998</v>
      </c>
      <c r="BB74" s="100">
        <v>0.66166009999999997</v>
      </c>
      <c r="BC74" s="100">
        <v>1.4135800999999999</v>
      </c>
      <c r="BD74" s="100">
        <v>3.1390454000000001</v>
      </c>
      <c r="BE74" s="100">
        <v>8.6741419000000004</v>
      </c>
      <c r="BF74" s="100">
        <v>13.959182</v>
      </c>
      <c r="BG74" s="100">
        <v>22.841480000000001</v>
      </c>
      <c r="BH74" s="100">
        <v>35.454019000000002</v>
      </c>
      <c r="BI74" s="100">
        <v>48.452240000000003</v>
      </c>
      <c r="BJ74" s="100">
        <v>54.568756999999998</v>
      </c>
      <c r="BK74" s="100">
        <v>77.381120999999993</v>
      </c>
      <c r="BL74" s="100">
        <v>79.936051000000006</v>
      </c>
      <c r="BM74" s="100">
        <v>6.5937355000000002</v>
      </c>
      <c r="BN74" s="100">
        <v>9.4195557000000001</v>
      </c>
      <c r="BO74" s="128"/>
      <c r="BP74" s="121">
        <v>1967</v>
      </c>
    </row>
    <row r="75" spans="1:68">
      <c r="A75" s="128"/>
      <c r="B75" s="122">
        <v>1968</v>
      </c>
      <c r="C75" s="100">
        <v>0</v>
      </c>
      <c r="D75" s="100">
        <v>0</v>
      </c>
      <c r="E75" s="100">
        <v>0</v>
      </c>
      <c r="F75" s="100">
        <v>0.18380489999999999</v>
      </c>
      <c r="G75" s="100">
        <v>0.39396599999999998</v>
      </c>
      <c r="H75" s="100">
        <v>0.2426749</v>
      </c>
      <c r="I75" s="100">
        <v>0.80435860000000003</v>
      </c>
      <c r="J75" s="100">
        <v>1.5550366</v>
      </c>
      <c r="K75" s="100">
        <v>2.9704882000000001</v>
      </c>
      <c r="L75" s="100">
        <v>4.8667853000000001</v>
      </c>
      <c r="M75" s="100">
        <v>8.4329935999999996</v>
      </c>
      <c r="N75" s="100">
        <v>17.336551</v>
      </c>
      <c r="O75" s="100">
        <v>24.068863</v>
      </c>
      <c r="P75" s="100">
        <v>49.147323999999998</v>
      </c>
      <c r="Q75" s="100">
        <v>64.785860999999997</v>
      </c>
      <c r="R75" s="100">
        <v>83.199918999999994</v>
      </c>
      <c r="S75" s="100">
        <v>109.77216</v>
      </c>
      <c r="T75" s="100">
        <v>113.32974</v>
      </c>
      <c r="U75" s="100">
        <v>7.6945543000000001</v>
      </c>
      <c r="V75" s="100">
        <v>12.787898</v>
      </c>
      <c r="W75" s="128"/>
      <c r="X75" s="122">
        <v>1968</v>
      </c>
      <c r="Y75" s="100">
        <v>0</v>
      </c>
      <c r="Z75" s="100">
        <v>0</v>
      </c>
      <c r="AA75" s="100">
        <v>0</v>
      </c>
      <c r="AB75" s="100">
        <v>0</v>
      </c>
      <c r="AC75" s="100">
        <v>0</v>
      </c>
      <c r="AD75" s="100">
        <v>0</v>
      </c>
      <c r="AE75" s="100">
        <v>0</v>
      </c>
      <c r="AF75" s="100">
        <v>0.2793195</v>
      </c>
      <c r="AG75" s="100">
        <v>1.0549274</v>
      </c>
      <c r="AH75" s="100">
        <v>3.0688882</v>
      </c>
      <c r="AI75" s="100">
        <v>5.9463080000000001</v>
      </c>
      <c r="AJ75" s="100">
        <v>9.4998505000000009</v>
      </c>
      <c r="AK75" s="100">
        <v>15.481807</v>
      </c>
      <c r="AL75" s="100">
        <v>20.788333999999999</v>
      </c>
      <c r="AM75" s="100">
        <v>37.555101000000001</v>
      </c>
      <c r="AN75" s="100">
        <v>50.320068999999997</v>
      </c>
      <c r="AO75" s="100">
        <v>55.275241999999999</v>
      </c>
      <c r="AP75" s="100">
        <v>79.326492000000002</v>
      </c>
      <c r="AQ75" s="100">
        <v>5.5486639999999996</v>
      </c>
      <c r="AR75" s="100">
        <v>7.1998224000000004</v>
      </c>
      <c r="AS75" s="128"/>
      <c r="AT75" s="122">
        <v>1968</v>
      </c>
      <c r="AU75" s="100">
        <v>0</v>
      </c>
      <c r="AV75" s="100">
        <v>0</v>
      </c>
      <c r="AW75" s="100">
        <v>0</v>
      </c>
      <c r="AX75" s="100">
        <v>9.3804600000000002E-2</v>
      </c>
      <c r="AY75" s="100">
        <v>0.20164789999999999</v>
      </c>
      <c r="AZ75" s="100">
        <v>0.1254537</v>
      </c>
      <c r="BA75" s="100">
        <v>0.41403810000000002</v>
      </c>
      <c r="BB75" s="100">
        <v>0.94104239999999995</v>
      </c>
      <c r="BC75" s="100">
        <v>2.0430391999999999</v>
      </c>
      <c r="BD75" s="100">
        <v>3.9819303000000001</v>
      </c>
      <c r="BE75" s="100">
        <v>7.1909044</v>
      </c>
      <c r="BF75" s="100">
        <v>13.446892999999999</v>
      </c>
      <c r="BG75" s="100">
        <v>19.737898000000001</v>
      </c>
      <c r="BH75" s="100">
        <v>33.869971999999997</v>
      </c>
      <c r="BI75" s="100">
        <v>48.886747999999997</v>
      </c>
      <c r="BJ75" s="100">
        <v>63.325538000000002</v>
      </c>
      <c r="BK75" s="100">
        <v>75.302554999999998</v>
      </c>
      <c r="BL75" s="100">
        <v>90.263673999999995</v>
      </c>
      <c r="BM75" s="100">
        <v>6.6285635000000003</v>
      </c>
      <c r="BN75" s="100">
        <v>9.5894206999999998</v>
      </c>
      <c r="BO75" s="128"/>
      <c r="BP75" s="122">
        <v>1968</v>
      </c>
    </row>
    <row r="76" spans="1:68">
      <c r="A76" s="128"/>
      <c r="B76" s="122">
        <v>1969</v>
      </c>
      <c r="C76" s="100">
        <v>0</v>
      </c>
      <c r="D76" s="100">
        <v>0</v>
      </c>
      <c r="E76" s="100">
        <v>0</v>
      </c>
      <c r="F76" s="100">
        <v>0</v>
      </c>
      <c r="G76" s="100">
        <v>0</v>
      </c>
      <c r="H76" s="100">
        <v>0</v>
      </c>
      <c r="I76" s="100">
        <v>0.25907409999999997</v>
      </c>
      <c r="J76" s="100">
        <v>0.2621308</v>
      </c>
      <c r="K76" s="100">
        <v>1.4682455000000001</v>
      </c>
      <c r="L76" s="100">
        <v>5.7289876</v>
      </c>
      <c r="M76" s="100">
        <v>10.768081</v>
      </c>
      <c r="N76" s="100">
        <v>19.682967999999999</v>
      </c>
      <c r="O76" s="100">
        <v>31.560002000000001</v>
      </c>
      <c r="P76" s="100">
        <v>41.86524</v>
      </c>
      <c r="Q76" s="100">
        <v>62.767083</v>
      </c>
      <c r="R76" s="100">
        <v>72.246877999999995</v>
      </c>
      <c r="S76" s="100">
        <v>113.70097</v>
      </c>
      <c r="T76" s="100">
        <v>142.8647</v>
      </c>
      <c r="U76" s="100">
        <v>7.6658891000000002</v>
      </c>
      <c r="V76" s="100">
        <v>12.986853</v>
      </c>
      <c r="W76" s="128"/>
      <c r="X76" s="122">
        <v>1969</v>
      </c>
      <c r="Y76" s="100">
        <v>0</v>
      </c>
      <c r="Z76" s="100">
        <v>0</v>
      </c>
      <c r="AA76" s="100">
        <v>0</v>
      </c>
      <c r="AB76" s="100">
        <v>0</v>
      </c>
      <c r="AC76" s="100">
        <v>0</v>
      </c>
      <c r="AD76" s="100">
        <v>0</v>
      </c>
      <c r="AE76" s="100">
        <v>0</v>
      </c>
      <c r="AF76" s="100">
        <v>0</v>
      </c>
      <c r="AG76" s="100">
        <v>0.78668919999999998</v>
      </c>
      <c r="AH76" s="100">
        <v>3.7859427999999999</v>
      </c>
      <c r="AI76" s="100">
        <v>5.6970679000000004</v>
      </c>
      <c r="AJ76" s="100">
        <v>12.935112999999999</v>
      </c>
      <c r="AK76" s="100">
        <v>20.299016999999999</v>
      </c>
      <c r="AL76" s="100">
        <v>19.525186999999999</v>
      </c>
      <c r="AM76" s="100">
        <v>36.444274</v>
      </c>
      <c r="AN76" s="100">
        <v>63.138043000000003</v>
      </c>
      <c r="AO76" s="100">
        <v>82.041184999999999</v>
      </c>
      <c r="AP76" s="100">
        <v>61.465837000000001</v>
      </c>
      <c r="AQ76" s="100">
        <v>6.2696717</v>
      </c>
      <c r="AR76" s="100">
        <v>8.0468945000000005</v>
      </c>
      <c r="AS76" s="128"/>
      <c r="AT76" s="122">
        <v>1969</v>
      </c>
      <c r="AU76" s="100">
        <v>0</v>
      </c>
      <c r="AV76" s="100">
        <v>0</v>
      </c>
      <c r="AW76" s="100">
        <v>0</v>
      </c>
      <c r="AX76" s="100">
        <v>0</v>
      </c>
      <c r="AY76" s="100">
        <v>0</v>
      </c>
      <c r="AZ76" s="100">
        <v>0</v>
      </c>
      <c r="BA76" s="100">
        <v>0.1330674</v>
      </c>
      <c r="BB76" s="100">
        <v>0.13577310000000001</v>
      </c>
      <c r="BC76" s="100">
        <v>1.1392462999999999</v>
      </c>
      <c r="BD76" s="100">
        <v>4.7757962999999997</v>
      </c>
      <c r="BE76" s="100">
        <v>8.2317555999999996</v>
      </c>
      <c r="BF76" s="100">
        <v>16.314184000000001</v>
      </c>
      <c r="BG76" s="100">
        <v>25.847667000000001</v>
      </c>
      <c r="BH76" s="100">
        <v>29.937639000000001</v>
      </c>
      <c r="BI76" s="100">
        <v>47.448903000000001</v>
      </c>
      <c r="BJ76" s="100">
        <v>66.677695999999997</v>
      </c>
      <c r="BK76" s="100">
        <v>93.628088000000005</v>
      </c>
      <c r="BL76" s="100">
        <v>87.289331000000004</v>
      </c>
      <c r="BM76" s="100">
        <v>6.9721848</v>
      </c>
      <c r="BN76" s="100">
        <v>10.116345000000001</v>
      </c>
      <c r="BO76" s="128"/>
      <c r="BP76" s="122">
        <v>1969</v>
      </c>
    </row>
    <row r="77" spans="1:68">
      <c r="A77" s="128"/>
      <c r="B77" s="122">
        <v>1970</v>
      </c>
      <c r="C77" s="100">
        <v>0</v>
      </c>
      <c r="D77" s="100">
        <v>0</v>
      </c>
      <c r="E77" s="100">
        <v>0</v>
      </c>
      <c r="F77" s="100">
        <v>0</v>
      </c>
      <c r="G77" s="100">
        <v>0</v>
      </c>
      <c r="H77" s="100">
        <v>0</v>
      </c>
      <c r="I77" s="100">
        <v>1.0005227999999999</v>
      </c>
      <c r="J77" s="100">
        <v>1.057868</v>
      </c>
      <c r="K77" s="100">
        <v>1.9581447000000001</v>
      </c>
      <c r="L77" s="100">
        <v>4.5826013999999997</v>
      </c>
      <c r="M77" s="100">
        <v>12.885342</v>
      </c>
      <c r="N77" s="100">
        <v>17.673794999999998</v>
      </c>
      <c r="O77" s="100">
        <v>30.137124</v>
      </c>
      <c r="P77" s="100">
        <v>53.282780000000002</v>
      </c>
      <c r="Q77" s="100">
        <v>71.313511000000005</v>
      </c>
      <c r="R77" s="100">
        <v>65.230721000000003</v>
      </c>
      <c r="S77" s="100">
        <v>91.538551999999996</v>
      </c>
      <c r="T77" s="100">
        <v>155.38847000000001</v>
      </c>
      <c r="U77" s="100">
        <v>7.9466279000000002</v>
      </c>
      <c r="V77" s="100">
        <v>13.327408</v>
      </c>
      <c r="W77" s="128"/>
      <c r="X77" s="122">
        <v>1970</v>
      </c>
      <c r="Y77" s="100">
        <v>0</v>
      </c>
      <c r="Z77" s="100">
        <v>0</v>
      </c>
      <c r="AA77" s="100">
        <v>0.17257739999999999</v>
      </c>
      <c r="AB77" s="100">
        <v>0</v>
      </c>
      <c r="AC77" s="100">
        <v>0</v>
      </c>
      <c r="AD77" s="100">
        <v>0</v>
      </c>
      <c r="AE77" s="100">
        <v>0</v>
      </c>
      <c r="AF77" s="100">
        <v>0.56316770000000005</v>
      </c>
      <c r="AG77" s="100">
        <v>1.5832596999999999</v>
      </c>
      <c r="AH77" s="100">
        <v>3.1718090000000001</v>
      </c>
      <c r="AI77" s="100">
        <v>7.2451670000000004</v>
      </c>
      <c r="AJ77" s="100">
        <v>12.002481</v>
      </c>
      <c r="AK77" s="100">
        <v>20.116109999999999</v>
      </c>
      <c r="AL77" s="100">
        <v>23.762022999999999</v>
      </c>
      <c r="AM77" s="100">
        <v>31.695527999999999</v>
      </c>
      <c r="AN77" s="100">
        <v>47.250894000000002</v>
      </c>
      <c r="AO77" s="100">
        <v>72.005759999999995</v>
      </c>
      <c r="AP77" s="100">
        <v>87.863303000000002</v>
      </c>
      <c r="AQ77" s="100">
        <v>6.1138738000000004</v>
      </c>
      <c r="AR77" s="100">
        <v>7.9252685999999999</v>
      </c>
      <c r="AS77" s="128"/>
      <c r="AT77" s="122">
        <v>1970</v>
      </c>
      <c r="AU77" s="100">
        <v>0</v>
      </c>
      <c r="AV77" s="100">
        <v>0</v>
      </c>
      <c r="AW77" s="100">
        <v>8.4092799999999995E-2</v>
      </c>
      <c r="AX77" s="100">
        <v>0</v>
      </c>
      <c r="AY77" s="100">
        <v>0</v>
      </c>
      <c r="AZ77" s="100">
        <v>0</v>
      </c>
      <c r="BA77" s="100">
        <v>0.51451840000000004</v>
      </c>
      <c r="BB77" s="100">
        <v>0.81827150000000004</v>
      </c>
      <c r="BC77" s="100">
        <v>1.7777438999999999</v>
      </c>
      <c r="BD77" s="100">
        <v>3.8904299</v>
      </c>
      <c r="BE77" s="100">
        <v>10.068529</v>
      </c>
      <c r="BF77" s="100">
        <v>14.837859</v>
      </c>
      <c r="BG77" s="100">
        <v>25.027438</v>
      </c>
      <c r="BH77" s="100">
        <v>37.60219</v>
      </c>
      <c r="BI77" s="100">
        <v>48.366655000000002</v>
      </c>
      <c r="BJ77" s="100">
        <v>54.162486999999999</v>
      </c>
      <c r="BK77" s="100">
        <v>79.082305000000005</v>
      </c>
      <c r="BL77" s="100">
        <v>109.17894</v>
      </c>
      <c r="BM77" s="100">
        <v>7.0358634999999996</v>
      </c>
      <c r="BN77" s="100">
        <v>10.218400000000001</v>
      </c>
      <c r="BO77" s="128"/>
      <c r="BP77" s="122">
        <v>1970</v>
      </c>
    </row>
    <row r="78" spans="1:68">
      <c r="A78" s="128"/>
      <c r="B78" s="122">
        <v>1971</v>
      </c>
      <c r="C78" s="100">
        <v>0</v>
      </c>
      <c r="D78" s="100">
        <v>0</v>
      </c>
      <c r="E78" s="100">
        <v>0</v>
      </c>
      <c r="F78" s="100">
        <v>0</v>
      </c>
      <c r="G78" s="100">
        <v>0.1719551</v>
      </c>
      <c r="H78" s="100">
        <v>0</v>
      </c>
      <c r="I78" s="100">
        <v>0.46967979999999998</v>
      </c>
      <c r="J78" s="100">
        <v>0.51452240000000005</v>
      </c>
      <c r="K78" s="100">
        <v>1.9231879000000001</v>
      </c>
      <c r="L78" s="100">
        <v>7.3606265000000004</v>
      </c>
      <c r="M78" s="100">
        <v>11.200453</v>
      </c>
      <c r="N78" s="100">
        <v>16.635732999999998</v>
      </c>
      <c r="O78" s="100">
        <v>34.915920999999997</v>
      </c>
      <c r="P78" s="100">
        <v>53.261333999999998</v>
      </c>
      <c r="Q78" s="100">
        <v>57.459955000000001</v>
      </c>
      <c r="R78" s="100">
        <v>92.515259</v>
      </c>
      <c r="S78" s="100">
        <v>70.745566999999994</v>
      </c>
      <c r="T78" s="100">
        <v>132.97241</v>
      </c>
      <c r="U78" s="100">
        <v>7.9781532999999998</v>
      </c>
      <c r="V78" s="100">
        <v>13.098193999999999</v>
      </c>
      <c r="W78" s="128"/>
      <c r="X78" s="122">
        <v>1971</v>
      </c>
      <c r="Y78" s="100">
        <v>0</v>
      </c>
      <c r="Z78" s="100">
        <v>0</v>
      </c>
      <c r="AA78" s="100">
        <v>0</v>
      </c>
      <c r="AB78" s="100">
        <v>0</v>
      </c>
      <c r="AC78" s="100">
        <v>0</v>
      </c>
      <c r="AD78" s="100">
        <v>0.21511849999999999</v>
      </c>
      <c r="AE78" s="100">
        <v>0.25116349999999998</v>
      </c>
      <c r="AF78" s="100">
        <v>0.54622420000000005</v>
      </c>
      <c r="AG78" s="100">
        <v>0.77429349999999997</v>
      </c>
      <c r="AH78" s="100">
        <v>3.0747944</v>
      </c>
      <c r="AI78" s="100">
        <v>3.8434474999999999</v>
      </c>
      <c r="AJ78" s="100">
        <v>9.3570420999999993</v>
      </c>
      <c r="AK78" s="100">
        <v>15.353332999999999</v>
      </c>
      <c r="AL78" s="100">
        <v>24.355301000000001</v>
      </c>
      <c r="AM78" s="100">
        <v>34.895690999999999</v>
      </c>
      <c r="AN78" s="100">
        <v>47.728141000000001</v>
      </c>
      <c r="AO78" s="100">
        <v>71.730497999999997</v>
      </c>
      <c r="AP78" s="100">
        <v>58.858151999999997</v>
      </c>
      <c r="AQ78" s="100">
        <v>5.4774884999999998</v>
      </c>
      <c r="AR78" s="100">
        <v>7.0488936000000004</v>
      </c>
      <c r="AS78" s="128"/>
      <c r="AT78" s="122">
        <v>1971</v>
      </c>
      <c r="AU78" s="100">
        <v>0</v>
      </c>
      <c r="AV78" s="100">
        <v>0</v>
      </c>
      <c r="AW78" s="100">
        <v>0</v>
      </c>
      <c r="AX78" s="100">
        <v>0</v>
      </c>
      <c r="AY78" s="100">
        <v>8.7672600000000003E-2</v>
      </c>
      <c r="AZ78" s="100">
        <v>0.1039075</v>
      </c>
      <c r="BA78" s="100">
        <v>0.36409140000000001</v>
      </c>
      <c r="BB78" s="100">
        <v>0.52989960000000003</v>
      </c>
      <c r="BC78" s="100">
        <v>1.3691367000000001</v>
      </c>
      <c r="BD78" s="100">
        <v>5.2641869999999997</v>
      </c>
      <c r="BE78" s="100">
        <v>7.5275641999999996</v>
      </c>
      <c r="BF78" s="100">
        <v>12.976564</v>
      </c>
      <c r="BG78" s="100">
        <v>24.795966</v>
      </c>
      <c r="BH78" s="100">
        <v>38.092278999999998</v>
      </c>
      <c r="BI78" s="100">
        <v>44.483688000000001</v>
      </c>
      <c r="BJ78" s="100">
        <v>64.853072999999995</v>
      </c>
      <c r="BK78" s="100">
        <v>71.376416000000006</v>
      </c>
      <c r="BL78" s="100">
        <v>82.175407000000007</v>
      </c>
      <c r="BM78" s="100">
        <v>6.7343855000000001</v>
      </c>
      <c r="BN78" s="100">
        <v>9.6562439999999992</v>
      </c>
      <c r="BO78" s="128"/>
      <c r="BP78" s="122">
        <v>1971</v>
      </c>
    </row>
    <row r="79" spans="1:68">
      <c r="A79" s="128"/>
      <c r="B79" s="122">
        <v>1972</v>
      </c>
      <c r="C79" s="100">
        <v>0</v>
      </c>
      <c r="D79" s="100">
        <v>0</v>
      </c>
      <c r="E79" s="100">
        <v>0.15302779999999999</v>
      </c>
      <c r="F79" s="100">
        <v>0</v>
      </c>
      <c r="G79" s="100">
        <v>0.17397109999999999</v>
      </c>
      <c r="H79" s="100">
        <v>0.18749550000000001</v>
      </c>
      <c r="I79" s="100">
        <v>0</v>
      </c>
      <c r="J79" s="100">
        <v>1.2715949</v>
      </c>
      <c r="K79" s="100">
        <v>3.390323</v>
      </c>
      <c r="L79" s="100">
        <v>5.3947088000000001</v>
      </c>
      <c r="M79" s="100">
        <v>9.6430374000000008</v>
      </c>
      <c r="N79" s="100">
        <v>21.048541</v>
      </c>
      <c r="O79" s="100">
        <v>30.387440000000002</v>
      </c>
      <c r="P79" s="100">
        <v>44.113422999999997</v>
      </c>
      <c r="Q79" s="100">
        <v>53.838863000000003</v>
      </c>
      <c r="R79" s="100">
        <v>87.565674000000001</v>
      </c>
      <c r="S79" s="100">
        <v>81.071950999999999</v>
      </c>
      <c r="T79" s="100">
        <v>101.66359</v>
      </c>
      <c r="U79" s="100">
        <v>7.5390945</v>
      </c>
      <c r="V79" s="100">
        <v>12.227411</v>
      </c>
      <c r="W79" s="128"/>
      <c r="X79" s="122">
        <v>1972</v>
      </c>
      <c r="Y79" s="100">
        <v>0</v>
      </c>
      <c r="Z79" s="100">
        <v>0</v>
      </c>
      <c r="AA79" s="100">
        <v>0</v>
      </c>
      <c r="AB79" s="100">
        <v>0</v>
      </c>
      <c r="AC79" s="100">
        <v>0</v>
      </c>
      <c r="AD79" s="100">
        <v>0</v>
      </c>
      <c r="AE79" s="100">
        <v>0</v>
      </c>
      <c r="AF79" s="100">
        <v>0.80746309999999999</v>
      </c>
      <c r="AG79" s="100">
        <v>1.5650554000000001</v>
      </c>
      <c r="AH79" s="100">
        <v>3.8528419999999999</v>
      </c>
      <c r="AI79" s="100">
        <v>7.4396459000000004</v>
      </c>
      <c r="AJ79" s="100">
        <v>12.384058</v>
      </c>
      <c r="AK79" s="100">
        <v>14.58869</v>
      </c>
      <c r="AL79" s="100">
        <v>25.344453999999999</v>
      </c>
      <c r="AM79" s="100">
        <v>32.639130999999999</v>
      </c>
      <c r="AN79" s="100">
        <v>43.093654000000001</v>
      </c>
      <c r="AO79" s="100">
        <v>53.510539999999999</v>
      </c>
      <c r="AP79" s="100">
        <v>76.852774999999994</v>
      </c>
      <c r="AQ79" s="100">
        <v>5.6810361</v>
      </c>
      <c r="AR79" s="100">
        <v>7.2876707999999999</v>
      </c>
      <c r="AS79" s="128"/>
      <c r="AT79" s="122">
        <v>1972</v>
      </c>
      <c r="AU79" s="100">
        <v>0</v>
      </c>
      <c r="AV79" s="100">
        <v>0</v>
      </c>
      <c r="AW79" s="100">
        <v>7.8379199999999996E-2</v>
      </c>
      <c r="AX79" s="100">
        <v>0</v>
      </c>
      <c r="AY79" s="100">
        <v>8.8612899999999994E-2</v>
      </c>
      <c r="AZ79" s="100">
        <v>9.6699199999999999E-2</v>
      </c>
      <c r="BA79" s="100">
        <v>0</v>
      </c>
      <c r="BB79" s="100">
        <v>1.0461058000000001</v>
      </c>
      <c r="BC79" s="100">
        <v>2.5115751999999998</v>
      </c>
      <c r="BD79" s="100">
        <v>4.6416519000000003</v>
      </c>
      <c r="BE79" s="100">
        <v>8.5462171999999992</v>
      </c>
      <c r="BF79" s="100">
        <v>16.673855</v>
      </c>
      <c r="BG79" s="100">
        <v>22.227664000000001</v>
      </c>
      <c r="BH79" s="100">
        <v>34.226458000000001</v>
      </c>
      <c r="BI79" s="100">
        <v>41.760192000000004</v>
      </c>
      <c r="BJ79" s="100">
        <v>59.916701000000003</v>
      </c>
      <c r="BK79" s="100">
        <v>63.320055000000004</v>
      </c>
      <c r="BL79" s="100">
        <v>84.546600999999995</v>
      </c>
      <c r="BM79" s="100">
        <v>6.6147191000000003</v>
      </c>
      <c r="BN79" s="100">
        <v>9.4064341000000002</v>
      </c>
      <c r="BO79" s="128"/>
      <c r="BP79" s="122">
        <v>1972</v>
      </c>
    </row>
    <row r="80" spans="1:68">
      <c r="A80" s="128"/>
      <c r="B80" s="122">
        <v>1973</v>
      </c>
      <c r="C80" s="100">
        <v>0</v>
      </c>
      <c r="D80" s="100">
        <v>0</v>
      </c>
      <c r="E80" s="100">
        <v>0</v>
      </c>
      <c r="F80" s="100">
        <v>0</v>
      </c>
      <c r="G80" s="100">
        <v>0</v>
      </c>
      <c r="H80" s="100">
        <v>0</v>
      </c>
      <c r="I80" s="100">
        <v>0.66389310000000001</v>
      </c>
      <c r="J80" s="100">
        <v>0.2499306</v>
      </c>
      <c r="K80" s="100">
        <v>2.7250858999999998</v>
      </c>
      <c r="L80" s="100">
        <v>4.6074121000000003</v>
      </c>
      <c r="M80" s="100">
        <v>10.36538</v>
      </c>
      <c r="N80" s="100">
        <v>20.807527</v>
      </c>
      <c r="O80" s="100">
        <v>32.149233000000002</v>
      </c>
      <c r="P80" s="100">
        <v>52.352888</v>
      </c>
      <c r="Q80" s="100">
        <v>61.326402000000002</v>
      </c>
      <c r="R80" s="100">
        <v>84.924597000000006</v>
      </c>
      <c r="S80" s="100">
        <v>111.84430999999999</v>
      </c>
      <c r="T80" s="100">
        <v>106.60981</v>
      </c>
      <c r="U80" s="100">
        <v>8.1086883000000007</v>
      </c>
      <c r="V80" s="100">
        <v>13.223782999999999</v>
      </c>
      <c r="W80" s="128"/>
      <c r="X80" s="122">
        <v>1973</v>
      </c>
      <c r="Y80" s="100">
        <v>0</v>
      </c>
      <c r="Z80" s="100">
        <v>0</v>
      </c>
      <c r="AA80" s="100">
        <v>0</v>
      </c>
      <c r="AB80" s="100">
        <v>0</v>
      </c>
      <c r="AC80" s="100">
        <v>0</v>
      </c>
      <c r="AD80" s="100">
        <v>0</v>
      </c>
      <c r="AE80" s="100">
        <v>0.23738590000000001</v>
      </c>
      <c r="AF80" s="100">
        <v>0.527756</v>
      </c>
      <c r="AG80" s="100">
        <v>1.5967214000000001</v>
      </c>
      <c r="AH80" s="100">
        <v>4.3580468999999997</v>
      </c>
      <c r="AI80" s="100">
        <v>4.7009113999999999</v>
      </c>
      <c r="AJ80" s="100">
        <v>8.8510121999999996</v>
      </c>
      <c r="AK80" s="100">
        <v>17.022362999999999</v>
      </c>
      <c r="AL80" s="100">
        <v>24.830179000000001</v>
      </c>
      <c r="AM80" s="100">
        <v>36.952846000000001</v>
      </c>
      <c r="AN80" s="100">
        <v>48.280963999999997</v>
      </c>
      <c r="AO80" s="100">
        <v>63.774743000000001</v>
      </c>
      <c r="AP80" s="100">
        <v>98.886538000000002</v>
      </c>
      <c r="AQ80" s="100">
        <v>6.0401476000000001</v>
      </c>
      <c r="AR80" s="100">
        <v>7.7959106</v>
      </c>
      <c r="AS80" s="128"/>
      <c r="AT80" s="122">
        <v>1973</v>
      </c>
      <c r="AU80" s="100">
        <v>0</v>
      </c>
      <c r="AV80" s="100">
        <v>0</v>
      </c>
      <c r="AW80" s="100">
        <v>0</v>
      </c>
      <c r="AX80" s="100">
        <v>0</v>
      </c>
      <c r="AY80" s="100">
        <v>0</v>
      </c>
      <c r="AZ80" s="100">
        <v>0</v>
      </c>
      <c r="BA80" s="100">
        <v>0.45811930000000001</v>
      </c>
      <c r="BB80" s="100">
        <v>0.38507249999999998</v>
      </c>
      <c r="BC80" s="100">
        <v>2.1810893999999998</v>
      </c>
      <c r="BD80" s="100">
        <v>4.4861937000000003</v>
      </c>
      <c r="BE80" s="100">
        <v>7.5524863</v>
      </c>
      <c r="BF80" s="100">
        <v>14.745267</v>
      </c>
      <c r="BG80" s="100">
        <v>24.342300000000002</v>
      </c>
      <c r="BH80" s="100">
        <v>37.785089999999997</v>
      </c>
      <c r="BI80" s="100">
        <v>47.531829999999999</v>
      </c>
      <c r="BJ80" s="100">
        <v>62.096434000000002</v>
      </c>
      <c r="BK80" s="100">
        <v>80.588373000000004</v>
      </c>
      <c r="BL80" s="100">
        <v>101.26582000000001</v>
      </c>
      <c r="BM80" s="100">
        <v>7.0791019000000004</v>
      </c>
      <c r="BN80" s="100">
        <v>10.153722</v>
      </c>
      <c r="BO80" s="128"/>
      <c r="BP80" s="122">
        <v>1973</v>
      </c>
    </row>
    <row r="81" spans="1:68">
      <c r="A81" s="128"/>
      <c r="B81" s="122">
        <v>1974</v>
      </c>
      <c r="C81" s="100">
        <v>0</v>
      </c>
      <c r="D81" s="100">
        <v>0</v>
      </c>
      <c r="E81" s="100">
        <v>0</v>
      </c>
      <c r="F81" s="100">
        <v>0</v>
      </c>
      <c r="G81" s="100">
        <v>0</v>
      </c>
      <c r="H81" s="100">
        <v>0</v>
      </c>
      <c r="I81" s="100">
        <v>0.2126325</v>
      </c>
      <c r="J81" s="100">
        <v>0.48584729999999998</v>
      </c>
      <c r="K81" s="100">
        <v>3.5327753</v>
      </c>
      <c r="L81" s="100">
        <v>5.5513719000000004</v>
      </c>
      <c r="M81" s="100">
        <v>14.398396</v>
      </c>
      <c r="N81" s="100">
        <v>19.701392999999999</v>
      </c>
      <c r="O81" s="100">
        <v>32.249907</v>
      </c>
      <c r="P81" s="100">
        <v>45.131171999999999</v>
      </c>
      <c r="Q81" s="100">
        <v>48.213312000000002</v>
      </c>
      <c r="R81" s="100">
        <v>69.719978999999995</v>
      </c>
      <c r="S81" s="100">
        <v>107.43783000000001</v>
      </c>
      <c r="T81" s="100">
        <v>133.03008</v>
      </c>
      <c r="U81" s="100">
        <v>7.8233088000000004</v>
      </c>
      <c r="V81" s="100">
        <v>12.746632</v>
      </c>
      <c r="W81" s="128"/>
      <c r="X81" s="122">
        <v>1974</v>
      </c>
      <c r="Y81" s="100">
        <v>0</v>
      </c>
      <c r="Z81" s="100">
        <v>0</v>
      </c>
      <c r="AA81" s="100">
        <v>0</v>
      </c>
      <c r="AB81" s="100">
        <v>0</v>
      </c>
      <c r="AC81" s="100">
        <v>0.35103489999999998</v>
      </c>
      <c r="AD81" s="100">
        <v>0</v>
      </c>
      <c r="AE81" s="100">
        <v>0.22720199999999999</v>
      </c>
      <c r="AF81" s="100">
        <v>0</v>
      </c>
      <c r="AG81" s="100">
        <v>1.0810021999999999</v>
      </c>
      <c r="AH81" s="100">
        <v>2.5677895999999998</v>
      </c>
      <c r="AI81" s="100">
        <v>6.4122260000000004</v>
      </c>
      <c r="AJ81" s="100">
        <v>9.2173808000000008</v>
      </c>
      <c r="AK81" s="100">
        <v>15.390613999999999</v>
      </c>
      <c r="AL81" s="100">
        <v>27.054998999999999</v>
      </c>
      <c r="AM81" s="100">
        <v>40.714181000000004</v>
      </c>
      <c r="AN81" s="100">
        <v>42.502222000000003</v>
      </c>
      <c r="AO81" s="100">
        <v>65.576074000000006</v>
      </c>
      <c r="AP81" s="100">
        <v>80.767858000000004</v>
      </c>
      <c r="AQ81" s="100">
        <v>5.9564727</v>
      </c>
      <c r="AR81" s="100">
        <v>7.5085366999999996</v>
      </c>
      <c r="AS81" s="128"/>
      <c r="AT81" s="122">
        <v>1974</v>
      </c>
      <c r="AU81" s="100">
        <v>0</v>
      </c>
      <c r="AV81" s="100">
        <v>0</v>
      </c>
      <c r="AW81" s="100">
        <v>0</v>
      </c>
      <c r="AX81" s="100">
        <v>0</v>
      </c>
      <c r="AY81" s="100">
        <v>0.17290730000000001</v>
      </c>
      <c r="AZ81" s="100">
        <v>0</v>
      </c>
      <c r="BA81" s="100">
        <v>0.21967590000000001</v>
      </c>
      <c r="BB81" s="100">
        <v>0.24946460000000001</v>
      </c>
      <c r="BC81" s="100">
        <v>2.3489005000000001</v>
      </c>
      <c r="BD81" s="100">
        <v>4.1057440999999999</v>
      </c>
      <c r="BE81" s="100">
        <v>10.445976999999999</v>
      </c>
      <c r="BF81" s="100">
        <v>14.374081</v>
      </c>
      <c r="BG81" s="100">
        <v>23.529204</v>
      </c>
      <c r="BH81" s="100">
        <v>35.541379999999997</v>
      </c>
      <c r="BI81" s="100">
        <v>43.992972999999999</v>
      </c>
      <c r="BJ81" s="100">
        <v>52.810478000000003</v>
      </c>
      <c r="BK81" s="100">
        <v>79.954487</v>
      </c>
      <c r="BL81" s="100">
        <v>96.678948000000005</v>
      </c>
      <c r="BM81" s="100">
        <v>6.8937518999999998</v>
      </c>
      <c r="BN81" s="100">
        <v>9.7460833999999998</v>
      </c>
      <c r="BO81" s="128"/>
      <c r="BP81" s="122">
        <v>1974</v>
      </c>
    </row>
    <row r="82" spans="1:68">
      <c r="A82" s="128"/>
      <c r="B82" s="122">
        <v>1975</v>
      </c>
      <c r="C82" s="100">
        <v>0</v>
      </c>
      <c r="D82" s="100">
        <v>0</v>
      </c>
      <c r="E82" s="100">
        <v>0</v>
      </c>
      <c r="F82" s="100">
        <v>0</v>
      </c>
      <c r="G82" s="100">
        <v>0</v>
      </c>
      <c r="H82" s="100">
        <v>0</v>
      </c>
      <c r="I82" s="100">
        <v>0.41080919999999999</v>
      </c>
      <c r="J82" s="100">
        <v>1.6471053</v>
      </c>
      <c r="K82" s="100">
        <v>1.5439803000000001</v>
      </c>
      <c r="L82" s="100">
        <v>2.8861138999999998</v>
      </c>
      <c r="M82" s="100">
        <v>12.90639</v>
      </c>
      <c r="N82" s="100">
        <v>20.015044</v>
      </c>
      <c r="O82" s="100">
        <v>28.670752</v>
      </c>
      <c r="P82" s="100">
        <v>43.484425999999999</v>
      </c>
      <c r="Q82" s="100">
        <v>68.782414000000003</v>
      </c>
      <c r="R82" s="100">
        <v>72.827124999999995</v>
      </c>
      <c r="S82" s="100">
        <v>97.609696999999997</v>
      </c>
      <c r="T82" s="100">
        <v>146.28438</v>
      </c>
      <c r="U82" s="100">
        <v>7.8918885999999997</v>
      </c>
      <c r="V82" s="100">
        <v>12.993188</v>
      </c>
      <c r="W82" s="128"/>
      <c r="X82" s="122">
        <v>1975</v>
      </c>
      <c r="Y82" s="100">
        <v>0</v>
      </c>
      <c r="Z82" s="100">
        <v>0</v>
      </c>
      <c r="AA82" s="100">
        <v>0</v>
      </c>
      <c r="AB82" s="100">
        <v>0</v>
      </c>
      <c r="AC82" s="100">
        <v>0</v>
      </c>
      <c r="AD82" s="100">
        <v>0</v>
      </c>
      <c r="AE82" s="100">
        <v>0</v>
      </c>
      <c r="AF82" s="100">
        <v>0.24845339999999999</v>
      </c>
      <c r="AG82" s="100">
        <v>0.82248569999999999</v>
      </c>
      <c r="AH82" s="100">
        <v>2.0602786000000002</v>
      </c>
      <c r="AI82" s="100">
        <v>4.7516221999999999</v>
      </c>
      <c r="AJ82" s="100">
        <v>14.689474000000001</v>
      </c>
      <c r="AK82" s="100">
        <v>19.674012000000001</v>
      </c>
      <c r="AL82" s="100">
        <v>26.690688000000002</v>
      </c>
      <c r="AM82" s="100">
        <v>36.270327999999999</v>
      </c>
      <c r="AN82" s="100">
        <v>41.927179000000002</v>
      </c>
      <c r="AO82" s="100">
        <v>67.071408000000005</v>
      </c>
      <c r="AP82" s="100">
        <v>91.169110000000003</v>
      </c>
      <c r="AQ82" s="100">
        <v>6.2537786000000004</v>
      </c>
      <c r="AR82" s="100">
        <v>7.7793717999999998</v>
      </c>
      <c r="AS82" s="128"/>
      <c r="AT82" s="122">
        <v>1975</v>
      </c>
      <c r="AU82" s="100">
        <v>0</v>
      </c>
      <c r="AV82" s="100">
        <v>0</v>
      </c>
      <c r="AW82" s="100">
        <v>0</v>
      </c>
      <c r="AX82" s="100">
        <v>0</v>
      </c>
      <c r="AY82" s="100">
        <v>0</v>
      </c>
      <c r="AZ82" s="100">
        <v>0</v>
      </c>
      <c r="BA82" s="100">
        <v>0.2118776</v>
      </c>
      <c r="BB82" s="100">
        <v>0.96679309999999996</v>
      </c>
      <c r="BC82" s="100">
        <v>1.1946574999999999</v>
      </c>
      <c r="BD82" s="100">
        <v>2.4873116</v>
      </c>
      <c r="BE82" s="100">
        <v>8.874701</v>
      </c>
      <c r="BF82" s="100">
        <v>17.309170000000002</v>
      </c>
      <c r="BG82" s="100">
        <v>24.010308999999999</v>
      </c>
      <c r="BH82" s="100">
        <v>34.562671000000002</v>
      </c>
      <c r="BI82" s="100">
        <v>50.589198000000003</v>
      </c>
      <c r="BJ82" s="100">
        <v>53.707158999999997</v>
      </c>
      <c r="BK82" s="100">
        <v>77.378034</v>
      </c>
      <c r="BL82" s="100">
        <v>107.68035999999999</v>
      </c>
      <c r="BM82" s="100">
        <v>7.0755081999999998</v>
      </c>
      <c r="BN82" s="100">
        <v>9.9684205000000006</v>
      </c>
      <c r="BO82" s="128"/>
      <c r="BP82" s="122">
        <v>1975</v>
      </c>
    </row>
    <row r="83" spans="1:68">
      <c r="A83" s="128"/>
      <c r="B83" s="122">
        <v>1976</v>
      </c>
      <c r="C83" s="100">
        <v>0</v>
      </c>
      <c r="D83" s="100">
        <v>0</v>
      </c>
      <c r="E83" s="100">
        <v>0</v>
      </c>
      <c r="F83" s="100">
        <v>0</v>
      </c>
      <c r="G83" s="100">
        <v>0</v>
      </c>
      <c r="H83" s="100">
        <v>0</v>
      </c>
      <c r="I83" s="100">
        <v>0</v>
      </c>
      <c r="J83" s="100">
        <v>1.1530913</v>
      </c>
      <c r="K83" s="100">
        <v>3.3701107000000001</v>
      </c>
      <c r="L83" s="100">
        <v>4.8624888000000004</v>
      </c>
      <c r="M83" s="100">
        <v>13.468869</v>
      </c>
      <c r="N83" s="100">
        <v>19.263273000000002</v>
      </c>
      <c r="O83" s="100">
        <v>33.435180000000003</v>
      </c>
      <c r="P83" s="100">
        <v>44.911482999999997</v>
      </c>
      <c r="Q83" s="100">
        <v>64.179703000000003</v>
      </c>
      <c r="R83" s="100">
        <v>73.221286000000006</v>
      </c>
      <c r="S83" s="100">
        <v>95.487098000000003</v>
      </c>
      <c r="T83" s="100">
        <v>148.51684</v>
      </c>
      <c r="U83" s="100">
        <v>8.3332929999999994</v>
      </c>
      <c r="V83" s="100">
        <v>13.305782000000001</v>
      </c>
      <c r="W83" s="128"/>
      <c r="X83" s="122">
        <v>1976</v>
      </c>
      <c r="Y83" s="100">
        <v>0</v>
      </c>
      <c r="Z83" s="100">
        <v>0</v>
      </c>
      <c r="AA83" s="100">
        <v>0</v>
      </c>
      <c r="AB83" s="100">
        <v>0</v>
      </c>
      <c r="AC83" s="100">
        <v>0</v>
      </c>
      <c r="AD83" s="100">
        <v>0</v>
      </c>
      <c r="AE83" s="100">
        <v>0.2115977</v>
      </c>
      <c r="AF83" s="100">
        <v>0.24414240000000001</v>
      </c>
      <c r="AG83" s="100">
        <v>0.8250961</v>
      </c>
      <c r="AH83" s="100">
        <v>3.6440017999999998</v>
      </c>
      <c r="AI83" s="100">
        <v>8.0951784</v>
      </c>
      <c r="AJ83" s="100">
        <v>7.9192963000000001</v>
      </c>
      <c r="AK83" s="100">
        <v>21.343596000000002</v>
      </c>
      <c r="AL83" s="100">
        <v>31.057153</v>
      </c>
      <c r="AM83" s="100">
        <v>37.063315000000003</v>
      </c>
      <c r="AN83" s="100">
        <v>59.353470999999999</v>
      </c>
      <c r="AO83" s="100">
        <v>76.094132999999999</v>
      </c>
      <c r="AP83" s="100">
        <v>72.043695</v>
      </c>
      <c r="AQ83" s="100">
        <v>6.8989661</v>
      </c>
      <c r="AR83" s="100">
        <v>8.3868632000000005</v>
      </c>
      <c r="AS83" s="128"/>
      <c r="AT83" s="122">
        <v>1976</v>
      </c>
      <c r="AU83" s="100">
        <v>0</v>
      </c>
      <c r="AV83" s="100">
        <v>0</v>
      </c>
      <c r="AW83" s="100">
        <v>0</v>
      </c>
      <c r="AX83" s="100">
        <v>0</v>
      </c>
      <c r="AY83" s="100">
        <v>0</v>
      </c>
      <c r="AZ83" s="100">
        <v>0</v>
      </c>
      <c r="BA83" s="100">
        <v>0.1025234</v>
      </c>
      <c r="BB83" s="100">
        <v>0.7115631</v>
      </c>
      <c r="BC83" s="100">
        <v>2.1352180000000001</v>
      </c>
      <c r="BD83" s="100">
        <v>4.2740146000000001</v>
      </c>
      <c r="BE83" s="100">
        <v>10.818552</v>
      </c>
      <c r="BF83" s="100">
        <v>13.534962999999999</v>
      </c>
      <c r="BG83" s="100">
        <v>27.147838</v>
      </c>
      <c r="BH83" s="100">
        <v>37.542611000000001</v>
      </c>
      <c r="BI83" s="100">
        <v>49.047705999999998</v>
      </c>
      <c r="BJ83" s="100">
        <v>64.699062999999995</v>
      </c>
      <c r="BK83" s="100">
        <v>82.490926000000002</v>
      </c>
      <c r="BL83" s="100">
        <v>94.563766000000001</v>
      </c>
      <c r="BM83" s="100">
        <v>7.6177130999999996</v>
      </c>
      <c r="BN83" s="100">
        <v>10.460082999999999</v>
      </c>
      <c r="BO83" s="128"/>
      <c r="BP83" s="122">
        <v>1976</v>
      </c>
    </row>
    <row r="84" spans="1:68">
      <c r="A84" s="128"/>
      <c r="B84" s="122">
        <v>1977</v>
      </c>
      <c r="C84" s="100">
        <v>0</v>
      </c>
      <c r="D84" s="100">
        <v>0</v>
      </c>
      <c r="E84" s="100">
        <v>0</v>
      </c>
      <c r="F84" s="100">
        <v>0</v>
      </c>
      <c r="G84" s="100">
        <v>0</v>
      </c>
      <c r="H84" s="100">
        <v>0</v>
      </c>
      <c r="I84" s="100">
        <v>0.37077070000000001</v>
      </c>
      <c r="J84" s="100">
        <v>1.5848937000000001</v>
      </c>
      <c r="K84" s="100">
        <v>2.0453923999999999</v>
      </c>
      <c r="L84" s="100">
        <v>4.2227316999999998</v>
      </c>
      <c r="M84" s="100">
        <v>12.383463000000001</v>
      </c>
      <c r="N84" s="100">
        <v>25.029176</v>
      </c>
      <c r="O84" s="100">
        <v>33.546382000000001</v>
      </c>
      <c r="P84" s="100">
        <v>43.688563000000002</v>
      </c>
      <c r="Q84" s="100">
        <v>66.525004999999993</v>
      </c>
      <c r="R84" s="100">
        <v>74.066006000000002</v>
      </c>
      <c r="S84" s="100">
        <v>109.22993</v>
      </c>
      <c r="T84" s="100">
        <v>109.73506999999999</v>
      </c>
      <c r="U84" s="100">
        <v>8.5295625000000008</v>
      </c>
      <c r="V84" s="100">
        <v>13.213387000000001</v>
      </c>
      <c r="W84" s="128"/>
      <c r="X84" s="122">
        <v>1977</v>
      </c>
      <c r="Y84" s="100">
        <v>0</v>
      </c>
      <c r="Z84" s="100">
        <v>0</v>
      </c>
      <c r="AA84" s="100">
        <v>0</v>
      </c>
      <c r="AB84" s="100">
        <v>0</v>
      </c>
      <c r="AC84" s="100">
        <v>0</v>
      </c>
      <c r="AD84" s="100">
        <v>0.17244200000000001</v>
      </c>
      <c r="AE84" s="100">
        <v>0.39148670000000002</v>
      </c>
      <c r="AF84" s="100">
        <v>0.71656339999999996</v>
      </c>
      <c r="AG84" s="100">
        <v>1.3505593</v>
      </c>
      <c r="AH84" s="100">
        <v>4.2416578999999999</v>
      </c>
      <c r="AI84" s="100">
        <v>6.2844828000000001</v>
      </c>
      <c r="AJ84" s="100">
        <v>8.2335504999999998</v>
      </c>
      <c r="AK84" s="100">
        <v>19.595804000000001</v>
      </c>
      <c r="AL84" s="100">
        <v>24.094325000000001</v>
      </c>
      <c r="AM84" s="100">
        <v>29.430899</v>
      </c>
      <c r="AN84" s="100">
        <v>49.420527</v>
      </c>
      <c r="AO84" s="100">
        <v>87.643390999999994</v>
      </c>
      <c r="AP84" s="100">
        <v>67.340067000000005</v>
      </c>
      <c r="AQ84" s="100">
        <v>6.3491777000000003</v>
      </c>
      <c r="AR84" s="100">
        <v>7.7227078999999996</v>
      </c>
      <c r="AS84" s="128"/>
      <c r="AT84" s="122">
        <v>1977</v>
      </c>
      <c r="AU84" s="100">
        <v>0</v>
      </c>
      <c r="AV84" s="100">
        <v>0</v>
      </c>
      <c r="AW84" s="100">
        <v>0</v>
      </c>
      <c r="AX84" s="100">
        <v>0</v>
      </c>
      <c r="AY84" s="100">
        <v>0</v>
      </c>
      <c r="AZ84" s="100">
        <v>8.5333800000000001E-2</v>
      </c>
      <c r="BA84" s="100">
        <v>0.3808472</v>
      </c>
      <c r="BB84" s="100">
        <v>1.1623379</v>
      </c>
      <c r="BC84" s="100">
        <v>1.7075157000000001</v>
      </c>
      <c r="BD84" s="100">
        <v>4.2318869000000001</v>
      </c>
      <c r="BE84" s="100">
        <v>9.3880774000000002</v>
      </c>
      <c r="BF84" s="100">
        <v>16.525604000000001</v>
      </c>
      <c r="BG84" s="100">
        <v>26.298912000000001</v>
      </c>
      <c r="BH84" s="100">
        <v>33.220039</v>
      </c>
      <c r="BI84" s="100">
        <v>45.910651999999999</v>
      </c>
      <c r="BJ84" s="100">
        <v>59.029620999999999</v>
      </c>
      <c r="BK84" s="100">
        <v>94.718158000000003</v>
      </c>
      <c r="BL84" s="100">
        <v>79.648635999999996</v>
      </c>
      <c r="BM84" s="100">
        <v>7.4406889999999999</v>
      </c>
      <c r="BN84" s="100">
        <v>10.107316000000001</v>
      </c>
      <c r="BO84" s="128"/>
      <c r="BP84" s="122">
        <v>1977</v>
      </c>
    </row>
    <row r="85" spans="1:68">
      <c r="A85" s="128"/>
      <c r="B85" s="122">
        <v>1978</v>
      </c>
      <c r="C85" s="100">
        <v>0</v>
      </c>
      <c r="D85" s="100">
        <v>0</v>
      </c>
      <c r="E85" s="100">
        <v>0</v>
      </c>
      <c r="F85" s="100">
        <v>0</v>
      </c>
      <c r="G85" s="100">
        <v>0</v>
      </c>
      <c r="H85" s="100">
        <v>0.83835230000000005</v>
      </c>
      <c r="I85" s="100">
        <v>0.35335749999999999</v>
      </c>
      <c r="J85" s="100">
        <v>0.88661129999999999</v>
      </c>
      <c r="K85" s="100">
        <v>3.0249483000000001</v>
      </c>
      <c r="L85" s="100">
        <v>6.5996379999999997</v>
      </c>
      <c r="M85" s="100">
        <v>10.553241</v>
      </c>
      <c r="N85" s="100">
        <v>20.043340000000001</v>
      </c>
      <c r="O85" s="100">
        <v>33.918666000000002</v>
      </c>
      <c r="P85" s="100">
        <v>40.349871999999998</v>
      </c>
      <c r="Q85" s="100">
        <v>63.063119</v>
      </c>
      <c r="R85" s="100">
        <v>82.732909000000006</v>
      </c>
      <c r="S85" s="100">
        <v>120.55186</v>
      </c>
      <c r="T85" s="100">
        <v>99.357994000000005</v>
      </c>
      <c r="U85" s="100">
        <v>8.4803669999999993</v>
      </c>
      <c r="V85" s="100">
        <v>13.145543</v>
      </c>
      <c r="W85" s="128"/>
      <c r="X85" s="122">
        <v>1978</v>
      </c>
      <c r="Y85" s="100">
        <v>0</v>
      </c>
      <c r="Z85" s="100">
        <v>0</v>
      </c>
      <c r="AA85" s="100">
        <v>0</v>
      </c>
      <c r="AB85" s="100">
        <v>0</v>
      </c>
      <c r="AC85" s="100">
        <v>0</v>
      </c>
      <c r="AD85" s="100">
        <v>0.17083329999999999</v>
      </c>
      <c r="AE85" s="100">
        <v>0</v>
      </c>
      <c r="AF85" s="100">
        <v>0.70220769999999999</v>
      </c>
      <c r="AG85" s="100">
        <v>2.1171190000000002</v>
      </c>
      <c r="AH85" s="100">
        <v>3.2388664</v>
      </c>
      <c r="AI85" s="100">
        <v>4.4453626000000002</v>
      </c>
      <c r="AJ85" s="100">
        <v>9.9415437000000004</v>
      </c>
      <c r="AK85" s="100">
        <v>20.223568</v>
      </c>
      <c r="AL85" s="100">
        <v>23.352518</v>
      </c>
      <c r="AM85" s="100">
        <v>32.814270999999998</v>
      </c>
      <c r="AN85" s="100">
        <v>43.150388999999997</v>
      </c>
      <c r="AO85" s="100">
        <v>68.762279000000007</v>
      </c>
      <c r="AP85" s="100">
        <v>79.423265000000001</v>
      </c>
      <c r="AQ85" s="100">
        <v>6.1855998000000003</v>
      </c>
      <c r="AR85" s="100">
        <v>7.4337714000000004</v>
      </c>
      <c r="AS85" s="128"/>
      <c r="AT85" s="122">
        <v>1978</v>
      </c>
      <c r="AU85" s="100">
        <v>0</v>
      </c>
      <c r="AV85" s="100">
        <v>0</v>
      </c>
      <c r="AW85" s="100">
        <v>0</v>
      </c>
      <c r="AX85" s="100">
        <v>0</v>
      </c>
      <c r="AY85" s="100">
        <v>0</v>
      </c>
      <c r="AZ85" s="100">
        <v>0.50771129999999998</v>
      </c>
      <c r="BA85" s="100">
        <v>0.18050949999999999</v>
      </c>
      <c r="BB85" s="100">
        <v>0.79692160000000001</v>
      </c>
      <c r="BC85" s="100">
        <v>2.5820677999999999</v>
      </c>
      <c r="BD85" s="100">
        <v>4.9708226</v>
      </c>
      <c r="BE85" s="100">
        <v>7.5601965</v>
      </c>
      <c r="BF85" s="100">
        <v>14.935833000000001</v>
      </c>
      <c r="BG85" s="100">
        <v>26.797692999999999</v>
      </c>
      <c r="BH85" s="100">
        <v>31.251259999999998</v>
      </c>
      <c r="BI85" s="100">
        <v>46.223382999999998</v>
      </c>
      <c r="BJ85" s="100">
        <v>58.801850000000002</v>
      </c>
      <c r="BK85" s="100">
        <v>85.768322999999995</v>
      </c>
      <c r="BL85" s="100">
        <v>85.115669999999994</v>
      </c>
      <c r="BM85" s="100">
        <v>7.3332495</v>
      </c>
      <c r="BN85" s="100">
        <v>9.8866010000000006</v>
      </c>
      <c r="BO85" s="128"/>
      <c r="BP85" s="122">
        <v>1978</v>
      </c>
    </row>
    <row r="86" spans="1:68">
      <c r="A86" s="128"/>
      <c r="B86" s="123">
        <v>1979</v>
      </c>
      <c r="C86" s="100">
        <v>0</v>
      </c>
      <c r="D86" s="100">
        <v>0</v>
      </c>
      <c r="E86" s="100">
        <v>0</v>
      </c>
      <c r="F86" s="100">
        <v>0</v>
      </c>
      <c r="G86" s="100">
        <v>0.15890870000000001</v>
      </c>
      <c r="H86" s="100">
        <v>0.16615849999999999</v>
      </c>
      <c r="I86" s="100">
        <v>0.34315790000000002</v>
      </c>
      <c r="J86" s="100">
        <v>1.7154498</v>
      </c>
      <c r="K86" s="100">
        <v>1.7306043</v>
      </c>
      <c r="L86" s="100">
        <v>5.1780606000000002</v>
      </c>
      <c r="M86" s="100">
        <v>12.559217</v>
      </c>
      <c r="N86" s="100">
        <v>19.836003999999999</v>
      </c>
      <c r="O86" s="100">
        <v>28.317138</v>
      </c>
      <c r="P86" s="100">
        <v>43.147506</v>
      </c>
      <c r="Q86" s="100">
        <v>61.208782999999997</v>
      </c>
      <c r="R86" s="100">
        <v>82.217877000000001</v>
      </c>
      <c r="S86" s="100">
        <v>115.80649</v>
      </c>
      <c r="T86" s="100">
        <v>109.23609999999999</v>
      </c>
      <c r="U86" s="100">
        <v>8.3680716000000004</v>
      </c>
      <c r="V86" s="100">
        <v>12.936640000000001</v>
      </c>
      <c r="W86" s="128"/>
      <c r="X86" s="123">
        <v>1979</v>
      </c>
      <c r="Y86" s="100">
        <v>0</v>
      </c>
      <c r="Z86" s="100">
        <v>0</v>
      </c>
      <c r="AA86" s="100">
        <v>0</v>
      </c>
      <c r="AB86" s="100">
        <v>0</v>
      </c>
      <c r="AC86" s="100">
        <v>0</v>
      </c>
      <c r="AD86" s="100">
        <v>0</v>
      </c>
      <c r="AE86" s="100">
        <v>0</v>
      </c>
      <c r="AF86" s="100">
        <v>1.3518475999999999</v>
      </c>
      <c r="AG86" s="100">
        <v>1.2936810999999999</v>
      </c>
      <c r="AH86" s="100">
        <v>2.4664291999999999</v>
      </c>
      <c r="AI86" s="100">
        <v>7.3488113000000004</v>
      </c>
      <c r="AJ86" s="100">
        <v>13.190581999999999</v>
      </c>
      <c r="AK86" s="100">
        <v>14.800587</v>
      </c>
      <c r="AL86" s="100">
        <v>26.887091999999999</v>
      </c>
      <c r="AM86" s="100">
        <v>35.620935000000003</v>
      </c>
      <c r="AN86" s="100">
        <v>47.335858000000002</v>
      </c>
      <c r="AO86" s="100">
        <v>71.091578999999996</v>
      </c>
      <c r="AP86" s="100">
        <v>64.557778999999996</v>
      </c>
      <c r="AQ86" s="100">
        <v>6.4720757000000004</v>
      </c>
      <c r="AR86" s="100">
        <v>7.6533049999999996</v>
      </c>
      <c r="AS86" s="128"/>
      <c r="AT86" s="123">
        <v>1979</v>
      </c>
      <c r="AU86" s="100">
        <v>0</v>
      </c>
      <c r="AV86" s="100">
        <v>0</v>
      </c>
      <c r="AW86" s="100">
        <v>0</v>
      </c>
      <c r="AX86" s="100">
        <v>0</v>
      </c>
      <c r="AY86" s="100">
        <v>8.0644999999999994E-2</v>
      </c>
      <c r="AZ86" s="100">
        <v>8.3801399999999998E-2</v>
      </c>
      <c r="BA86" s="100">
        <v>0.17476179999999999</v>
      </c>
      <c r="BB86" s="100">
        <v>1.5381454999999999</v>
      </c>
      <c r="BC86" s="100">
        <v>1.5171110999999999</v>
      </c>
      <c r="BD86" s="100">
        <v>3.8607726000000002</v>
      </c>
      <c r="BE86" s="100">
        <v>10.011191999999999</v>
      </c>
      <c r="BF86" s="100">
        <v>16.485852999999999</v>
      </c>
      <c r="BG86" s="100">
        <v>21.268384999999999</v>
      </c>
      <c r="BH86" s="100">
        <v>34.439751000000001</v>
      </c>
      <c r="BI86" s="100">
        <v>46.948104999999998</v>
      </c>
      <c r="BJ86" s="100">
        <v>61.266902999999999</v>
      </c>
      <c r="BK86" s="100">
        <v>85.856108000000006</v>
      </c>
      <c r="BL86" s="100">
        <v>77.082277000000005</v>
      </c>
      <c r="BM86" s="100">
        <v>7.4195377999999996</v>
      </c>
      <c r="BN86" s="100">
        <v>9.8632498000000002</v>
      </c>
      <c r="BO86" s="128"/>
      <c r="BP86" s="123">
        <v>1979</v>
      </c>
    </row>
    <row r="87" spans="1:68">
      <c r="A87" s="128"/>
      <c r="B87" s="123">
        <v>1980</v>
      </c>
      <c r="C87" s="100">
        <v>0</v>
      </c>
      <c r="D87" s="100">
        <v>0</v>
      </c>
      <c r="E87" s="100">
        <v>0</v>
      </c>
      <c r="F87" s="100">
        <v>0</v>
      </c>
      <c r="G87" s="100">
        <v>0.15526889999999999</v>
      </c>
      <c r="H87" s="100">
        <v>0.16378590000000001</v>
      </c>
      <c r="I87" s="100">
        <v>0.33342500000000003</v>
      </c>
      <c r="J87" s="100">
        <v>0.41209410000000002</v>
      </c>
      <c r="K87" s="100">
        <v>2.4116084999999998</v>
      </c>
      <c r="L87" s="100">
        <v>6.3139950000000002</v>
      </c>
      <c r="M87" s="100">
        <v>13.366759</v>
      </c>
      <c r="N87" s="100">
        <v>20.226206000000001</v>
      </c>
      <c r="O87" s="100">
        <v>29.756844000000001</v>
      </c>
      <c r="P87" s="100">
        <v>46.383133000000001</v>
      </c>
      <c r="Q87" s="100">
        <v>62.900475999999998</v>
      </c>
      <c r="R87" s="100">
        <v>75.217348999999999</v>
      </c>
      <c r="S87" s="100">
        <v>109.74494</v>
      </c>
      <c r="T87" s="100">
        <v>95.283467999999999</v>
      </c>
      <c r="U87" s="100">
        <v>8.5717478000000007</v>
      </c>
      <c r="V87" s="100">
        <v>12.790459</v>
      </c>
      <c r="W87" s="128"/>
      <c r="X87" s="123">
        <v>1980</v>
      </c>
      <c r="Y87" s="100">
        <v>0</v>
      </c>
      <c r="Z87" s="100">
        <v>0</v>
      </c>
      <c r="AA87" s="100">
        <v>0</v>
      </c>
      <c r="AB87" s="100">
        <v>0</v>
      </c>
      <c r="AC87" s="100">
        <v>0</v>
      </c>
      <c r="AD87" s="100">
        <v>0</v>
      </c>
      <c r="AE87" s="100">
        <v>0.34444160000000001</v>
      </c>
      <c r="AF87" s="100">
        <v>0.42991800000000002</v>
      </c>
      <c r="AG87" s="100">
        <v>1.5183146999999999</v>
      </c>
      <c r="AH87" s="100">
        <v>3.8736096999999998</v>
      </c>
      <c r="AI87" s="100">
        <v>5.5551146999999998</v>
      </c>
      <c r="AJ87" s="100">
        <v>11.590859</v>
      </c>
      <c r="AK87" s="100">
        <v>17.184191999999999</v>
      </c>
      <c r="AL87" s="100">
        <v>27.578014</v>
      </c>
      <c r="AM87" s="100">
        <v>40.006512999999998</v>
      </c>
      <c r="AN87" s="100">
        <v>54.725154000000003</v>
      </c>
      <c r="AO87" s="100">
        <v>74.752190999999996</v>
      </c>
      <c r="AP87" s="100">
        <v>82.628423999999995</v>
      </c>
      <c r="AQ87" s="100">
        <v>7.0678140000000003</v>
      </c>
      <c r="AR87" s="100">
        <v>8.2969878999999995</v>
      </c>
      <c r="AS87" s="128"/>
      <c r="AT87" s="123">
        <v>1980</v>
      </c>
      <c r="AU87" s="100">
        <v>0</v>
      </c>
      <c r="AV87" s="100">
        <v>0</v>
      </c>
      <c r="AW87" s="100">
        <v>0</v>
      </c>
      <c r="AX87" s="100">
        <v>0</v>
      </c>
      <c r="AY87" s="100">
        <v>7.8793000000000002E-2</v>
      </c>
      <c r="AZ87" s="100">
        <v>8.2650799999999996E-2</v>
      </c>
      <c r="BA87" s="100">
        <v>0.33884379999999997</v>
      </c>
      <c r="BB87" s="100">
        <v>0.42081740000000001</v>
      </c>
      <c r="BC87" s="100">
        <v>1.9757087</v>
      </c>
      <c r="BD87" s="100">
        <v>5.1245535999999996</v>
      </c>
      <c r="BE87" s="100">
        <v>9.5541072000000007</v>
      </c>
      <c r="BF87" s="100">
        <v>15.878531000000001</v>
      </c>
      <c r="BG87" s="100">
        <v>23.19239</v>
      </c>
      <c r="BH87" s="100">
        <v>36.321468000000003</v>
      </c>
      <c r="BI87" s="100">
        <v>50.120106</v>
      </c>
      <c r="BJ87" s="100">
        <v>62.982951</v>
      </c>
      <c r="BK87" s="100">
        <v>86.476327999999995</v>
      </c>
      <c r="BL87" s="100">
        <v>86.127408000000003</v>
      </c>
      <c r="BM87" s="100">
        <v>7.8187965999999998</v>
      </c>
      <c r="BN87" s="100">
        <v>10.282721</v>
      </c>
      <c r="BO87" s="128"/>
      <c r="BP87" s="123">
        <v>1980</v>
      </c>
    </row>
    <row r="88" spans="1:68">
      <c r="A88" s="128"/>
      <c r="B88" s="123">
        <v>1981</v>
      </c>
      <c r="C88" s="100">
        <v>0</v>
      </c>
      <c r="D88" s="100">
        <v>0</v>
      </c>
      <c r="E88" s="100">
        <v>0</v>
      </c>
      <c r="F88" s="100">
        <v>0</v>
      </c>
      <c r="G88" s="100">
        <v>0.1515521</v>
      </c>
      <c r="H88" s="100">
        <v>0.1606658</v>
      </c>
      <c r="I88" s="100">
        <v>0</v>
      </c>
      <c r="J88" s="100">
        <v>1.3883985000000001</v>
      </c>
      <c r="K88" s="100">
        <v>4.4477529000000002</v>
      </c>
      <c r="L88" s="100">
        <v>4.5053402</v>
      </c>
      <c r="M88" s="100">
        <v>11.12378</v>
      </c>
      <c r="N88" s="100">
        <v>21.883789</v>
      </c>
      <c r="O88" s="100">
        <v>26.383686999999998</v>
      </c>
      <c r="P88" s="100">
        <v>36.378900000000002</v>
      </c>
      <c r="Q88" s="100">
        <v>52.264116000000001</v>
      </c>
      <c r="R88" s="100">
        <v>82.869546</v>
      </c>
      <c r="S88" s="100">
        <v>101.81343</v>
      </c>
      <c r="T88" s="100">
        <v>111.57501000000001</v>
      </c>
      <c r="U88" s="100">
        <v>8.0824169999999995</v>
      </c>
      <c r="V88" s="100">
        <v>12.252401000000001</v>
      </c>
      <c r="W88" s="128"/>
      <c r="X88" s="123">
        <v>1981</v>
      </c>
      <c r="Y88" s="100">
        <v>0</v>
      </c>
      <c r="Z88" s="100">
        <v>0</v>
      </c>
      <c r="AA88" s="100">
        <v>0</v>
      </c>
      <c r="AB88" s="100">
        <v>0</v>
      </c>
      <c r="AC88" s="100">
        <v>0</v>
      </c>
      <c r="AD88" s="100">
        <v>0</v>
      </c>
      <c r="AE88" s="100">
        <v>0.1653743</v>
      </c>
      <c r="AF88" s="100">
        <v>0.20623059999999999</v>
      </c>
      <c r="AG88" s="100">
        <v>0.73778410000000005</v>
      </c>
      <c r="AH88" s="100">
        <v>2.2325539999999999</v>
      </c>
      <c r="AI88" s="100">
        <v>4.7485885999999997</v>
      </c>
      <c r="AJ88" s="100">
        <v>10.257628</v>
      </c>
      <c r="AK88" s="100">
        <v>12.449579</v>
      </c>
      <c r="AL88" s="100">
        <v>23.420759</v>
      </c>
      <c r="AM88" s="100">
        <v>32.826008999999999</v>
      </c>
      <c r="AN88" s="100">
        <v>50.511592</v>
      </c>
      <c r="AO88" s="100">
        <v>47.027932999999997</v>
      </c>
      <c r="AP88" s="100">
        <v>74.861305999999999</v>
      </c>
      <c r="AQ88" s="100">
        <v>5.7792696000000001</v>
      </c>
      <c r="AR88" s="100">
        <v>6.6956739000000001</v>
      </c>
      <c r="AS88" s="128"/>
      <c r="AT88" s="123">
        <v>1981</v>
      </c>
      <c r="AU88" s="100">
        <v>0</v>
      </c>
      <c r="AV88" s="100">
        <v>0</v>
      </c>
      <c r="AW88" s="100">
        <v>0</v>
      </c>
      <c r="AX88" s="100">
        <v>0</v>
      </c>
      <c r="AY88" s="100">
        <v>7.6812800000000001E-2</v>
      </c>
      <c r="AZ88" s="100">
        <v>8.1301999999999999E-2</v>
      </c>
      <c r="BA88" s="100">
        <v>8.1503400000000004E-2</v>
      </c>
      <c r="BB88" s="100">
        <v>0.80883899999999997</v>
      </c>
      <c r="BC88" s="100">
        <v>2.6385065999999999</v>
      </c>
      <c r="BD88" s="100">
        <v>3.3982904999999999</v>
      </c>
      <c r="BE88" s="100">
        <v>8.0040382000000001</v>
      </c>
      <c r="BF88" s="100">
        <v>16.068204999999999</v>
      </c>
      <c r="BG88" s="100">
        <v>19.082008999999999</v>
      </c>
      <c r="BH88" s="100">
        <v>29.465738000000002</v>
      </c>
      <c r="BI88" s="100">
        <v>41.349075999999997</v>
      </c>
      <c r="BJ88" s="100">
        <v>63.696466999999998</v>
      </c>
      <c r="BK88" s="100">
        <v>65.532075000000006</v>
      </c>
      <c r="BL88" s="100">
        <v>84.804413999999994</v>
      </c>
      <c r="BM88" s="100">
        <v>6.9287809999999999</v>
      </c>
      <c r="BN88" s="100">
        <v>9.0699983999999994</v>
      </c>
      <c r="BO88" s="128"/>
      <c r="BP88" s="123">
        <v>1981</v>
      </c>
    </row>
    <row r="89" spans="1:68">
      <c r="A89" s="128"/>
      <c r="B89" s="123">
        <v>1982</v>
      </c>
      <c r="C89" s="100">
        <v>0</v>
      </c>
      <c r="D89" s="100">
        <v>0</v>
      </c>
      <c r="E89" s="100">
        <v>0</v>
      </c>
      <c r="F89" s="100">
        <v>0</v>
      </c>
      <c r="G89" s="100">
        <v>0</v>
      </c>
      <c r="H89" s="100">
        <v>0.315863</v>
      </c>
      <c r="I89" s="100">
        <v>0.1607229</v>
      </c>
      <c r="J89" s="100">
        <v>1.0964031000000001</v>
      </c>
      <c r="K89" s="100">
        <v>2.9276246000000001</v>
      </c>
      <c r="L89" s="100">
        <v>5.9972830000000004</v>
      </c>
      <c r="M89" s="100">
        <v>10.451878000000001</v>
      </c>
      <c r="N89" s="100">
        <v>22.986908</v>
      </c>
      <c r="O89" s="100">
        <v>32.517121000000003</v>
      </c>
      <c r="P89" s="100">
        <v>43.164898000000001</v>
      </c>
      <c r="Q89" s="100">
        <v>64.296066999999994</v>
      </c>
      <c r="R89" s="100">
        <v>80.322010000000006</v>
      </c>
      <c r="S89" s="100">
        <v>107.51317</v>
      </c>
      <c r="T89" s="100">
        <v>91.356290000000001</v>
      </c>
      <c r="U89" s="100">
        <v>8.8643664999999991</v>
      </c>
      <c r="V89" s="100">
        <v>12.890514</v>
      </c>
      <c r="W89" s="128"/>
      <c r="X89" s="123">
        <v>1982</v>
      </c>
      <c r="Y89" s="100">
        <v>0</v>
      </c>
      <c r="Z89" s="100">
        <v>0</v>
      </c>
      <c r="AA89" s="100">
        <v>0</v>
      </c>
      <c r="AB89" s="100">
        <v>0.1585067</v>
      </c>
      <c r="AC89" s="100">
        <v>0</v>
      </c>
      <c r="AD89" s="100">
        <v>0</v>
      </c>
      <c r="AE89" s="100">
        <v>0</v>
      </c>
      <c r="AF89" s="100">
        <v>0.19011439999999999</v>
      </c>
      <c r="AG89" s="100">
        <v>1.1855168</v>
      </c>
      <c r="AH89" s="100">
        <v>1.6446692000000001</v>
      </c>
      <c r="AI89" s="100">
        <v>9.0949702000000006</v>
      </c>
      <c r="AJ89" s="100">
        <v>12.361072</v>
      </c>
      <c r="AK89" s="100">
        <v>17.184358</v>
      </c>
      <c r="AL89" s="100">
        <v>27.900535999999999</v>
      </c>
      <c r="AM89" s="100">
        <v>36.670333999999997</v>
      </c>
      <c r="AN89" s="100">
        <v>46.573148000000003</v>
      </c>
      <c r="AO89" s="100">
        <v>59.062244</v>
      </c>
      <c r="AP89" s="100">
        <v>65.610889</v>
      </c>
      <c r="AQ89" s="100">
        <v>6.6418241</v>
      </c>
      <c r="AR89" s="100">
        <v>7.5437421999999996</v>
      </c>
      <c r="AS89" s="128"/>
      <c r="AT89" s="123">
        <v>1982</v>
      </c>
      <c r="AU89" s="100">
        <v>0</v>
      </c>
      <c r="AV89" s="100">
        <v>0</v>
      </c>
      <c r="AW89" s="100">
        <v>0</v>
      </c>
      <c r="AX89" s="100">
        <v>7.7579899999999993E-2</v>
      </c>
      <c r="AY89" s="100">
        <v>0</v>
      </c>
      <c r="AZ89" s="100">
        <v>0.15953609999999999</v>
      </c>
      <c r="BA89" s="100">
        <v>8.1395200000000001E-2</v>
      </c>
      <c r="BB89" s="100">
        <v>0.65222880000000005</v>
      </c>
      <c r="BC89" s="100">
        <v>2.0789949000000001</v>
      </c>
      <c r="BD89" s="100">
        <v>3.8753370999999999</v>
      </c>
      <c r="BE89" s="100">
        <v>9.7897552000000001</v>
      </c>
      <c r="BF89" s="100">
        <v>17.688158000000001</v>
      </c>
      <c r="BG89" s="100">
        <v>24.522441000000001</v>
      </c>
      <c r="BH89" s="100">
        <v>35.001299000000003</v>
      </c>
      <c r="BI89" s="100">
        <v>48.798223999999998</v>
      </c>
      <c r="BJ89" s="100">
        <v>60.329383999999997</v>
      </c>
      <c r="BK89" s="100">
        <v>75.695491000000004</v>
      </c>
      <c r="BL89" s="100">
        <v>72.510852999999997</v>
      </c>
      <c r="BM89" s="100">
        <v>7.7514545000000004</v>
      </c>
      <c r="BN89" s="100">
        <v>9.8431457000000009</v>
      </c>
      <c r="BO89" s="128"/>
      <c r="BP89" s="123">
        <v>1982</v>
      </c>
    </row>
    <row r="90" spans="1:68">
      <c r="A90" s="128"/>
      <c r="B90" s="123">
        <v>1983</v>
      </c>
      <c r="C90" s="100">
        <v>0</v>
      </c>
      <c r="D90" s="100">
        <v>0</v>
      </c>
      <c r="E90" s="100">
        <v>0</v>
      </c>
      <c r="F90" s="100">
        <v>0.15278539999999999</v>
      </c>
      <c r="G90" s="100">
        <v>0</v>
      </c>
      <c r="H90" s="100">
        <v>0.1559017</v>
      </c>
      <c r="I90" s="100">
        <v>0</v>
      </c>
      <c r="J90" s="100">
        <v>0.17181660000000001</v>
      </c>
      <c r="K90" s="100">
        <v>1.7501373</v>
      </c>
      <c r="L90" s="100">
        <v>3.0525885000000001</v>
      </c>
      <c r="M90" s="100">
        <v>10.12067</v>
      </c>
      <c r="N90" s="100">
        <v>20.290924</v>
      </c>
      <c r="O90" s="100">
        <v>31.615455999999998</v>
      </c>
      <c r="P90" s="100">
        <v>41.294421</v>
      </c>
      <c r="Q90" s="100">
        <v>61.940631000000003</v>
      </c>
      <c r="R90" s="100">
        <v>86.613832000000002</v>
      </c>
      <c r="S90" s="100">
        <v>93.475740000000002</v>
      </c>
      <c r="T90" s="100">
        <v>82.704435000000004</v>
      </c>
      <c r="U90" s="100">
        <v>8.3264531999999996</v>
      </c>
      <c r="V90" s="100">
        <v>11.978332999999999</v>
      </c>
      <c r="W90" s="128"/>
      <c r="X90" s="123">
        <v>1983</v>
      </c>
      <c r="Y90" s="100">
        <v>0</v>
      </c>
      <c r="Z90" s="100">
        <v>0</v>
      </c>
      <c r="AA90" s="100">
        <v>0</v>
      </c>
      <c r="AB90" s="100">
        <v>0</v>
      </c>
      <c r="AC90" s="100">
        <v>0</v>
      </c>
      <c r="AD90" s="100">
        <v>0</v>
      </c>
      <c r="AE90" s="100">
        <v>0.16287360000000001</v>
      </c>
      <c r="AF90" s="100">
        <v>0.53658530000000004</v>
      </c>
      <c r="AG90" s="100">
        <v>0.92290939999999999</v>
      </c>
      <c r="AH90" s="100">
        <v>2.1392433</v>
      </c>
      <c r="AI90" s="100">
        <v>6.2625761999999998</v>
      </c>
      <c r="AJ90" s="100">
        <v>7.4830296000000001</v>
      </c>
      <c r="AK90" s="100">
        <v>16.009035000000001</v>
      </c>
      <c r="AL90" s="100">
        <v>26.092808000000002</v>
      </c>
      <c r="AM90" s="100">
        <v>39.606901999999998</v>
      </c>
      <c r="AN90" s="100">
        <v>55.63908</v>
      </c>
      <c r="AO90" s="100">
        <v>57.247326999999999</v>
      </c>
      <c r="AP90" s="100">
        <v>66.032094000000001</v>
      </c>
      <c r="AQ90" s="100">
        <v>6.5264275999999999</v>
      </c>
      <c r="AR90" s="100">
        <v>7.3436468000000001</v>
      </c>
      <c r="AS90" s="128"/>
      <c r="AT90" s="123">
        <v>1983</v>
      </c>
      <c r="AU90" s="100">
        <v>0</v>
      </c>
      <c r="AV90" s="100">
        <v>0</v>
      </c>
      <c r="AW90" s="100">
        <v>0</v>
      </c>
      <c r="AX90" s="100">
        <v>7.8071299999999996E-2</v>
      </c>
      <c r="AY90" s="100">
        <v>0</v>
      </c>
      <c r="AZ90" s="100">
        <v>7.8714900000000004E-2</v>
      </c>
      <c r="BA90" s="100">
        <v>8.0711900000000003E-2</v>
      </c>
      <c r="BB90" s="100">
        <v>0.35053679999999998</v>
      </c>
      <c r="BC90" s="100">
        <v>1.3475288000000001</v>
      </c>
      <c r="BD90" s="100">
        <v>2.6073138</v>
      </c>
      <c r="BE90" s="100">
        <v>8.2379874999999991</v>
      </c>
      <c r="BF90" s="100">
        <v>13.932012</v>
      </c>
      <c r="BG90" s="100">
        <v>23.528701999999999</v>
      </c>
      <c r="BH90" s="100">
        <v>33.141969000000003</v>
      </c>
      <c r="BI90" s="100">
        <v>49.435533999999997</v>
      </c>
      <c r="BJ90" s="100">
        <v>68.213543999999999</v>
      </c>
      <c r="BK90" s="100">
        <v>69.849643</v>
      </c>
      <c r="BL90" s="100">
        <v>70.459266</v>
      </c>
      <c r="BM90" s="100">
        <v>7.4252254000000004</v>
      </c>
      <c r="BN90" s="100">
        <v>9.3674579999999992</v>
      </c>
      <c r="BO90" s="128"/>
      <c r="BP90" s="123">
        <v>1983</v>
      </c>
    </row>
    <row r="91" spans="1:68">
      <c r="A91" s="128"/>
      <c r="B91" s="123">
        <v>1984</v>
      </c>
      <c r="C91" s="100">
        <v>0</v>
      </c>
      <c r="D91" s="100">
        <v>0</v>
      </c>
      <c r="E91" s="100">
        <v>0</v>
      </c>
      <c r="F91" s="100">
        <v>0</v>
      </c>
      <c r="G91" s="100">
        <v>0</v>
      </c>
      <c r="H91" s="100">
        <v>0.30689339999999998</v>
      </c>
      <c r="I91" s="100">
        <v>0</v>
      </c>
      <c r="J91" s="100">
        <v>0.66360410000000003</v>
      </c>
      <c r="K91" s="100">
        <v>2.3107739</v>
      </c>
      <c r="L91" s="100">
        <v>3.4554165000000001</v>
      </c>
      <c r="M91" s="100">
        <v>13.160561</v>
      </c>
      <c r="N91" s="100">
        <v>18.561218</v>
      </c>
      <c r="O91" s="100">
        <v>28.616396999999999</v>
      </c>
      <c r="P91" s="100">
        <v>39.698293</v>
      </c>
      <c r="Q91" s="100">
        <v>54.282541000000002</v>
      </c>
      <c r="R91" s="100">
        <v>97.892815999999996</v>
      </c>
      <c r="S91" s="100">
        <v>85.085494999999995</v>
      </c>
      <c r="T91" s="100">
        <v>82.789681000000002</v>
      </c>
      <c r="U91" s="100">
        <v>8.3566763000000002</v>
      </c>
      <c r="V91" s="100">
        <v>11.926477</v>
      </c>
      <c r="W91" s="128"/>
      <c r="X91" s="123">
        <v>1984</v>
      </c>
      <c r="Y91" s="100">
        <v>0</v>
      </c>
      <c r="Z91" s="100">
        <v>0</v>
      </c>
      <c r="AA91" s="100">
        <v>0</v>
      </c>
      <c r="AB91" s="100">
        <v>0</v>
      </c>
      <c r="AC91" s="100">
        <v>0</v>
      </c>
      <c r="AD91" s="100">
        <v>0</v>
      </c>
      <c r="AE91" s="100">
        <v>0.322627</v>
      </c>
      <c r="AF91" s="100">
        <v>1.0345309</v>
      </c>
      <c r="AG91" s="100">
        <v>1.3269139999999999</v>
      </c>
      <c r="AH91" s="100">
        <v>2.0730436999999999</v>
      </c>
      <c r="AI91" s="100">
        <v>6.9054288000000001</v>
      </c>
      <c r="AJ91" s="100">
        <v>9.6147682999999997</v>
      </c>
      <c r="AK91" s="100">
        <v>17.390865000000002</v>
      </c>
      <c r="AL91" s="100">
        <v>27.352298000000001</v>
      </c>
      <c r="AM91" s="100">
        <v>37.63852</v>
      </c>
      <c r="AN91" s="100">
        <v>50.505051000000002</v>
      </c>
      <c r="AO91" s="100">
        <v>69.073616999999999</v>
      </c>
      <c r="AP91" s="100">
        <v>80.503688999999994</v>
      </c>
      <c r="AQ91" s="100">
        <v>7.0886721000000001</v>
      </c>
      <c r="AR91" s="100">
        <v>7.8734869999999999</v>
      </c>
      <c r="AS91" s="128"/>
      <c r="AT91" s="123">
        <v>1984</v>
      </c>
      <c r="AU91" s="100">
        <v>0</v>
      </c>
      <c r="AV91" s="100">
        <v>0</v>
      </c>
      <c r="AW91" s="100">
        <v>0</v>
      </c>
      <c r="AX91" s="100">
        <v>0</v>
      </c>
      <c r="AY91" s="100">
        <v>0</v>
      </c>
      <c r="AZ91" s="100">
        <v>0.1549422</v>
      </c>
      <c r="BA91" s="100">
        <v>0.1604159</v>
      </c>
      <c r="BB91" s="100">
        <v>0.84549289999999999</v>
      </c>
      <c r="BC91" s="100">
        <v>1.8314859999999999</v>
      </c>
      <c r="BD91" s="100">
        <v>2.7810538999999999</v>
      </c>
      <c r="BE91" s="100">
        <v>10.108402999999999</v>
      </c>
      <c r="BF91" s="100">
        <v>14.135825000000001</v>
      </c>
      <c r="BG91" s="100">
        <v>22.832996999999999</v>
      </c>
      <c r="BH91" s="100">
        <v>33.072899999999997</v>
      </c>
      <c r="BI91" s="100">
        <v>44.975186000000001</v>
      </c>
      <c r="BJ91" s="100">
        <v>69.753336000000004</v>
      </c>
      <c r="BK91" s="100">
        <v>74.696331000000001</v>
      </c>
      <c r="BL91" s="100">
        <v>81.112296000000001</v>
      </c>
      <c r="BM91" s="100">
        <v>7.7217396000000003</v>
      </c>
      <c r="BN91" s="100">
        <v>9.687144</v>
      </c>
      <c r="BO91" s="128"/>
      <c r="BP91" s="123">
        <v>1984</v>
      </c>
    </row>
    <row r="92" spans="1:68">
      <c r="A92" s="128"/>
      <c r="B92" s="123">
        <v>1985</v>
      </c>
      <c r="C92" s="100">
        <v>0</v>
      </c>
      <c r="D92" s="100">
        <v>0</v>
      </c>
      <c r="E92" s="100">
        <v>0</v>
      </c>
      <c r="F92" s="100">
        <v>0</v>
      </c>
      <c r="G92" s="100">
        <v>0</v>
      </c>
      <c r="H92" s="100">
        <v>0.29982360000000002</v>
      </c>
      <c r="I92" s="100">
        <v>0.1593755</v>
      </c>
      <c r="J92" s="100">
        <v>0.6403894</v>
      </c>
      <c r="K92" s="100">
        <v>2.0159908</v>
      </c>
      <c r="L92" s="100">
        <v>3.8080186999999999</v>
      </c>
      <c r="M92" s="100">
        <v>7.7333126999999999</v>
      </c>
      <c r="N92" s="100">
        <v>17.918029000000001</v>
      </c>
      <c r="O92" s="100">
        <v>29.592151000000001</v>
      </c>
      <c r="P92" s="100">
        <v>41.747405000000001</v>
      </c>
      <c r="Q92" s="100">
        <v>55.571534</v>
      </c>
      <c r="R92" s="100">
        <v>79.157760999999994</v>
      </c>
      <c r="S92" s="100">
        <v>89.884096999999997</v>
      </c>
      <c r="T92" s="100">
        <v>114.17286</v>
      </c>
      <c r="U92" s="100">
        <v>8.2078184000000007</v>
      </c>
      <c r="V92" s="100">
        <v>11.706250000000001</v>
      </c>
      <c r="W92" s="128"/>
      <c r="X92" s="123">
        <v>1985</v>
      </c>
      <c r="Y92" s="100">
        <v>0</v>
      </c>
      <c r="Z92" s="100">
        <v>0</v>
      </c>
      <c r="AA92" s="100">
        <v>0</v>
      </c>
      <c r="AB92" s="100">
        <v>0</v>
      </c>
      <c r="AC92" s="100">
        <v>0</v>
      </c>
      <c r="AD92" s="100">
        <v>0</v>
      </c>
      <c r="AE92" s="100">
        <v>0</v>
      </c>
      <c r="AF92" s="100">
        <v>0.82916540000000005</v>
      </c>
      <c r="AG92" s="100">
        <v>0.63494349999999999</v>
      </c>
      <c r="AH92" s="100">
        <v>2.7604066999999999</v>
      </c>
      <c r="AI92" s="100">
        <v>4.7480463000000004</v>
      </c>
      <c r="AJ92" s="100">
        <v>10.162140000000001</v>
      </c>
      <c r="AK92" s="100">
        <v>14.840914</v>
      </c>
      <c r="AL92" s="100">
        <v>29.750608</v>
      </c>
      <c r="AM92" s="100">
        <v>39.737960999999999</v>
      </c>
      <c r="AN92" s="100">
        <v>55.984346000000002</v>
      </c>
      <c r="AO92" s="100">
        <v>72.785248999999993</v>
      </c>
      <c r="AP92" s="100">
        <v>68.685185000000004</v>
      </c>
      <c r="AQ92" s="100">
        <v>7.1594964000000001</v>
      </c>
      <c r="AR92" s="100">
        <v>7.8061921999999999</v>
      </c>
      <c r="AS92" s="128"/>
      <c r="AT92" s="123">
        <v>1985</v>
      </c>
      <c r="AU92" s="100">
        <v>0</v>
      </c>
      <c r="AV92" s="100">
        <v>0</v>
      </c>
      <c r="AW92" s="100">
        <v>0</v>
      </c>
      <c r="AX92" s="100">
        <v>0</v>
      </c>
      <c r="AY92" s="100">
        <v>0</v>
      </c>
      <c r="AZ92" s="100">
        <v>0.15157180000000001</v>
      </c>
      <c r="BA92" s="100">
        <v>7.9830399999999996E-2</v>
      </c>
      <c r="BB92" s="100">
        <v>0.73311630000000005</v>
      </c>
      <c r="BC92" s="100">
        <v>1.3422582999999999</v>
      </c>
      <c r="BD92" s="100">
        <v>3.2980805000000002</v>
      </c>
      <c r="BE92" s="100">
        <v>6.2752116999999998</v>
      </c>
      <c r="BF92" s="100">
        <v>14.097051</v>
      </c>
      <c r="BG92" s="100">
        <v>22.016950000000001</v>
      </c>
      <c r="BH92" s="100">
        <v>35.326051999999997</v>
      </c>
      <c r="BI92" s="100">
        <v>46.733097999999998</v>
      </c>
      <c r="BJ92" s="100">
        <v>65.418453</v>
      </c>
      <c r="BK92" s="100">
        <v>78.848917999999998</v>
      </c>
      <c r="BL92" s="100">
        <v>80.846079000000003</v>
      </c>
      <c r="BM92" s="100">
        <v>7.6828985999999997</v>
      </c>
      <c r="BN92" s="100">
        <v>9.4656812000000006</v>
      </c>
      <c r="BO92" s="128"/>
      <c r="BP92" s="123">
        <v>1985</v>
      </c>
    </row>
    <row r="93" spans="1:68">
      <c r="A93" s="128"/>
      <c r="B93" s="123">
        <v>1986</v>
      </c>
      <c r="C93" s="100">
        <v>0</v>
      </c>
      <c r="D93" s="100">
        <v>0</v>
      </c>
      <c r="E93" s="100">
        <v>0</v>
      </c>
      <c r="F93" s="100">
        <v>0</v>
      </c>
      <c r="G93" s="100">
        <v>0</v>
      </c>
      <c r="H93" s="100">
        <v>0.1466798</v>
      </c>
      <c r="I93" s="100">
        <v>0.15730810000000001</v>
      </c>
      <c r="J93" s="100">
        <v>0.46747470000000002</v>
      </c>
      <c r="K93" s="100">
        <v>2.6917021000000001</v>
      </c>
      <c r="L93" s="100">
        <v>3.9244564999999998</v>
      </c>
      <c r="M93" s="100">
        <v>9.2838443000000002</v>
      </c>
      <c r="N93" s="100">
        <v>15.071433000000001</v>
      </c>
      <c r="O93" s="100">
        <v>29.294736</v>
      </c>
      <c r="P93" s="100">
        <v>42.848765999999998</v>
      </c>
      <c r="Q93" s="100">
        <v>60.665698999999996</v>
      </c>
      <c r="R93" s="100">
        <v>81.360834999999994</v>
      </c>
      <c r="S93" s="100">
        <v>85.919718000000003</v>
      </c>
      <c r="T93" s="100">
        <v>126.77558000000001</v>
      </c>
      <c r="U93" s="100">
        <v>8.5248007000000001</v>
      </c>
      <c r="V93" s="100">
        <v>12.054677</v>
      </c>
      <c r="W93" s="128"/>
      <c r="X93" s="123">
        <v>1986</v>
      </c>
      <c r="Y93" s="100">
        <v>0</v>
      </c>
      <c r="Z93" s="100">
        <v>0</v>
      </c>
      <c r="AA93" s="100">
        <v>0</v>
      </c>
      <c r="AB93" s="100">
        <v>0</v>
      </c>
      <c r="AC93" s="100">
        <v>0</v>
      </c>
      <c r="AD93" s="100">
        <v>0</v>
      </c>
      <c r="AE93" s="100">
        <v>0.1578502</v>
      </c>
      <c r="AF93" s="100">
        <v>0.32002770000000003</v>
      </c>
      <c r="AG93" s="100">
        <v>0.60702330000000004</v>
      </c>
      <c r="AH93" s="100">
        <v>1.9555551</v>
      </c>
      <c r="AI93" s="100">
        <v>3.6125962999999999</v>
      </c>
      <c r="AJ93" s="100">
        <v>14.566957</v>
      </c>
      <c r="AK93" s="100">
        <v>19.030322999999999</v>
      </c>
      <c r="AL93" s="100">
        <v>23.347660000000001</v>
      </c>
      <c r="AM93" s="100">
        <v>46.237867000000001</v>
      </c>
      <c r="AN93" s="100">
        <v>51.121544</v>
      </c>
      <c r="AO93" s="100">
        <v>63.193016999999998</v>
      </c>
      <c r="AP93" s="100">
        <v>95.148483999999996</v>
      </c>
      <c r="AQ93" s="100">
        <v>7.5703126000000003</v>
      </c>
      <c r="AR93" s="100">
        <v>8.1077528999999995</v>
      </c>
      <c r="AS93" s="128"/>
      <c r="AT93" s="123">
        <v>1986</v>
      </c>
      <c r="AU93" s="100">
        <v>0</v>
      </c>
      <c r="AV93" s="100">
        <v>0</v>
      </c>
      <c r="AW93" s="100">
        <v>0</v>
      </c>
      <c r="AX93" s="100">
        <v>0</v>
      </c>
      <c r="AY93" s="100">
        <v>0</v>
      </c>
      <c r="AZ93" s="100">
        <v>7.4158299999999996E-2</v>
      </c>
      <c r="BA93" s="100">
        <v>0.15757869999999999</v>
      </c>
      <c r="BB93" s="100">
        <v>0.39472889999999999</v>
      </c>
      <c r="BC93" s="100">
        <v>1.6759799</v>
      </c>
      <c r="BD93" s="100">
        <v>2.9681622999999999</v>
      </c>
      <c r="BE93" s="100">
        <v>6.5142071000000001</v>
      </c>
      <c r="BF93" s="100">
        <v>14.823912999999999</v>
      </c>
      <c r="BG93" s="100">
        <v>24.046714999999999</v>
      </c>
      <c r="BH93" s="100">
        <v>32.447544999999998</v>
      </c>
      <c r="BI93" s="100">
        <v>52.62079</v>
      </c>
      <c r="BJ93" s="100">
        <v>63.493628999999999</v>
      </c>
      <c r="BK93" s="100">
        <v>71.341711000000004</v>
      </c>
      <c r="BL93" s="100">
        <v>103.63816</v>
      </c>
      <c r="BM93" s="100">
        <v>8.0470211000000003</v>
      </c>
      <c r="BN93" s="100">
        <v>9.8066879</v>
      </c>
      <c r="BO93" s="128"/>
      <c r="BP93" s="123">
        <v>1986</v>
      </c>
    </row>
    <row r="94" spans="1:68">
      <c r="A94" s="128"/>
      <c r="B94" s="123">
        <v>1987</v>
      </c>
      <c r="C94" s="100">
        <v>0</v>
      </c>
      <c r="D94" s="100">
        <v>0</v>
      </c>
      <c r="E94" s="100">
        <v>0</v>
      </c>
      <c r="F94" s="100">
        <v>0</v>
      </c>
      <c r="G94" s="100">
        <v>0</v>
      </c>
      <c r="H94" s="100">
        <v>0</v>
      </c>
      <c r="I94" s="100">
        <v>0.308278</v>
      </c>
      <c r="J94" s="100">
        <v>0.62963069999999999</v>
      </c>
      <c r="K94" s="100">
        <v>1.6004894000000001</v>
      </c>
      <c r="L94" s="100">
        <v>4.0298657999999996</v>
      </c>
      <c r="M94" s="100">
        <v>8.5794286</v>
      </c>
      <c r="N94" s="100">
        <v>19.454689999999999</v>
      </c>
      <c r="O94" s="100">
        <v>27.293498</v>
      </c>
      <c r="P94" s="100">
        <v>41.591222999999999</v>
      </c>
      <c r="Q94" s="100">
        <v>53.076312000000001</v>
      </c>
      <c r="R94" s="100">
        <v>74.090215999999998</v>
      </c>
      <c r="S94" s="100">
        <v>98.057327999999998</v>
      </c>
      <c r="T94" s="100">
        <v>91.024439000000001</v>
      </c>
      <c r="U94" s="100">
        <v>8.2530050999999993</v>
      </c>
      <c r="V94" s="100">
        <v>11.317593</v>
      </c>
      <c r="W94" s="128"/>
      <c r="X94" s="123">
        <v>1987</v>
      </c>
      <c r="Y94" s="100">
        <v>0</v>
      </c>
      <c r="Z94" s="100">
        <v>0</v>
      </c>
      <c r="AA94" s="100">
        <v>0</v>
      </c>
      <c r="AB94" s="100">
        <v>0</v>
      </c>
      <c r="AC94" s="100">
        <v>0</v>
      </c>
      <c r="AD94" s="100">
        <v>0.14653949999999999</v>
      </c>
      <c r="AE94" s="100">
        <v>0.15468960000000001</v>
      </c>
      <c r="AF94" s="100">
        <v>0.96112260000000005</v>
      </c>
      <c r="AG94" s="100">
        <v>1.4928965999999999</v>
      </c>
      <c r="AH94" s="100">
        <v>2.6083348000000002</v>
      </c>
      <c r="AI94" s="100">
        <v>6.7923153999999997</v>
      </c>
      <c r="AJ94" s="100">
        <v>8.9866834000000004</v>
      </c>
      <c r="AK94" s="100">
        <v>16.833371</v>
      </c>
      <c r="AL94" s="100">
        <v>32.580502000000003</v>
      </c>
      <c r="AM94" s="100">
        <v>49.026395999999998</v>
      </c>
      <c r="AN94" s="100">
        <v>55.814794999999997</v>
      </c>
      <c r="AO94" s="100">
        <v>58.975124999999998</v>
      </c>
      <c r="AP94" s="100">
        <v>86.425088000000002</v>
      </c>
      <c r="AQ94" s="100">
        <v>7.9674731000000003</v>
      </c>
      <c r="AR94" s="100">
        <v>8.4616124999999993</v>
      </c>
      <c r="AS94" s="128"/>
      <c r="AT94" s="123">
        <v>1987</v>
      </c>
      <c r="AU94" s="100">
        <v>0</v>
      </c>
      <c r="AV94" s="100">
        <v>0</v>
      </c>
      <c r="AW94" s="100">
        <v>0</v>
      </c>
      <c r="AX94" s="100">
        <v>0</v>
      </c>
      <c r="AY94" s="100">
        <v>0</v>
      </c>
      <c r="AZ94" s="100">
        <v>7.2547700000000007E-2</v>
      </c>
      <c r="BA94" s="100">
        <v>0.23162070000000001</v>
      </c>
      <c r="BB94" s="100">
        <v>0.79392609999999997</v>
      </c>
      <c r="BC94" s="100">
        <v>1.5479890000000001</v>
      </c>
      <c r="BD94" s="100">
        <v>3.3395134</v>
      </c>
      <c r="BE94" s="100">
        <v>7.7055521999999996</v>
      </c>
      <c r="BF94" s="100">
        <v>14.31283</v>
      </c>
      <c r="BG94" s="100">
        <v>21.970065000000002</v>
      </c>
      <c r="BH94" s="100">
        <v>36.803939</v>
      </c>
      <c r="BI94" s="100">
        <v>50.822322</v>
      </c>
      <c r="BJ94" s="100">
        <v>63.290762999999998</v>
      </c>
      <c r="BK94" s="100">
        <v>73.140079</v>
      </c>
      <c r="BL94" s="100">
        <v>87.674599999999998</v>
      </c>
      <c r="BM94" s="100">
        <v>8.1099989000000008</v>
      </c>
      <c r="BN94" s="100">
        <v>9.7254813999999996</v>
      </c>
      <c r="BO94" s="128"/>
      <c r="BP94" s="123">
        <v>1987</v>
      </c>
    </row>
    <row r="95" spans="1:68">
      <c r="A95" s="128"/>
      <c r="B95" s="123">
        <v>1988</v>
      </c>
      <c r="C95" s="100">
        <v>0</v>
      </c>
      <c r="D95" s="100">
        <v>0</v>
      </c>
      <c r="E95" s="100">
        <v>0</v>
      </c>
      <c r="F95" s="100">
        <v>0</v>
      </c>
      <c r="G95" s="100">
        <v>0</v>
      </c>
      <c r="H95" s="100">
        <v>0.14114550000000001</v>
      </c>
      <c r="I95" s="100">
        <v>0.15066779999999999</v>
      </c>
      <c r="J95" s="100">
        <v>0.46803699999999998</v>
      </c>
      <c r="K95" s="100">
        <v>3.3548828999999998</v>
      </c>
      <c r="L95" s="100">
        <v>4.5555319000000001</v>
      </c>
      <c r="M95" s="100">
        <v>7.6162622000000004</v>
      </c>
      <c r="N95" s="100">
        <v>11.723922999999999</v>
      </c>
      <c r="O95" s="100">
        <v>26.860133000000001</v>
      </c>
      <c r="P95" s="100">
        <v>35.923226999999997</v>
      </c>
      <c r="Q95" s="100">
        <v>57.365602000000003</v>
      </c>
      <c r="R95" s="100">
        <v>82.414321000000001</v>
      </c>
      <c r="S95" s="100">
        <v>93.513675000000006</v>
      </c>
      <c r="T95" s="100">
        <v>97.663983000000002</v>
      </c>
      <c r="U95" s="100">
        <v>8.0980053000000005</v>
      </c>
      <c r="V95" s="100">
        <v>11.167287999999999</v>
      </c>
      <c r="W95" s="128"/>
      <c r="X95" s="123">
        <v>1988</v>
      </c>
      <c r="Y95" s="100">
        <v>0</v>
      </c>
      <c r="Z95" s="100">
        <v>0</v>
      </c>
      <c r="AA95" s="100">
        <v>0</v>
      </c>
      <c r="AB95" s="100">
        <v>0</v>
      </c>
      <c r="AC95" s="100">
        <v>0</v>
      </c>
      <c r="AD95" s="100">
        <v>0.143654</v>
      </c>
      <c r="AE95" s="100">
        <v>0</v>
      </c>
      <c r="AF95" s="100">
        <v>0.63044149999999999</v>
      </c>
      <c r="AG95" s="100">
        <v>0.87716989999999995</v>
      </c>
      <c r="AH95" s="100">
        <v>2.2975249</v>
      </c>
      <c r="AI95" s="100">
        <v>4.5047193999999999</v>
      </c>
      <c r="AJ95" s="100">
        <v>11.003249</v>
      </c>
      <c r="AK95" s="100">
        <v>18.375150000000001</v>
      </c>
      <c r="AL95" s="100">
        <v>22.774201000000001</v>
      </c>
      <c r="AM95" s="100">
        <v>33.642470000000003</v>
      </c>
      <c r="AN95" s="100">
        <v>49.547755000000002</v>
      </c>
      <c r="AO95" s="100">
        <v>66.636706000000004</v>
      </c>
      <c r="AP95" s="100">
        <v>82.153627</v>
      </c>
      <c r="AQ95" s="100">
        <v>7.0021087</v>
      </c>
      <c r="AR95" s="100">
        <v>7.4260203000000002</v>
      </c>
      <c r="AS95" s="128"/>
      <c r="AT95" s="123">
        <v>1988</v>
      </c>
      <c r="AU95" s="100">
        <v>0</v>
      </c>
      <c r="AV95" s="100">
        <v>0</v>
      </c>
      <c r="AW95" s="100">
        <v>0</v>
      </c>
      <c r="AX95" s="100">
        <v>0</v>
      </c>
      <c r="AY95" s="100">
        <v>0</v>
      </c>
      <c r="AZ95" s="100">
        <v>0.14238870000000001</v>
      </c>
      <c r="BA95" s="100">
        <v>7.5499700000000003E-2</v>
      </c>
      <c r="BB95" s="100">
        <v>0.54882549999999997</v>
      </c>
      <c r="BC95" s="100">
        <v>2.1437862999999999</v>
      </c>
      <c r="BD95" s="100">
        <v>3.4589373999999999</v>
      </c>
      <c r="BE95" s="100">
        <v>6.0937977999999999</v>
      </c>
      <c r="BF95" s="100">
        <v>11.369327</v>
      </c>
      <c r="BG95" s="100">
        <v>22.565799999999999</v>
      </c>
      <c r="BH95" s="100">
        <v>28.957063000000002</v>
      </c>
      <c r="BI95" s="100">
        <v>44.149191000000002</v>
      </c>
      <c r="BJ95" s="100">
        <v>63.029845000000002</v>
      </c>
      <c r="BK95" s="100">
        <v>76.413400999999993</v>
      </c>
      <c r="BL95" s="100">
        <v>86.421008</v>
      </c>
      <c r="BM95" s="100">
        <v>7.548921</v>
      </c>
      <c r="BN95" s="100">
        <v>9.0541707999999996</v>
      </c>
      <c r="BO95" s="128"/>
      <c r="BP95" s="123">
        <v>1988</v>
      </c>
    </row>
    <row r="96" spans="1:68">
      <c r="A96" s="128"/>
      <c r="B96" s="123">
        <v>1989</v>
      </c>
      <c r="C96" s="100">
        <v>0</v>
      </c>
      <c r="D96" s="100">
        <v>0</v>
      </c>
      <c r="E96" s="100">
        <v>0</v>
      </c>
      <c r="F96" s="100">
        <v>0</v>
      </c>
      <c r="G96" s="100">
        <v>0</v>
      </c>
      <c r="H96" s="100">
        <v>0</v>
      </c>
      <c r="I96" s="100">
        <v>0.44035079999999999</v>
      </c>
      <c r="J96" s="100">
        <v>1.0785226000000001</v>
      </c>
      <c r="K96" s="100">
        <v>1.6136736</v>
      </c>
      <c r="L96" s="100">
        <v>3.5248501999999999</v>
      </c>
      <c r="M96" s="100">
        <v>10.839307</v>
      </c>
      <c r="N96" s="100">
        <v>17.243190999999999</v>
      </c>
      <c r="O96" s="100">
        <v>23.853653999999999</v>
      </c>
      <c r="P96" s="100">
        <v>40.395090000000003</v>
      </c>
      <c r="Q96" s="100">
        <v>61.733922</v>
      </c>
      <c r="R96" s="100">
        <v>82.111124000000004</v>
      </c>
      <c r="S96" s="100">
        <v>86.938468</v>
      </c>
      <c r="T96" s="100">
        <v>105.05253</v>
      </c>
      <c r="U96" s="100">
        <v>8.5721892000000004</v>
      </c>
      <c r="V96" s="100">
        <v>11.678433</v>
      </c>
      <c r="W96" s="128"/>
      <c r="X96" s="123">
        <v>1989</v>
      </c>
      <c r="Y96" s="100">
        <v>0</v>
      </c>
      <c r="Z96" s="100">
        <v>0</v>
      </c>
      <c r="AA96" s="100">
        <v>0</v>
      </c>
      <c r="AB96" s="100">
        <v>0</v>
      </c>
      <c r="AC96" s="100">
        <v>0</v>
      </c>
      <c r="AD96" s="100">
        <v>0</v>
      </c>
      <c r="AE96" s="100">
        <v>0</v>
      </c>
      <c r="AF96" s="100">
        <v>0.6194693</v>
      </c>
      <c r="AG96" s="100">
        <v>0.67123330000000003</v>
      </c>
      <c r="AH96" s="100">
        <v>2.4127040000000002</v>
      </c>
      <c r="AI96" s="100">
        <v>4.3681923999999999</v>
      </c>
      <c r="AJ96" s="100">
        <v>11.634607000000001</v>
      </c>
      <c r="AK96" s="100">
        <v>16.189919</v>
      </c>
      <c r="AL96" s="100">
        <v>29.748536999999999</v>
      </c>
      <c r="AM96" s="100">
        <v>45.144858999999997</v>
      </c>
      <c r="AN96" s="100">
        <v>66.113855999999998</v>
      </c>
      <c r="AO96" s="100">
        <v>68.754717999999997</v>
      </c>
      <c r="AP96" s="100">
        <v>80.420122000000006</v>
      </c>
      <c r="AQ96" s="100">
        <v>8.0338660999999991</v>
      </c>
      <c r="AR96" s="100">
        <v>8.4172144000000007</v>
      </c>
      <c r="AS96" s="128"/>
      <c r="AT96" s="123">
        <v>1989</v>
      </c>
      <c r="AU96" s="100">
        <v>0</v>
      </c>
      <c r="AV96" s="100">
        <v>0</v>
      </c>
      <c r="AW96" s="100">
        <v>0</v>
      </c>
      <c r="AX96" s="100">
        <v>0</v>
      </c>
      <c r="AY96" s="100">
        <v>0</v>
      </c>
      <c r="AZ96" s="100">
        <v>0</v>
      </c>
      <c r="BA96" s="100">
        <v>0.2208069</v>
      </c>
      <c r="BB96" s="100">
        <v>0.84958489999999998</v>
      </c>
      <c r="BC96" s="100">
        <v>1.1516738</v>
      </c>
      <c r="BD96" s="100">
        <v>2.9844065</v>
      </c>
      <c r="BE96" s="100">
        <v>7.6719233999999998</v>
      </c>
      <c r="BF96" s="100">
        <v>14.477848</v>
      </c>
      <c r="BG96" s="100">
        <v>19.991160000000001</v>
      </c>
      <c r="BH96" s="100">
        <v>34.777684000000001</v>
      </c>
      <c r="BI96" s="100">
        <v>52.509141999999997</v>
      </c>
      <c r="BJ96" s="100">
        <v>72.686778000000004</v>
      </c>
      <c r="BK96" s="100">
        <v>75.400119000000004</v>
      </c>
      <c r="BL96" s="100">
        <v>87.297818000000007</v>
      </c>
      <c r="BM96" s="100">
        <v>8.3023995999999993</v>
      </c>
      <c r="BN96" s="100">
        <v>9.8600384000000005</v>
      </c>
      <c r="BO96" s="128"/>
      <c r="BP96" s="123">
        <v>1989</v>
      </c>
    </row>
    <row r="97" spans="1:68">
      <c r="A97" s="128"/>
      <c r="B97" s="123">
        <v>1990</v>
      </c>
      <c r="C97" s="100">
        <v>0</v>
      </c>
      <c r="D97" s="100">
        <v>0</v>
      </c>
      <c r="E97" s="100">
        <v>0</v>
      </c>
      <c r="F97" s="100">
        <v>0</v>
      </c>
      <c r="G97" s="100">
        <v>0</v>
      </c>
      <c r="H97" s="100">
        <v>0.13969799999999999</v>
      </c>
      <c r="I97" s="100">
        <v>0.28606039999999999</v>
      </c>
      <c r="J97" s="100">
        <v>0.91422720000000002</v>
      </c>
      <c r="K97" s="100">
        <v>1.7175129</v>
      </c>
      <c r="L97" s="100">
        <v>4.369605</v>
      </c>
      <c r="M97" s="100">
        <v>8.3281381999999997</v>
      </c>
      <c r="N97" s="100">
        <v>16.351937</v>
      </c>
      <c r="O97" s="100">
        <v>29.634463</v>
      </c>
      <c r="P97" s="100">
        <v>42.703854999999997</v>
      </c>
      <c r="Q97" s="100">
        <v>51.861507000000003</v>
      </c>
      <c r="R97" s="100">
        <v>73.121646999999996</v>
      </c>
      <c r="S97" s="100">
        <v>81.707437999999996</v>
      </c>
      <c r="T97" s="100">
        <v>108.26156</v>
      </c>
      <c r="U97" s="100">
        <v>8.4241256999999994</v>
      </c>
      <c r="V97" s="100">
        <v>11.232455</v>
      </c>
      <c r="W97" s="128"/>
      <c r="X97" s="123">
        <v>1990</v>
      </c>
      <c r="Y97" s="100">
        <v>0</v>
      </c>
      <c r="Z97" s="100">
        <v>0</v>
      </c>
      <c r="AA97" s="100">
        <v>0</v>
      </c>
      <c r="AB97" s="100">
        <v>0</v>
      </c>
      <c r="AC97" s="100">
        <v>0</v>
      </c>
      <c r="AD97" s="100">
        <v>0.14148730000000001</v>
      </c>
      <c r="AE97" s="100">
        <v>0.14399909999999999</v>
      </c>
      <c r="AF97" s="100">
        <v>0.60931210000000002</v>
      </c>
      <c r="AG97" s="100">
        <v>0.32322970000000001</v>
      </c>
      <c r="AH97" s="100">
        <v>1.8803236999999999</v>
      </c>
      <c r="AI97" s="100">
        <v>5.9868290000000002</v>
      </c>
      <c r="AJ97" s="100">
        <v>15.592935000000001</v>
      </c>
      <c r="AK97" s="100">
        <v>18.615794000000001</v>
      </c>
      <c r="AL97" s="100">
        <v>26.394157</v>
      </c>
      <c r="AM97" s="100">
        <v>38.797212999999999</v>
      </c>
      <c r="AN97" s="100">
        <v>48.484079999999999</v>
      </c>
      <c r="AO97" s="100">
        <v>71.774628000000007</v>
      </c>
      <c r="AP97" s="100">
        <v>91.848232999999993</v>
      </c>
      <c r="AQ97" s="100">
        <v>7.7976501999999996</v>
      </c>
      <c r="AR97" s="100">
        <v>8.1998329999999999</v>
      </c>
      <c r="AS97" s="128"/>
      <c r="AT97" s="123">
        <v>1990</v>
      </c>
      <c r="AU97" s="100">
        <v>0</v>
      </c>
      <c r="AV97" s="100">
        <v>0</v>
      </c>
      <c r="AW97" s="100">
        <v>0</v>
      </c>
      <c r="AX97" s="100">
        <v>0</v>
      </c>
      <c r="AY97" s="100">
        <v>0</v>
      </c>
      <c r="AZ97" s="100">
        <v>0.14058699999999999</v>
      </c>
      <c r="BA97" s="100">
        <v>0.2152695</v>
      </c>
      <c r="BB97" s="100">
        <v>0.76174810000000004</v>
      </c>
      <c r="BC97" s="100">
        <v>1.0323884000000001</v>
      </c>
      <c r="BD97" s="100">
        <v>3.1564402999999999</v>
      </c>
      <c r="BE97" s="100">
        <v>7.1851153999999999</v>
      </c>
      <c r="BF97" s="100">
        <v>15.976509</v>
      </c>
      <c r="BG97" s="100">
        <v>24.103956</v>
      </c>
      <c r="BH97" s="100">
        <v>34.120882000000002</v>
      </c>
      <c r="BI97" s="100">
        <v>44.624032</v>
      </c>
      <c r="BJ97" s="100">
        <v>58.631019000000002</v>
      </c>
      <c r="BK97" s="100">
        <v>75.419921000000002</v>
      </c>
      <c r="BL97" s="100">
        <v>96.483778000000001</v>
      </c>
      <c r="BM97" s="100">
        <v>8.1101062000000006</v>
      </c>
      <c r="BN97" s="100">
        <v>9.5528455000000001</v>
      </c>
      <c r="BO97" s="128"/>
      <c r="BP97" s="123">
        <v>1990</v>
      </c>
    </row>
    <row r="98" spans="1:68">
      <c r="A98" s="128"/>
      <c r="B98" s="123">
        <v>1991</v>
      </c>
      <c r="C98" s="100">
        <v>0</v>
      </c>
      <c r="D98" s="100">
        <v>0</v>
      </c>
      <c r="E98" s="100">
        <v>0</v>
      </c>
      <c r="F98" s="100">
        <v>0</v>
      </c>
      <c r="G98" s="100">
        <v>0</v>
      </c>
      <c r="H98" s="100">
        <v>0</v>
      </c>
      <c r="I98" s="100">
        <v>0.28019680000000002</v>
      </c>
      <c r="J98" s="100">
        <v>0.4516521</v>
      </c>
      <c r="K98" s="100">
        <v>1.8316752000000001</v>
      </c>
      <c r="L98" s="100">
        <v>3.7986849</v>
      </c>
      <c r="M98" s="100">
        <v>6.2246116999999996</v>
      </c>
      <c r="N98" s="100">
        <v>15.790820999999999</v>
      </c>
      <c r="O98" s="100">
        <v>27.264374</v>
      </c>
      <c r="P98" s="100">
        <v>38.420451</v>
      </c>
      <c r="Q98" s="100">
        <v>57.769568999999997</v>
      </c>
      <c r="R98" s="100">
        <v>68.556477000000001</v>
      </c>
      <c r="S98" s="100">
        <v>84.110266999999993</v>
      </c>
      <c r="T98" s="100">
        <v>133.42379</v>
      </c>
      <c r="U98" s="100">
        <v>8.3106907999999997</v>
      </c>
      <c r="V98" s="100">
        <v>11.190802</v>
      </c>
      <c r="W98" s="128"/>
      <c r="X98" s="123">
        <v>1991</v>
      </c>
      <c r="Y98" s="100">
        <v>0</v>
      </c>
      <c r="Z98" s="100">
        <v>0</v>
      </c>
      <c r="AA98" s="100">
        <v>0</v>
      </c>
      <c r="AB98" s="100">
        <v>0</v>
      </c>
      <c r="AC98" s="100">
        <v>0</v>
      </c>
      <c r="AD98" s="100">
        <v>0.43045620000000001</v>
      </c>
      <c r="AE98" s="100">
        <v>0.1404591</v>
      </c>
      <c r="AF98" s="100">
        <v>0.60226539999999995</v>
      </c>
      <c r="AG98" s="100">
        <v>1.5646196000000001</v>
      </c>
      <c r="AH98" s="100">
        <v>2.5863081000000001</v>
      </c>
      <c r="AI98" s="100">
        <v>5.0826289999999998</v>
      </c>
      <c r="AJ98" s="100">
        <v>9.7588722000000008</v>
      </c>
      <c r="AK98" s="100">
        <v>17.563343</v>
      </c>
      <c r="AL98" s="100">
        <v>20.213638</v>
      </c>
      <c r="AM98" s="100">
        <v>38.971023000000002</v>
      </c>
      <c r="AN98" s="100">
        <v>50.110419999999998</v>
      </c>
      <c r="AO98" s="100">
        <v>83.897810000000007</v>
      </c>
      <c r="AP98" s="100">
        <v>79.980367999999999</v>
      </c>
      <c r="AQ98" s="100">
        <v>7.5675191000000002</v>
      </c>
      <c r="AR98" s="100">
        <v>7.8315524999999999</v>
      </c>
      <c r="AS98" s="128"/>
      <c r="AT98" s="123">
        <v>1991</v>
      </c>
      <c r="AU98" s="100">
        <v>0</v>
      </c>
      <c r="AV98" s="100">
        <v>0</v>
      </c>
      <c r="AW98" s="100">
        <v>0</v>
      </c>
      <c r="AX98" s="100">
        <v>0</v>
      </c>
      <c r="AY98" s="100">
        <v>0</v>
      </c>
      <c r="AZ98" s="100">
        <v>0.21433730000000001</v>
      </c>
      <c r="BA98" s="100">
        <v>0.21041779999999999</v>
      </c>
      <c r="BB98" s="100">
        <v>0.5269549</v>
      </c>
      <c r="BC98" s="100">
        <v>1.6997986</v>
      </c>
      <c r="BD98" s="100">
        <v>3.2065451999999999</v>
      </c>
      <c r="BE98" s="100">
        <v>5.6675018000000001</v>
      </c>
      <c r="BF98" s="100">
        <v>12.8108</v>
      </c>
      <c r="BG98" s="100">
        <v>22.39207</v>
      </c>
      <c r="BH98" s="100">
        <v>28.895277</v>
      </c>
      <c r="BI98" s="100">
        <v>47.380837999999997</v>
      </c>
      <c r="BJ98" s="100">
        <v>57.738072000000003</v>
      </c>
      <c r="BK98" s="100">
        <v>83.975842999999998</v>
      </c>
      <c r="BL98" s="100">
        <v>95.301691000000005</v>
      </c>
      <c r="BM98" s="100">
        <v>7.9379607999999999</v>
      </c>
      <c r="BN98" s="100">
        <v>9.2678198999999992</v>
      </c>
      <c r="BO98" s="128"/>
      <c r="BP98" s="123">
        <v>1991</v>
      </c>
    </row>
    <row r="99" spans="1:68">
      <c r="A99" s="128"/>
      <c r="B99" s="123">
        <v>1992</v>
      </c>
      <c r="C99" s="100">
        <v>0</v>
      </c>
      <c r="D99" s="100">
        <v>0</v>
      </c>
      <c r="E99" s="100">
        <v>0</v>
      </c>
      <c r="F99" s="100">
        <v>0</v>
      </c>
      <c r="G99" s="100">
        <v>0.27630189999999999</v>
      </c>
      <c r="H99" s="100">
        <v>0.1443422</v>
      </c>
      <c r="I99" s="100">
        <v>0.13782759999999999</v>
      </c>
      <c r="J99" s="100">
        <v>0.74057620000000002</v>
      </c>
      <c r="K99" s="100">
        <v>0.91895439999999995</v>
      </c>
      <c r="L99" s="100">
        <v>4.9879753999999998</v>
      </c>
      <c r="M99" s="100">
        <v>6.7306527000000003</v>
      </c>
      <c r="N99" s="100">
        <v>15.516651</v>
      </c>
      <c r="O99" s="100">
        <v>27.044180999999998</v>
      </c>
      <c r="P99" s="100">
        <v>35.111277999999999</v>
      </c>
      <c r="Q99" s="100">
        <v>53.128739000000003</v>
      </c>
      <c r="R99" s="100">
        <v>72.864243999999999</v>
      </c>
      <c r="S99" s="100">
        <v>90.589967000000001</v>
      </c>
      <c r="T99" s="100">
        <v>109.93658000000001</v>
      </c>
      <c r="U99" s="100">
        <v>8.2794994000000006</v>
      </c>
      <c r="V99" s="100">
        <v>10.890834</v>
      </c>
      <c r="W99" s="128"/>
      <c r="X99" s="123">
        <v>1992</v>
      </c>
      <c r="Y99" s="100">
        <v>0</v>
      </c>
      <c r="Z99" s="100">
        <v>0</v>
      </c>
      <c r="AA99" s="100">
        <v>0</v>
      </c>
      <c r="AB99" s="100">
        <v>0</v>
      </c>
      <c r="AC99" s="100">
        <v>0.14186309999999999</v>
      </c>
      <c r="AD99" s="100">
        <v>0</v>
      </c>
      <c r="AE99" s="100">
        <v>0.1380325</v>
      </c>
      <c r="AF99" s="100">
        <v>0.2954908</v>
      </c>
      <c r="AG99" s="100">
        <v>1.2476704000000001</v>
      </c>
      <c r="AH99" s="100">
        <v>2.2302097000000001</v>
      </c>
      <c r="AI99" s="100">
        <v>4.9549570999999997</v>
      </c>
      <c r="AJ99" s="100">
        <v>12.567276</v>
      </c>
      <c r="AK99" s="100">
        <v>17.537801999999999</v>
      </c>
      <c r="AL99" s="100">
        <v>30.344366000000001</v>
      </c>
      <c r="AM99" s="100">
        <v>42.765160999999999</v>
      </c>
      <c r="AN99" s="100">
        <v>51.552472000000002</v>
      </c>
      <c r="AO99" s="100">
        <v>75.990352999999999</v>
      </c>
      <c r="AP99" s="100">
        <v>95.297500999999997</v>
      </c>
      <c r="AQ99" s="100">
        <v>8.3234715000000001</v>
      </c>
      <c r="AR99" s="100">
        <v>8.4676817</v>
      </c>
      <c r="AS99" s="128"/>
      <c r="AT99" s="123">
        <v>1992</v>
      </c>
      <c r="AU99" s="100">
        <v>0</v>
      </c>
      <c r="AV99" s="100">
        <v>0</v>
      </c>
      <c r="AW99" s="100">
        <v>0</v>
      </c>
      <c r="AX99" s="100">
        <v>0</v>
      </c>
      <c r="AY99" s="100">
        <v>0.20997360000000001</v>
      </c>
      <c r="AZ99" s="100">
        <v>7.2382299999999997E-2</v>
      </c>
      <c r="BA99" s="100">
        <v>0.13793</v>
      </c>
      <c r="BB99" s="100">
        <v>0.51775530000000003</v>
      </c>
      <c r="BC99" s="100">
        <v>1.0818236999999999</v>
      </c>
      <c r="BD99" s="100">
        <v>3.6382952</v>
      </c>
      <c r="BE99" s="100">
        <v>5.8651701000000003</v>
      </c>
      <c r="BF99" s="100">
        <v>14.057435</v>
      </c>
      <c r="BG99" s="100">
        <v>22.274287000000001</v>
      </c>
      <c r="BH99" s="100">
        <v>32.629510000000003</v>
      </c>
      <c r="BI99" s="100">
        <v>47.427616</v>
      </c>
      <c r="BJ99" s="100">
        <v>60.383074000000001</v>
      </c>
      <c r="BK99" s="100">
        <v>81.370360000000005</v>
      </c>
      <c r="BL99" s="100">
        <v>99.552627999999999</v>
      </c>
      <c r="BM99" s="100">
        <v>8.3015635999999997</v>
      </c>
      <c r="BN99" s="100">
        <v>9.5389651000000004</v>
      </c>
      <c r="BO99" s="128"/>
      <c r="BP99" s="123">
        <v>1992</v>
      </c>
    </row>
    <row r="100" spans="1:68">
      <c r="A100" s="128"/>
      <c r="B100" s="123">
        <v>1993</v>
      </c>
      <c r="C100" s="100">
        <v>0</v>
      </c>
      <c r="D100" s="100">
        <v>0</v>
      </c>
      <c r="E100" s="100">
        <v>0</v>
      </c>
      <c r="F100" s="100">
        <v>0</v>
      </c>
      <c r="G100" s="100">
        <v>0</v>
      </c>
      <c r="H100" s="100">
        <v>0</v>
      </c>
      <c r="I100" s="100">
        <v>0.41102480000000002</v>
      </c>
      <c r="J100" s="100">
        <v>0.73055619999999999</v>
      </c>
      <c r="K100" s="100">
        <v>1.5329923000000001</v>
      </c>
      <c r="L100" s="100">
        <v>2.6905633999999998</v>
      </c>
      <c r="M100" s="100">
        <v>8.7907258000000006</v>
      </c>
      <c r="N100" s="100">
        <v>17.240569000000001</v>
      </c>
      <c r="O100" s="100">
        <v>27.144711999999998</v>
      </c>
      <c r="P100" s="100">
        <v>45.859856999999998</v>
      </c>
      <c r="Q100" s="100">
        <v>58.365448000000001</v>
      </c>
      <c r="R100" s="100">
        <v>63.172744000000002</v>
      </c>
      <c r="S100" s="100">
        <v>89.185936999999996</v>
      </c>
      <c r="T100" s="100">
        <v>101.45216000000001</v>
      </c>
      <c r="U100" s="100">
        <v>8.7793413000000005</v>
      </c>
      <c r="V100" s="100">
        <v>11.150615999999999</v>
      </c>
      <c r="W100" s="128"/>
      <c r="X100" s="123">
        <v>1993</v>
      </c>
      <c r="Y100" s="100">
        <v>0</v>
      </c>
      <c r="Z100" s="100">
        <v>0</v>
      </c>
      <c r="AA100" s="100">
        <v>0</v>
      </c>
      <c r="AB100" s="100">
        <v>0</v>
      </c>
      <c r="AC100" s="100">
        <v>0</v>
      </c>
      <c r="AD100" s="100">
        <v>0.14722189999999999</v>
      </c>
      <c r="AE100" s="100">
        <v>0</v>
      </c>
      <c r="AF100" s="100">
        <v>1.0189569999999999</v>
      </c>
      <c r="AG100" s="100">
        <v>1.3929020999999999</v>
      </c>
      <c r="AH100" s="100">
        <v>2.0982102</v>
      </c>
      <c r="AI100" s="100">
        <v>4.3866535000000004</v>
      </c>
      <c r="AJ100" s="100">
        <v>9.0665700000000005</v>
      </c>
      <c r="AK100" s="100">
        <v>17.27467</v>
      </c>
      <c r="AL100" s="100">
        <v>28.476775</v>
      </c>
      <c r="AM100" s="100">
        <v>42.907547000000001</v>
      </c>
      <c r="AN100" s="100">
        <v>52.255932000000001</v>
      </c>
      <c r="AO100" s="100">
        <v>70.236716999999999</v>
      </c>
      <c r="AP100" s="100">
        <v>81.462038000000007</v>
      </c>
      <c r="AQ100" s="100">
        <v>7.9635569999999998</v>
      </c>
      <c r="AR100" s="100">
        <v>7.9557070999999997</v>
      </c>
      <c r="AS100" s="128"/>
      <c r="AT100" s="123">
        <v>1993</v>
      </c>
      <c r="AU100" s="100">
        <v>0</v>
      </c>
      <c r="AV100" s="100">
        <v>0</v>
      </c>
      <c r="AW100" s="100">
        <v>0</v>
      </c>
      <c r="AX100" s="100">
        <v>0</v>
      </c>
      <c r="AY100" s="100">
        <v>0</v>
      </c>
      <c r="AZ100" s="100">
        <v>7.3383000000000004E-2</v>
      </c>
      <c r="BA100" s="100">
        <v>0.20555619999999999</v>
      </c>
      <c r="BB100" s="100">
        <v>0.87502650000000004</v>
      </c>
      <c r="BC100" s="100">
        <v>1.4632809</v>
      </c>
      <c r="BD100" s="100">
        <v>2.4001638999999999</v>
      </c>
      <c r="BE100" s="100">
        <v>6.6429697000000001</v>
      </c>
      <c r="BF100" s="100">
        <v>13.195710999999999</v>
      </c>
      <c r="BG100" s="100">
        <v>22.198922</v>
      </c>
      <c r="BH100" s="100">
        <v>36.845390999999999</v>
      </c>
      <c r="BI100" s="100">
        <v>49.898305000000001</v>
      </c>
      <c r="BJ100" s="100">
        <v>56.788665000000002</v>
      </c>
      <c r="BK100" s="100">
        <v>77.259748000000002</v>
      </c>
      <c r="BL100" s="100">
        <v>87.311335</v>
      </c>
      <c r="BM100" s="100">
        <v>8.3698104000000004</v>
      </c>
      <c r="BN100" s="100">
        <v>9.4002560000000006</v>
      </c>
      <c r="BO100" s="128"/>
      <c r="BP100" s="123">
        <v>1993</v>
      </c>
    </row>
    <row r="101" spans="1:68">
      <c r="A101" s="128"/>
      <c r="B101" s="123">
        <v>1994</v>
      </c>
      <c r="C101" s="100">
        <v>0</v>
      </c>
      <c r="D101" s="100">
        <v>0</v>
      </c>
      <c r="E101" s="100">
        <v>0</v>
      </c>
      <c r="F101" s="100">
        <v>0</v>
      </c>
      <c r="G101" s="100">
        <v>0</v>
      </c>
      <c r="H101" s="100">
        <v>0.1469598</v>
      </c>
      <c r="I101" s="100">
        <v>0.4092345</v>
      </c>
      <c r="J101" s="100">
        <v>1.2974394</v>
      </c>
      <c r="K101" s="100">
        <v>1.9776435000000001</v>
      </c>
      <c r="L101" s="100">
        <v>2.6015668000000001</v>
      </c>
      <c r="M101" s="100">
        <v>7.6045467000000002</v>
      </c>
      <c r="N101" s="100">
        <v>15.022853</v>
      </c>
      <c r="O101" s="100">
        <v>25.973072999999999</v>
      </c>
      <c r="P101" s="100">
        <v>37.704320000000003</v>
      </c>
      <c r="Q101" s="100">
        <v>61.575887000000002</v>
      </c>
      <c r="R101" s="100">
        <v>66.923719000000006</v>
      </c>
      <c r="S101" s="100">
        <v>83.422351000000006</v>
      </c>
      <c r="T101" s="100">
        <v>116.59395000000001</v>
      </c>
      <c r="U101" s="100">
        <v>8.6758576999999999</v>
      </c>
      <c r="V101" s="100">
        <v>11.016109</v>
      </c>
      <c r="W101" s="128"/>
      <c r="X101" s="123">
        <v>1994</v>
      </c>
      <c r="Y101" s="100">
        <v>0</v>
      </c>
      <c r="Z101" s="100">
        <v>0</v>
      </c>
      <c r="AA101" s="100">
        <v>0</v>
      </c>
      <c r="AB101" s="100">
        <v>0</v>
      </c>
      <c r="AC101" s="100">
        <v>0</v>
      </c>
      <c r="AD101" s="100">
        <v>0.14767749999999999</v>
      </c>
      <c r="AE101" s="100">
        <v>0</v>
      </c>
      <c r="AF101" s="100">
        <v>0.43093910000000002</v>
      </c>
      <c r="AG101" s="100">
        <v>1.2204983</v>
      </c>
      <c r="AH101" s="100">
        <v>2.6918172</v>
      </c>
      <c r="AI101" s="100">
        <v>2.4351584000000002</v>
      </c>
      <c r="AJ101" s="100">
        <v>9.1021152999999995</v>
      </c>
      <c r="AK101" s="100">
        <v>13.768841</v>
      </c>
      <c r="AL101" s="100">
        <v>27.727243000000001</v>
      </c>
      <c r="AM101" s="100">
        <v>39.190401999999999</v>
      </c>
      <c r="AN101" s="100">
        <v>59.861789999999999</v>
      </c>
      <c r="AO101" s="100">
        <v>63.572409999999998</v>
      </c>
      <c r="AP101" s="100">
        <v>89.700918000000001</v>
      </c>
      <c r="AQ101" s="100">
        <v>7.8395928000000001</v>
      </c>
      <c r="AR101" s="100">
        <v>7.7157409000000001</v>
      </c>
      <c r="AS101" s="128"/>
      <c r="AT101" s="123">
        <v>1994</v>
      </c>
      <c r="AU101" s="100">
        <v>0</v>
      </c>
      <c r="AV101" s="100">
        <v>0</v>
      </c>
      <c r="AW101" s="100">
        <v>0</v>
      </c>
      <c r="AX101" s="100">
        <v>0</v>
      </c>
      <c r="AY101" s="100">
        <v>0</v>
      </c>
      <c r="AZ101" s="100">
        <v>0.1473178</v>
      </c>
      <c r="BA101" s="100">
        <v>0.2046605</v>
      </c>
      <c r="BB101" s="100">
        <v>0.86341619999999997</v>
      </c>
      <c r="BC101" s="100">
        <v>1.5996124</v>
      </c>
      <c r="BD101" s="100">
        <v>2.6459226</v>
      </c>
      <c r="BE101" s="100">
        <v>5.0804384999999996</v>
      </c>
      <c r="BF101" s="100">
        <v>12.09375</v>
      </c>
      <c r="BG101" s="100">
        <v>19.856666000000001</v>
      </c>
      <c r="BH101" s="100">
        <v>32.556170000000002</v>
      </c>
      <c r="BI101" s="100">
        <v>49.353400999999998</v>
      </c>
      <c r="BJ101" s="100">
        <v>62.810527999999998</v>
      </c>
      <c r="BK101" s="100">
        <v>70.934295000000006</v>
      </c>
      <c r="BL101" s="100">
        <v>97.634039000000001</v>
      </c>
      <c r="BM101" s="100">
        <v>8.2558907999999995</v>
      </c>
      <c r="BN101" s="100">
        <v>9.1969828000000007</v>
      </c>
      <c r="BO101" s="128"/>
      <c r="BP101" s="123">
        <v>1994</v>
      </c>
    </row>
    <row r="102" spans="1:68">
      <c r="A102" s="128"/>
      <c r="B102" s="123">
        <v>1995</v>
      </c>
      <c r="C102" s="100">
        <v>0</v>
      </c>
      <c r="D102" s="100">
        <v>0</v>
      </c>
      <c r="E102" s="100">
        <v>0</v>
      </c>
      <c r="F102" s="100">
        <v>0</v>
      </c>
      <c r="G102" s="100">
        <v>0</v>
      </c>
      <c r="H102" s="100">
        <v>0</v>
      </c>
      <c r="I102" s="100">
        <v>0</v>
      </c>
      <c r="J102" s="100">
        <v>0.14113210000000001</v>
      </c>
      <c r="K102" s="100">
        <v>2.7130130000000001</v>
      </c>
      <c r="L102" s="100">
        <v>4.4223188000000002</v>
      </c>
      <c r="M102" s="100">
        <v>8.6990826000000006</v>
      </c>
      <c r="N102" s="100">
        <v>15.797046999999999</v>
      </c>
      <c r="O102" s="100">
        <v>25.843169</v>
      </c>
      <c r="P102" s="100">
        <v>42.227327000000002</v>
      </c>
      <c r="Q102" s="100">
        <v>51.299779999999998</v>
      </c>
      <c r="R102" s="100">
        <v>68.682945000000004</v>
      </c>
      <c r="S102" s="100">
        <v>94.881300999999993</v>
      </c>
      <c r="T102" s="100">
        <v>95.418160999999998</v>
      </c>
      <c r="U102" s="100">
        <v>8.8277012999999993</v>
      </c>
      <c r="V102" s="100">
        <v>10.950849</v>
      </c>
      <c r="W102" s="128"/>
      <c r="X102" s="123">
        <v>1995</v>
      </c>
      <c r="Y102" s="100">
        <v>0</v>
      </c>
      <c r="Z102" s="100">
        <v>0</v>
      </c>
      <c r="AA102" s="100">
        <v>0</v>
      </c>
      <c r="AB102" s="100">
        <v>0</v>
      </c>
      <c r="AC102" s="100">
        <v>0</v>
      </c>
      <c r="AD102" s="100">
        <v>0.29226819999999998</v>
      </c>
      <c r="AE102" s="100">
        <v>0.1372275</v>
      </c>
      <c r="AF102" s="100">
        <v>0.84496930000000003</v>
      </c>
      <c r="AG102" s="100">
        <v>0.90155739999999995</v>
      </c>
      <c r="AH102" s="100">
        <v>2.9291201999999998</v>
      </c>
      <c r="AI102" s="100">
        <v>5.2730044999999999</v>
      </c>
      <c r="AJ102" s="100">
        <v>6.0918653000000003</v>
      </c>
      <c r="AK102" s="100">
        <v>15.476696</v>
      </c>
      <c r="AL102" s="100">
        <v>28.343465999999999</v>
      </c>
      <c r="AM102" s="100">
        <v>36.678085000000003</v>
      </c>
      <c r="AN102" s="100">
        <v>58.917889000000002</v>
      </c>
      <c r="AO102" s="100">
        <v>72.766222999999997</v>
      </c>
      <c r="AP102" s="100">
        <v>98.651758999999998</v>
      </c>
      <c r="AQ102" s="100">
        <v>8.2813198999999997</v>
      </c>
      <c r="AR102" s="100">
        <v>8.0591527999999997</v>
      </c>
      <c r="AS102" s="128"/>
      <c r="AT102" s="123">
        <v>1995</v>
      </c>
      <c r="AU102" s="100">
        <v>0</v>
      </c>
      <c r="AV102" s="100">
        <v>0</v>
      </c>
      <c r="AW102" s="100">
        <v>0</v>
      </c>
      <c r="AX102" s="100">
        <v>0</v>
      </c>
      <c r="AY102" s="100">
        <v>0</v>
      </c>
      <c r="AZ102" s="100">
        <v>0.14569879999999999</v>
      </c>
      <c r="BA102" s="100">
        <v>6.8639199999999997E-2</v>
      </c>
      <c r="BB102" s="100">
        <v>0.49342999999999998</v>
      </c>
      <c r="BC102" s="100">
        <v>1.8058908</v>
      </c>
      <c r="BD102" s="100">
        <v>3.6868694</v>
      </c>
      <c r="BE102" s="100">
        <v>7.0217612999999997</v>
      </c>
      <c r="BF102" s="100">
        <v>11.012292</v>
      </c>
      <c r="BG102" s="100">
        <v>20.636130000000001</v>
      </c>
      <c r="BH102" s="100">
        <v>35.094259000000001</v>
      </c>
      <c r="BI102" s="100">
        <v>43.336578000000003</v>
      </c>
      <c r="BJ102" s="100">
        <v>63.026414000000003</v>
      </c>
      <c r="BK102" s="100">
        <v>81.017167000000001</v>
      </c>
      <c r="BL102" s="100">
        <v>97.690614999999994</v>
      </c>
      <c r="BM102" s="100">
        <v>8.5532357000000001</v>
      </c>
      <c r="BN102" s="100">
        <v>9.4229486999999992</v>
      </c>
      <c r="BO102" s="128"/>
      <c r="BP102" s="123">
        <v>1995</v>
      </c>
    </row>
    <row r="103" spans="1:68">
      <c r="A103" s="128"/>
      <c r="B103" s="123">
        <v>1996</v>
      </c>
      <c r="C103" s="100">
        <v>0</v>
      </c>
      <c r="D103" s="100">
        <v>0</v>
      </c>
      <c r="E103" s="100">
        <v>0</v>
      </c>
      <c r="F103" s="100">
        <v>0</v>
      </c>
      <c r="G103" s="100">
        <v>0</v>
      </c>
      <c r="H103" s="100">
        <v>0</v>
      </c>
      <c r="I103" s="100">
        <v>0.4179117</v>
      </c>
      <c r="J103" s="100">
        <v>0.41449799999999998</v>
      </c>
      <c r="K103" s="100">
        <v>1.3364119999999999</v>
      </c>
      <c r="L103" s="100">
        <v>2.9157739999999999</v>
      </c>
      <c r="M103" s="100">
        <v>7.5730949000000001</v>
      </c>
      <c r="N103" s="100">
        <v>12.924937</v>
      </c>
      <c r="O103" s="100">
        <v>22.153364</v>
      </c>
      <c r="P103" s="100">
        <v>37.821483000000001</v>
      </c>
      <c r="Q103" s="100">
        <v>53.139217000000002</v>
      </c>
      <c r="R103" s="100">
        <v>73.302706999999998</v>
      </c>
      <c r="S103" s="100">
        <v>112.97181999999999</v>
      </c>
      <c r="T103" s="100">
        <v>79.995999999999995</v>
      </c>
      <c r="U103" s="100">
        <v>8.5600912000000005</v>
      </c>
      <c r="V103" s="100">
        <v>10.538209999999999</v>
      </c>
      <c r="W103" s="128"/>
      <c r="X103" s="123">
        <v>1996</v>
      </c>
      <c r="Y103" s="100">
        <v>0</v>
      </c>
      <c r="Z103" s="100">
        <v>0</v>
      </c>
      <c r="AA103" s="100">
        <v>0</v>
      </c>
      <c r="AB103" s="100">
        <v>0</v>
      </c>
      <c r="AC103" s="100">
        <v>0.14620610000000001</v>
      </c>
      <c r="AD103" s="100">
        <v>0.1421559</v>
      </c>
      <c r="AE103" s="100">
        <v>0.138713</v>
      </c>
      <c r="AF103" s="100">
        <v>0.6883051</v>
      </c>
      <c r="AG103" s="100">
        <v>0.88725759999999998</v>
      </c>
      <c r="AH103" s="100">
        <v>2.0403167</v>
      </c>
      <c r="AI103" s="100">
        <v>4.8487688999999996</v>
      </c>
      <c r="AJ103" s="100">
        <v>7.3975439999999999</v>
      </c>
      <c r="AK103" s="100">
        <v>15.215339</v>
      </c>
      <c r="AL103" s="100">
        <v>24.362674999999999</v>
      </c>
      <c r="AM103" s="100">
        <v>40.871389999999998</v>
      </c>
      <c r="AN103" s="100">
        <v>70.073329999999999</v>
      </c>
      <c r="AO103" s="100">
        <v>91.614694999999998</v>
      </c>
      <c r="AP103" s="100">
        <v>105.74726</v>
      </c>
      <c r="AQ103" s="100">
        <v>9.1053572000000003</v>
      </c>
      <c r="AR103" s="100">
        <v>8.7249847999999997</v>
      </c>
      <c r="AS103" s="128"/>
      <c r="AT103" s="123">
        <v>1996</v>
      </c>
      <c r="AU103" s="100">
        <v>0</v>
      </c>
      <c r="AV103" s="100">
        <v>0</v>
      </c>
      <c r="AW103" s="100">
        <v>0</v>
      </c>
      <c r="AX103" s="100">
        <v>0</v>
      </c>
      <c r="AY103" s="100">
        <v>7.2006899999999999E-2</v>
      </c>
      <c r="AZ103" s="100">
        <v>7.0932999999999996E-2</v>
      </c>
      <c r="BA103" s="100">
        <v>0.27801559999999997</v>
      </c>
      <c r="BB103" s="100">
        <v>0.55165220000000004</v>
      </c>
      <c r="BC103" s="100">
        <v>1.1113696</v>
      </c>
      <c r="BD103" s="100">
        <v>2.4829607</v>
      </c>
      <c r="BE103" s="100">
        <v>6.2379201999999996</v>
      </c>
      <c r="BF103" s="100">
        <v>10.202384</v>
      </c>
      <c r="BG103" s="100">
        <v>18.670544</v>
      </c>
      <c r="BH103" s="100">
        <v>30.923929000000001</v>
      </c>
      <c r="BI103" s="100">
        <v>46.487526000000003</v>
      </c>
      <c r="BJ103" s="100">
        <v>71.443151999999998</v>
      </c>
      <c r="BK103" s="100">
        <v>99.618602999999993</v>
      </c>
      <c r="BL103" s="100">
        <v>98.056295000000006</v>
      </c>
      <c r="BM103" s="100">
        <v>8.8341320999999997</v>
      </c>
      <c r="BN103" s="100">
        <v>9.6310549999999999</v>
      </c>
      <c r="BO103" s="128"/>
      <c r="BP103" s="123">
        <v>1996</v>
      </c>
    </row>
    <row r="104" spans="1:68">
      <c r="A104" s="128"/>
      <c r="B104" s="124">
        <v>1997</v>
      </c>
      <c r="C104" s="100">
        <v>0</v>
      </c>
      <c r="D104" s="100">
        <v>0</v>
      </c>
      <c r="E104" s="100">
        <v>0</v>
      </c>
      <c r="F104" s="100">
        <v>0</v>
      </c>
      <c r="G104" s="100">
        <v>0</v>
      </c>
      <c r="H104" s="100">
        <v>0.27713080000000001</v>
      </c>
      <c r="I104" s="100">
        <v>0.28275309999999998</v>
      </c>
      <c r="J104" s="100">
        <v>0.68092149999999996</v>
      </c>
      <c r="K104" s="100">
        <v>1.4632483000000001</v>
      </c>
      <c r="L104" s="100">
        <v>3.0893660999999999</v>
      </c>
      <c r="M104" s="100">
        <v>6.1249563</v>
      </c>
      <c r="N104" s="100">
        <v>13.184464999999999</v>
      </c>
      <c r="O104" s="100">
        <v>20.017126000000001</v>
      </c>
      <c r="P104" s="100">
        <v>40.212201</v>
      </c>
      <c r="Q104" s="100">
        <v>53.834169000000003</v>
      </c>
      <c r="R104" s="100">
        <v>73.003899000000004</v>
      </c>
      <c r="S104" s="100">
        <v>89.677807000000001</v>
      </c>
      <c r="T104" s="100">
        <v>78.621296999999998</v>
      </c>
      <c r="U104" s="100">
        <v>8.4423881000000005</v>
      </c>
      <c r="V104" s="100">
        <v>10.100476</v>
      </c>
      <c r="W104" s="128"/>
      <c r="X104" s="124">
        <v>1997</v>
      </c>
      <c r="Y104" s="100">
        <v>0</v>
      </c>
      <c r="Z104" s="100">
        <v>0</v>
      </c>
      <c r="AA104" s="100">
        <v>0</v>
      </c>
      <c r="AB104" s="100">
        <v>0</v>
      </c>
      <c r="AC104" s="100">
        <v>0</v>
      </c>
      <c r="AD104" s="100">
        <v>0</v>
      </c>
      <c r="AE104" s="100">
        <v>0.14033490000000001</v>
      </c>
      <c r="AF104" s="100">
        <v>1.0818734999999999</v>
      </c>
      <c r="AG104" s="100">
        <v>0.72606139999999997</v>
      </c>
      <c r="AH104" s="100">
        <v>2.1884163999999999</v>
      </c>
      <c r="AI104" s="100">
        <v>5.0515539</v>
      </c>
      <c r="AJ104" s="100">
        <v>8.1151394999999997</v>
      </c>
      <c r="AK104" s="100">
        <v>19.075053</v>
      </c>
      <c r="AL104" s="100">
        <v>26.825258999999999</v>
      </c>
      <c r="AM104" s="100">
        <v>35.789557000000002</v>
      </c>
      <c r="AN104" s="100">
        <v>59.578870999999999</v>
      </c>
      <c r="AO104" s="100">
        <v>75.449764000000002</v>
      </c>
      <c r="AP104" s="100">
        <v>107.6448</v>
      </c>
      <c r="AQ104" s="100">
        <v>8.8055716999999998</v>
      </c>
      <c r="AR104" s="100">
        <v>8.3374526000000007</v>
      </c>
      <c r="AS104" s="128"/>
      <c r="AT104" s="124">
        <v>1997</v>
      </c>
      <c r="AU104" s="100">
        <v>0</v>
      </c>
      <c r="AV104" s="100">
        <v>0</v>
      </c>
      <c r="AW104" s="100">
        <v>0</v>
      </c>
      <c r="AX104" s="100">
        <v>0</v>
      </c>
      <c r="AY104" s="100">
        <v>0</v>
      </c>
      <c r="AZ104" s="100">
        <v>0.1385902</v>
      </c>
      <c r="BA104" s="100">
        <v>0.21128069999999999</v>
      </c>
      <c r="BB104" s="100">
        <v>0.88209930000000003</v>
      </c>
      <c r="BC104" s="100">
        <v>1.0932481999999999</v>
      </c>
      <c r="BD104" s="100">
        <v>2.6415687000000001</v>
      </c>
      <c r="BE104" s="100">
        <v>5.5984103999999997</v>
      </c>
      <c r="BF104" s="100">
        <v>10.689571000000001</v>
      </c>
      <c r="BG104" s="100">
        <v>19.54476</v>
      </c>
      <c r="BH104" s="100">
        <v>33.375355999999996</v>
      </c>
      <c r="BI104" s="100">
        <v>44.122343999999998</v>
      </c>
      <c r="BJ104" s="100">
        <v>65.292522000000005</v>
      </c>
      <c r="BK104" s="100">
        <v>80.810333</v>
      </c>
      <c r="BL104" s="100">
        <v>98.947854000000007</v>
      </c>
      <c r="BM104" s="100">
        <v>8.6250709000000008</v>
      </c>
      <c r="BN104" s="100">
        <v>9.2169684000000007</v>
      </c>
      <c r="BO104" s="128"/>
      <c r="BP104" s="124">
        <v>1997</v>
      </c>
    </row>
    <row r="105" spans="1:68">
      <c r="A105" s="128"/>
      <c r="B105" s="124">
        <v>1998</v>
      </c>
      <c r="C105" s="100">
        <v>0</v>
      </c>
      <c r="D105" s="100">
        <v>0</v>
      </c>
      <c r="E105" s="100">
        <v>0</v>
      </c>
      <c r="F105" s="100">
        <v>0</v>
      </c>
      <c r="G105" s="100">
        <v>0</v>
      </c>
      <c r="H105" s="100">
        <v>0.27519510000000003</v>
      </c>
      <c r="I105" s="100">
        <v>0.42923860000000003</v>
      </c>
      <c r="J105" s="100">
        <v>0.26932689999999998</v>
      </c>
      <c r="K105" s="100">
        <v>2.0253310999999998</v>
      </c>
      <c r="L105" s="100">
        <v>5.2167082000000002</v>
      </c>
      <c r="M105" s="100">
        <v>6.9621801000000003</v>
      </c>
      <c r="N105" s="100">
        <v>15.900067</v>
      </c>
      <c r="O105" s="100">
        <v>20.815930000000002</v>
      </c>
      <c r="P105" s="100">
        <v>35.374034999999999</v>
      </c>
      <c r="Q105" s="100">
        <v>53.015056999999999</v>
      </c>
      <c r="R105" s="100">
        <v>65.127324000000002</v>
      </c>
      <c r="S105" s="100">
        <v>78.067555999999996</v>
      </c>
      <c r="T105" s="100">
        <v>116.43501999999999</v>
      </c>
      <c r="U105" s="100">
        <v>8.7524341000000003</v>
      </c>
      <c r="V105" s="100">
        <v>10.414002</v>
      </c>
      <c r="W105" s="128"/>
      <c r="X105" s="124">
        <v>1998</v>
      </c>
      <c r="Y105" s="100">
        <v>0</v>
      </c>
      <c r="Z105" s="100">
        <v>0</v>
      </c>
      <c r="AA105" s="100">
        <v>0</v>
      </c>
      <c r="AB105" s="100">
        <v>0</v>
      </c>
      <c r="AC105" s="100">
        <v>0</v>
      </c>
      <c r="AD105" s="100">
        <v>0.1372043</v>
      </c>
      <c r="AE105" s="100">
        <v>0</v>
      </c>
      <c r="AF105" s="100">
        <v>0.40066079999999998</v>
      </c>
      <c r="AG105" s="100">
        <v>1.1446723000000001</v>
      </c>
      <c r="AH105" s="100">
        <v>2.1526076000000001</v>
      </c>
      <c r="AI105" s="100">
        <v>4.7406845999999998</v>
      </c>
      <c r="AJ105" s="100">
        <v>9.5120988999999998</v>
      </c>
      <c r="AK105" s="100">
        <v>17.820354999999999</v>
      </c>
      <c r="AL105" s="100">
        <v>25.930173</v>
      </c>
      <c r="AM105" s="100">
        <v>39.790658999999998</v>
      </c>
      <c r="AN105" s="100">
        <v>59.855373999999998</v>
      </c>
      <c r="AO105" s="100">
        <v>69.040557000000007</v>
      </c>
      <c r="AP105" s="100">
        <v>86.581197000000003</v>
      </c>
      <c r="AQ105" s="100">
        <v>8.5536338999999995</v>
      </c>
      <c r="AR105" s="100">
        <v>8.0232112999999998</v>
      </c>
      <c r="AS105" s="128"/>
      <c r="AT105" s="124">
        <v>1998</v>
      </c>
      <c r="AU105" s="100">
        <v>0</v>
      </c>
      <c r="AV105" s="100">
        <v>0</v>
      </c>
      <c r="AW105" s="100">
        <v>0</v>
      </c>
      <c r="AX105" s="100">
        <v>0</v>
      </c>
      <c r="AY105" s="100">
        <v>0</v>
      </c>
      <c r="AZ105" s="100">
        <v>0.20610100000000001</v>
      </c>
      <c r="BA105" s="100">
        <v>0.21356420000000001</v>
      </c>
      <c r="BB105" s="100">
        <v>0.3352656</v>
      </c>
      <c r="BC105" s="100">
        <v>1.5825800999999999</v>
      </c>
      <c r="BD105" s="100">
        <v>3.6862792</v>
      </c>
      <c r="BE105" s="100">
        <v>5.8699934999999996</v>
      </c>
      <c r="BF105" s="100">
        <v>12.762529000000001</v>
      </c>
      <c r="BG105" s="100">
        <v>19.317224</v>
      </c>
      <c r="BH105" s="100">
        <v>30.558395999999998</v>
      </c>
      <c r="BI105" s="100">
        <v>45.946480999999999</v>
      </c>
      <c r="BJ105" s="100">
        <v>62.109141000000001</v>
      </c>
      <c r="BK105" s="100">
        <v>72.455308000000002</v>
      </c>
      <c r="BL105" s="100">
        <v>95.633054999999999</v>
      </c>
      <c r="BM105" s="100">
        <v>8.6523859999999999</v>
      </c>
      <c r="BN105" s="100">
        <v>9.0951321000000007</v>
      </c>
      <c r="BO105" s="128"/>
      <c r="BP105" s="124">
        <v>1998</v>
      </c>
    </row>
    <row r="106" spans="1:68">
      <c r="A106" s="128"/>
      <c r="B106" s="124">
        <v>1999</v>
      </c>
      <c r="C106" s="100">
        <v>0</v>
      </c>
      <c r="D106" s="100">
        <v>0</v>
      </c>
      <c r="E106" s="100">
        <v>0</v>
      </c>
      <c r="F106" s="100">
        <v>0</v>
      </c>
      <c r="G106" s="100">
        <v>0</v>
      </c>
      <c r="H106" s="100">
        <v>0</v>
      </c>
      <c r="I106" s="100">
        <v>0.28669309999999998</v>
      </c>
      <c r="J106" s="100">
        <v>1.2049095999999999</v>
      </c>
      <c r="K106" s="100">
        <v>1.5665922999999999</v>
      </c>
      <c r="L106" s="100">
        <v>4.0995055999999996</v>
      </c>
      <c r="M106" s="100">
        <v>8.3510589</v>
      </c>
      <c r="N106" s="100">
        <v>13.081903000000001</v>
      </c>
      <c r="O106" s="100">
        <v>23.260068</v>
      </c>
      <c r="P106" s="100">
        <v>35.864114000000001</v>
      </c>
      <c r="Q106" s="100">
        <v>56.349764999999998</v>
      </c>
      <c r="R106" s="100">
        <v>68.269093999999996</v>
      </c>
      <c r="S106" s="100">
        <v>80.395904999999999</v>
      </c>
      <c r="T106" s="100">
        <v>138.17308</v>
      </c>
      <c r="U106" s="100">
        <v>9.2932533999999993</v>
      </c>
      <c r="V106" s="100">
        <v>10.939692000000001</v>
      </c>
      <c r="W106" s="128"/>
      <c r="X106" s="124">
        <v>1999</v>
      </c>
      <c r="Y106" s="100">
        <v>0</v>
      </c>
      <c r="Z106" s="100">
        <v>0</v>
      </c>
      <c r="AA106" s="100">
        <v>0</v>
      </c>
      <c r="AB106" s="100">
        <v>0</v>
      </c>
      <c r="AC106" s="100">
        <v>0</v>
      </c>
      <c r="AD106" s="100">
        <v>0.13745209999999999</v>
      </c>
      <c r="AE106" s="100">
        <v>0.28286460000000002</v>
      </c>
      <c r="AF106" s="100">
        <v>0.53052089999999996</v>
      </c>
      <c r="AG106" s="100">
        <v>0.84432960000000001</v>
      </c>
      <c r="AH106" s="100">
        <v>1.8134585999999999</v>
      </c>
      <c r="AI106" s="100">
        <v>4.8784672999999996</v>
      </c>
      <c r="AJ106" s="100">
        <v>6.8894247000000002</v>
      </c>
      <c r="AK106" s="100">
        <v>19.899090999999999</v>
      </c>
      <c r="AL106" s="100">
        <v>26.159445000000002</v>
      </c>
      <c r="AM106" s="100">
        <v>45.571286000000001</v>
      </c>
      <c r="AN106" s="100">
        <v>55.874125999999997</v>
      </c>
      <c r="AO106" s="100">
        <v>80.220662000000004</v>
      </c>
      <c r="AP106" s="100">
        <v>88.396451999999996</v>
      </c>
      <c r="AQ106" s="100">
        <v>8.9736706999999996</v>
      </c>
      <c r="AR106" s="100">
        <v>8.2754448000000007</v>
      </c>
      <c r="AS106" s="128"/>
      <c r="AT106" s="124">
        <v>1999</v>
      </c>
      <c r="AU106" s="100">
        <v>0</v>
      </c>
      <c r="AV106" s="100">
        <v>0</v>
      </c>
      <c r="AW106" s="100">
        <v>0</v>
      </c>
      <c r="AX106" s="100">
        <v>0</v>
      </c>
      <c r="AY106" s="100">
        <v>0</v>
      </c>
      <c r="AZ106" s="100">
        <v>6.8853700000000004E-2</v>
      </c>
      <c r="BA106" s="100">
        <v>0.28476600000000002</v>
      </c>
      <c r="BB106" s="100">
        <v>0.8661354</v>
      </c>
      <c r="BC106" s="100">
        <v>1.2032978999999999</v>
      </c>
      <c r="BD106" s="100">
        <v>2.9537958</v>
      </c>
      <c r="BE106" s="100">
        <v>6.6381778000000002</v>
      </c>
      <c r="BF106" s="100">
        <v>10.040839999999999</v>
      </c>
      <c r="BG106" s="100">
        <v>21.581125</v>
      </c>
      <c r="BH106" s="100">
        <v>30.923929999999999</v>
      </c>
      <c r="BI106" s="100">
        <v>50.627800999999998</v>
      </c>
      <c r="BJ106" s="100">
        <v>61.208376000000001</v>
      </c>
      <c r="BK106" s="100">
        <v>80.287402</v>
      </c>
      <c r="BL106" s="100">
        <v>103.56238</v>
      </c>
      <c r="BM106" s="100">
        <v>9.1323404999999998</v>
      </c>
      <c r="BN106" s="100">
        <v>9.4412923000000006</v>
      </c>
      <c r="BO106" s="128"/>
      <c r="BP106" s="124">
        <v>1999</v>
      </c>
    </row>
    <row r="107" spans="1:68" s="92" customFormat="1">
      <c r="A107" s="126"/>
      <c r="B107" s="125">
        <v>2000</v>
      </c>
      <c r="C107" s="100">
        <v>0</v>
      </c>
      <c r="D107" s="100">
        <v>0</v>
      </c>
      <c r="E107" s="100">
        <v>0</v>
      </c>
      <c r="F107" s="100">
        <v>0</v>
      </c>
      <c r="G107" s="100">
        <v>0</v>
      </c>
      <c r="H107" s="100">
        <v>0</v>
      </c>
      <c r="I107" s="100">
        <v>0.28400579999999997</v>
      </c>
      <c r="J107" s="100">
        <v>1.0751835999999999</v>
      </c>
      <c r="K107" s="100">
        <v>1.3971515000000001</v>
      </c>
      <c r="L107" s="100">
        <v>3.1662842000000002</v>
      </c>
      <c r="M107" s="100">
        <v>8.4060535999999999</v>
      </c>
      <c r="N107" s="100">
        <v>16.013960999999998</v>
      </c>
      <c r="O107" s="100">
        <v>18.330884999999999</v>
      </c>
      <c r="P107" s="100">
        <v>42.739317</v>
      </c>
      <c r="Q107" s="100">
        <v>48.373280000000001</v>
      </c>
      <c r="R107" s="100">
        <v>70.122049000000004</v>
      </c>
      <c r="S107" s="100">
        <v>91.362055999999995</v>
      </c>
      <c r="T107" s="100">
        <v>94.758431000000002</v>
      </c>
      <c r="U107" s="100">
        <v>9.1491840999999994</v>
      </c>
      <c r="V107" s="100">
        <v>10.420895</v>
      </c>
      <c r="W107" s="126"/>
      <c r="X107" s="125">
        <v>2000</v>
      </c>
      <c r="Y107" s="100">
        <v>0</v>
      </c>
      <c r="Z107" s="100">
        <v>0</v>
      </c>
      <c r="AA107" s="100">
        <v>0</v>
      </c>
      <c r="AB107" s="100">
        <v>0</v>
      </c>
      <c r="AC107" s="100">
        <v>0</v>
      </c>
      <c r="AD107" s="100">
        <v>0</v>
      </c>
      <c r="AE107" s="100">
        <v>0.42016569999999998</v>
      </c>
      <c r="AF107" s="100">
        <v>0.13296089999999999</v>
      </c>
      <c r="AG107" s="100">
        <v>0.6899035</v>
      </c>
      <c r="AH107" s="100">
        <v>1.7904916</v>
      </c>
      <c r="AI107" s="100">
        <v>4.5216279000000004</v>
      </c>
      <c r="AJ107" s="100">
        <v>8.7147266000000005</v>
      </c>
      <c r="AK107" s="100">
        <v>13.187326000000001</v>
      </c>
      <c r="AL107" s="100">
        <v>25.664432000000001</v>
      </c>
      <c r="AM107" s="100">
        <v>44.34028</v>
      </c>
      <c r="AN107" s="100">
        <v>65.751047999999997</v>
      </c>
      <c r="AO107" s="100">
        <v>78.388585000000006</v>
      </c>
      <c r="AP107" s="100">
        <v>91.909653000000006</v>
      </c>
      <c r="AQ107" s="100">
        <v>9.1076610000000002</v>
      </c>
      <c r="AR107" s="100">
        <v>8.2418660999999993</v>
      </c>
      <c r="AS107" s="126"/>
      <c r="AT107" s="125">
        <v>2000</v>
      </c>
      <c r="AU107" s="100">
        <v>0</v>
      </c>
      <c r="AV107" s="100">
        <v>0</v>
      </c>
      <c r="AW107" s="100">
        <v>0</v>
      </c>
      <c r="AX107" s="100">
        <v>0</v>
      </c>
      <c r="AY107" s="100">
        <v>0</v>
      </c>
      <c r="AZ107" s="100">
        <v>0</v>
      </c>
      <c r="BA107" s="100">
        <v>0.35255589999999998</v>
      </c>
      <c r="BB107" s="100">
        <v>0.60153990000000002</v>
      </c>
      <c r="BC107" s="100">
        <v>1.0413188</v>
      </c>
      <c r="BD107" s="100">
        <v>2.4747927000000001</v>
      </c>
      <c r="BE107" s="100">
        <v>6.4813273999999996</v>
      </c>
      <c r="BF107" s="100">
        <v>12.42764</v>
      </c>
      <c r="BG107" s="100">
        <v>15.771815999999999</v>
      </c>
      <c r="BH107" s="100">
        <v>34.037163999999997</v>
      </c>
      <c r="BI107" s="100">
        <v>46.248322999999999</v>
      </c>
      <c r="BJ107" s="100">
        <v>67.642893000000001</v>
      </c>
      <c r="BK107" s="100">
        <v>83.38382</v>
      </c>
      <c r="BL107" s="100">
        <v>92.783586999999997</v>
      </c>
      <c r="BM107" s="100">
        <v>9.1282677999999997</v>
      </c>
      <c r="BN107" s="100">
        <v>9.2857093000000006</v>
      </c>
      <c r="BO107" s="126"/>
      <c r="BP107" s="125">
        <v>2000</v>
      </c>
    </row>
    <row r="108" spans="1:68">
      <c r="A108" s="128"/>
      <c r="B108" s="124">
        <v>2001</v>
      </c>
      <c r="C108" s="100">
        <v>0</v>
      </c>
      <c r="D108" s="100">
        <v>0</v>
      </c>
      <c r="E108" s="100">
        <v>0</v>
      </c>
      <c r="F108" s="100">
        <v>0</v>
      </c>
      <c r="G108" s="100">
        <v>0</v>
      </c>
      <c r="H108" s="100">
        <v>0.1440304</v>
      </c>
      <c r="I108" s="100">
        <v>0.41525309999999999</v>
      </c>
      <c r="J108" s="100">
        <v>0.13570789999999999</v>
      </c>
      <c r="K108" s="100">
        <v>0.95900660000000004</v>
      </c>
      <c r="L108" s="100">
        <v>5.8130262000000004</v>
      </c>
      <c r="M108" s="100">
        <v>7.5602117</v>
      </c>
      <c r="N108" s="100">
        <v>14.526324000000001</v>
      </c>
      <c r="O108" s="100">
        <v>26.022476999999999</v>
      </c>
      <c r="P108" s="100">
        <v>40.201487</v>
      </c>
      <c r="Q108" s="100">
        <v>52.072795999999997</v>
      </c>
      <c r="R108" s="100">
        <v>71.738235000000003</v>
      </c>
      <c r="S108" s="100">
        <v>103.6245</v>
      </c>
      <c r="T108" s="100">
        <v>103.23596000000001</v>
      </c>
      <c r="U108" s="100">
        <v>9.9353408000000005</v>
      </c>
      <c r="V108" s="100">
        <v>11.112557000000001</v>
      </c>
      <c r="W108" s="128"/>
      <c r="X108" s="124">
        <v>2001</v>
      </c>
      <c r="Y108" s="100">
        <v>0</v>
      </c>
      <c r="Z108" s="100">
        <v>0</v>
      </c>
      <c r="AA108" s="100">
        <v>0</v>
      </c>
      <c r="AB108" s="100">
        <v>0</v>
      </c>
      <c r="AC108" s="100">
        <v>0</v>
      </c>
      <c r="AD108" s="100">
        <v>0</v>
      </c>
      <c r="AE108" s="100">
        <v>0.2720533</v>
      </c>
      <c r="AF108" s="100">
        <v>0.40206120000000001</v>
      </c>
      <c r="AG108" s="100">
        <v>0.94563540000000001</v>
      </c>
      <c r="AH108" s="100">
        <v>2.5024362</v>
      </c>
      <c r="AI108" s="100">
        <v>4.0381762999999999</v>
      </c>
      <c r="AJ108" s="100">
        <v>9.3389827000000007</v>
      </c>
      <c r="AK108" s="100">
        <v>13.817437</v>
      </c>
      <c r="AL108" s="100">
        <v>23.507083000000002</v>
      </c>
      <c r="AM108" s="100">
        <v>34.580018000000003</v>
      </c>
      <c r="AN108" s="100">
        <v>58.270437000000001</v>
      </c>
      <c r="AO108" s="100">
        <v>76.832504999999998</v>
      </c>
      <c r="AP108" s="100">
        <v>100.50803000000001</v>
      </c>
      <c r="AQ108" s="100">
        <v>8.8439314000000007</v>
      </c>
      <c r="AR108" s="100">
        <v>7.8414923999999999</v>
      </c>
      <c r="AS108" s="128"/>
      <c r="AT108" s="124">
        <v>2001</v>
      </c>
      <c r="AU108" s="100">
        <v>0</v>
      </c>
      <c r="AV108" s="100">
        <v>0</v>
      </c>
      <c r="AW108" s="100">
        <v>0</v>
      </c>
      <c r="AX108" s="100">
        <v>0</v>
      </c>
      <c r="AY108" s="100">
        <v>0</v>
      </c>
      <c r="AZ108" s="100">
        <v>7.1745900000000001E-2</v>
      </c>
      <c r="BA108" s="100">
        <v>0.34302939999999998</v>
      </c>
      <c r="BB108" s="100">
        <v>0.2697177</v>
      </c>
      <c r="BC108" s="100">
        <v>0.95227410000000001</v>
      </c>
      <c r="BD108" s="100">
        <v>4.1473955</v>
      </c>
      <c r="BE108" s="100">
        <v>5.805021</v>
      </c>
      <c r="BF108" s="100">
        <v>11.976298999999999</v>
      </c>
      <c r="BG108" s="100">
        <v>19.964040000000001</v>
      </c>
      <c r="BH108" s="100">
        <v>31.715686000000002</v>
      </c>
      <c r="BI108" s="100">
        <v>42.897945</v>
      </c>
      <c r="BJ108" s="100">
        <v>64.166188000000005</v>
      </c>
      <c r="BK108" s="100">
        <v>87.243264999999994</v>
      </c>
      <c r="BL108" s="100">
        <v>101.35057999999999</v>
      </c>
      <c r="BM108" s="100">
        <v>9.3853595999999992</v>
      </c>
      <c r="BN108" s="100">
        <v>9.3815588999999999</v>
      </c>
      <c r="BO108" s="128"/>
      <c r="BP108" s="124">
        <v>2001</v>
      </c>
    </row>
    <row r="109" spans="1:68">
      <c r="A109" s="128"/>
      <c r="B109" s="125">
        <v>2002</v>
      </c>
      <c r="C109" s="100">
        <v>0</v>
      </c>
      <c r="D109" s="100">
        <v>0</v>
      </c>
      <c r="E109" s="100">
        <v>0</v>
      </c>
      <c r="F109" s="100">
        <v>0</v>
      </c>
      <c r="G109" s="100">
        <v>0</v>
      </c>
      <c r="H109" s="100">
        <v>0</v>
      </c>
      <c r="I109" s="100">
        <v>0.1353337</v>
      </c>
      <c r="J109" s="100">
        <v>1.0983791000000001</v>
      </c>
      <c r="K109" s="100">
        <v>1.6105091</v>
      </c>
      <c r="L109" s="100">
        <v>4.4047754000000001</v>
      </c>
      <c r="M109" s="100">
        <v>7.2915245000000004</v>
      </c>
      <c r="N109" s="100">
        <v>16.670207999999999</v>
      </c>
      <c r="O109" s="100">
        <v>22.455549999999999</v>
      </c>
      <c r="P109" s="100">
        <v>33.09881</v>
      </c>
      <c r="Q109" s="100">
        <v>55.735812000000003</v>
      </c>
      <c r="R109" s="100">
        <v>66.579047000000003</v>
      </c>
      <c r="S109" s="100">
        <v>94.303479999999993</v>
      </c>
      <c r="T109" s="100">
        <v>113.44298999999999</v>
      </c>
      <c r="U109" s="100">
        <v>9.7462835000000005</v>
      </c>
      <c r="V109" s="100">
        <v>10.762131</v>
      </c>
      <c r="W109" s="128"/>
      <c r="X109" s="125">
        <v>2002</v>
      </c>
      <c r="Y109" s="100">
        <v>0</v>
      </c>
      <c r="Z109" s="100">
        <v>0</v>
      </c>
      <c r="AA109" s="100">
        <v>0</v>
      </c>
      <c r="AB109" s="100">
        <v>0</v>
      </c>
      <c r="AC109" s="100">
        <v>0</v>
      </c>
      <c r="AD109" s="100">
        <v>0</v>
      </c>
      <c r="AE109" s="100">
        <v>0.13301830000000001</v>
      </c>
      <c r="AF109" s="100">
        <v>0.27109529999999998</v>
      </c>
      <c r="AG109" s="100">
        <v>2.1179177</v>
      </c>
      <c r="AH109" s="100">
        <v>2.4651078000000002</v>
      </c>
      <c r="AI109" s="100">
        <v>4.9711672</v>
      </c>
      <c r="AJ109" s="100">
        <v>8.6462915000000002</v>
      </c>
      <c r="AK109" s="100">
        <v>18.739819000000001</v>
      </c>
      <c r="AL109" s="100">
        <v>29.540755000000001</v>
      </c>
      <c r="AM109" s="100">
        <v>34.877549000000002</v>
      </c>
      <c r="AN109" s="100">
        <v>54.100140000000003</v>
      </c>
      <c r="AO109" s="100">
        <v>73.057180000000002</v>
      </c>
      <c r="AP109" s="100">
        <v>89.928057999999993</v>
      </c>
      <c r="AQ109" s="100">
        <v>9.0735720000000004</v>
      </c>
      <c r="AR109" s="100">
        <v>8.0441942999999991</v>
      </c>
      <c r="AS109" s="128"/>
      <c r="AT109" s="125">
        <v>2002</v>
      </c>
      <c r="AU109" s="100">
        <v>0</v>
      </c>
      <c r="AV109" s="100">
        <v>0</v>
      </c>
      <c r="AW109" s="100">
        <v>0</v>
      </c>
      <c r="AX109" s="100">
        <v>0</v>
      </c>
      <c r="AY109" s="100">
        <v>0</v>
      </c>
      <c r="AZ109" s="100">
        <v>0</v>
      </c>
      <c r="BA109" s="100">
        <v>0.13416610000000001</v>
      </c>
      <c r="BB109" s="100">
        <v>0.68208449999999998</v>
      </c>
      <c r="BC109" s="100">
        <v>1.8659638000000001</v>
      </c>
      <c r="BD109" s="100">
        <v>3.4288949</v>
      </c>
      <c r="BE109" s="100">
        <v>6.1321310999999996</v>
      </c>
      <c r="BF109" s="100">
        <v>12.709852</v>
      </c>
      <c r="BG109" s="100">
        <v>20.612808000000001</v>
      </c>
      <c r="BH109" s="100">
        <v>31.292449999999999</v>
      </c>
      <c r="BI109" s="100">
        <v>44.838999000000001</v>
      </c>
      <c r="BJ109" s="100">
        <v>59.615366000000002</v>
      </c>
      <c r="BK109" s="100">
        <v>81.412227000000001</v>
      </c>
      <c r="BL109" s="100">
        <v>97.229152999999997</v>
      </c>
      <c r="BM109" s="100">
        <v>9.4074390999999995</v>
      </c>
      <c r="BN109" s="100">
        <v>9.2708811999999998</v>
      </c>
      <c r="BO109" s="128"/>
      <c r="BP109" s="125">
        <v>2002</v>
      </c>
    </row>
    <row r="110" spans="1:68">
      <c r="A110" s="128"/>
      <c r="B110" s="124">
        <v>2003</v>
      </c>
      <c r="C110" s="100">
        <v>0</v>
      </c>
      <c r="D110" s="100">
        <v>0</v>
      </c>
      <c r="E110" s="100">
        <v>0</v>
      </c>
      <c r="F110" s="100">
        <v>0</v>
      </c>
      <c r="G110" s="100">
        <v>0</v>
      </c>
      <c r="H110" s="100">
        <v>0</v>
      </c>
      <c r="I110" s="100">
        <v>0</v>
      </c>
      <c r="J110" s="100">
        <v>0.41615980000000002</v>
      </c>
      <c r="K110" s="100">
        <v>1.3240578999999999</v>
      </c>
      <c r="L110" s="100">
        <v>3.8974593</v>
      </c>
      <c r="M110" s="100">
        <v>7.7249784000000004</v>
      </c>
      <c r="N110" s="100">
        <v>16.260106</v>
      </c>
      <c r="O110" s="100">
        <v>23.279131</v>
      </c>
      <c r="P110" s="100">
        <v>36.213804000000003</v>
      </c>
      <c r="Q110" s="100">
        <v>52.138339999999999</v>
      </c>
      <c r="R110" s="100">
        <v>70.708260999999993</v>
      </c>
      <c r="S110" s="100">
        <v>88.914822000000001</v>
      </c>
      <c r="T110" s="100">
        <v>94.093886999999995</v>
      </c>
      <c r="U110" s="100">
        <v>9.6652936999999994</v>
      </c>
      <c r="V110" s="100">
        <v>10.430453</v>
      </c>
      <c r="W110" s="128"/>
      <c r="X110" s="124">
        <v>2003</v>
      </c>
      <c r="Y110" s="100">
        <v>0</v>
      </c>
      <c r="Z110" s="100">
        <v>0</v>
      </c>
      <c r="AA110" s="100">
        <v>0</v>
      </c>
      <c r="AB110" s="100">
        <v>0</v>
      </c>
      <c r="AC110" s="100">
        <v>0</v>
      </c>
      <c r="AD110" s="100">
        <v>0</v>
      </c>
      <c r="AE110" s="100">
        <v>0</v>
      </c>
      <c r="AF110" s="100">
        <v>0.13681109999999999</v>
      </c>
      <c r="AG110" s="100">
        <v>2.2201268999999999</v>
      </c>
      <c r="AH110" s="100">
        <v>2.5607574999999998</v>
      </c>
      <c r="AI110" s="100">
        <v>4.6144829999999999</v>
      </c>
      <c r="AJ110" s="100">
        <v>10.599209</v>
      </c>
      <c r="AK110" s="100">
        <v>18.726065999999999</v>
      </c>
      <c r="AL110" s="100">
        <v>31.306187999999999</v>
      </c>
      <c r="AM110" s="100">
        <v>31.290742999999999</v>
      </c>
      <c r="AN110" s="100">
        <v>61.403180999999996</v>
      </c>
      <c r="AO110" s="100">
        <v>75.441676999999999</v>
      </c>
      <c r="AP110" s="100">
        <v>98.275754000000006</v>
      </c>
      <c r="AQ110" s="100">
        <v>9.6243484000000006</v>
      </c>
      <c r="AR110" s="100">
        <v>8.4093921999999992</v>
      </c>
      <c r="AS110" s="128"/>
      <c r="AT110" s="124">
        <v>2003</v>
      </c>
      <c r="AU110" s="100">
        <v>0</v>
      </c>
      <c r="AV110" s="100">
        <v>0</v>
      </c>
      <c r="AW110" s="100">
        <v>0</v>
      </c>
      <c r="AX110" s="100">
        <v>0</v>
      </c>
      <c r="AY110" s="100">
        <v>0</v>
      </c>
      <c r="AZ110" s="100">
        <v>0</v>
      </c>
      <c r="BA110" s="100">
        <v>0</v>
      </c>
      <c r="BB110" s="100">
        <v>0.27551779999999998</v>
      </c>
      <c r="BC110" s="100">
        <v>1.7751759</v>
      </c>
      <c r="BD110" s="100">
        <v>3.2242440000000001</v>
      </c>
      <c r="BE110" s="100">
        <v>6.1662831000000002</v>
      </c>
      <c r="BF110" s="100">
        <v>13.459396999999999</v>
      </c>
      <c r="BG110" s="100">
        <v>21.020188000000001</v>
      </c>
      <c r="BH110" s="100">
        <v>33.724632999999997</v>
      </c>
      <c r="BI110" s="100">
        <v>41.268180999999998</v>
      </c>
      <c r="BJ110" s="100">
        <v>65.556033999999997</v>
      </c>
      <c r="BK110" s="100">
        <v>80.789698999999999</v>
      </c>
      <c r="BL110" s="100">
        <v>96.971692000000004</v>
      </c>
      <c r="BM110" s="100">
        <v>9.6446699999999996</v>
      </c>
      <c r="BN110" s="100">
        <v>9.3796564</v>
      </c>
      <c r="BO110" s="128"/>
      <c r="BP110" s="124">
        <v>2003</v>
      </c>
    </row>
    <row r="111" spans="1:68">
      <c r="A111" s="128"/>
      <c r="B111" s="125">
        <v>2004</v>
      </c>
      <c r="C111" s="100">
        <v>0</v>
      </c>
      <c r="D111" s="100">
        <v>0</v>
      </c>
      <c r="E111" s="100">
        <v>0</v>
      </c>
      <c r="F111" s="100">
        <v>0</v>
      </c>
      <c r="G111" s="100">
        <v>0</v>
      </c>
      <c r="H111" s="100">
        <v>0</v>
      </c>
      <c r="I111" s="100">
        <v>0.26710040000000002</v>
      </c>
      <c r="J111" s="100">
        <v>0.55514609999999998</v>
      </c>
      <c r="K111" s="100">
        <v>1.8433835000000001</v>
      </c>
      <c r="L111" s="100">
        <v>3.3946972</v>
      </c>
      <c r="M111" s="100">
        <v>9.9657789999999995</v>
      </c>
      <c r="N111" s="100">
        <v>15.389582000000001</v>
      </c>
      <c r="O111" s="100">
        <v>28.413505000000001</v>
      </c>
      <c r="P111" s="100">
        <v>33.506495999999999</v>
      </c>
      <c r="Q111" s="100">
        <v>58.776113000000002</v>
      </c>
      <c r="R111" s="100">
        <v>70.365448000000001</v>
      </c>
      <c r="S111" s="100">
        <v>82.804305999999997</v>
      </c>
      <c r="T111" s="100">
        <v>103.57155</v>
      </c>
      <c r="U111" s="100">
        <v>10.25672</v>
      </c>
      <c r="V111" s="100">
        <v>10.927543</v>
      </c>
      <c r="W111" s="128"/>
      <c r="X111" s="125">
        <v>2004</v>
      </c>
      <c r="Y111" s="100">
        <v>0</v>
      </c>
      <c r="Z111" s="100">
        <v>0</v>
      </c>
      <c r="AA111" s="100">
        <v>0</v>
      </c>
      <c r="AB111" s="100">
        <v>0</v>
      </c>
      <c r="AC111" s="100">
        <v>0</v>
      </c>
      <c r="AD111" s="100">
        <v>0</v>
      </c>
      <c r="AE111" s="100">
        <v>0</v>
      </c>
      <c r="AF111" s="100">
        <v>0.54730190000000001</v>
      </c>
      <c r="AG111" s="100">
        <v>1.0379379</v>
      </c>
      <c r="AH111" s="100">
        <v>3.2063256999999998</v>
      </c>
      <c r="AI111" s="100">
        <v>4.2567164999999996</v>
      </c>
      <c r="AJ111" s="100">
        <v>8.3173916999999999</v>
      </c>
      <c r="AK111" s="100">
        <v>17.984399</v>
      </c>
      <c r="AL111" s="100">
        <v>26.914277999999999</v>
      </c>
      <c r="AM111" s="100">
        <v>39.010496000000003</v>
      </c>
      <c r="AN111" s="100">
        <v>65.767062999999993</v>
      </c>
      <c r="AO111" s="100">
        <v>85.278098999999997</v>
      </c>
      <c r="AP111" s="100">
        <v>79.395374000000004</v>
      </c>
      <c r="AQ111" s="100">
        <v>9.5947192999999995</v>
      </c>
      <c r="AR111" s="100">
        <v>8.3475623999999993</v>
      </c>
      <c r="AS111" s="128"/>
      <c r="AT111" s="125">
        <v>2004</v>
      </c>
      <c r="AU111" s="100">
        <v>0</v>
      </c>
      <c r="AV111" s="100">
        <v>0</v>
      </c>
      <c r="AW111" s="100">
        <v>0</v>
      </c>
      <c r="AX111" s="100">
        <v>0</v>
      </c>
      <c r="AY111" s="100">
        <v>0</v>
      </c>
      <c r="AZ111" s="100">
        <v>0</v>
      </c>
      <c r="BA111" s="100">
        <v>0.13252929999999999</v>
      </c>
      <c r="BB111" s="100">
        <v>0.55119609999999997</v>
      </c>
      <c r="BC111" s="100">
        <v>1.4376905</v>
      </c>
      <c r="BD111" s="100">
        <v>3.2998272000000002</v>
      </c>
      <c r="BE111" s="100">
        <v>7.0991498999999996</v>
      </c>
      <c r="BF111" s="100">
        <v>11.879346</v>
      </c>
      <c r="BG111" s="100">
        <v>23.231916999999999</v>
      </c>
      <c r="BH111" s="100">
        <v>30.163482999999999</v>
      </c>
      <c r="BI111" s="100">
        <v>48.491292999999999</v>
      </c>
      <c r="BJ111" s="100">
        <v>67.838329999999999</v>
      </c>
      <c r="BK111" s="100">
        <v>84.286606000000006</v>
      </c>
      <c r="BL111" s="100">
        <v>86.978391999999999</v>
      </c>
      <c r="BM111" s="100">
        <v>9.9233813000000008</v>
      </c>
      <c r="BN111" s="100">
        <v>9.5607830000000007</v>
      </c>
      <c r="BO111" s="128"/>
      <c r="BP111" s="125">
        <v>2004</v>
      </c>
    </row>
    <row r="112" spans="1:68">
      <c r="A112" s="128"/>
      <c r="B112" s="124">
        <v>2005</v>
      </c>
      <c r="C112" s="100">
        <v>0</v>
      </c>
      <c r="D112" s="100">
        <v>0</v>
      </c>
      <c r="E112" s="100">
        <v>0</v>
      </c>
      <c r="F112" s="100">
        <v>0</v>
      </c>
      <c r="G112" s="100">
        <v>0</v>
      </c>
      <c r="H112" s="100">
        <v>0.1469104</v>
      </c>
      <c r="I112" s="100">
        <v>0.13422220000000001</v>
      </c>
      <c r="J112" s="100">
        <v>0.41102080000000002</v>
      </c>
      <c r="K112" s="100">
        <v>2.2420105000000001</v>
      </c>
      <c r="L112" s="100">
        <v>4.5866077000000001</v>
      </c>
      <c r="M112" s="100">
        <v>7.1327974999999997</v>
      </c>
      <c r="N112" s="100">
        <v>13.645224000000001</v>
      </c>
      <c r="O112" s="100">
        <v>26.836603</v>
      </c>
      <c r="P112" s="100">
        <v>33.517366000000003</v>
      </c>
      <c r="Q112" s="100">
        <v>52.855012000000002</v>
      </c>
      <c r="R112" s="100">
        <v>57.036065999999998</v>
      </c>
      <c r="S112" s="100">
        <v>75.172770999999997</v>
      </c>
      <c r="T112" s="100">
        <v>112.94049</v>
      </c>
      <c r="U112" s="100">
        <v>9.6111304999999998</v>
      </c>
      <c r="V112" s="100">
        <v>10.130959000000001</v>
      </c>
      <c r="W112" s="128"/>
      <c r="X112" s="124">
        <v>2005</v>
      </c>
      <c r="Y112" s="100">
        <v>0</v>
      </c>
      <c r="Z112" s="100">
        <v>0</v>
      </c>
      <c r="AA112" s="100">
        <v>0</v>
      </c>
      <c r="AB112" s="100">
        <v>0</v>
      </c>
      <c r="AC112" s="100">
        <v>0</v>
      </c>
      <c r="AD112" s="100">
        <v>0</v>
      </c>
      <c r="AE112" s="100">
        <v>0</v>
      </c>
      <c r="AF112" s="100">
        <v>0.1354081</v>
      </c>
      <c r="AG112" s="100">
        <v>1.4296892000000001</v>
      </c>
      <c r="AH112" s="100">
        <v>2.3236550999999999</v>
      </c>
      <c r="AI112" s="100">
        <v>4.6509673999999999</v>
      </c>
      <c r="AJ112" s="100">
        <v>8.0216749000000007</v>
      </c>
      <c r="AK112" s="100">
        <v>18.463732</v>
      </c>
      <c r="AL112" s="100">
        <v>31.158031000000001</v>
      </c>
      <c r="AM112" s="100">
        <v>47.505642999999999</v>
      </c>
      <c r="AN112" s="100">
        <v>58.324370999999999</v>
      </c>
      <c r="AO112" s="100">
        <v>84.765354000000002</v>
      </c>
      <c r="AP112" s="100">
        <v>105.0175</v>
      </c>
      <c r="AQ112" s="100">
        <v>10.386710000000001</v>
      </c>
      <c r="AR112" s="100">
        <v>8.8861130999999993</v>
      </c>
      <c r="AS112" s="128"/>
      <c r="AT112" s="124">
        <v>2005</v>
      </c>
      <c r="AU112" s="100">
        <v>0</v>
      </c>
      <c r="AV112" s="100">
        <v>0</v>
      </c>
      <c r="AW112" s="100">
        <v>0</v>
      </c>
      <c r="AX112" s="100">
        <v>0</v>
      </c>
      <c r="AY112" s="100">
        <v>0</v>
      </c>
      <c r="AZ112" s="100">
        <v>7.3934299999999994E-2</v>
      </c>
      <c r="BA112" s="100">
        <v>6.66437E-2</v>
      </c>
      <c r="BB112" s="100">
        <v>0.27240569999999997</v>
      </c>
      <c r="BC112" s="100">
        <v>1.8328854000000001</v>
      </c>
      <c r="BD112" s="100">
        <v>3.4456809000000002</v>
      </c>
      <c r="BE112" s="100">
        <v>5.8847671999999998</v>
      </c>
      <c r="BF112" s="100">
        <v>10.844351</v>
      </c>
      <c r="BG112" s="100">
        <v>22.666862999999999</v>
      </c>
      <c r="BH112" s="100">
        <v>32.323661000000001</v>
      </c>
      <c r="BI112" s="100">
        <v>50.072201</v>
      </c>
      <c r="BJ112" s="100">
        <v>57.738737999999998</v>
      </c>
      <c r="BK112" s="100">
        <v>80.890457999999995</v>
      </c>
      <c r="BL112" s="100">
        <v>107.54788000000001</v>
      </c>
      <c r="BM112" s="100">
        <v>10.001564</v>
      </c>
      <c r="BN112" s="100">
        <v>9.5020109999999995</v>
      </c>
      <c r="BO112" s="128"/>
      <c r="BP112" s="124">
        <v>2005</v>
      </c>
    </row>
    <row r="113" spans="2:68">
      <c r="B113" s="124">
        <v>2006</v>
      </c>
      <c r="C113" s="100">
        <v>0</v>
      </c>
      <c r="D113" s="100">
        <v>0</v>
      </c>
      <c r="E113" s="100">
        <v>0</v>
      </c>
      <c r="F113" s="100">
        <v>0</v>
      </c>
      <c r="G113" s="100">
        <v>0</v>
      </c>
      <c r="H113" s="100">
        <v>0.1436346</v>
      </c>
      <c r="I113" s="100">
        <v>0.40876499999999999</v>
      </c>
      <c r="J113" s="100">
        <v>0.26668370000000002</v>
      </c>
      <c r="K113" s="100">
        <v>1.0624663999999999</v>
      </c>
      <c r="L113" s="100">
        <v>3.9639581000000002</v>
      </c>
      <c r="M113" s="100">
        <v>8.3561885</v>
      </c>
      <c r="N113" s="100">
        <v>14.151828</v>
      </c>
      <c r="O113" s="100">
        <v>23.629729999999999</v>
      </c>
      <c r="P113" s="100">
        <v>35.337076000000003</v>
      </c>
      <c r="Q113" s="100">
        <v>51.940615000000001</v>
      </c>
      <c r="R113" s="100">
        <v>67.201344000000006</v>
      </c>
      <c r="S113" s="100">
        <v>97.318865000000002</v>
      </c>
      <c r="T113" s="100">
        <v>120.07823999999999</v>
      </c>
      <c r="U113" s="100">
        <v>10.305702</v>
      </c>
      <c r="V113" s="100">
        <v>10.759309</v>
      </c>
      <c r="X113" s="124">
        <v>2006</v>
      </c>
      <c r="Y113" s="100">
        <v>0</v>
      </c>
      <c r="Z113" s="100">
        <v>0</v>
      </c>
      <c r="AA113" s="100">
        <v>0</v>
      </c>
      <c r="AB113" s="100">
        <v>0</v>
      </c>
      <c r="AC113" s="100">
        <v>0</v>
      </c>
      <c r="AD113" s="100">
        <v>0</v>
      </c>
      <c r="AE113" s="100">
        <v>0</v>
      </c>
      <c r="AF113" s="100">
        <v>0.1317738</v>
      </c>
      <c r="AG113" s="100">
        <v>1.4407730999999999</v>
      </c>
      <c r="AH113" s="100">
        <v>2.8144852</v>
      </c>
      <c r="AI113" s="100">
        <v>5.017169</v>
      </c>
      <c r="AJ113" s="100">
        <v>9.0605914999999992</v>
      </c>
      <c r="AK113" s="100">
        <v>16.805758000000001</v>
      </c>
      <c r="AL113" s="100">
        <v>24.802728999999999</v>
      </c>
      <c r="AM113" s="100">
        <v>37.987701999999999</v>
      </c>
      <c r="AN113" s="100">
        <v>65.726054000000005</v>
      </c>
      <c r="AO113" s="100">
        <v>82.689954999999998</v>
      </c>
      <c r="AP113" s="100">
        <v>98.873858999999996</v>
      </c>
      <c r="AQ113" s="100">
        <v>10.008217999999999</v>
      </c>
      <c r="AR113" s="100">
        <v>8.4717204000000006</v>
      </c>
      <c r="AT113" s="124">
        <v>2006</v>
      </c>
      <c r="AU113" s="100">
        <v>0</v>
      </c>
      <c r="AV113" s="100">
        <v>0</v>
      </c>
      <c r="AW113" s="100">
        <v>0</v>
      </c>
      <c r="AX113" s="100">
        <v>0</v>
      </c>
      <c r="AY113" s="100">
        <v>0</v>
      </c>
      <c r="AZ113" s="100">
        <v>7.23805E-2</v>
      </c>
      <c r="BA113" s="100">
        <v>0.20350789999999999</v>
      </c>
      <c r="BB113" s="100">
        <v>0.1988298</v>
      </c>
      <c r="BC113" s="100">
        <v>1.2529311999999999</v>
      </c>
      <c r="BD113" s="100">
        <v>3.3835635000000002</v>
      </c>
      <c r="BE113" s="100">
        <v>6.6773752000000002</v>
      </c>
      <c r="BF113" s="100">
        <v>11.605797000000001</v>
      </c>
      <c r="BG113" s="100">
        <v>20.228128000000002</v>
      </c>
      <c r="BH113" s="100">
        <v>30.008239</v>
      </c>
      <c r="BI113" s="100">
        <v>44.702081999999997</v>
      </c>
      <c r="BJ113" s="100">
        <v>66.400698000000006</v>
      </c>
      <c r="BK113" s="100">
        <v>88.681190999999998</v>
      </c>
      <c r="BL113" s="100">
        <v>105.74473</v>
      </c>
      <c r="BM113" s="100">
        <v>10.155999</v>
      </c>
      <c r="BN113" s="100">
        <v>9.5290102999999995</v>
      </c>
      <c r="BP113" s="124">
        <v>2006</v>
      </c>
    </row>
    <row r="114" spans="2:68">
      <c r="B114" s="124">
        <v>2007</v>
      </c>
      <c r="C114" s="100">
        <v>0</v>
      </c>
      <c r="D114" s="100">
        <v>0</v>
      </c>
      <c r="E114" s="100">
        <v>0</v>
      </c>
      <c r="F114" s="100">
        <v>0</v>
      </c>
      <c r="G114" s="100">
        <v>0</v>
      </c>
      <c r="H114" s="100">
        <v>0</v>
      </c>
      <c r="I114" s="100">
        <v>0.27538269999999998</v>
      </c>
      <c r="J114" s="100">
        <v>0.90619340000000004</v>
      </c>
      <c r="K114" s="100">
        <v>2.2762756</v>
      </c>
      <c r="L114" s="100">
        <v>6.1522164999999998</v>
      </c>
      <c r="M114" s="100">
        <v>9.6788668999999992</v>
      </c>
      <c r="N114" s="100">
        <v>17.421379999999999</v>
      </c>
      <c r="O114" s="100">
        <v>27.045838</v>
      </c>
      <c r="P114" s="100">
        <v>45.578392000000001</v>
      </c>
      <c r="Q114" s="100">
        <v>55.139128999999997</v>
      </c>
      <c r="R114" s="100">
        <v>75.992981999999998</v>
      </c>
      <c r="S114" s="100">
        <v>93.412372000000005</v>
      </c>
      <c r="T114" s="100">
        <v>129.81978000000001</v>
      </c>
      <c r="U114" s="100">
        <v>11.928177</v>
      </c>
      <c r="V114" s="100">
        <v>12.203897</v>
      </c>
      <c r="X114" s="124">
        <v>2007</v>
      </c>
      <c r="Y114" s="100">
        <v>0</v>
      </c>
      <c r="Z114" s="100">
        <v>0</v>
      </c>
      <c r="AA114" s="100">
        <v>0</v>
      </c>
      <c r="AB114" s="100">
        <v>0</v>
      </c>
      <c r="AC114" s="100">
        <v>0</v>
      </c>
      <c r="AD114" s="100">
        <v>0</v>
      </c>
      <c r="AE114" s="100">
        <v>0.13683219999999999</v>
      </c>
      <c r="AF114" s="100">
        <v>0.2553551</v>
      </c>
      <c r="AG114" s="100">
        <v>1.1882788</v>
      </c>
      <c r="AH114" s="100">
        <v>1.5744891000000001</v>
      </c>
      <c r="AI114" s="100">
        <v>4.6298975999999996</v>
      </c>
      <c r="AJ114" s="100">
        <v>8.4324410000000007</v>
      </c>
      <c r="AK114" s="100">
        <v>18.235800000000001</v>
      </c>
      <c r="AL114" s="100">
        <v>25.277557000000002</v>
      </c>
      <c r="AM114" s="100">
        <v>44.586908000000001</v>
      </c>
      <c r="AN114" s="100">
        <v>53.311559000000003</v>
      </c>
      <c r="AO114" s="100">
        <v>70.221800999999999</v>
      </c>
      <c r="AP114" s="100">
        <v>103.88439</v>
      </c>
      <c r="AQ114" s="100">
        <v>9.7097704999999994</v>
      </c>
      <c r="AR114" s="100">
        <v>8.1455626999999993</v>
      </c>
      <c r="AT114" s="124">
        <v>2007</v>
      </c>
      <c r="AU114" s="100">
        <v>0</v>
      </c>
      <c r="AV114" s="100">
        <v>0</v>
      </c>
      <c r="AW114" s="100">
        <v>0</v>
      </c>
      <c r="AX114" s="100">
        <v>0</v>
      </c>
      <c r="AY114" s="100">
        <v>0</v>
      </c>
      <c r="AZ114" s="100">
        <v>0</v>
      </c>
      <c r="BA114" s="100">
        <v>0.20589070000000001</v>
      </c>
      <c r="BB114" s="100">
        <v>0.57852329999999996</v>
      </c>
      <c r="BC114" s="100">
        <v>1.7284568</v>
      </c>
      <c r="BD114" s="100">
        <v>3.8414411999999998</v>
      </c>
      <c r="BE114" s="100">
        <v>7.1373533</v>
      </c>
      <c r="BF114" s="100">
        <v>12.916672</v>
      </c>
      <c r="BG114" s="100">
        <v>22.650400000000001</v>
      </c>
      <c r="BH114" s="100">
        <v>35.346811000000002</v>
      </c>
      <c r="BI114" s="100">
        <v>49.668331000000002</v>
      </c>
      <c r="BJ114" s="100">
        <v>63.719852000000003</v>
      </c>
      <c r="BK114" s="100">
        <v>79.828855000000004</v>
      </c>
      <c r="BL114" s="100">
        <v>112.41754</v>
      </c>
      <c r="BM114" s="100">
        <v>10.812564</v>
      </c>
      <c r="BN114" s="100">
        <v>10.042859</v>
      </c>
      <c r="BP114" s="124">
        <v>2007</v>
      </c>
    </row>
    <row r="115" spans="2:68">
      <c r="B115" s="124">
        <v>2008</v>
      </c>
      <c r="C115" s="100">
        <v>0</v>
      </c>
      <c r="D115" s="100">
        <v>0</v>
      </c>
      <c r="E115" s="100">
        <v>0</v>
      </c>
      <c r="F115" s="100">
        <v>0</v>
      </c>
      <c r="G115" s="100">
        <v>0</v>
      </c>
      <c r="H115" s="100">
        <v>0</v>
      </c>
      <c r="I115" s="100">
        <v>0</v>
      </c>
      <c r="J115" s="100">
        <v>1.0142694999999999</v>
      </c>
      <c r="K115" s="100">
        <v>1.4772278999999999</v>
      </c>
      <c r="L115" s="100">
        <v>3.2808226999999999</v>
      </c>
      <c r="M115" s="100">
        <v>9.8073858000000005</v>
      </c>
      <c r="N115" s="100">
        <v>13.464408000000001</v>
      </c>
      <c r="O115" s="100">
        <v>28.753748000000002</v>
      </c>
      <c r="P115" s="100">
        <v>40.885164000000003</v>
      </c>
      <c r="Q115" s="100">
        <v>51.627039000000003</v>
      </c>
      <c r="R115" s="100">
        <v>77.125217000000006</v>
      </c>
      <c r="S115" s="100">
        <v>97.128737999999998</v>
      </c>
      <c r="T115" s="100">
        <v>115.90053</v>
      </c>
      <c r="U115" s="100">
        <v>11.265559</v>
      </c>
      <c r="V115" s="100">
        <v>11.427683999999999</v>
      </c>
      <c r="X115" s="124">
        <v>2008</v>
      </c>
      <c r="Y115" s="100">
        <v>0</v>
      </c>
      <c r="Z115" s="100">
        <v>0</v>
      </c>
      <c r="AA115" s="100">
        <v>0</v>
      </c>
      <c r="AB115" s="100">
        <v>0</v>
      </c>
      <c r="AC115" s="100">
        <v>0</v>
      </c>
      <c r="AD115" s="100">
        <v>0</v>
      </c>
      <c r="AE115" s="100">
        <v>0.13692289999999999</v>
      </c>
      <c r="AF115" s="100">
        <v>0.3746216</v>
      </c>
      <c r="AG115" s="100">
        <v>1.1924147</v>
      </c>
      <c r="AH115" s="100">
        <v>1.9334407</v>
      </c>
      <c r="AI115" s="100">
        <v>4.9683444999999997</v>
      </c>
      <c r="AJ115" s="100">
        <v>9.2577917999999997</v>
      </c>
      <c r="AK115" s="100">
        <v>16.675991</v>
      </c>
      <c r="AL115" s="100">
        <v>24.984805000000001</v>
      </c>
      <c r="AM115" s="100">
        <v>38.211244000000001</v>
      </c>
      <c r="AN115" s="100">
        <v>65.336686999999998</v>
      </c>
      <c r="AO115" s="100">
        <v>76.864265000000003</v>
      </c>
      <c r="AP115" s="100">
        <v>113.9388</v>
      </c>
      <c r="AQ115" s="100">
        <v>10.283639000000001</v>
      </c>
      <c r="AR115" s="100">
        <v>8.5317471000000005</v>
      </c>
      <c r="AT115" s="124">
        <v>2008</v>
      </c>
      <c r="AU115" s="100">
        <v>0</v>
      </c>
      <c r="AV115" s="100">
        <v>0</v>
      </c>
      <c r="AW115" s="100">
        <v>0</v>
      </c>
      <c r="AX115" s="100">
        <v>0</v>
      </c>
      <c r="AY115" s="100">
        <v>0</v>
      </c>
      <c r="AZ115" s="100">
        <v>0</v>
      </c>
      <c r="BA115" s="100">
        <v>6.8570900000000004E-2</v>
      </c>
      <c r="BB115" s="100">
        <v>0.69201840000000003</v>
      </c>
      <c r="BC115" s="100">
        <v>1.3338589000000001</v>
      </c>
      <c r="BD115" s="100">
        <v>2.6010795999999998</v>
      </c>
      <c r="BE115" s="100">
        <v>7.3686432000000002</v>
      </c>
      <c r="BF115" s="100">
        <v>11.351139999999999</v>
      </c>
      <c r="BG115" s="100">
        <v>22.726967999999999</v>
      </c>
      <c r="BH115" s="100">
        <v>32.883602000000003</v>
      </c>
      <c r="BI115" s="100">
        <v>44.689205000000001</v>
      </c>
      <c r="BJ115" s="100">
        <v>70.758339000000007</v>
      </c>
      <c r="BK115" s="100">
        <v>85.345732999999996</v>
      </c>
      <c r="BL115" s="100">
        <v>114.59172</v>
      </c>
      <c r="BM115" s="100">
        <v>10.772171</v>
      </c>
      <c r="BN115" s="100">
        <v>9.92319</v>
      </c>
      <c r="BP115" s="124">
        <v>2008</v>
      </c>
    </row>
    <row r="116" spans="2:68">
      <c r="B116" s="124">
        <v>2009</v>
      </c>
      <c r="C116" s="100">
        <v>0</v>
      </c>
      <c r="D116" s="100">
        <v>0</v>
      </c>
      <c r="E116" s="100">
        <v>0</v>
      </c>
      <c r="F116" s="100">
        <v>0</v>
      </c>
      <c r="G116" s="100">
        <v>0</v>
      </c>
      <c r="H116" s="100">
        <v>0.124795</v>
      </c>
      <c r="I116" s="100">
        <v>0</v>
      </c>
      <c r="J116" s="100">
        <v>0.5023415</v>
      </c>
      <c r="K116" s="100">
        <v>1.0660270999999999</v>
      </c>
      <c r="L116" s="100">
        <v>3.1151233</v>
      </c>
      <c r="M116" s="100">
        <v>8.7432680000000005</v>
      </c>
      <c r="N116" s="100">
        <v>13.140480999999999</v>
      </c>
      <c r="O116" s="100">
        <v>23.123462</v>
      </c>
      <c r="P116" s="100">
        <v>37.408887999999997</v>
      </c>
      <c r="Q116" s="100">
        <v>52.481177000000002</v>
      </c>
      <c r="R116" s="100">
        <v>69.296227999999999</v>
      </c>
      <c r="S116" s="100">
        <v>95.598067999999998</v>
      </c>
      <c r="T116" s="100">
        <v>115.31607</v>
      </c>
      <c r="U116" s="100">
        <v>10.573294000000001</v>
      </c>
      <c r="V116" s="100">
        <v>10.690327999999999</v>
      </c>
      <c r="X116" s="124">
        <v>2009</v>
      </c>
      <c r="Y116" s="100">
        <v>0</v>
      </c>
      <c r="Z116" s="100">
        <v>0</v>
      </c>
      <c r="AA116" s="100">
        <v>0</v>
      </c>
      <c r="AB116" s="100">
        <v>0</v>
      </c>
      <c r="AC116" s="100">
        <v>0</v>
      </c>
      <c r="AD116" s="100">
        <v>0.25773360000000001</v>
      </c>
      <c r="AE116" s="100">
        <v>0.27097769999999999</v>
      </c>
      <c r="AF116" s="100">
        <v>0</v>
      </c>
      <c r="AG116" s="100">
        <v>1.4443031</v>
      </c>
      <c r="AH116" s="100">
        <v>2.0408293</v>
      </c>
      <c r="AI116" s="100">
        <v>5.5481195000000003</v>
      </c>
      <c r="AJ116" s="100">
        <v>10.803703000000001</v>
      </c>
      <c r="AK116" s="100">
        <v>12.283269000000001</v>
      </c>
      <c r="AL116" s="100">
        <v>25.718510999999999</v>
      </c>
      <c r="AM116" s="100">
        <v>39.354809000000003</v>
      </c>
      <c r="AN116" s="100">
        <v>59.316806</v>
      </c>
      <c r="AO116" s="100">
        <v>72.684690000000003</v>
      </c>
      <c r="AP116" s="100">
        <v>100.31856000000001</v>
      </c>
      <c r="AQ116" s="100">
        <v>9.7512995999999994</v>
      </c>
      <c r="AR116" s="100">
        <v>8.1368516999999994</v>
      </c>
      <c r="AT116" s="124">
        <v>2009</v>
      </c>
      <c r="AU116" s="100">
        <v>0</v>
      </c>
      <c r="AV116" s="100">
        <v>0</v>
      </c>
      <c r="AW116" s="100">
        <v>0</v>
      </c>
      <c r="AX116" s="100">
        <v>0</v>
      </c>
      <c r="AY116" s="100">
        <v>0</v>
      </c>
      <c r="AZ116" s="100">
        <v>0.19019739999999999</v>
      </c>
      <c r="BA116" s="100">
        <v>0.1354668</v>
      </c>
      <c r="BB116" s="100">
        <v>0.249333</v>
      </c>
      <c r="BC116" s="100">
        <v>1.2565614000000001</v>
      </c>
      <c r="BD116" s="100">
        <v>2.5732905000000001</v>
      </c>
      <c r="BE116" s="100">
        <v>7.1324581</v>
      </c>
      <c r="BF116" s="100">
        <v>11.964213000000001</v>
      </c>
      <c r="BG116" s="100">
        <v>17.710277000000001</v>
      </c>
      <c r="BH116" s="100">
        <v>31.529236999999998</v>
      </c>
      <c r="BI116" s="100">
        <v>45.715260000000001</v>
      </c>
      <c r="BJ116" s="100">
        <v>63.919352000000003</v>
      </c>
      <c r="BK116" s="100">
        <v>82.359061999999994</v>
      </c>
      <c r="BL116" s="100">
        <v>105.36921</v>
      </c>
      <c r="BM116" s="100">
        <v>10.160589999999999</v>
      </c>
      <c r="BN116" s="100">
        <v>9.3301592000000007</v>
      </c>
      <c r="BP116" s="124">
        <v>2009</v>
      </c>
    </row>
    <row r="117" spans="2:68">
      <c r="B117" s="124">
        <v>2010</v>
      </c>
      <c r="C117" s="100">
        <v>0</v>
      </c>
      <c r="D117" s="100">
        <v>0</v>
      </c>
      <c r="E117" s="100">
        <v>0</v>
      </c>
      <c r="F117" s="100">
        <v>0</v>
      </c>
      <c r="G117" s="100">
        <v>0</v>
      </c>
      <c r="H117" s="100">
        <v>0</v>
      </c>
      <c r="I117" s="100">
        <v>0.66704379999999996</v>
      </c>
      <c r="J117" s="100">
        <v>1.1330632</v>
      </c>
      <c r="K117" s="100">
        <v>1.1797801000000001</v>
      </c>
      <c r="L117" s="100">
        <v>5.9696302000000001</v>
      </c>
      <c r="M117" s="100">
        <v>7.5992671999999999</v>
      </c>
      <c r="N117" s="100">
        <v>14.642936000000001</v>
      </c>
      <c r="O117" s="100">
        <v>19.094262000000001</v>
      </c>
      <c r="P117" s="100">
        <v>42.770935999999999</v>
      </c>
      <c r="Q117" s="100">
        <v>56.681103</v>
      </c>
      <c r="R117" s="100">
        <v>65.809436000000005</v>
      </c>
      <c r="S117" s="100">
        <v>101.4324</v>
      </c>
      <c r="T117" s="100">
        <v>118.55544999999999</v>
      </c>
      <c r="U117" s="100">
        <v>11.241968</v>
      </c>
      <c r="V117" s="100">
        <v>11.196192999999999</v>
      </c>
      <c r="X117" s="124">
        <v>2010</v>
      </c>
      <c r="Y117" s="100">
        <v>0</v>
      </c>
      <c r="Z117" s="100">
        <v>0</v>
      </c>
      <c r="AA117" s="100">
        <v>0</v>
      </c>
      <c r="AB117" s="100">
        <v>0.14070099999999999</v>
      </c>
      <c r="AC117" s="100">
        <v>0</v>
      </c>
      <c r="AD117" s="100">
        <v>0.1248616</v>
      </c>
      <c r="AE117" s="100">
        <v>0.2671579</v>
      </c>
      <c r="AF117" s="100">
        <v>0.24806539999999999</v>
      </c>
      <c r="AG117" s="100">
        <v>0.90410310000000005</v>
      </c>
      <c r="AH117" s="100">
        <v>2.677762</v>
      </c>
      <c r="AI117" s="100">
        <v>5.9715347999999997</v>
      </c>
      <c r="AJ117" s="100">
        <v>10.157271</v>
      </c>
      <c r="AK117" s="100">
        <v>15.401458999999999</v>
      </c>
      <c r="AL117" s="100">
        <v>23.405678999999999</v>
      </c>
      <c r="AM117" s="100">
        <v>45.169370999999998</v>
      </c>
      <c r="AN117" s="100">
        <v>65.192791999999997</v>
      </c>
      <c r="AO117" s="100">
        <v>97.345732999999996</v>
      </c>
      <c r="AP117" s="100">
        <v>100.78036</v>
      </c>
      <c r="AQ117" s="100">
        <v>10.855105</v>
      </c>
      <c r="AR117" s="100">
        <v>8.9786999000000005</v>
      </c>
      <c r="AT117" s="124">
        <v>2010</v>
      </c>
      <c r="AU117" s="100">
        <v>0</v>
      </c>
      <c r="AV117" s="100">
        <v>0</v>
      </c>
      <c r="AW117" s="100">
        <v>0</v>
      </c>
      <c r="AX117" s="100">
        <v>6.8490899999999993E-2</v>
      </c>
      <c r="AY117" s="100">
        <v>0</v>
      </c>
      <c r="AZ117" s="100">
        <v>6.1453099999999997E-2</v>
      </c>
      <c r="BA117" s="100">
        <v>0.46722829999999999</v>
      </c>
      <c r="BB117" s="100">
        <v>0.68726549999999997</v>
      </c>
      <c r="BC117" s="100">
        <v>1.0409199</v>
      </c>
      <c r="BD117" s="100">
        <v>4.3092248</v>
      </c>
      <c r="BE117" s="100">
        <v>6.7781152999999996</v>
      </c>
      <c r="BF117" s="100">
        <v>12.381506</v>
      </c>
      <c r="BG117" s="100">
        <v>17.247384</v>
      </c>
      <c r="BH117" s="100">
        <v>33.025281</v>
      </c>
      <c r="BI117" s="100">
        <v>50.787778000000003</v>
      </c>
      <c r="BJ117" s="100">
        <v>65.477402999999995</v>
      </c>
      <c r="BK117" s="100">
        <v>99.088296</v>
      </c>
      <c r="BL117" s="100">
        <v>106.83042</v>
      </c>
      <c r="BM117" s="100">
        <v>11.047693000000001</v>
      </c>
      <c r="BN117" s="100">
        <v>10.033185</v>
      </c>
      <c r="BP117" s="124">
        <v>2010</v>
      </c>
    </row>
    <row r="118" spans="2:68">
      <c r="B118" s="124">
        <v>2011</v>
      </c>
      <c r="C118" s="100">
        <v>0</v>
      </c>
      <c r="D118" s="100">
        <v>0.14040900000000001</v>
      </c>
      <c r="E118" s="100">
        <v>0</v>
      </c>
      <c r="F118" s="100">
        <v>0</v>
      </c>
      <c r="G118" s="100">
        <v>0</v>
      </c>
      <c r="H118" s="100">
        <v>0.11889420000000001</v>
      </c>
      <c r="I118" s="100">
        <v>0.6500167</v>
      </c>
      <c r="J118" s="100">
        <v>0.7670633</v>
      </c>
      <c r="K118" s="100">
        <v>1.525266</v>
      </c>
      <c r="L118" s="100">
        <v>3.5333516</v>
      </c>
      <c r="M118" s="100">
        <v>7.8417905000000001</v>
      </c>
      <c r="N118" s="100">
        <v>15.859374000000001</v>
      </c>
      <c r="O118" s="100">
        <v>24.378352</v>
      </c>
      <c r="P118" s="100">
        <v>38.165283000000002</v>
      </c>
      <c r="Q118" s="100">
        <v>45.900317999999999</v>
      </c>
      <c r="R118" s="100">
        <v>70.043458000000001</v>
      </c>
      <c r="S118" s="100">
        <v>91.304074</v>
      </c>
      <c r="T118" s="100">
        <v>110.73560000000001</v>
      </c>
      <c r="U118" s="100">
        <v>10.954977</v>
      </c>
      <c r="V118" s="100">
        <v>10.662006999999999</v>
      </c>
      <c r="X118" s="124">
        <v>2011</v>
      </c>
      <c r="Y118" s="100">
        <v>0</v>
      </c>
      <c r="Z118" s="100">
        <v>0</v>
      </c>
      <c r="AA118" s="100">
        <v>0</v>
      </c>
      <c r="AB118" s="100">
        <v>0</v>
      </c>
      <c r="AC118" s="100">
        <v>0</v>
      </c>
      <c r="AD118" s="100">
        <v>0.1223861</v>
      </c>
      <c r="AE118" s="100">
        <v>0</v>
      </c>
      <c r="AF118" s="100">
        <v>0.50523810000000002</v>
      </c>
      <c r="AG118" s="100">
        <v>1.6239931000000001</v>
      </c>
      <c r="AH118" s="100">
        <v>2.5717188000000002</v>
      </c>
      <c r="AI118" s="100">
        <v>5.9647207</v>
      </c>
      <c r="AJ118" s="100">
        <v>8.4579269999999998</v>
      </c>
      <c r="AK118" s="100">
        <v>13.500280999999999</v>
      </c>
      <c r="AL118" s="100">
        <v>28.124590000000001</v>
      </c>
      <c r="AM118" s="100">
        <v>43.469456999999998</v>
      </c>
      <c r="AN118" s="100">
        <v>60.680826000000003</v>
      </c>
      <c r="AO118" s="100">
        <v>88.376863999999998</v>
      </c>
      <c r="AP118" s="100">
        <v>103.19917</v>
      </c>
      <c r="AQ118" s="100">
        <v>10.675659</v>
      </c>
      <c r="AR118" s="100">
        <v>8.7163309000000009</v>
      </c>
      <c r="AT118" s="124">
        <v>2011</v>
      </c>
      <c r="AU118" s="100">
        <v>0</v>
      </c>
      <c r="AV118" s="100">
        <v>7.2065100000000007E-2</v>
      </c>
      <c r="AW118" s="100">
        <v>0</v>
      </c>
      <c r="AX118" s="100">
        <v>0</v>
      </c>
      <c r="AY118" s="100">
        <v>0</v>
      </c>
      <c r="AZ118" s="100">
        <v>0.1206149</v>
      </c>
      <c r="BA118" s="100">
        <v>0.32548670000000002</v>
      </c>
      <c r="BB118" s="100">
        <v>0.63536029999999999</v>
      </c>
      <c r="BC118" s="100">
        <v>1.5750571</v>
      </c>
      <c r="BD118" s="100">
        <v>3.0483118999999999</v>
      </c>
      <c r="BE118" s="100">
        <v>6.8939529000000004</v>
      </c>
      <c r="BF118" s="100">
        <v>12.125812</v>
      </c>
      <c r="BG118" s="100">
        <v>18.923328000000001</v>
      </c>
      <c r="BH118" s="100">
        <v>33.114665000000002</v>
      </c>
      <c r="BI118" s="100">
        <v>44.663041</v>
      </c>
      <c r="BJ118" s="100">
        <v>65.014032999999998</v>
      </c>
      <c r="BK118" s="100">
        <v>89.633179999999996</v>
      </c>
      <c r="BL118" s="100">
        <v>105.79598</v>
      </c>
      <c r="BM118" s="100">
        <v>10.814671000000001</v>
      </c>
      <c r="BN118" s="100">
        <v>9.6553783000000006</v>
      </c>
      <c r="BP118" s="124">
        <v>2011</v>
      </c>
    </row>
    <row r="119" spans="2:68">
      <c r="B119" s="124">
        <v>2012</v>
      </c>
      <c r="C119" s="100">
        <v>0</v>
      </c>
      <c r="D119" s="100">
        <v>0</v>
      </c>
      <c r="E119" s="100">
        <v>0</v>
      </c>
      <c r="F119" s="100">
        <v>0</v>
      </c>
      <c r="G119" s="100">
        <v>0.12062199999999999</v>
      </c>
      <c r="H119" s="100">
        <v>0.23279040000000001</v>
      </c>
      <c r="I119" s="100">
        <v>0.37570629999999999</v>
      </c>
      <c r="J119" s="100">
        <v>0.90339369999999997</v>
      </c>
      <c r="K119" s="100">
        <v>0.74048930000000002</v>
      </c>
      <c r="L119" s="100">
        <v>3.292116</v>
      </c>
      <c r="M119" s="100">
        <v>7.9574224999999998</v>
      </c>
      <c r="N119" s="100">
        <v>17.019186000000001</v>
      </c>
      <c r="O119" s="100">
        <v>21.704028999999998</v>
      </c>
      <c r="P119" s="100">
        <v>39.958112999999997</v>
      </c>
      <c r="Q119" s="100">
        <v>56.055926999999997</v>
      </c>
      <c r="R119" s="100">
        <v>77.459333999999998</v>
      </c>
      <c r="S119" s="100">
        <v>91.844994999999997</v>
      </c>
      <c r="T119" s="100">
        <v>125.94544</v>
      </c>
      <c r="U119" s="100">
        <v>11.765409999999999</v>
      </c>
      <c r="V119" s="100">
        <v>11.348812000000001</v>
      </c>
      <c r="X119" s="124">
        <v>2012</v>
      </c>
      <c r="Y119" s="100">
        <v>0</v>
      </c>
      <c r="Z119" s="100">
        <v>0</v>
      </c>
      <c r="AA119" s="100">
        <v>0</v>
      </c>
      <c r="AB119" s="100">
        <v>0</v>
      </c>
      <c r="AC119" s="100">
        <v>0</v>
      </c>
      <c r="AD119" s="100">
        <v>0.11941450000000001</v>
      </c>
      <c r="AE119" s="100">
        <v>0.12615779999999999</v>
      </c>
      <c r="AF119" s="100">
        <v>0.25592009999999998</v>
      </c>
      <c r="AG119" s="100">
        <v>1.2117496000000001</v>
      </c>
      <c r="AH119" s="100">
        <v>1.8104112000000001</v>
      </c>
      <c r="AI119" s="100">
        <v>4.5472438999999998</v>
      </c>
      <c r="AJ119" s="100">
        <v>9.4149138000000008</v>
      </c>
      <c r="AK119" s="100">
        <v>17.699746999999999</v>
      </c>
      <c r="AL119" s="100">
        <v>28.898931000000001</v>
      </c>
      <c r="AM119" s="100">
        <v>35.122681999999998</v>
      </c>
      <c r="AN119" s="100">
        <v>66.084556000000006</v>
      </c>
      <c r="AO119" s="100">
        <v>76.261977999999999</v>
      </c>
      <c r="AP119" s="100">
        <v>101.32491</v>
      </c>
      <c r="AQ119" s="100">
        <v>10.450766</v>
      </c>
      <c r="AR119" s="100">
        <v>8.4201020999999994</v>
      </c>
      <c r="AT119" s="124">
        <v>2012</v>
      </c>
      <c r="AU119" s="100">
        <v>0</v>
      </c>
      <c r="AV119" s="100">
        <v>0</v>
      </c>
      <c r="AW119" s="100">
        <v>0</v>
      </c>
      <c r="AX119" s="100">
        <v>0</v>
      </c>
      <c r="AY119" s="100">
        <v>6.1579000000000002E-2</v>
      </c>
      <c r="AZ119" s="100">
        <v>0.17682829999999999</v>
      </c>
      <c r="BA119" s="100">
        <v>0.2513899</v>
      </c>
      <c r="BB119" s="100">
        <v>0.57827609999999996</v>
      </c>
      <c r="BC119" s="100">
        <v>0.97827739999999996</v>
      </c>
      <c r="BD119" s="100">
        <v>2.5445376</v>
      </c>
      <c r="BE119" s="100">
        <v>6.2347821999999997</v>
      </c>
      <c r="BF119" s="100">
        <v>13.176176</v>
      </c>
      <c r="BG119" s="100">
        <v>19.689381999999998</v>
      </c>
      <c r="BH119" s="100">
        <v>34.387694000000003</v>
      </c>
      <c r="BI119" s="100">
        <v>45.404904999999999</v>
      </c>
      <c r="BJ119" s="100">
        <v>71.390420000000006</v>
      </c>
      <c r="BK119" s="100">
        <v>82.998535000000004</v>
      </c>
      <c r="BL119" s="100">
        <v>109.93012</v>
      </c>
      <c r="BM119" s="100">
        <v>11.105121</v>
      </c>
      <c r="BN119" s="100">
        <v>9.7941251000000005</v>
      </c>
      <c r="BP119" s="124">
        <v>2012</v>
      </c>
    </row>
    <row r="120" spans="2:68">
      <c r="B120" s="124">
        <v>2013</v>
      </c>
      <c r="C120" s="100">
        <v>0</v>
      </c>
      <c r="D120" s="100">
        <v>0.133746</v>
      </c>
      <c r="E120" s="100">
        <v>0</v>
      </c>
      <c r="F120" s="100">
        <v>0</v>
      </c>
      <c r="G120" s="100">
        <v>0</v>
      </c>
      <c r="H120" s="100">
        <v>0</v>
      </c>
      <c r="I120" s="100">
        <v>0.1202944</v>
      </c>
      <c r="J120" s="100">
        <v>0.51721819999999996</v>
      </c>
      <c r="K120" s="100">
        <v>2.188221</v>
      </c>
      <c r="L120" s="100">
        <v>4.6159466</v>
      </c>
      <c r="M120" s="100">
        <v>6.4082946999999999</v>
      </c>
      <c r="N120" s="100">
        <v>13.228705</v>
      </c>
      <c r="O120" s="100">
        <v>22.30424</v>
      </c>
      <c r="P120" s="100">
        <v>38.407541000000002</v>
      </c>
      <c r="Q120" s="100">
        <v>58.427365000000002</v>
      </c>
      <c r="R120" s="100">
        <v>68.457614000000007</v>
      </c>
      <c r="S120" s="100">
        <v>104.88702000000001</v>
      </c>
      <c r="T120" s="100">
        <v>112.73157999999999</v>
      </c>
      <c r="U120" s="100">
        <v>11.603059</v>
      </c>
      <c r="V120" s="100">
        <v>11.035629999999999</v>
      </c>
      <c r="X120" s="124">
        <v>2013</v>
      </c>
      <c r="Y120" s="100">
        <v>0</v>
      </c>
      <c r="Z120" s="100">
        <v>0</v>
      </c>
      <c r="AA120" s="100">
        <v>0</v>
      </c>
      <c r="AB120" s="100">
        <v>0</v>
      </c>
      <c r="AC120" s="100">
        <v>0</v>
      </c>
      <c r="AD120" s="100">
        <v>0</v>
      </c>
      <c r="AE120" s="100">
        <v>0.12148730000000001</v>
      </c>
      <c r="AF120" s="100">
        <v>0.1284093</v>
      </c>
      <c r="AG120" s="100">
        <v>0.95357289999999995</v>
      </c>
      <c r="AH120" s="100">
        <v>1.1661324</v>
      </c>
      <c r="AI120" s="100">
        <v>4.0921500999999996</v>
      </c>
      <c r="AJ120" s="100">
        <v>9.3500841999999995</v>
      </c>
      <c r="AK120" s="100">
        <v>19.304864999999999</v>
      </c>
      <c r="AL120" s="100">
        <v>26.980943</v>
      </c>
      <c r="AM120" s="100">
        <v>41.142558999999999</v>
      </c>
      <c r="AN120" s="100">
        <v>55.333263000000002</v>
      </c>
      <c r="AO120" s="100">
        <v>78.318757000000005</v>
      </c>
      <c r="AP120" s="100">
        <v>107.40376999999999</v>
      </c>
      <c r="AQ120" s="100">
        <v>10.53242</v>
      </c>
      <c r="AR120" s="100">
        <v>8.3315561000000002</v>
      </c>
      <c r="AT120" s="124">
        <v>2013</v>
      </c>
      <c r="AU120" s="100">
        <v>0</v>
      </c>
      <c r="AV120" s="100">
        <v>6.8728200000000003E-2</v>
      </c>
      <c r="AW120" s="100">
        <v>0</v>
      </c>
      <c r="AX120" s="100">
        <v>0</v>
      </c>
      <c r="AY120" s="100">
        <v>0</v>
      </c>
      <c r="AZ120" s="100">
        <v>0</v>
      </c>
      <c r="BA120" s="100">
        <v>0.12088790000000001</v>
      </c>
      <c r="BB120" s="100">
        <v>0.32213839999999999</v>
      </c>
      <c r="BC120" s="100">
        <v>1.5648171</v>
      </c>
      <c r="BD120" s="100">
        <v>2.8757738000000002</v>
      </c>
      <c r="BE120" s="100">
        <v>5.2372303999999996</v>
      </c>
      <c r="BF120" s="100">
        <v>11.264379999999999</v>
      </c>
      <c r="BG120" s="100">
        <v>20.789383999999998</v>
      </c>
      <c r="BH120" s="100">
        <v>32.649451999999997</v>
      </c>
      <c r="BI120" s="100">
        <v>49.616622</v>
      </c>
      <c r="BJ120" s="100">
        <v>61.505096000000002</v>
      </c>
      <c r="BK120" s="100">
        <v>89.870960999999994</v>
      </c>
      <c r="BL120" s="100">
        <v>109.29487</v>
      </c>
      <c r="BM120" s="100">
        <v>11.065281000000001</v>
      </c>
      <c r="BN120" s="100">
        <v>9.6217690999999999</v>
      </c>
      <c r="BP120" s="124">
        <v>2013</v>
      </c>
    </row>
    <row r="121" spans="2:68">
      <c r="B121" s="124">
        <v>2014</v>
      </c>
      <c r="C121" s="100">
        <v>0</v>
      </c>
      <c r="D121" s="100">
        <v>0</v>
      </c>
      <c r="E121" s="100">
        <v>0</v>
      </c>
      <c r="F121" s="100">
        <v>0</v>
      </c>
      <c r="G121" s="100">
        <v>0</v>
      </c>
      <c r="H121" s="100">
        <v>0.2282613</v>
      </c>
      <c r="I121" s="100">
        <v>0.23397860000000001</v>
      </c>
      <c r="J121" s="100">
        <v>0.51581619999999995</v>
      </c>
      <c r="K121" s="100">
        <v>1.0935893999999999</v>
      </c>
      <c r="L121" s="100">
        <v>3.0154127000000002</v>
      </c>
      <c r="M121" s="100">
        <v>6.8907683000000004</v>
      </c>
      <c r="N121" s="100">
        <v>12.250450000000001</v>
      </c>
      <c r="O121" s="100">
        <v>25.222950000000001</v>
      </c>
      <c r="P121" s="100">
        <v>34.673563000000001</v>
      </c>
      <c r="Q121" s="100">
        <v>54.126320999999997</v>
      </c>
      <c r="R121" s="100">
        <v>66.315517</v>
      </c>
      <c r="S121" s="100">
        <v>96.531471999999994</v>
      </c>
      <c r="T121" s="100">
        <v>100.87239</v>
      </c>
      <c r="U121" s="100">
        <v>11.072585999999999</v>
      </c>
      <c r="V121" s="100">
        <v>10.326905999999999</v>
      </c>
      <c r="X121" s="124">
        <v>2014</v>
      </c>
      <c r="Y121" s="100">
        <v>0</v>
      </c>
      <c r="Z121" s="100">
        <v>0</v>
      </c>
      <c r="AA121" s="100">
        <v>0</v>
      </c>
      <c r="AB121" s="100">
        <v>0</v>
      </c>
      <c r="AC121" s="100">
        <v>0</v>
      </c>
      <c r="AD121" s="100">
        <v>0.1153315</v>
      </c>
      <c r="AE121" s="100">
        <v>0.1176835</v>
      </c>
      <c r="AF121" s="100">
        <v>0.51153579999999998</v>
      </c>
      <c r="AG121" s="100">
        <v>0.35693209999999997</v>
      </c>
      <c r="AH121" s="100">
        <v>2.8255262999999999</v>
      </c>
      <c r="AI121" s="100">
        <v>4.4393484000000001</v>
      </c>
      <c r="AJ121" s="100">
        <v>9.6917872999999997</v>
      </c>
      <c r="AK121" s="100">
        <v>17.336760999999999</v>
      </c>
      <c r="AL121" s="100">
        <v>27.466199</v>
      </c>
      <c r="AM121" s="100">
        <v>38.774996999999999</v>
      </c>
      <c r="AN121" s="100">
        <v>52.112898999999999</v>
      </c>
      <c r="AO121" s="100">
        <v>83.013795999999999</v>
      </c>
      <c r="AP121" s="100">
        <v>107.72005</v>
      </c>
      <c r="AQ121" s="100">
        <v>10.642595999999999</v>
      </c>
      <c r="AR121" s="100">
        <v>8.3346227000000006</v>
      </c>
      <c r="AT121" s="124">
        <v>2014</v>
      </c>
      <c r="AU121" s="100">
        <v>0</v>
      </c>
      <c r="AV121" s="100">
        <v>0</v>
      </c>
      <c r="AW121" s="100">
        <v>0</v>
      </c>
      <c r="AX121" s="100">
        <v>0</v>
      </c>
      <c r="AY121" s="100">
        <v>0</v>
      </c>
      <c r="AZ121" s="100">
        <v>0.17209189999999999</v>
      </c>
      <c r="BA121" s="100">
        <v>0.17600299999999999</v>
      </c>
      <c r="BB121" s="100">
        <v>0.51366710000000004</v>
      </c>
      <c r="BC121" s="100">
        <v>0.72138190000000002</v>
      </c>
      <c r="BD121" s="100">
        <v>2.9194920999999998</v>
      </c>
      <c r="BE121" s="100">
        <v>5.6499024999999996</v>
      </c>
      <c r="BF121" s="100">
        <v>10.952933</v>
      </c>
      <c r="BG121" s="100">
        <v>21.224243000000001</v>
      </c>
      <c r="BH121" s="100">
        <v>31.035734999999999</v>
      </c>
      <c r="BI121" s="100">
        <v>46.292394000000002</v>
      </c>
      <c r="BJ121" s="100">
        <v>58.832949999999997</v>
      </c>
      <c r="BK121" s="100">
        <v>88.929006000000001</v>
      </c>
      <c r="BL121" s="100">
        <v>105.25364999999999</v>
      </c>
      <c r="BM121" s="100">
        <v>10.856456</v>
      </c>
      <c r="BN121" s="100">
        <v>9.3082525999999994</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Pancreatic cancer (ICD-10 C25), 1920–2014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[GRIM_output_3.xls]GRIM0239</v>
      </c>
      <c r="F5" s="139" t="s">
        <v>162</v>
      </c>
      <c r="G5" s="204">
        <f>$D$8</f>
        <v>2014</v>
      </c>
      <c r="J5" s="136"/>
    </row>
    <row r="6" spans="1:11" ht="28.9" customHeight="1">
      <c r="B6" s="278" t="s">
        <v>210</v>
      </c>
      <c r="C6" s="278" t="s">
        <v>211</v>
      </c>
      <c r="D6" s="278">
        <v>1920</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Pancreatic cancer.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214</v>
      </c>
      <c r="D12" s="113"/>
      <c r="F12" s="152" t="s">
        <v>7</v>
      </c>
      <c r="G12" s="151">
        <v>2</v>
      </c>
      <c r="I12" s="143"/>
    </row>
    <row r="13" spans="1:11">
      <c r="B13" s="144" t="s">
        <v>106</v>
      </c>
      <c r="C13" s="279" t="s">
        <v>215</v>
      </c>
      <c r="D13" s="113"/>
      <c r="F13" s="152" t="s">
        <v>8</v>
      </c>
      <c r="G13" s="151">
        <v>3</v>
      </c>
      <c r="I13" s="143"/>
    </row>
    <row r="14" spans="1:11">
      <c r="B14" s="144" t="s">
        <v>107</v>
      </c>
      <c r="C14" s="279" t="s">
        <v>216</v>
      </c>
      <c r="F14" s="152" t="s">
        <v>9</v>
      </c>
      <c r="G14" s="151">
        <v>4</v>
      </c>
    </row>
    <row r="15" spans="1:11">
      <c r="B15" s="144" t="s">
        <v>108</v>
      </c>
      <c r="C15" s="279" t="s">
        <v>217</v>
      </c>
      <c r="F15" s="152" t="s">
        <v>10</v>
      </c>
      <c r="G15" s="151">
        <v>5</v>
      </c>
    </row>
    <row r="16" spans="1:11">
      <c r="B16" s="144" t="s">
        <v>109</v>
      </c>
      <c r="C16" s="279">
        <v>157</v>
      </c>
      <c r="F16" s="152" t="s">
        <v>11</v>
      </c>
      <c r="G16" s="151">
        <v>6</v>
      </c>
    </row>
    <row r="17" spans="1:20">
      <c r="B17" s="144" t="s">
        <v>110</v>
      </c>
      <c r="C17" s="279">
        <v>157</v>
      </c>
      <c r="F17" s="152" t="s">
        <v>12</v>
      </c>
      <c r="G17" s="151">
        <v>7</v>
      </c>
    </row>
    <row r="18" spans="1:20">
      <c r="B18" s="144" t="s">
        <v>111</v>
      </c>
      <c r="C18" s="279">
        <v>157</v>
      </c>
      <c r="F18" s="152" t="s">
        <v>13</v>
      </c>
      <c r="G18" s="151">
        <v>8</v>
      </c>
    </row>
    <row r="19" spans="1:20">
      <c r="B19" s="144" t="s">
        <v>112</v>
      </c>
      <c r="C19" s="279">
        <v>157</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Admin!$B$70</v>
      </c>
      <c r="F22" s="152" t="s">
        <v>17</v>
      </c>
      <c r="G22" s="151">
        <v>12</v>
      </c>
    </row>
    <row r="23" spans="1:20">
      <c r="B23" s="278" t="s">
        <v>218</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Admin!$B$70:$B$164</v>
      </c>
      <c r="F24" s="152" t="s">
        <v>19</v>
      </c>
      <c r="G24" s="151">
        <v>14</v>
      </c>
    </row>
    <row r="25" spans="1:20">
      <c r="B25" s="279" t="s">
        <v>218</v>
      </c>
      <c r="C25" s="279">
        <v>0.99</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Pancreatic cancer (ICD-10 C25),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v>
      </c>
      <c r="D32" s="157">
        <f ca="1">INDIRECT("Rates!D"&amp;$E$8)</f>
        <v>0</v>
      </c>
      <c r="E32" s="157">
        <f ca="1">INDIRECT("Rates!E"&amp;$E$8)</f>
        <v>0</v>
      </c>
      <c r="F32" s="157">
        <f ca="1">INDIRECT("Rates!F"&amp;$E$8)</f>
        <v>0</v>
      </c>
      <c r="G32" s="157">
        <f ca="1">INDIRECT("Rates!G"&amp;$E$8)</f>
        <v>0</v>
      </c>
      <c r="H32" s="157">
        <f ca="1">INDIRECT("Rates!H"&amp;$E$8)</f>
        <v>0.2282613</v>
      </c>
      <c r="I32" s="157">
        <f ca="1">INDIRECT("Rates!I"&amp;$E$8)</f>
        <v>0.23397860000000001</v>
      </c>
      <c r="J32" s="157">
        <f ca="1">INDIRECT("Rates!J"&amp;$E$8)</f>
        <v>0.51581619999999995</v>
      </c>
      <c r="K32" s="157">
        <f ca="1">INDIRECT("Rates!K"&amp;$E$8)</f>
        <v>1.0935893999999999</v>
      </c>
      <c r="L32" s="157">
        <f ca="1">INDIRECT("Rates!L"&amp;$E$8)</f>
        <v>3.0154127000000002</v>
      </c>
      <c r="M32" s="157">
        <f ca="1">INDIRECT("Rates!M"&amp;$E$8)</f>
        <v>6.8907683000000004</v>
      </c>
      <c r="N32" s="157">
        <f ca="1">INDIRECT("Rates!N"&amp;$E$8)</f>
        <v>12.250450000000001</v>
      </c>
      <c r="O32" s="157">
        <f ca="1">INDIRECT("Rates!O"&amp;$E$8)</f>
        <v>25.222950000000001</v>
      </c>
      <c r="P32" s="157">
        <f ca="1">INDIRECT("Rates!P"&amp;$E$8)</f>
        <v>34.673563000000001</v>
      </c>
      <c r="Q32" s="157">
        <f ca="1">INDIRECT("Rates!Q"&amp;$E$8)</f>
        <v>54.126320999999997</v>
      </c>
      <c r="R32" s="157">
        <f ca="1">INDIRECT("Rates!R"&amp;$E$8)</f>
        <v>66.315517</v>
      </c>
      <c r="S32" s="157">
        <f ca="1">INDIRECT("Rates!S"&amp;$E$8)</f>
        <v>96.531471999999994</v>
      </c>
      <c r="T32" s="157">
        <f ca="1">INDIRECT("Rates!T"&amp;$E$8)</f>
        <v>100.87239</v>
      </c>
    </row>
    <row r="33" spans="1:21">
      <c r="B33" s="145" t="s">
        <v>198</v>
      </c>
      <c r="C33" s="157">
        <f ca="1">INDIRECT("Rates!Y"&amp;$E$8)</f>
        <v>0</v>
      </c>
      <c r="D33" s="157">
        <f ca="1">INDIRECT("Rates!Z"&amp;$E$8)</f>
        <v>0</v>
      </c>
      <c r="E33" s="157">
        <f ca="1">INDIRECT("Rates!AA"&amp;$E$8)</f>
        <v>0</v>
      </c>
      <c r="F33" s="157">
        <f ca="1">INDIRECT("Rates!AB"&amp;$E$8)</f>
        <v>0</v>
      </c>
      <c r="G33" s="157">
        <f ca="1">INDIRECT("Rates!AC"&amp;$E$8)</f>
        <v>0</v>
      </c>
      <c r="H33" s="157">
        <f ca="1">INDIRECT("Rates!AD"&amp;$E$8)</f>
        <v>0.1153315</v>
      </c>
      <c r="I33" s="157">
        <f ca="1">INDIRECT("Rates!AE"&amp;$E$8)</f>
        <v>0.1176835</v>
      </c>
      <c r="J33" s="157">
        <f ca="1">INDIRECT("Rates!AF"&amp;$E$8)</f>
        <v>0.51153579999999998</v>
      </c>
      <c r="K33" s="157">
        <f ca="1">INDIRECT("Rates!AG"&amp;$E$8)</f>
        <v>0.35693209999999997</v>
      </c>
      <c r="L33" s="157">
        <f ca="1">INDIRECT("Rates!AH"&amp;$E$8)</f>
        <v>2.8255262999999999</v>
      </c>
      <c r="M33" s="157">
        <f ca="1">INDIRECT("Rates!AI"&amp;$E$8)</f>
        <v>4.4393484000000001</v>
      </c>
      <c r="N33" s="157">
        <f ca="1">INDIRECT("Rates!AJ"&amp;$E$8)</f>
        <v>9.6917872999999997</v>
      </c>
      <c r="O33" s="157">
        <f ca="1">INDIRECT("Rates!AK"&amp;$E$8)</f>
        <v>17.336760999999999</v>
      </c>
      <c r="P33" s="157">
        <f ca="1">INDIRECT("Rates!AL"&amp;$E$8)</f>
        <v>27.466199</v>
      </c>
      <c r="Q33" s="157">
        <f ca="1">INDIRECT("Rates!AM"&amp;$E$8)</f>
        <v>38.774996999999999</v>
      </c>
      <c r="R33" s="157">
        <f ca="1">INDIRECT("Rates!AN"&amp;$E$8)</f>
        <v>52.112898999999999</v>
      </c>
      <c r="S33" s="157">
        <f ca="1">INDIRECT("Rates!AO"&amp;$E$8)</f>
        <v>83.013795999999999</v>
      </c>
      <c r="T33" s="157">
        <f ca="1">INDIRECT("Rates!AP"&amp;$E$8)</f>
        <v>107.72005</v>
      </c>
    </row>
    <row r="35" spans="1:21">
      <c r="A35" s="87">
        <v>2</v>
      </c>
      <c r="B35" s="137" t="str">
        <f>"Number of deaths due to " &amp;Admin!B6&amp;" (ICD-10 "&amp;UPPER(Admin!C6)&amp;"), by sex and age group, " &amp;Admin!D8</f>
        <v>Number of deaths due to Pancreatic cancer (ICD-10 C25),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0</v>
      </c>
      <c r="D38" s="157">
        <f ca="1">INDIRECT("Deaths!D"&amp;$E$8)</f>
        <v>0</v>
      </c>
      <c r="E38" s="157">
        <f ca="1">INDIRECT("Deaths!E"&amp;$E$8)</f>
        <v>0</v>
      </c>
      <c r="F38" s="157">
        <f ca="1">INDIRECT("Deaths!F"&amp;$E$8)</f>
        <v>0</v>
      </c>
      <c r="G38" s="157">
        <f ca="1">INDIRECT("Deaths!G"&amp;$E$8)</f>
        <v>0</v>
      </c>
      <c r="H38" s="157">
        <f ca="1">INDIRECT("Deaths!H"&amp;$E$8)</f>
        <v>2</v>
      </c>
      <c r="I38" s="157">
        <f ca="1">INDIRECT("Deaths!I"&amp;$E$8)</f>
        <v>2</v>
      </c>
      <c r="J38" s="157">
        <f ca="1">INDIRECT("Deaths!J"&amp;$E$8)</f>
        <v>4</v>
      </c>
      <c r="K38" s="157">
        <f ca="1">INDIRECT("Deaths!K"&amp;$E$8)</f>
        <v>9</v>
      </c>
      <c r="L38" s="157">
        <f ca="1">INDIRECT("Deaths!L"&amp;$E$8)</f>
        <v>23</v>
      </c>
      <c r="M38" s="157">
        <f ca="1">INDIRECT("Deaths!M"&amp;$E$8)</f>
        <v>53</v>
      </c>
      <c r="N38" s="157">
        <f ca="1">INDIRECT("Deaths!N"&amp;$E$8)</f>
        <v>86</v>
      </c>
      <c r="O38" s="157">
        <f ca="1">INDIRECT("Deaths!O"&amp;$E$8)</f>
        <v>157</v>
      </c>
      <c r="P38" s="157">
        <f ca="1">INDIRECT("Deaths!P"&amp;$E$8)</f>
        <v>192</v>
      </c>
      <c r="Q38" s="157">
        <f ca="1">INDIRECT("Deaths!Q"&amp;$E$8)</f>
        <v>217</v>
      </c>
      <c r="R38" s="157">
        <f ca="1">INDIRECT("Deaths!R"&amp;$E$8)</f>
        <v>192</v>
      </c>
      <c r="S38" s="157">
        <f ca="1">INDIRECT("Deaths!S"&amp;$E$8)</f>
        <v>190</v>
      </c>
      <c r="T38" s="157">
        <f ca="1">INDIRECT("Deaths!T"&amp;$E$8)</f>
        <v>165</v>
      </c>
      <c r="U38" s="159">
        <f ca="1">SUM(C38:T38)</f>
        <v>1292</v>
      </c>
    </row>
    <row r="39" spans="1:21">
      <c r="B39" s="87" t="s">
        <v>63</v>
      </c>
      <c r="C39" s="157">
        <f ca="1">INDIRECT("Deaths!Y"&amp;$E$8)</f>
        <v>0</v>
      </c>
      <c r="D39" s="157">
        <f ca="1">INDIRECT("Deaths!Z"&amp;$E$8)</f>
        <v>0</v>
      </c>
      <c r="E39" s="157">
        <f ca="1">INDIRECT("Deaths!AA"&amp;$E$8)</f>
        <v>0</v>
      </c>
      <c r="F39" s="157">
        <f ca="1">INDIRECT("Deaths!AB"&amp;$E$8)</f>
        <v>0</v>
      </c>
      <c r="G39" s="157">
        <f ca="1">INDIRECT("Deaths!AC"&amp;$E$8)</f>
        <v>0</v>
      </c>
      <c r="H39" s="157">
        <f ca="1">INDIRECT("Deaths!AD"&amp;$E$8)</f>
        <v>1</v>
      </c>
      <c r="I39" s="157">
        <f ca="1">INDIRECT("Deaths!AE"&amp;$E$8)</f>
        <v>1</v>
      </c>
      <c r="J39" s="157">
        <f ca="1">INDIRECT("Deaths!AF"&amp;$E$8)</f>
        <v>4</v>
      </c>
      <c r="K39" s="157">
        <f ca="1">INDIRECT("Deaths!AG"&amp;$E$8)</f>
        <v>3</v>
      </c>
      <c r="L39" s="157">
        <f ca="1">INDIRECT("Deaths!AH"&amp;$E$8)</f>
        <v>22</v>
      </c>
      <c r="M39" s="157">
        <f ca="1">INDIRECT("Deaths!AI"&amp;$E$8)</f>
        <v>35</v>
      </c>
      <c r="N39" s="157">
        <f ca="1">INDIRECT("Deaths!AJ"&amp;$E$8)</f>
        <v>70</v>
      </c>
      <c r="O39" s="157">
        <f ca="1">INDIRECT("Deaths!AK"&amp;$E$8)</f>
        <v>111</v>
      </c>
      <c r="P39" s="157">
        <f ca="1">INDIRECT("Deaths!AL"&amp;$E$8)</f>
        <v>155</v>
      </c>
      <c r="Q39" s="157">
        <f ca="1">INDIRECT("Deaths!AM"&amp;$E$8)</f>
        <v>162</v>
      </c>
      <c r="R39" s="157">
        <f ca="1">INDIRECT("Deaths!AN"&amp;$E$8)</f>
        <v>168</v>
      </c>
      <c r="S39" s="157">
        <f ca="1">INDIRECT("Deaths!AO"&amp;$E$8)</f>
        <v>210</v>
      </c>
      <c r="T39" s="157">
        <f ca="1">INDIRECT("Deaths!AP"&amp;$E$8)</f>
        <v>313</v>
      </c>
      <c r="U39" s="159">
        <f ca="1">SUM(C39:T39)</f>
        <v>1255</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0</v>
      </c>
      <c r="D42" s="162">
        <f t="shared" ref="D42:T42" ca="1" si="0">-1*D38</f>
        <v>0</v>
      </c>
      <c r="E42" s="162">
        <f t="shared" ca="1" si="0"/>
        <v>0</v>
      </c>
      <c r="F42" s="162">
        <f t="shared" ca="1" si="0"/>
        <v>0</v>
      </c>
      <c r="G42" s="162">
        <f t="shared" ca="1" si="0"/>
        <v>0</v>
      </c>
      <c r="H42" s="162">
        <f t="shared" ca="1" si="0"/>
        <v>-2</v>
      </c>
      <c r="I42" s="162">
        <f t="shared" ca="1" si="0"/>
        <v>-2</v>
      </c>
      <c r="J42" s="162">
        <f t="shared" ca="1" si="0"/>
        <v>-4</v>
      </c>
      <c r="K42" s="162">
        <f t="shared" ca="1" si="0"/>
        <v>-9</v>
      </c>
      <c r="L42" s="162">
        <f t="shared" ca="1" si="0"/>
        <v>-23</v>
      </c>
      <c r="M42" s="162">
        <f t="shared" ca="1" si="0"/>
        <v>-53</v>
      </c>
      <c r="N42" s="162">
        <f t="shared" ca="1" si="0"/>
        <v>-86</v>
      </c>
      <c r="O42" s="162">
        <f t="shared" ca="1" si="0"/>
        <v>-157</v>
      </c>
      <c r="P42" s="162">
        <f t="shared" ca="1" si="0"/>
        <v>-192</v>
      </c>
      <c r="Q42" s="162">
        <f t="shared" ca="1" si="0"/>
        <v>-217</v>
      </c>
      <c r="R42" s="162">
        <f t="shared" ca="1" si="0"/>
        <v>-192</v>
      </c>
      <c r="S42" s="162">
        <f t="shared" ca="1" si="0"/>
        <v>-190</v>
      </c>
      <c r="T42" s="162">
        <f t="shared" ca="1" si="0"/>
        <v>-165</v>
      </c>
      <c r="U42" s="161"/>
    </row>
    <row r="43" spans="1:21">
      <c r="B43" s="87" t="s">
        <v>63</v>
      </c>
      <c r="C43" s="162">
        <f ca="1">C39</f>
        <v>0</v>
      </c>
      <c r="D43" s="162">
        <f t="shared" ref="D43:T43" ca="1" si="1">D39</f>
        <v>0</v>
      </c>
      <c r="E43" s="162">
        <f t="shared" ca="1" si="1"/>
        <v>0</v>
      </c>
      <c r="F43" s="162">
        <f t="shared" ca="1" si="1"/>
        <v>0</v>
      </c>
      <c r="G43" s="162">
        <f t="shared" ca="1" si="1"/>
        <v>0</v>
      </c>
      <c r="H43" s="162">
        <f t="shared" ca="1" si="1"/>
        <v>1</v>
      </c>
      <c r="I43" s="162">
        <f t="shared" ca="1" si="1"/>
        <v>1</v>
      </c>
      <c r="J43" s="162">
        <f t="shared" ca="1" si="1"/>
        <v>4</v>
      </c>
      <c r="K43" s="162">
        <f t="shared" ca="1" si="1"/>
        <v>3</v>
      </c>
      <c r="L43" s="162">
        <f t="shared" ca="1" si="1"/>
        <v>22</v>
      </c>
      <c r="M43" s="162">
        <f t="shared" ca="1" si="1"/>
        <v>35</v>
      </c>
      <c r="N43" s="162">
        <f t="shared" ca="1" si="1"/>
        <v>70</v>
      </c>
      <c r="O43" s="162">
        <f t="shared" ca="1" si="1"/>
        <v>111</v>
      </c>
      <c r="P43" s="162">
        <f t="shared" ca="1" si="1"/>
        <v>155</v>
      </c>
      <c r="Q43" s="162">
        <f t="shared" ca="1" si="1"/>
        <v>162</v>
      </c>
      <c r="R43" s="162">
        <f t="shared" ca="1" si="1"/>
        <v>168</v>
      </c>
      <c r="S43" s="162">
        <f t="shared" ca="1" si="1"/>
        <v>210</v>
      </c>
      <c r="T43" s="162">
        <f t="shared" ca="1" si="1"/>
        <v>313</v>
      </c>
      <c r="U43" s="161"/>
    </row>
    <row r="45" spans="1:21">
      <c r="A45" s="87">
        <v>3</v>
      </c>
      <c r="B45" s="137" t="str">
        <f>"Number of deaths due to " &amp;Admin!B6&amp;" (ICD-10 "&amp;UPPER(Admin!C6)&amp;"), by sex and year, " &amp;Admin!D6&amp;"–" &amp;Admin!D8</f>
        <v>Number of deaths due to Pancreatic cancer (ICD-10 C25), by sex and year, 1920–2014</v>
      </c>
      <c r="C45" s="141"/>
      <c r="D45" s="141"/>
      <c r="E45" s="141"/>
    </row>
    <row r="46" spans="1:21">
      <c r="A46" s="87">
        <v>4</v>
      </c>
      <c r="B46" s="137" t="str">
        <f>"Age-standardised death rates for " &amp;Admin!B6&amp;" (ICD-10 "&amp;UPPER(Admin!C6)&amp;"), by sex and year, " &amp;Admin!D6&amp;"–" &amp;Admin!D8</f>
        <v>Age-standardised death rates for Pancreatic cancer (ICD-10 C25), by sex and year, 1920–2014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f>Deaths!V27</f>
        <v>47</v>
      </c>
      <c r="D70" s="165">
        <f>Deaths!AR27</f>
        <v>34</v>
      </c>
      <c r="E70" s="165">
        <f>Deaths!BN27</f>
        <v>81</v>
      </c>
      <c r="F70" s="166">
        <f>Rates!V27</f>
        <v>3.2763551999999998</v>
      </c>
      <c r="G70" s="166">
        <f>Rates!AR27</f>
        <v>2.3572848999999998</v>
      </c>
      <c r="H70" s="166">
        <f>Rates!BN27</f>
        <v>2.8191687999999999</v>
      </c>
    </row>
    <row r="71" spans="2:8">
      <c r="B71" s="145">
        <v>1921</v>
      </c>
      <c r="C71" s="165">
        <f>Deaths!V28</f>
        <v>57</v>
      </c>
      <c r="D71" s="165">
        <f>Deaths!AR28</f>
        <v>26</v>
      </c>
      <c r="E71" s="165">
        <f>Deaths!BN28</f>
        <v>83</v>
      </c>
      <c r="F71" s="166">
        <f>Rates!V28</f>
        <v>3.5750476999999998</v>
      </c>
      <c r="G71" s="166">
        <f>Rates!AR28</f>
        <v>2.3347440000000002</v>
      </c>
      <c r="H71" s="166">
        <f>Rates!BN28</f>
        <v>3.0100088</v>
      </c>
    </row>
    <row r="72" spans="2:8">
      <c r="B72" s="145">
        <v>1922</v>
      </c>
      <c r="C72" s="165">
        <f>Deaths!V29</f>
        <v>46</v>
      </c>
      <c r="D72" s="165">
        <f>Deaths!AR29</f>
        <v>32</v>
      </c>
      <c r="E72" s="165">
        <f>Deaths!BN29</f>
        <v>78</v>
      </c>
      <c r="F72" s="166">
        <f>Rates!V29</f>
        <v>3.2547757000000002</v>
      </c>
      <c r="G72" s="166">
        <f>Rates!AR29</f>
        <v>1.8427496000000001</v>
      </c>
      <c r="H72" s="166">
        <f>Rates!BN29</f>
        <v>2.5154757999999999</v>
      </c>
    </row>
    <row r="73" spans="2:8">
      <c r="B73" s="145">
        <v>1923</v>
      </c>
      <c r="C73" s="165">
        <f>Deaths!V30</f>
        <v>55</v>
      </c>
      <c r="D73" s="165">
        <f>Deaths!AR30</f>
        <v>45</v>
      </c>
      <c r="E73" s="165">
        <f>Deaths!BN30</f>
        <v>100</v>
      </c>
      <c r="F73" s="166">
        <f>Rates!V30</f>
        <v>3.2634006000000002</v>
      </c>
      <c r="G73" s="166">
        <f>Rates!AR30</f>
        <v>2.8099175999999999</v>
      </c>
      <c r="H73" s="166">
        <f>Rates!BN30</f>
        <v>3.0328697999999998</v>
      </c>
    </row>
    <row r="74" spans="2:8">
      <c r="B74" s="145">
        <v>1924</v>
      </c>
      <c r="C74" s="165">
        <f>Deaths!V31</f>
        <v>81</v>
      </c>
      <c r="D74" s="165">
        <f>Deaths!AR31</f>
        <v>54</v>
      </c>
      <c r="E74" s="165">
        <f>Deaths!BN31</f>
        <v>135</v>
      </c>
      <c r="F74" s="166">
        <f>Rates!V31</f>
        <v>4.3716096999999996</v>
      </c>
      <c r="G74" s="166">
        <f>Rates!AR31</f>
        <v>3.5858615</v>
      </c>
      <c r="H74" s="166">
        <f>Rates!BN31</f>
        <v>4.0078529999999999</v>
      </c>
    </row>
    <row r="75" spans="2:8">
      <c r="B75" s="145">
        <v>1925</v>
      </c>
      <c r="C75" s="165">
        <f>Deaths!V32</f>
        <v>64</v>
      </c>
      <c r="D75" s="165">
        <f>Deaths!AR32</f>
        <v>48</v>
      </c>
      <c r="E75" s="165">
        <f>Deaths!BN32</f>
        <v>112</v>
      </c>
      <c r="F75" s="166">
        <f>Rates!V32</f>
        <v>3.9208826000000001</v>
      </c>
      <c r="G75" s="166">
        <f>Rates!AR32</f>
        <v>3.3038335000000001</v>
      </c>
      <c r="H75" s="166">
        <f>Rates!BN32</f>
        <v>3.6051991000000001</v>
      </c>
    </row>
    <row r="76" spans="2:8">
      <c r="B76" s="145">
        <v>1926</v>
      </c>
      <c r="C76" s="165">
        <f>Deaths!V33</f>
        <v>65</v>
      </c>
      <c r="D76" s="165">
        <f>Deaths!AR33</f>
        <v>42</v>
      </c>
      <c r="E76" s="165">
        <f>Deaths!BN33</f>
        <v>107</v>
      </c>
      <c r="F76" s="166">
        <f>Rates!V33</f>
        <v>4.5210952999999998</v>
      </c>
      <c r="G76" s="166">
        <f>Rates!AR33</f>
        <v>2.3927325000000002</v>
      </c>
      <c r="H76" s="166">
        <f>Rates!BN33</f>
        <v>3.3679070000000002</v>
      </c>
    </row>
    <row r="77" spans="2:8">
      <c r="B77" s="145">
        <v>1927</v>
      </c>
      <c r="C77" s="165">
        <f>Deaths!V34</f>
        <v>78</v>
      </c>
      <c r="D77" s="165">
        <f>Deaths!AR34</f>
        <v>45</v>
      </c>
      <c r="E77" s="165">
        <f>Deaths!BN34</f>
        <v>123</v>
      </c>
      <c r="F77" s="166">
        <f>Rates!V34</f>
        <v>5.0759283999999996</v>
      </c>
      <c r="G77" s="166">
        <f>Rates!AR34</f>
        <v>2.5898281000000001</v>
      </c>
      <c r="H77" s="166">
        <f>Rates!BN34</f>
        <v>3.7876425</v>
      </c>
    </row>
    <row r="78" spans="2:8">
      <c r="B78" s="145">
        <v>1928</v>
      </c>
      <c r="C78" s="165">
        <f>Deaths!V35</f>
        <v>70</v>
      </c>
      <c r="D78" s="165">
        <f>Deaths!AR35</f>
        <v>41</v>
      </c>
      <c r="E78" s="165">
        <f>Deaths!BN35</f>
        <v>111</v>
      </c>
      <c r="F78" s="166">
        <f>Rates!V35</f>
        <v>4.1562165000000002</v>
      </c>
      <c r="G78" s="166">
        <f>Rates!AR35</f>
        <v>2.2589256999999998</v>
      </c>
      <c r="H78" s="166">
        <f>Rates!BN35</f>
        <v>3.1531813</v>
      </c>
    </row>
    <row r="79" spans="2:8">
      <c r="B79" s="145">
        <v>1929</v>
      </c>
      <c r="C79" s="165">
        <f>Deaths!V36</f>
        <v>102</v>
      </c>
      <c r="D79" s="165">
        <f>Deaths!AR36</f>
        <v>61</v>
      </c>
      <c r="E79" s="165">
        <f>Deaths!BN36</f>
        <v>163</v>
      </c>
      <c r="F79" s="166">
        <f>Rates!V36</f>
        <v>5.1248705000000001</v>
      </c>
      <c r="G79" s="166">
        <f>Rates!AR36</f>
        <v>3.8988464999999999</v>
      </c>
      <c r="H79" s="166">
        <f>Rates!BN36</f>
        <v>4.6283665999999997</v>
      </c>
    </row>
    <row r="80" spans="2:8">
      <c r="B80" s="145">
        <v>1930</v>
      </c>
      <c r="C80" s="165">
        <f>Deaths!V37</f>
        <v>95</v>
      </c>
      <c r="D80" s="165">
        <f>Deaths!AR37</f>
        <v>71</v>
      </c>
      <c r="E80" s="165">
        <f>Deaths!BN37</f>
        <v>166</v>
      </c>
      <c r="F80" s="166">
        <f>Rates!V37</f>
        <v>5.3390836999999998</v>
      </c>
      <c r="G80" s="166">
        <f>Rates!AR37</f>
        <v>3.6939340999999999</v>
      </c>
      <c r="H80" s="166">
        <f>Rates!BN37</f>
        <v>4.4967544999999998</v>
      </c>
    </row>
    <row r="81" spans="2:8">
      <c r="B81" s="145">
        <v>1931</v>
      </c>
      <c r="C81" s="165">
        <f>Deaths!V38</f>
        <v>120</v>
      </c>
      <c r="D81" s="165">
        <f>Deaths!AR38</f>
        <v>71</v>
      </c>
      <c r="E81" s="165">
        <f>Deaths!BN38</f>
        <v>191</v>
      </c>
      <c r="F81" s="166">
        <f>Rates!V38</f>
        <v>6.0755811</v>
      </c>
      <c r="G81" s="166">
        <f>Rates!AR38</f>
        <v>4.0590947999999996</v>
      </c>
      <c r="H81" s="166">
        <f>Rates!BN38</f>
        <v>5.0896637</v>
      </c>
    </row>
    <row r="82" spans="2:8">
      <c r="B82" s="145">
        <v>1932</v>
      </c>
      <c r="C82" s="165">
        <f>Deaths!V39</f>
        <v>137</v>
      </c>
      <c r="D82" s="165">
        <f>Deaths!AR39</f>
        <v>86</v>
      </c>
      <c r="E82" s="165">
        <f>Deaths!BN39</f>
        <v>223</v>
      </c>
      <c r="F82" s="166">
        <f>Rates!V39</f>
        <v>7.4909375000000002</v>
      </c>
      <c r="G82" s="166">
        <f>Rates!AR39</f>
        <v>4.2587435999999999</v>
      </c>
      <c r="H82" s="166">
        <f>Rates!BN39</f>
        <v>5.8056720000000004</v>
      </c>
    </row>
    <row r="83" spans="2:8">
      <c r="B83" s="145">
        <v>1933</v>
      </c>
      <c r="C83" s="165">
        <f>Deaths!V40</f>
        <v>112</v>
      </c>
      <c r="D83" s="165">
        <f>Deaths!AR40</f>
        <v>78</v>
      </c>
      <c r="E83" s="165">
        <f>Deaths!BN40</f>
        <v>190</v>
      </c>
      <c r="F83" s="166">
        <f>Rates!V40</f>
        <v>5.5096178</v>
      </c>
      <c r="G83" s="166">
        <f>Rates!AR40</f>
        <v>3.9626768999999999</v>
      </c>
      <c r="H83" s="166">
        <f>Rates!BN40</f>
        <v>4.7332052999999998</v>
      </c>
    </row>
    <row r="84" spans="2:8">
      <c r="B84" s="145">
        <v>1934</v>
      </c>
      <c r="C84" s="165">
        <f>Deaths!V41</f>
        <v>138</v>
      </c>
      <c r="D84" s="165">
        <f>Deaths!AR41</f>
        <v>101</v>
      </c>
      <c r="E84" s="165">
        <f>Deaths!BN41</f>
        <v>239</v>
      </c>
      <c r="F84" s="166">
        <f>Rates!V41</f>
        <v>6.9922624999999998</v>
      </c>
      <c r="G84" s="166">
        <f>Rates!AR41</f>
        <v>4.2413201000000003</v>
      </c>
      <c r="H84" s="166">
        <f>Rates!BN41</f>
        <v>5.5290638999999997</v>
      </c>
    </row>
    <row r="85" spans="2:8">
      <c r="B85" s="145">
        <v>1935</v>
      </c>
      <c r="C85" s="165">
        <f>Deaths!V42</f>
        <v>119</v>
      </c>
      <c r="D85" s="165">
        <f>Deaths!AR42</f>
        <v>120</v>
      </c>
      <c r="E85" s="165">
        <f>Deaths!BN42</f>
        <v>239</v>
      </c>
      <c r="F85" s="166">
        <f>Rates!V42</f>
        <v>5.8641265999999996</v>
      </c>
      <c r="G85" s="166">
        <f>Rates!AR42</f>
        <v>5.6369271999999997</v>
      </c>
      <c r="H85" s="166">
        <f>Rates!BN42</f>
        <v>5.7429790000000001</v>
      </c>
    </row>
    <row r="86" spans="2:8">
      <c r="B86" s="145">
        <v>1936</v>
      </c>
      <c r="C86" s="165">
        <f>Deaths!V43</f>
        <v>140</v>
      </c>
      <c r="D86" s="165">
        <f>Deaths!AR43</f>
        <v>113</v>
      </c>
      <c r="E86" s="165">
        <f>Deaths!BN43</f>
        <v>253</v>
      </c>
      <c r="F86" s="166">
        <f>Rates!V43</f>
        <v>6.7041801000000003</v>
      </c>
      <c r="G86" s="166">
        <f>Rates!AR43</f>
        <v>5.2446662000000002</v>
      </c>
      <c r="H86" s="166">
        <f>Rates!BN43</f>
        <v>5.9326002000000004</v>
      </c>
    </row>
    <row r="87" spans="2:8">
      <c r="B87" s="145">
        <v>1937</v>
      </c>
      <c r="C87" s="165">
        <f>Deaths!V44</f>
        <v>141</v>
      </c>
      <c r="D87" s="165">
        <f>Deaths!AR44</f>
        <v>118</v>
      </c>
      <c r="E87" s="165">
        <f>Deaths!BN44</f>
        <v>259</v>
      </c>
      <c r="F87" s="166">
        <f>Rates!V44</f>
        <v>6.2908099000000002</v>
      </c>
      <c r="G87" s="166">
        <f>Rates!AR44</f>
        <v>5.4081117000000001</v>
      </c>
      <c r="H87" s="166">
        <f>Rates!BN44</f>
        <v>5.8667685000000001</v>
      </c>
    </row>
    <row r="88" spans="2:8">
      <c r="B88" s="145">
        <v>1938</v>
      </c>
      <c r="C88" s="165">
        <f>Deaths!V45</f>
        <v>170</v>
      </c>
      <c r="D88" s="165">
        <f>Deaths!AR45</f>
        <v>136</v>
      </c>
      <c r="E88" s="165">
        <f>Deaths!BN45</f>
        <v>306</v>
      </c>
      <c r="F88" s="166">
        <f>Rates!V45</f>
        <v>9.1491240000000005</v>
      </c>
      <c r="G88" s="166">
        <f>Rates!AR45</f>
        <v>6.7824761999999996</v>
      </c>
      <c r="H88" s="166">
        <f>Rates!BN45</f>
        <v>7.8770515000000003</v>
      </c>
    </row>
    <row r="89" spans="2:8">
      <c r="B89" s="145">
        <v>1939</v>
      </c>
      <c r="C89" s="165">
        <f>Deaths!V46</f>
        <v>164</v>
      </c>
      <c r="D89" s="165">
        <f>Deaths!AR46</f>
        <v>130</v>
      </c>
      <c r="E89" s="165">
        <f>Deaths!BN46</f>
        <v>294</v>
      </c>
      <c r="F89" s="166">
        <f>Rates!V46</f>
        <v>7.2239618999999999</v>
      </c>
      <c r="G89" s="166">
        <f>Rates!AR46</f>
        <v>5.6046461000000001</v>
      </c>
      <c r="H89" s="166">
        <f>Rates!BN46</f>
        <v>6.3859684000000003</v>
      </c>
    </row>
    <row r="90" spans="2:8">
      <c r="B90" s="145">
        <v>1940</v>
      </c>
      <c r="C90" s="165">
        <f>Deaths!V47</f>
        <v>147</v>
      </c>
      <c r="D90" s="165">
        <f>Deaths!AR47</f>
        <v>120</v>
      </c>
      <c r="E90" s="165">
        <f>Deaths!BN47</f>
        <v>267</v>
      </c>
      <c r="F90" s="166">
        <f>Rates!V47</f>
        <v>6.3809513000000004</v>
      </c>
      <c r="G90" s="166">
        <f>Rates!AR47</f>
        <v>5.0097883000000003</v>
      </c>
      <c r="H90" s="166">
        <f>Rates!BN47</f>
        <v>5.6650166000000004</v>
      </c>
    </row>
    <row r="91" spans="2:8">
      <c r="B91" s="145">
        <v>1941</v>
      </c>
      <c r="C91" s="165">
        <f>Deaths!V48</f>
        <v>189</v>
      </c>
      <c r="D91" s="165">
        <f>Deaths!AR48</f>
        <v>128</v>
      </c>
      <c r="E91" s="165">
        <f>Deaths!BN48</f>
        <v>317</v>
      </c>
      <c r="F91" s="166">
        <f>Rates!V48</f>
        <v>8.6513103999999998</v>
      </c>
      <c r="G91" s="166">
        <f>Rates!AR48</f>
        <v>5.3292833000000002</v>
      </c>
      <c r="H91" s="166">
        <f>Rates!BN48</f>
        <v>6.8845513</v>
      </c>
    </row>
    <row r="92" spans="2:8">
      <c r="B92" s="145">
        <v>1942</v>
      </c>
      <c r="C92" s="165">
        <f>Deaths!V49</f>
        <v>175</v>
      </c>
      <c r="D92" s="165">
        <f>Deaths!AR49</f>
        <v>128</v>
      </c>
      <c r="E92" s="165">
        <f>Deaths!BN49</f>
        <v>303</v>
      </c>
      <c r="F92" s="166">
        <f>Rates!V49</f>
        <v>7.3687982999999999</v>
      </c>
      <c r="G92" s="166">
        <f>Rates!AR49</f>
        <v>5.4222982000000002</v>
      </c>
      <c r="H92" s="166">
        <f>Rates!BN49</f>
        <v>6.3728819000000003</v>
      </c>
    </row>
    <row r="93" spans="2:8">
      <c r="B93" s="145">
        <v>1943</v>
      </c>
      <c r="C93" s="165">
        <f>Deaths!V50</f>
        <v>205</v>
      </c>
      <c r="D93" s="165">
        <f>Deaths!AR50</f>
        <v>143</v>
      </c>
      <c r="E93" s="165">
        <f>Deaths!BN50</f>
        <v>348</v>
      </c>
      <c r="F93" s="166">
        <f>Rates!V50</f>
        <v>8.0528239999999993</v>
      </c>
      <c r="G93" s="166">
        <f>Rates!AR50</f>
        <v>5.5447246000000003</v>
      </c>
      <c r="H93" s="166">
        <f>Rates!BN50</f>
        <v>6.7722708000000003</v>
      </c>
    </row>
    <row r="94" spans="2:8">
      <c r="B94" s="145">
        <v>1944</v>
      </c>
      <c r="C94" s="165">
        <f>Deaths!V51</f>
        <v>183</v>
      </c>
      <c r="D94" s="165">
        <f>Deaths!AR51</f>
        <v>136</v>
      </c>
      <c r="E94" s="165">
        <f>Deaths!BN51</f>
        <v>319</v>
      </c>
      <c r="F94" s="166">
        <f>Rates!V51</f>
        <v>7.7350443000000002</v>
      </c>
      <c r="G94" s="166">
        <f>Rates!AR51</f>
        <v>5.5081614999999999</v>
      </c>
      <c r="H94" s="166">
        <f>Rates!BN51</f>
        <v>6.5660556000000003</v>
      </c>
    </row>
    <row r="95" spans="2:8">
      <c r="B95" s="145">
        <v>1945</v>
      </c>
      <c r="C95" s="165">
        <f>Deaths!V52</f>
        <v>178</v>
      </c>
      <c r="D95" s="165">
        <f>Deaths!AR52</f>
        <v>155</v>
      </c>
      <c r="E95" s="165">
        <f>Deaths!BN52</f>
        <v>333</v>
      </c>
      <c r="F95" s="166">
        <f>Rates!V52</f>
        <v>7.4938694999999997</v>
      </c>
      <c r="G95" s="166">
        <f>Rates!AR52</f>
        <v>5.7315174999999998</v>
      </c>
      <c r="H95" s="166">
        <f>Rates!BN52</f>
        <v>6.5228332</v>
      </c>
    </row>
    <row r="96" spans="2:8">
      <c r="B96" s="145">
        <v>1946</v>
      </c>
      <c r="C96" s="165">
        <f>Deaths!V53</f>
        <v>192</v>
      </c>
      <c r="D96" s="165">
        <f>Deaths!AR53</f>
        <v>157</v>
      </c>
      <c r="E96" s="165">
        <f>Deaths!BN53</f>
        <v>349</v>
      </c>
      <c r="F96" s="166">
        <f>Rates!V53</f>
        <v>7.3913641999999999</v>
      </c>
      <c r="G96" s="166">
        <f>Rates!AR53</f>
        <v>5.8971168</v>
      </c>
      <c r="H96" s="166">
        <f>Rates!BN53</f>
        <v>6.6307023000000003</v>
      </c>
    </row>
    <row r="97" spans="2:8">
      <c r="B97" s="145">
        <v>1947</v>
      </c>
      <c r="C97" s="165">
        <f>Deaths!V54</f>
        <v>210</v>
      </c>
      <c r="D97" s="165">
        <f>Deaths!AR54</f>
        <v>172</v>
      </c>
      <c r="E97" s="165">
        <f>Deaths!BN54</f>
        <v>382</v>
      </c>
      <c r="F97" s="166">
        <f>Rates!V54</f>
        <v>8.2255345000000002</v>
      </c>
      <c r="G97" s="166">
        <f>Rates!AR54</f>
        <v>6.1791273999999996</v>
      </c>
      <c r="H97" s="166">
        <f>Rates!BN54</f>
        <v>7.1402802000000003</v>
      </c>
    </row>
    <row r="98" spans="2:8">
      <c r="B98" s="145">
        <v>1948</v>
      </c>
      <c r="C98" s="165">
        <f>Deaths!V55</f>
        <v>239</v>
      </c>
      <c r="D98" s="165">
        <f>Deaths!AR55</f>
        <v>168</v>
      </c>
      <c r="E98" s="165">
        <f>Deaths!BN55</f>
        <v>407</v>
      </c>
      <c r="F98" s="166">
        <f>Rates!V55</f>
        <v>9.0212006000000002</v>
      </c>
      <c r="G98" s="166">
        <f>Rates!AR55</f>
        <v>5.9666302</v>
      </c>
      <c r="H98" s="166">
        <f>Rates!BN55</f>
        <v>7.4057564999999999</v>
      </c>
    </row>
    <row r="99" spans="2:8">
      <c r="B99" s="145">
        <v>1949</v>
      </c>
      <c r="C99" s="165">
        <f>Deaths!V56</f>
        <v>225</v>
      </c>
      <c r="D99" s="165">
        <f>Deaths!AR56</f>
        <v>177</v>
      </c>
      <c r="E99" s="165">
        <f>Deaths!BN56</f>
        <v>402</v>
      </c>
      <c r="F99" s="166">
        <f>Rates!V56</f>
        <v>9.0216896000000002</v>
      </c>
      <c r="G99" s="166">
        <f>Rates!AR56</f>
        <v>6.2236018</v>
      </c>
      <c r="H99" s="166">
        <f>Rates!BN56</f>
        <v>7.4995137999999999</v>
      </c>
    </row>
    <row r="100" spans="2:8">
      <c r="B100" s="145">
        <v>1950</v>
      </c>
      <c r="C100" s="165">
        <f>Deaths!V57</f>
        <v>220</v>
      </c>
      <c r="D100" s="165">
        <f>Deaths!AR57</f>
        <v>180</v>
      </c>
      <c r="E100" s="165">
        <f>Deaths!BN57</f>
        <v>400</v>
      </c>
      <c r="F100" s="166">
        <f>Rates!V57</f>
        <v>7.8784621000000001</v>
      </c>
      <c r="G100" s="166">
        <f>Rates!AR57</f>
        <v>6.4328288999999996</v>
      </c>
      <c r="H100" s="166">
        <f>Rates!BN57</f>
        <v>7.1884252000000002</v>
      </c>
    </row>
    <row r="101" spans="2:8">
      <c r="B101" s="145">
        <v>1951</v>
      </c>
      <c r="C101" s="165">
        <f>Deaths!V58</f>
        <v>266</v>
      </c>
      <c r="D101" s="165">
        <f>Deaths!AR58</f>
        <v>177</v>
      </c>
      <c r="E101" s="165">
        <f>Deaths!BN58</f>
        <v>443</v>
      </c>
      <c r="F101" s="166">
        <f>Rates!V58</f>
        <v>9.8974849999999996</v>
      </c>
      <c r="G101" s="166">
        <f>Rates!AR58</f>
        <v>5.5408495000000002</v>
      </c>
      <c r="H101" s="166">
        <f>Rates!BN58</f>
        <v>7.5120301999999999</v>
      </c>
    </row>
    <row r="102" spans="2:8">
      <c r="B102" s="145">
        <v>1952</v>
      </c>
      <c r="C102" s="165">
        <f>Deaths!V59</f>
        <v>246</v>
      </c>
      <c r="D102" s="165">
        <f>Deaths!AR59</f>
        <v>162</v>
      </c>
      <c r="E102" s="165">
        <f>Deaths!BN59</f>
        <v>408</v>
      </c>
      <c r="F102" s="166">
        <f>Rates!V59</f>
        <v>8.4832783000000003</v>
      </c>
      <c r="G102" s="166">
        <f>Rates!AR59</f>
        <v>4.9825539000000001</v>
      </c>
      <c r="H102" s="166">
        <f>Rates!BN59</f>
        <v>6.5937295000000002</v>
      </c>
    </row>
    <row r="103" spans="2:8">
      <c r="B103" s="145">
        <v>1953</v>
      </c>
      <c r="C103" s="165">
        <f>Deaths!V60</f>
        <v>265</v>
      </c>
      <c r="D103" s="165">
        <f>Deaths!AR60</f>
        <v>174</v>
      </c>
      <c r="E103" s="165">
        <f>Deaths!BN60</f>
        <v>439</v>
      </c>
      <c r="F103" s="166">
        <f>Rates!V60</f>
        <v>9.2210245000000004</v>
      </c>
      <c r="G103" s="166">
        <f>Rates!AR60</f>
        <v>5.7656064999999996</v>
      </c>
      <c r="H103" s="166">
        <f>Rates!BN60</f>
        <v>7.3973269000000004</v>
      </c>
    </row>
    <row r="104" spans="2:8">
      <c r="B104" s="145">
        <v>1954</v>
      </c>
      <c r="C104" s="165">
        <f>Deaths!V61</f>
        <v>291</v>
      </c>
      <c r="D104" s="165">
        <f>Deaths!AR61</f>
        <v>204</v>
      </c>
      <c r="E104" s="165">
        <f>Deaths!BN61</f>
        <v>495</v>
      </c>
      <c r="F104" s="166">
        <f>Rates!V61</f>
        <v>9.8051429999999993</v>
      </c>
      <c r="G104" s="166">
        <f>Rates!AR61</f>
        <v>6.3141394000000002</v>
      </c>
      <c r="H104" s="166">
        <f>Rates!BN61</f>
        <v>7.9382574000000004</v>
      </c>
    </row>
    <row r="105" spans="2:8">
      <c r="B105" s="145">
        <v>1955</v>
      </c>
      <c r="C105" s="165">
        <f>Deaths!V62</f>
        <v>279</v>
      </c>
      <c r="D105" s="165">
        <f>Deaths!AR62</f>
        <v>214</v>
      </c>
      <c r="E105" s="165">
        <f>Deaths!BN62</f>
        <v>493</v>
      </c>
      <c r="F105" s="166">
        <f>Rates!V62</f>
        <v>9.6183343000000008</v>
      </c>
      <c r="G105" s="166">
        <f>Rates!AR62</f>
        <v>6.4513582999999999</v>
      </c>
      <c r="H105" s="166">
        <f>Rates!BN62</f>
        <v>7.8873134</v>
      </c>
    </row>
    <row r="106" spans="2:8">
      <c r="B106" s="145">
        <v>1956</v>
      </c>
      <c r="C106" s="165">
        <f>Deaths!V63</f>
        <v>300</v>
      </c>
      <c r="D106" s="165">
        <f>Deaths!AR63</f>
        <v>229</v>
      </c>
      <c r="E106" s="165">
        <f>Deaths!BN63</f>
        <v>529</v>
      </c>
      <c r="F106" s="166">
        <f>Rates!V63</f>
        <v>9.6671175999999992</v>
      </c>
      <c r="G106" s="166">
        <f>Rates!AR63</f>
        <v>6.3446841000000003</v>
      </c>
      <c r="H106" s="166">
        <f>Rates!BN63</f>
        <v>7.8480752000000003</v>
      </c>
    </row>
    <row r="107" spans="2:8">
      <c r="B107" s="145">
        <v>1957</v>
      </c>
      <c r="C107" s="165">
        <f>Deaths!V64</f>
        <v>326</v>
      </c>
      <c r="D107" s="165">
        <f>Deaths!AR64</f>
        <v>195</v>
      </c>
      <c r="E107" s="165">
        <f>Deaths!BN64</f>
        <v>521</v>
      </c>
      <c r="F107" s="166">
        <f>Rates!V64</f>
        <v>10.50272</v>
      </c>
      <c r="G107" s="166">
        <f>Rates!AR64</f>
        <v>5.7878677999999999</v>
      </c>
      <c r="H107" s="166">
        <f>Rates!BN64</f>
        <v>7.9584508999999999</v>
      </c>
    </row>
    <row r="108" spans="2:8">
      <c r="B108" s="145">
        <v>1958</v>
      </c>
      <c r="C108" s="165">
        <f>Deaths!V65</f>
        <v>348</v>
      </c>
      <c r="D108" s="165">
        <f>Deaths!AR65</f>
        <v>224</v>
      </c>
      <c r="E108" s="165">
        <f>Deaths!BN65</f>
        <v>572</v>
      </c>
      <c r="F108" s="166">
        <f>Rates!V65</f>
        <v>11.193979000000001</v>
      </c>
      <c r="G108" s="166">
        <f>Rates!AR65</f>
        <v>6.0318756999999996</v>
      </c>
      <c r="H108" s="166">
        <f>Rates!BN65</f>
        <v>8.3216626999999992</v>
      </c>
    </row>
    <row r="109" spans="2:8">
      <c r="B109" s="145">
        <v>1959</v>
      </c>
      <c r="C109" s="165">
        <f>Deaths!V66</f>
        <v>356</v>
      </c>
      <c r="D109" s="165">
        <f>Deaths!AR66</f>
        <v>215</v>
      </c>
      <c r="E109" s="165">
        <f>Deaths!BN66</f>
        <v>571</v>
      </c>
      <c r="F109" s="166">
        <f>Rates!V66</f>
        <v>11.517037</v>
      </c>
      <c r="G109" s="166">
        <f>Rates!AR66</f>
        <v>5.7073714000000004</v>
      </c>
      <c r="H109" s="166">
        <f>Rates!BN66</f>
        <v>8.2233154000000006</v>
      </c>
    </row>
    <row r="110" spans="2:8">
      <c r="B110" s="145">
        <v>1960</v>
      </c>
      <c r="C110" s="165">
        <f>Deaths!V67</f>
        <v>357</v>
      </c>
      <c r="D110" s="165">
        <f>Deaths!AR67</f>
        <v>238</v>
      </c>
      <c r="E110" s="165">
        <f>Deaths!BN67</f>
        <v>595</v>
      </c>
      <c r="F110" s="166">
        <f>Rates!V67</f>
        <v>10.851008</v>
      </c>
      <c r="G110" s="166">
        <f>Rates!AR67</f>
        <v>6.4157576000000001</v>
      </c>
      <c r="H110" s="166">
        <f>Rates!BN67</f>
        <v>8.4429741000000007</v>
      </c>
    </row>
    <row r="111" spans="2:8">
      <c r="B111" s="145">
        <v>1961</v>
      </c>
      <c r="C111" s="165">
        <f>Deaths!V68</f>
        <v>349</v>
      </c>
      <c r="D111" s="165">
        <f>Deaths!AR68</f>
        <v>238</v>
      </c>
      <c r="E111" s="165">
        <f>Deaths!BN68</f>
        <v>587</v>
      </c>
      <c r="F111" s="166">
        <f>Rates!V68</f>
        <v>10.455752</v>
      </c>
      <c r="G111" s="166">
        <f>Rates!AR68</f>
        <v>6.4913254</v>
      </c>
      <c r="H111" s="166">
        <f>Rates!BN68</f>
        <v>8.3567430999999992</v>
      </c>
    </row>
    <row r="112" spans="2:8">
      <c r="B112" s="145">
        <v>1962</v>
      </c>
      <c r="C112" s="165">
        <f>Deaths!V69</f>
        <v>390</v>
      </c>
      <c r="D112" s="165">
        <f>Deaths!AR69</f>
        <v>270</v>
      </c>
      <c r="E112" s="165">
        <f>Deaths!BN69</f>
        <v>660</v>
      </c>
      <c r="F112" s="166">
        <f>Rates!V69</f>
        <v>11.170899</v>
      </c>
      <c r="G112" s="166">
        <f>Rates!AR69</f>
        <v>6.7479607000000001</v>
      </c>
      <c r="H112" s="166">
        <f>Rates!BN69</f>
        <v>8.7964777999999999</v>
      </c>
    </row>
    <row r="113" spans="2:8">
      <c r="B113" s="145">
        <v>1963</v>
      </c>
      <c r="C113" s="165">
        <f>Deaths!V70</f>
        <v>380</v>
      </c>
      <c r="D113" s="165">
        <f>Deaths!AR70</f>
        <v>293</v>
      </c>
      <c r="E113" s="165">
        <f>Deaths!BN70</f>
        <v>673</v>
      </c>
      <c r="F113" s="166">
        <f>Rates!V70</f>
        <v>10.829732999999999</v>
      </c>
      <c r="G113" s="166">
        <f>Rates!AR70</f>
        <v>7.2635988999999999</v>
      </c>
      <c r="H113" s="166">
        <f>Rates!BN70</f>
        <v>8.9063801999999992</v>
      </c>
    </row>
    <row r="114" spans="2:8">
      <c r="B114" s="145">
        <v>1964</v>
      </c>
      <c r="C114" s="165">
        <f>Deaths!V71</f>
        <v>424</v>
      </c>
      <c r="D114" s="165">
        <f>Deaths!AR71</f>
        <v>288</v>
      </c>
      <c r="E114" s="165">
        <f>Deaths!BN71</f>
        <v>712</v>
      </c>
      <c r="F114" s="166">
        <f>Rates!V71</f>
        <v>11.98142</v>
      </c>
      <c r="G114" s="166">
        <f>Rates!AR71</f>
        <v>6.8255977999999997</v>
      </c>
      <c r="H114" s="166">
        <f>Rates!BN71</f>
        <v>9.1370052000000008</v>
      </c>
    </row>
    <row r="115" spans="2:8">
      <c r="B115" s="145">
        <v>1965</v>
      </c>
      <c r="C115" s="165">
        <f>Deaths!V72</f>
        <v>431</v>
      </c>
      <c r="D115" s="165">
        <f>Deaths!AR72</f>
        <v>293</v>
      </c>
      <c r="E115" s="165">
        <f>Deaths!BN72</f>
        <v>724</v>
      </c>
      <c r="F115" s="166">
        <f>Rates!V72</f>
        <v>12.462956</v>
      </c>
      <c r="G115" s="166">
        <f>Rates!AR72</f>
        <v>6.8813659999999999</v>
      </c>
      <c r="H115" s="166">
        <f>Rates!BN72</f>
        <v>9.2880237999999995</v>
      </c>
    </row>
    <row r="116" spans="2:8">
      <c r="B116" s="145">
        <v>1966</v>
      </c>
      <c r="C116" s="165">
        <f>Deaths!V73</f>
        <v>410</v>
      </c>
      <c r="D116" s="165">
        <f>Deaths!AR73</f>
        <v>316</v>
      </c>
      <c r="E116" s="165">
        <f>Deaths!BN73</f>
        <v>726</v>
      </c>
      <c r="F116" s="166">
        <f>Rates!V73</f>
        <v>11.614971000000001</v>
      </c>
      <c r="G116" s="166">
        <f>Rates!AR73</f>
        <v>7.0654205000000001</v>
      </c>
      <c r="H116" s="166">
        <f>Rates!BN73</f>
        <v>9.0130815999999996</v>
      </c>
    </row>
    <row r="117" spans="2:8">
      <c r="B117" s="145">
        <v>1967</v>
      </c>
      <c r="C117" s="165">
        <f>Deaths!V74</f>
        <v>471</v>
      </c>
      <c r="D117" s="165">
        <f>Deaths!AR74</f>
        <v>307</v>
      </c>
      <c r="E117" s="165">
        <f>Deaths!BN74</f>
        <v>778</v>
      </c>
      <c r="F117" s="166">
        <f>Rates!V74</f>
        <v>13.203053000000001</v>
      </c>
      <c r="G117" s="166">
        <f>Rates!AR74</f>
        <v>6.6920191999999998</v>
      </c>
      <c r="H117" s="166">
        <f>Rates!BN74</f>
        <v>9.4195557000000001</v>
      </c>
    </row>
    <row r="118" spans="2:8">
      <c r="B118" s="145">
        <v>1968</v>
      </c>
      <c r="C118" s="165">
        <f>Deaths!V75</f>
        <v>465</v>
      </c>
      <c r="D118" s="165">
        <f>Deaths!AR75</f>
        <v>331</v>
      </c>
      <c r="E118" s="165">
        <f>Deaths!BN75</f>
        <v>796</v>
      </c>
      <c r="F118" s="166">
        <f>Rates!V75</f>
        <v>12.787898</v>
      </c>
      <c r="G118" s="166">
        <f>Rates!AR75</f>
        <v>7.1998224000000004</v>
      </c>
      <c r="H118" s="166">
        <f>Rates!BN75</f>
        <v>9.5894206999999998</v>
      </c>
    </row>
    <row r="119" spans="2:8">
      <c r="B119" s="145">
        <v>1969</v>
      </c>
      <c r="C119" s="165">
        <f>Deaths!V76</f>
        <v>473</v>
      </c>
      <c r="D119" s="165">
        <f>Deaths!AR76</f>
        <v>382</v>
      </c>
      <c r="E119" s="165">
        <f>Deaths!BN76</f>
        <v>855</v>
      </c>
      <c r="F119" s="166">
        <f>Rates!V76</f>
        <v>12.986853</v>
      </c>
      <c r="G119" s="166">
        <f>Rates!AR76</f>
        <v>8.0468945000000005</v>
      </c>
      <c r="H119" s="166">
        <f>Rates!BN76</f>
        <v>10.116345000000001</v>
      </c>
    </row>
    <row r="120" spans="2:8">
      <c r="B120" s="145">
        <v>1970</v>
      </c>
      <c r="C120" s="165">
        <f>Deaths!V77</f>
        <v>500</v>
      </c>
      <c r="D120" s="165">
        <f>Deaths!AR77</f>
        <v>380</v>
      </c>
      <c r="E120" s="165">
        <f>Deaths!BN77</f>
        <v>880</v>
      </c>
      <c r="F120" s="166">
        <f>Rates!V77</f>
        <v>13.327408</v>
      </c>
      <c r="G120" s="166">
        <f>Rates!AR77</f>
        <v>7.9252685999999999</v>
      </c>
      <c r="H120" s="166">
        <f>Rates!BN77</f>
        <v>10.218400000000001</v>
      </c>
    </row>
    <row r="121" spans="2:8">
      <c r="B121" s="145">
        <v>1971</v>
      </c>
      <c r="C121" s="165">
        <f>Deaths!V78</f>
        <v>524</v>
      </c>
      <c r="D121" s="165">
        <f>Deaths!AR78</f>
        <v>356</v>
      </c>
      <c r="E121" s="165">
        <f>Deaths!BN78</f>
        <v>880</v>
      </c>
      <c r="F121" s="166">
        <f>Rates!V78</f>
        <v>13.098193999999999</v>
      </c>
      <c r="G121" s="166">
        <f>Rates!AR78</f>
        <v>7.0488936000000004</v>
      </c>
      <c r="H121" s="166">
        <f>Rates!BN78</f>
        <v>9.6562439999999992</v>
      </c>
    </row>
    <row r="122" spans="2:8">
      <c r="B122" s="145">
        <v>1972</v>
      </c>
      <c r="C122" s="165">
        <f>Deaths!V79</f>
        <v>504</v>
      </c>
      <c r="D122" s="165">
        <f>Deaths!AR79</f>
        <v>376</v>
      </c>
      <c r="E122" s="165">
        <f>Deaths!BN79</f>
        <v>880</v>
      </c>
      <c r="F122" s="166">
        <f>Rates!V79</f>
        <v>12.227411</v>
      </c>
      <c r="G122" s="166">
        <f>Rates!AR79</f>
        <v>7.2876707999999999</v>
      </c>
      <c r="H122" s="166">
        <f>Rates!BN79</f>
        <v>9.4064341000000002</v>
      </c>
    </row>
    <row r="123" spans="2:8">
      <c r="B123" s="145">
        <v>1973</v>
      </c>
      <c r="C123" s="165">
        <f>Deaths!V80</f>
        <v>550</v>
      </c>
      <c r="D123" s="165">
        <f>Deaths!AR80</f>
        <v>406</v>
      </c>
      <c r="E123" s="165">
        <f>Deaths!BN80</f>
        <v>956</v>
      </c>
      <c r="F123" s="166">
        <f>Rates!V80</f>
        <v>13.223782999999999</v>
      </c>
      <c r="G123" s="166">
        <f>Rates!AR80</f>
        <v>7.7959106</v>
      </c>
      <c r="H123" s="166">
        <f>Rates!BN80</f>
        <v>10.153722</v>
      </c>
    </row>
    <row r="124" spans="2:8">
      <c r="B124" s="145">
        <v>1974</v>
      </c>
      <c r="C124" s="165">
        <f>Deaths!V81</f>
        <v>539</v>
      </c>
      <c r="D124" s="165">
        <f>Deaths!AR81</f>
        <v>407</v>
      </c>
      <c r="E124" s="165">
        <f>Deaths!BN81</f>
        <v>946</v>
      </c>
      <c r="F124" s="166">
        <f>Rates!V81</f>
        <v>12.746632</v>
      </c>
      <c r="G124" s="166">
        <f>Rates!AR81</f>
        <v>7.5085366999999996</v>
      </c>
      <c r="H124" s="166">
        <f>Rates!BN81</f>
        <v>9.7460833999999998</v>
      </c>
    </row>
    <row r="125" spans="2:8">
      <c r="B125" s="145">
        <v>1975</v>
      </c>
      <c r="C125" s="165">
        <f>Deaths!V82</f>
        <v>550</v>
      </c>
      <c r="D125" s="165">
        <f>Deaths!AR82</f>
        <v>433</v>
      </c>
      <c r="E125" s="165">
        <f>Deaths!BN82</f>
        <v>983</v>
      </c>
      <c r="F125" s="166">
        <f>Rates!V82</f>
        <v>12.993188</v>
      </c>
      <c r="G125" s="166">
        <f>Rates!AR82</f>
        <v>7.7793717999999998</v>
      </c>
      <c r="H125" s="166">
        <f>Rates!BN82</f>
        <v>9.9684205000000006</v>
      </c>
    </row>
    <row r="126" spans="2:8">
      <c r="B126" s="145">
        <v>1976</v>
      </c>
      <c r="C126" s="165">
        <f>Deaths!V83</f>
        <v>586</v>
      </c>
      <c r="D126" s="165">
        <f>Deaths!AR83</f>
        <v>483</v>
      </c>
      <c r="E126" s="165">
        <f>Deaths!BN83</f>
        <v>1069</v>
      </c>
      <c r="F126" s="166">
        <f>Rates!V83</f>
        <v>13.305782000000001</v>
      </c>
      <c r="G126" s="166">
        <f>Rates!AR83</f>
        <v>8.3868632000000005</v>
      </c>
      <c r="H126" s="166">
        <f>Rates!BN83</f>
        <v>10.460082999999999</v>
      </c>
    </row>
    <row r="127" spans="2:8">
      <c r="B127" s="145">
        <v>1977</v>
      </c>
      <c r="C127" s="165">
        <f>Deaths!V84</f>
        <v>606</v>
      </c>
      <c r="D127" s="165">
        <f>Deaths!AR84</f>
        <v>450</v>
      </c>
      <c r="E127" s="165">
        <f>Deaths!BN84</f>
        <v>1056</v>
      </c>
      <c r="F127" s="166">
        <f>Rates!V84</f>
        <v>13.213387000000001</v>
      </c>
      <c r="G127" s="166">
        <f>Rates!AR84</f>
        <v>7.7227078999999996</v>
      </c>
      <c r="H127" s="166">
        <f>Rates!BN84</f>
        <v>10.107316000000001</v>
      </c>
    </row>
    <row r="128" spans="2:8">
      <c r="B128" s="145">
        <v>1978</v>
      </c>
      <c r="C128" s="165">
        <f>Deaths!V85</f>
        <v>609</v>
      </c>
      <c r="D128" s="165">
        <f>Deaths!AR85</f>
        <v>444</v>
      </c>
      <c r="E128" s="165">
        <f>Deaths!BN85</f>
        <v>1053</v>
      </c>
      <c r="F128" s="166">
        <f>Rates!V85</f>
        <v>13.145543</v>
      </c>
      <c r="G128" s="166">
        <f>Rates!AR85</f>
        <v>7.4337714000000004</v>
      </c>
      <c r="H128" s="166">
        <f>Rates!BN85</f>
        <v>9.8866010000000006</v>
      </c>
    </row>
    <row r="129" spans="2:8">
      <c r="B129" s="145">
        <v>1979</v>
      </c>
      <c r="C129" s="165">
        <f>Deaths!V86</f>
        <v>607</v>
      </c>
      <c r="D129" s="165">
        <f>Deaths!AR86</f>
        <v>470</v>
      </c>
      <c r="E129" s="165">
        <f>Deaths!BN86</f>
        <v>1077</v>
      </c>
      <c r="F129" s="166">
        <f>Rates!V86</f>
        <v>12.936640000000001</v>
      </c>
      <c r="G129" s="166">
        <f>Rates!AR86</f>
        <v>7.6533049999999996</v>
      </c>
      <c r="H129" s="166">
        <f>Rates!BN86</f>
        <v>9.8632498000000002</v>
      </c>
    </row>
    <row r="130" spans="2:8">
      <c r="B130" s="145">
        <v>1980</v>
      </c>
      <c r="C130" s="165">
        <f>Deaths!V87</f>
        <v>629</v>
      </c>
      <c r="D130" s="165">
        <f>Deaths!AR87</f>
        <v>520</v>
      </c>
      <c r="E130" s="165">
        <f>Deaths!BN87</f>
        <v>1149</v>
      </c>
      <c r="F130" s="166">
        <f>Rates!V87</f>
        <v>12.790459</v>
      </c>
      <c r="G130" s="166">
        <f>Rates!AR87</f>
        <v>8.2969878999999995</v>
      </c>
      <c r="H130" s="166">
        <f>Rates!BN87</f>
        <v>10.282721</v>
      </c>
    </row>
    <row r="131" spans="2:8">
      <c r="B131" s="145">
        <v>1981</v>
      </c>
      <c r="C131" s="165">
        <f>Deaths!V88</f>
        <v>602</v>
      </c>
      <c r="D131" s="165">
        <f>Deaths!AR88</f>
        <v>432</v>
      </c>
      <c r="E131" s="165">
        <f>Deaths!BN88</f>
        <v>1034</v>
      </c>
      <c r="F131" s="166">
        <f>Rates!V88</f>
        <v>12.252401000000001</v>
      </c>
      <c r="G131" s="166">
        <f>Rates!AR88</f>
        <v>6.6956739000000001</v>
      </c>
      <c r="H131" s="166">
        <f>Rates!BN88</f>
        <v>9.0699983999999994</v>
      </c>
    </row>
    <row r="132" spans="2:8">
      <c r="B132" s="145">
        <v>1982</v>
      </c>
      <c r="C132" s="165">
        <f>Deaths!V89</f>
        <v>672</v>
      </c>
      <c r="D132" s="165">
        <f>Deaths!AR89</f>
        <v>505</v>
      </c>
      <c r="E132" s="165">
        <f>Deaths!BN89</f>
        <v>1177</v>
      </c>
      <c r="F132" s="166">
        <f>Rates!V89</f>
        <v>12.890514</v>
      </c>
      <c r="G132" s="166">
        <f>Rates!AR89</f>
        <v>7.5437421999999996</v>
      </c>
      <c r="H132" s="166">
        <f>Rates!BN89</f>
        <v>9.8431457000000009</v>
      </c>
    </row>
    <row r="133" spans="2:8">
      <c r="B133" s="145">
        <v>1983</v>
      </c>
      <c r="C133" s="165">
        <f>Deaths!V90</f>
        <v>640</v>
      </c>
      <c r="D133" s="165">
        <f>Deaths!AR90</f>
        <v>503</v>
      </c>
      <c r="E133" s="165">
        <f>Deaths!BN90</f>
        <v>1143</v>
      </c>
      <c r="F133" s="166">
        <f>Rates!V90</f>
        <v>11.978332999999999</v>
      </c>
      <c r="G133" s="166">
        <f>Rates!AR90</f>
        <v>7.3436468000000001</v>
      </c>
      <c r="H133" s="166">
        <f>Rates!BN90</f>
        <v>9.3674579999999992</v>
      </c>
    </row>
    <row r="134" spans="2:8">
      <c r="B134" s="145">
        <v>1984</v>
      </c>
      <c r="C134" s="165">
        <f>Deaths!V91</f>
        <v>650</v>
      </c>
      <c r="D134" s="165">
        <f>Deaths!AR91</f>
        <v>553</v>
      </c>
      <c r="E134" s="165">
        <f>Deaths!BN91</f>
        <v>1203</v>
      </c>
      <c r="F134" s="166">
        <f>Rates!V91</f>
        <v>11.926477</v>
      </c>
      <c r="G134" s="166">
        <f>Rates!AR91</f>
        <v>7.8734869999999999</v>
      </c>
      <c r="H134" s="166">
        <f>Rates!BN91</f>
        <v>9.687144</v>
      </c>
    </row>
    <row r="135" spans="2:8">
      <c r="B135" s="145">
        <v>1985</v>
      </c>
      <c r="C135" s="165">
        <f>Deaths!V92</f>
        <v>647</v>
      </c>
      <c r="D135" s="165">
        <f>Deaths!AR92</f>
        <v>566</v>
      </c>
      <c r="E135" s="165">
        <f>Deaths!BN92</f>
        <v>1213</v>
      </c>
      <c r="F135" s="166">
        <f>Rates!V92</f>
        <v>11.706250000000001</v>
      </c>
      <c r="G135" s="166">
        <f>Rates!AR92</f>
        <v>7.8061921999999999</v>
      </c>
      <c r="H135" s="166">
        <f>Rates!BN92</f>
        <v>9.4656812000000006</v>
      </c>
    </row>
    <row r="136" spans="2:8">
      <c r="B136" s="145">
        <v>1986</v>
      </c>
      <c r="C136" s="165">
        <f>Deaths!V93</f>
        <v>682</v>
      </c>
      <c r="D136" s="165">
        <f>Deaths!AR93</f>
        <v>607</v>
      </c>
      <c r="E136" s="165">
        <f>Deaths!BN93</f>
        <v>1289</v>
      </c>
      <c r="F136" s="166">
        <f>Rates!V93</f>
        <v>12.054677</v>
      </c>
      <c r="G136" s="166">
        <f>Rates!AR93</f>
        <v>8.1077528999999995</v>
      </c>
      <c r="H136" s="166">
        <f>Rates!BN93</f>
        <v>9.8066879</v>
      </c>
    </row>
    <row r="137" spans="2:8">
      <c r="B137" s="145">
        <v>1987</v>
      </c>
      <c r="C137" s="165">
        <f>Deaths!V94</f>
        <v>670</v>
      </c>
      <c r="D137" s="165">
        <f>Deaths!AR94</f>
        <v>649</v>
      </c>
      <c r="E137" s="165">
        <f>Deaths!BN94</f>
        <v>1319</v>
      </c>
      <c r="F137" s="166">
        <f>Rates!V94</f>
        <v>11.317593</v>
      </c>
      <c r="G137" s="166">
        <f>Rates!AR94</f>
        <v>8.4616124999999993</v>
      </c>
      <c r="H137" s="166">
        <f>Rates!BN94</f>
        <v>9.7254813999999996</v>
      </c>
    </row>
    <row r="138" spans="2:8">
      <c r="B138" s="145">
        <v>1988</v>
      </c>
      <c r="C138" s="165">
        <f>Deaths!V95</f>
        <v>668</v>
      </c>
      <c r="D138" s="165">
        <f>Deaths!AR95</f>
        <v>580</v>
      </c>
      <c r="E138" s="165">
        <f>Deaths!BN95</f>
        <v>1248</v>
      </c>
      <c r="F138" s="166">
        <f>Rates!V95</f>
        <v>11.167287999999999</v>
      </c>
      <c r="G138" s="166">
        <f>Rates!AR95</f>
        <v>7.4260203000000002</v>
      </c>
      <c r="H138" s="166">
        <f>Rates!BN95</f>
        <v>9.0541707999999996</v>
      </c>
    </row>
    <row r="139" spans="2:8">
      <c r="B139" s="145">
        <v>1989</v>
      </c>
      <c r="C139" s="165">
        <f>Deaths!V96</f>
        <v>719</v>
      </c>
      <c r="D139" s="165">
        <f>Deaths!AR96</f>
        <v>677</v>
      </c>
      <c r="E139" s="165">
        <f>Deaths!BN96</f>
        <v>1396</v>
      </c>
      <c r="F139" s="166">
        <f>Rates!V96</f>
        <v>11.678433</v>
      </c>
      <c r="G139" s="166">
        <f>Rates!AR96</f>
        <v>8.4172144000000007</v>
      </c>
      <c r="H139" s="166">
        <f>Rates!BN96</f>
        <v>9.8600384000000005</v>
      </c>
    </row>
    <row r="140" spans="2:8">
      <c r="B140" s="145">
        <v>1990</v>
      </c>
      <c r="C140" s="165">
        <f>Deaths!V97</f>
        <v>717</v>
      </c>
      <c r="D140" s="165">
        <f>Deaths!AR97</f>
        <v>667</v>
      </c>
      <c r="E140" s="165">
        <f>Deaths!BN97</f>
        <v>1384</v>
      </c>
      <c r="F140" s="166">
        <f>Rates!V97</f>
        <v>11.232455</v>
      </c>
      <c r="G140" s="166">
        <f>Rates!AR97</f>
        <v>8.1998329999999999</v>
      </c>
      <c r="H140" s="166">
        <f>Rates!BN97</f>
        <v>9.5528455000000001</v>
      </c>
    </row>
    <row r="141" spans="2:8">
      <c r="B141" s="145">
        <v>1991</v>
      </c>
      <c r="C141" s="165">
        <f>Deaths!V98</f>
        <v>716</v>
      </c>
      <c r="D141" s="165">
        <f>Deaths!AR98</f>
        <v>656</v>
      </c>
      <c r="E141" s="165">
        <f>Deaths!BN98</f>
        <v>1372</v>
      </c>
      <c r="F141" s="166">
        <f>Rates!V98</f>
        <v>11.190802</v>
      </c>
      <c r="G141" s="166">
        <f>Rates!AR98</f>
        <v>7.8315524999999999</v>
      </c>
      <c r="H141" s="166">
        <f>Rates!BN98</f>
        <v>9.2678198999999992</v>
      </c>
    </row>
    <row r="142" spans="2:8">
      <c r="B142" s="145">
        <v>1992</v>
      </c>
      <c r="C142" s="165">
        <f>Deaths!V99</f>
        <v>721</v>
      </c>
      <c r="D142" s="165">
        <f>Deaths!AR99</f>
        <v>730</v>
      </c>
      <c r="E142" s="165">
        <f>Deaths!BN99</f>
        <v>1451</v>
      </c>
      <c r="F142" s="166">
        <f>Rates!V99</f>
        <v>10.890834</v>
      </c>
      <c r="G142" s="166">
        <f>Rates!AR99</f>
        <v>8.4676817</v>
      </c>
      <c r="H142" s="166">
        <f>Rates!BN99</f>
        <v>9.5389651000000004</v>
      </c>
    </row>
    <row r="143" spans="2:8">
      <c r="B143" s="145">
        <v>1993</v>
      </c>
      <c r="C143" s="165">
        <f>Deaths!V100</f>
        <v>771</v>
      </c>
      <c r="D143" s="165">
        <f>Deaths!AR100</f>
        <v>705</v>
      </c>
      <c r="E143" s="165">
        <f>Deaths!BN100</f>
        <v>1476</v>
      </c>
      <c r="F143" s="166">
        <f>Rates!V100</f>
        <v>11.150615999999999</v>
      </c>
      <c r="G143" s="166">
        <f>Rates!AR100</f>
        <v>7.9557070999999997</v>
      </c>
      <c r="H143" s="166">
        <f>Rates!BN100</f>
        <v>9.4002560000000006</v>
      </c>
    </row>
    <row r="144" spans="2:8">
      <c r="B144" s="145">
        <v>1994</v>
      </c>
      <c r="C144" s="165">
        <f>Deaths!V101</f>
        <v>769</v>
      </c>
      <c r="D144" s="165">
        <f>Deaths!AR101</f>
        <v>701</v>
      </c>
      <c r="E144" s="165">
        <f>Deaths!BN101</f>
        <v>1470</v>
      </c>
      <c r="F144" s="166">
        <f>Rates!V101</f>
        <v>11.016109</v>
      </c>
      <c r="G144" s="166">
        <f>Rates!AR101</f>
        <v>7.7157409000000001</v>
      </c>
      <c r="H144" s="166">
        <f>Rates!BN101</f>
        <v>9.1969828000000007</v>
      </c>
    </row>
    <row r="145" spans="2:8">
      <c r="B145" s="145">
        <v>1995</v>
      </c>
      <c r="C145" s="165">
        <f>Deaths!V102</f>
        <v>791</v>
      </c>
      <c r="D145" s="165">
        <f>Deaths!AR102</f>
        <v>749</v>
      </c>
      <c r="E145" s="165">
        <f>Deaths!BN102</f>
        <v>1540</v>
      </c>
      <c r="F145" s="166">
        <f>Rates!V102</f>
        <v>10.950849</v>
      </c>
      <c r="G145" s="166">
        <f>Rates!AR102</f>
        <v>8.0591527999999997</v>
      </c>
      <c r="H145" s="166">
        <f>Rates!BN102</f>
        <v>9.4229486999999992</v>
      </c>
    </row>
    <row r="146" spans="2:8">
      <c r="B146" s="145">
        <v>1996</v>
      </c>
      <c r="C146" s="165">
        <f>Deaths!V103</f>
        <v>776</v>
      </c>
      <c r="D146" s="165">
        <f>Deaths!AR103</f>
        <v>834</v>
      </c>
      <c r="E146" s="165">
        <f>Deaths!BN103</f>
        <v>1610</v>
      </c>
      <c r="F146" s="166">
        <f>Rates!V103</f>
        <v>10.538209999999999</v>
      </c>
      <c r="G146" s="166">
        <f>Rates!AR103</f>
        <v>8.7249847999999997</v>
      </c>
      <c r="H146" s="166">
        <f>Rates!BN103</f>
        <v>9.6310549999999999</v>
      </c>
    </row>
    <row r="147" spans="2:8">
      <c r="B147" s="145">
        <v>1997</v>
      </c>
      <c r="C147" s="165">
        <f>Deaths!V104</f>
        <v>773</v>
      </c>
      <c r="D147" s="165">
        <f>Deaths!AR104</f>
        <v>816</v>
      </c>
      <c r="E147" s="165">
        <f>Deaths!BN104</f>
        <v>1589</v>
      </c>
      <c r="F147" s="166">
        <f>Rates!V104</f>
        <v>10.100476</v>
      </c>
      <c r="G147" s="166">
        <f>Rates!AR104</f>
        <v>8.3374526000000007</v>
      </c>
      <c r="H147" s="166">
        <f>Rates!BN104</f>
        <v>9.2169684000000007</v>
      </c>
    </row>
    <row r="148" spans="2:8">
      <c r="B148" s="145">
        <v>1998</v>
      </c>
      <c r="C148" s="165">
        <f>Deaths!V105</f>
        <v>809</v>
      </c>
      <c r="D148" s="165">
        <f>Deaths!AR105</f>
        <v>801</v>
      </c>
      <c r="E148" s="165">
        <f>Deaths!BN105</f>
        <v>1610</v>
      </c>
      <c r="F148" s="166">
        <f>Rates!V105</f>
        <v>10.414002</v>
      </c>
      <c r="G148" s="166">
        <f>Rates!AR105</f>
        <v>8.0232112999999998</v>
      </c>
      <c r="H148" s="166">
        <f>Rates!BN105</f>
        <v>9.0951321000000007</v>
      </c>
    </row>
    <row r="149" spans="2:8">
      <c r="B149" s="145">
        <v>1999</v>
      </c>
      <c r="C149" s="165">
        <f>Deaths!V106</f>
        <v>868</v>
      </c>
      <c r="D149" s="165">
        <f>Deaths!AR106</f>
        <v>850</v>
      </c>
      <c r="E149" s="165">
        <f>Deaths!BN106</f>
        <v>1718</v>
      </c>
      <c r="F149" s="166">
        <f>Rates!V106</f>
        <v>10.939692000000001</v>
      </c>
      <c r="G149" s="166">
        <f>Rates!AR106</f>
        <v>8.2754448000000007</v>
      </c>
      <c r="H149" s="166">
        <f>Rates!BN106</f>
        <v>9.4412923000000006</v>
      </c>
    </row>
    <row r="150" spans="2:8">
      <c r="B150" s="145">
        <v>2000</v>
      </c>
      <c r="C150" s="165">
        <f>Deaths!V107</f>
        <v>864</v>
      </c>
      <c r="D150" s="165">
        <f>Deaths!AR107</f>
        <v>873</v>
      </c>
      <c r="E150" s="165">
        <f>Deaths!BN107</f>
        <v>1737</v>
      </c>
      <c r="F150" s="166">
        <f>Rates!V107</f>
        <v>10.420895</v>
      </c>
      <c r="G150" s="166">
        <f>Rates!AR107</f>
        <v>8.2418660999999993</v>
      </c>
      <c r="H150" s="166">
        <f>Rates!BN107</f>
        <v>9.2857093000000006</v>
      </c>
    </row>
    <row r="151" spans="2:8">
      <c r="B151" s="145">
        <v>2001</v>
      </c>
      <c r="C151" s="165">
        <f>Deaths!V108</f>
        <v>950</v>
      </c>
      <c r="D151" s="165">
        <f>Deaths!AR108</f>
        <v>859</v>
      </c>
      <c r="E151" s="165">
        <f>Deaths!BN108</f>
        <v>1809</v>
      </c>
      <c r="F151" s="166">
        <f>Rates!V108</f>
        <v>11.112557000000001</v>
      </c>
      <c r="G151" s="166">
        <f>Rates!AR108</f>
        <v>7.8414923999999999</v>
      </c>
      <c r="H151" s="166">
        <f>Rates!BN108</f>
        <v>9.3815588999999999</v>
      </c>
    </row>
    <row r="152" spans="2:8">
      <c r="B152" s="145">
        <v>2002</v>
      </c>
      <c r="C152" s="165">
        <f>Deaths!V109</f>
        <v>943</v>
      </c>
      <c r="D152" s="165">
        <f>Deaths!AR109</f>
        <v>891</v>
      </c>
      <c r="E152" s="165">
        <f>Deaths!BN109</f>
        <v>1834</v>
      </c>
      <c r="F152" s="166">
        <f>Rates!V109</f>
        <v>10.762131</v>
      </c>
      <c r="G152" s="166">
        <f>Rates!AR109</f>
        <v>8.0441942999999991</v>
      </c>
      <c r="H152" s="166">
        <f>Rates!BN109</f>
        <v>9.2708811999999998</v>
      </c>
    </row>
    <row r="153" spans="2:8">
      <c r="B153" s="145">
        <v>2003</v>
      </c>
      <c r="C153" s="165">
        <f>Deaths!V110</f>
        <v>946</v>
      </c>
      <c r="D153" s="165">
        <f>Deaths!AR110</f>
        <v>956</v>
      </c>
      <c r="E153" s="165">
        <f>Deaths!BN110</f>
        <v>1902</v>
      </c>
      <c r="F153" s="166">
        <f>Rates!V110</f>
        <v>10.430453</v>
      </c>
      <c r="G153" s="166">
        <f>Rates!AR110</f>
        <v>8.4093921999999992</v>
      </c>
      <c r="H153" s="166">
        <f>Rates!BN110</f>
        <v>9.3796564</v>
      </c>
    </row>
    <row r="154" spans="2:8">
      <c r="B154" s="145">
        <v>2004</v>
      </c>
      <c r="C154" s="165">
        <f>Deaths!V111</f>
        <v>1015</v>
      </c>
      <c r="D154" s="165">
        <f>Deaths!AR111</f>
        <v>963</v>
      </c>
      <c r="E154" s="165">
        <f>Deaths!BN111</f>
        <v>1978</v>
      </c>
      <c r="F154" s="166">
        <f>Rates!V111</f>
        <v>10.927543</v>
      </c>
      <c r="G154" s="166">
        <f>Rates!AR111</f>
        <v>8.3475623999999993</v>
      </c>
      <c r="H154" s="166">
        <f>Rates!BN111</f>
        <v>9.5607830000000007</v>
      </c>
    </row>
    <row r="155" spans="2:8">
      <c r="B155" s="145">
        <v>2005</v>
      </c>
      <c r="C155" s="165">
        <f>Deaths!V112</f>
        <v>963</v>
      </c>
      <c r="D155" s="165">
        <f>Deaths!AR112</f>
        <v>1055</v>
      </c>
      <c r="E155" s="165">
        <f>Deaths!BN112</f>
        <v>2018</v>
      </c>
      <c r="F155" s="166">
        <f>Rates!V112</f>
        <v>10.130959000000001</v>
      </c>
      <c r="G155" s="166">
        <f>Rates!AR112</f>
        <v>8.8861130999999993</v>
      </c>
      <c r="H155" s="166">
        <f>Rates!BN112</f>
        <v>9.5020109999999995</v>
      </c>
    </row>
    <row r="156" spans="2:8">
      <c r="B156" s="145">
        <v>2006</v>
      </c>
      <c r="C156" s="165">
        <f>Deaths!V113</f>
        <v>1047</v>
      </c>
      <c r="D156" s="165">
        <f>Deaths!AR113</f>
        <v>1030</v>
      </c>
      <c r="E156" s="165">
        <f>Deaths!BN113</f>
        <v>2077</v>
      </c>
      <c r="F156" s="166">
        <f>Rates!V113</f>
        <v>10.759309</v>
      </c>
      <c r="G156" s="166">
        <f>Rates!AR113</f>
        <v>8.4717204000000006</v>
      </c>
      <c r="H156" s="166">
        <f>Rates!BN113</f>
        <v>9.5290102999999995</v>
      </c>
    </row>
    <row r="157" spans="2:8">
      <c r="B157" s="145">
        <v>2007</v>
      </c>
      <c r="C157" s="165">
        <f>Deaths!V114</f>
        <v>1235</v>
      </c>
      <c r="D157" s="165">
        <f>Deaths!AR114</f>
        <v>1017</v>
      </c>
      <c r="E157" s="165">
        <f>Deaths!BN114</f>
        <v>2252</v>
      </c>
      <c r="F157" s="166">
        <f>Rates!V114</f>
        <v>12.203897</v>
      </c>
      <c r="G157" s="166">
        <f>Rates!AR114</f>
        <v>8.1455626999999993</v>
      </c>
      <c r="H157" s="166">
        <f>Rates!BN114</f>
        <v>10.042859</v>
      </c>
    </row>
    <row r="158" spans="2:8">
      <c r="B158" s="145">
        <v>2008</v>
      </c>
      <c r="C158" s="165">
        <f>Deaths!V115</f>
        <v>1191</v>
      </c>
      <c r="D158" s="165">
        <f>Deaths!AR115</f>
        <v>1098</v>
      </c>
      <c r="E158" s="165">
        <f>Deaths!BN115</f>
        <v>2289</v>
      </c>
      <c r="F158" s="166">
        <f>Rates!V115</f>
        <v>11.427683999999999</v>
      </c>
      <c r="G158" s="166">
        <f>Rates!AR115</f>
        <v>8.5317471000000005</v>
      </c>
      <c r="H158" s="166">
        <f>Rates!BN115</f>
        <v>9.92319</v>
      </c>
    </row>
    <row r="159" spans="2:8">
      <c r="B159" s="145">
        <v>2009</v>
      </c>
      <c r="C159" s="165">
        <f>Deaths!V116</f>
        <v>1142</v>
      </c>
      <c r="D159" s="165">
        <f>Deaths!AR116</f>
        <v>1062</v>
      </c>
      <c r="E159" s="165">
        <f>Deaths!BN116</f>
        <v>2204</v>
      </c>
      <c r="F159" s="166">
        <f>Rates!V116</f>
        <v>10.690327999999999</v>
      </c>
      <c r="G159" s="166">
        <f>Rates!AR116</f>
        <v>8.1368516999999994</v>
      </c>
      <c r="H159" s="166">
        <f>Rates!BN116</f>
        <v>9.3301592000000007</v>
      </c>
    </row>
    <row r="160" spans="2:8">
      <c r="B160" s="145">
        <v>2010</v>
      </c>
      <c r="C160" s="165">
        <f>Deaths!V117</f>
        <v>1233</v>
      </c>
      <c r="D160" s="165">
        <f>Deaths!AR117</f>
        <v>1201</v>
      </c>
      <c r="E160" s="165">
        <f>Deaths!BN117</f>
        <v>2434</v>
      </c>
      <c r="F160" s="166">
        <f>Rates!V117</f>
        <v>11.196192999999999</v>
      </c>
      <c r="G160" s="166">
        <f>Rates!AR117</f>
        <v>8.9786999000000005</v>
      </c>
      <c r="H160" s="166">
        <f>Rates!BN117</f>
        <v>10.033185</v>
      </c>
    </row>
    <row r="161" spans="2:8">
      <c r="B161" s="145">
        <v>2011</v>
      </c>
      <c r="C161" s="165">
        <f>Deaths!V118</f>
        <v>1218</v>
      </c>
      <c r="D161" s="165">
        <f>Deaths!AR118</f>
        <v>1198</v>
      </c>
      <c r="E161" s="165">
        <f>Deaths!BN118</f>
        <v>2416</v>
      </c>
      <c r="F161" s="166">
        <f>Rates!V118</f>
        <v>10.662006999999999</v>
      </c>
      <c r="G161" s="166">
        <f>Rates!AR118</f>
        <v>8.7163309000000009</v>
      </c>
      <c r="H161" s="166">
        <f>Rates!BN118</f>
        <v>9.6553783000000006</v>
      </c>
    </row>
    <row r="162" spans="2:8">
      <c r="B162" s="156">
        <f>IF($D$8&gt;=2012,2012,"")</f>
        <v>2012</v>
      </c>
      <c r="C162" s="165">
        <f>Deaths!V119</f>
        <v>1331</v>
      </c>
      <c r="D162" s="165">
        <f>Deaths!AR119</f>
        <v>1193</v>
      </c>
      <c r="E162" s="165">
        <f>Deaths!BN119</f>
        <v>2524</v>
      </c>
      <c r="F162" s="166">
        <f>Rates!V119</f>
        <v>11.348812000000001</v>
      </c>
      <c r="G162" s="166">
        <f>Rates!AR119</f>
        <v>8.4201020999999994</v>
      </c>
      <c r="H162" s="166">
        <f>Rates!BN119</f>
        <v>9.7941251000000005</v>
      </c>
    </row>
    <row r="163" spans="2:8">
      <c r="B163" s="156">
        <f>IF($D$8&gt;=2013,2013,"")</f>
        <v>2013</v>
      </c>
      <c r="C163" s="167">
        <f>Deaths!V120</f>
        <v>1335</v>
      </c>
      <c r="D163" s="165">
        <f>Deaths!AR120</f>
        <v>1223</v>
      </c>
      <c r="E163" s="165">
        <f>Deaths!BN120</f>
        <v>2558</v>
      </c>
      <c r="F163" s="166">
        <f>Rates!V120</f>
        <v>11.035629999999999</v>
      </c>
      <c r="G163" s="166">
        <f>Rates!AR120</f>
        <v>8.3315561000000002</v>
      </c>
      <c r="H163" s="166">
        <f>Rates!BN120</f>
        <v>9.6217690999999999</v>
      </c>
    </row>
    <row r="164" spans="2:8">
      <c r="B164" s="156">
        <f>IF($D$8&gt;=2014,2014,"")</f>
        <v>2014</v>
      </c>
      <c r="C164" s="167">
        <f>Deaths!V121</f>
        <v>1292</v>
      </c>
      <c r="D164" s="165">
        <f>Deaths!AR121</f>
        <v>1255</v>
      </c>
      <c r="E164" s="165">
        <f>Deaths!BN121</f>
        <v>2547</v>
      </c>
      <c r="F164" s="166">
        <f>Rates!V121</f>
        <v>10.326905999999999</v>
      </c>
      <c r="G164" s="166">
        <f>Rates!AR121</f>
        <v>8.3346227000000006</v>
      </c>
      <c r="H164" s="166">
        <f>Rates!BN121</f>
        <v>9.3082525999999994</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1920</v>
      </c>
      <c r="D184" s="172"/>
      <c r="E184" s="174" t="s">
        <v>73</v>
      </c>
      <c r="F184" s="176">
        <f>INDEX($B$57:$H$175,MATCH($C$184,$B$57:$B$175,0),5)</f>
        <v>3.2763551999999998</v>
      </c>
      <c r="G184" s="176">
        <f>INDEX($B$57:$H$175,MATCH($C$184,$B$57:$B$175,0),6)</f>
        <v>2.3572848999999998</v>
      </c>
      <c r="H184" s="176">
        <f>INDEX($B$57:$H$175,MATCH($C$184,$B$57:$B$175,0),7)</f>
        <v>2.8191687999999999</v>
      </c>
    </row>
    <row r="185" spans="2:8">
      <c r="B185" s="174" t="s">
        <v>69</v>
      </c>
      <c r="C185" s="175">
        <f>'Interactive summary tables'!$G$10</f>
        <v>2014</v>
      </c>
      <c r="D185" s="172"/>
      <c r="E185" s="174" t="s">
        <v>74</v>
      </c>
      <c r="F185" s="176">
        <f>INDEX($B$57:$H$175,MATCH($C$185,$B$57:$B$175,0),5)</f>
        <v>10.326905999999999</v>
      </c>
      <c r="G185" s="176">
        <f>INDEX($B$57:$H$175,MATCH($C$185,$B$57:$B$175,0),6)</f>
        <v>8.3346227000000006</v>
      </c>
      <c r="H185" s="176">
        <f>INDEX($B$57:$H$175,MATCH($C$185,$B$57:$B$175,0),7)</f>
        <v>9.3082525999999994</v>
      </c>
    </row>
    <row r="186" spans="2:8">
      <c r="B186" s="177"/>
      <c r="C186" s="175"/>
      <c r="D186" s="172"/>
      <c r="E186" s="174" t="s">
        <v>76</v>
      </c>
      <c r="F186" s="178">
        <f>IF($C$185&lt;=$C$184,"-",(F$185-F$184)/F$184)</f>
        <v>2.1519494589597614</v>
      </c>
      <c r="G186" s="178">
        <f t="shared" ref="G186:H186" si="2">IF($C$185&lt;=$C$184,"-",(G$185-G$184)/G$184)</f>
        <v>2.5356874767237518</v>
      </c>
      <c r="H186" s="178">
        <f t="shared" si="2"/>
        <v>2.301771997476703</v>
      </c>
    </row>
    <row r="187" spans="2:8">
      <c r="B187" s="174" t="s">
        <v>79</v>
      </c>
      <c r="C187" s="175">
        <f>$C$185-$C$184</f>
        <v>94</v>
      </c>
      <c r="D187" s="172"/>
      <c r="E187" s="174" t="s">
        <v>75</v>
      </c>
      <c r="F187" s="178">
        <f>IF($C$185&lt;=$C$184,"-",((F$185/F$184)^(1/($C$185-$C$184))-1))</f>
        <v>1.22878739328669E-2</v>
      </c>
      <c r="G187" s="178">
        <f t="shared" ref="G187:H187" si="3">IF($C$185&lt;=$C$184,"-",((G$185/G$184)^(1/($C$185-$C$184))-1))</f>
        <v>1.3525846607189917E-2</v>
      </c>
      <c r="H187" s="178">
        <f t="shared" si="3"/>
        <v>1.2788090909919392E-2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1920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Pancreatic cancer (ICD-10 C25) in Australia, 1920–2014.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Pancreatic cancer (ICD-10 C25) in Australia, 1920–2014.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1920</v>
      </c>
      <c r="D207" s="187" t="s">
        <v>26</v>
      </c>
      <c r="E207" s="187" t="s">
        <v>90</v>
      </c>
      <c r="F207" s="191" t="str">
        <f ca="1">CELL("address",INDEX(Deaths!$C$7:$T$132,MATCH($C$207,Deaths!$B$7:$B$132,0),MATCH($C$210,Deaths!$C$6:$T$6,0)))</f>
        <v>'[grim-pancreatic-cancer-2017.xlsx]Deaths'!$C$27</v>
      </c>
      <c r="G207" s="191" t="str">
        <f ca="1">CELL("address",INDEX(Deaths!$Y$7:$AP$132,MATCH($C$207,Deaths!$B$7:$B$132,0),MATCH($C$210,Deaths!$Y$6:$AP$6,0)))</f>
        <v>'[grim-pancreatic-cancer-2017.xlsx]Deaths'!$Y$27</v>
      </c>
      <c r="H207" s="191" t="str">
        <f ca="1">CELL("address",INDEX(Deaths!$AU$7:$BL$132,MATCH($C$207,Deaths!$B$7:$B$132,0),MATCH($C$210,Deaths!$AU$6:$BL$6,0)))</f>
        <v>'[grim-pancreatic-cancer-2017.xlsx]Deaths'!$AU$27</v>
      </c>
    </row>
    <row r="208" spans="2:8">
      <c r="B208" s="189" t="s">
        <v>69</v>
      </c>
      <c r="C208" s="190">
        <f>'Interactive summary tables'!$E$34</f>
        <v>2014</v>
      </c>
      <c r="D208" s="187"/>
      <c r="E208" s="187" t="s">
        <v>91</v>
      </c>
      <c r="F208" s="191" t="str">
        <f ca="1">CELL("address",INDEX(Deaths!$C$7:$T$132,MATCH($C$208,Deaths!$B$7:$B$132,0),MATCH($C$211,Deaths!$C$6:$T$6,0)))</f>
        <v>'[grim-pancreatic-cancer-2017.xlsx]Deaths'!$T$121</v>
      </c>
      <c r="G208" s="191" t="str">
        <f ca="1">CELL("address",INDEX(Deaths!$Y$7:$AP$132,MATCH($C$208,Deaths!$B$7:$B$132,0),MATCH($C$211,Deaths!$Y$6:$AP$6,0)))</f>
        <v>'[grim-pancreatic-cancer-2017.xlsx]Deaths'!$AP$121</v>
      </c>
      <c r="H208" s="191" t="str">
        <f ca="1">CELL("address",INDEX(Deaths!$AU$7:$BL$132,MATCH($C$208,Deaths!$B$7:$B$132,0),MATCH($C$211,Deaths!$AU$6:$BL$6,0)))</f>
        <v>'[grim-pancreatic-cancer-2017.xlsx]Deaths'!$BL$121</v>
      </c>
    </row>
    <row r="209" spans="2:8">
      <c r="B209" s="189"/>
      <c r="C209" s="190"/>
      <c r="D209" s="187"/>
      <c r="E209" s="187" t="s">
        <v>97</v>
      </c>
      <c r="F209" s="192">
        <f ca="1">SUM(INDIRECT(F$207,1):INDIRECT(F$208,1))</f>
        <v>47553</v>
      </c>
      <c r="G209" s="193">
        <f ca="1">SUM(INDIRECT(G$207,1):INDIRECT(G$208,1))</f>
        <v>41041</v>
      </c>
      <c r="H209" s="193">
        <f ca="1">SUM(INDIRECT(H$207,1):INDIRECT(H$208,1))</f>
        <v>88594</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'[grim-pancreatic-cancer-2017.xlsx]Populations'!$D$36</v>
      </c>
      <c r="G211" s="191" t="str">
        <f ca="1">CELL("address",INDEX(Populations!$Y$16:$AP$141,MATCH($C$207,Populations!$C$16:$C$141,0),MATCH($C$210,Populations!$Y$15:$AP$15,0)))</f>
        <v>'[grim-pancreatic-cancer-2017.xlsx]Populations'!$Y$36</v>
      </c>
      <c r="H211" s="191" t="str">
        <f ca="1">CELL("address",INDEX(Populations!$AT$16:$BK$141,MATCH($C$207,Populations!$C$16:$C$141,0),MATCH($C$210,Populations!$AT$15:$BK$15,0)))</f>
        <v>'[grim-pancreatic-cancer-2017.xlsx]Populations'!$AT$36</v>
      </c>
    </row>
    <row r="212" spans="2:8">
      <c r="B212" s="189"/>
      <c r="C212" s="187"/>
      <c r="D212" s="187"/>
      <c r="E212" s="187" t="s">
        <v>91</v>
      </c>
      <c r="F212" s="191" t="str">
        <f ca="1">CELL("address",INDEX(Populations!$D$16:$U$141,MATCH($C$208,Populations!$C$16:$C$141,0),MATCH($C$211,Populations!$D$15:$U$15,0)))</f>
        <v>'[grim-pancreatic-cancer-2017.xlsx]Populations'!$U$130</v>
      </c>
      <c r="G212" s="191" t="str">
        <f ca="1">CELL("address",INDEX(Populations!$Y$16:$AP$141,MATCH($C$208,Populations!$C$16:$C$141,0),MATCH($C$211,Populations!$Y$15:$AP$15,0)))</f>
        <v>'[grim-pancreatic-cancer-2017.xlsx]Populations'!$AP$130</v>
      </c>
      <c r="H212" s="191" t="str">
        <f ca="1">CELL("address",INDEX(Populations!$AT$16:$BK$141,MATCH($C$208,Populations!$C$16:$C$141,0),MATCH($C$211,Populations!$AT$15:$BK$15,0)))</f>
        <v>'[grim-pancreatic-cancer-2017.xlsx]Populations'!$BK$130</v>
      </c>
    </row>
    <row r="213" spans="2:8">
      <c r="B213" s="189" t="s">
        <v>95</v>
      </c>
      <c r="C213" s="190">
        <f>INDEX($G$11:$G$28,MATCH($C$210,$F$11:$F$28,0))</f>
        <v>1</v>
      </c>
      <c r="D213" s="187"/>
      <c r="E213" s="187" t="s">
        <v>98</v>
      </c>
      <c r="F213" s="192">
        <f ca="1">SUM(INDIRECT(F$211,1):INDIRECT(F$212,1))</f>
        <v>597284369.5</v>
      </c>
      <c r="G213" s="193">
        <f ca="1">SUM(INDIRECT(G$211,1):INDIRECT(G$212,1))</f>
        <v>595366811</v>
      </c>
      <c r="H213" s="193">
        <f ca="1">SUM(INDIRECT(H$211,1):INDIRECT(H$212,1))</f>
        <v>1192651180.5</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7.9615343089938335</v>
      </c>
      <c r="G215" s="195">
        <f t="shared" ref="G215:H215" ca="1" si="4">IF($C$208&lt;$C$207,"-",IF($C$214&lt;$C$213,"-",G$209/G$213*100000))</f>
        <v>6.8933973546604026</v>
      </c>
      <c r="H215" s="195">
        <f t="shared" ca="1" si="4"/>
        <v>7.4283245133634441</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1920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Pancreatic cancer (ICD-10 C25) in Australia, 1920–2014,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Pancreatic cancer (ICD-10 C25) in Australia, 1920,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Pancreatic cancer (ICD-10 C25) in Australia, 1920–2014,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Pancreatic cancer (ICD-10 C25) in Australia, 1920,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Pancreatic cancer (ICD-10 C25) in Australia, 1920–2014,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0182D0CA-18EA-4366-9DD5-E3A6857BA9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microsoft.com/office/2006/metadata/properties"/>
    <ds:schemaRef ds:uri="http://schemas.openxmlformats.org/package/2006/metadata/core-properties"/>
    <ds:schemaRef ds:uri="http://schemas.microsoft.com/office/2006/documentManagement/types"/>
    <ds:schemaRef ds:uri="http://www.w3.org/XML/1998/namespace"/>
    <ds:schemaRef ds:uri="c095c42a-9a6d-4ed6-ad94-052c8814a2e5"/>
    <ds:schemaRef ds:uri="http://purl.org/dc/elements/1.1/"/>
    <ds:schemaRef ds:uri="http://schemas.microsoft.com/office/infopath/2007/PartnerControl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GRIM0239 - Pancreatic cancer (ICD-10 C25)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