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174" i="7" l="1"/>
  <c r="G128" i="7"/>
  <c r="H106" i="7"/>
  <c r="G107" i="7"/>
  <c r="G61" i="7"/>
  <c r="F59" i="7"/>
  <c r="H81" i="7"/>
  <c r="F102" i="7"/>
  <c r="H109" i="7"/>
  <c r="F156" i="7"/>
  <c r="F93" i="7"/>
  <c r="H57" i="7"/>
  <c r="F133" i="7"/>
  <c r="H117" i="7"/>
  <c r="G65" i="7"/>
  <c r="G89" i="7"/>
  <c r="F72" i="7"/>
  <c r="G70" i="7"/>
  <c r="F160" i="7"/>
  <c r="G96" i="7"/>
  <c r="G95" i="7"/>
  <c r="H159" i="7"/>
  <c r="G118" i="7"/>
  <c r="G168" i="7"/>
  <c r="F112" i="7"/>
  <c r="G78" i="7"/>
  <c r="F63" i="7"/>
  <c r="H73" i="7"/>
  <c r="H82" i="7"/>
  <c r="F92" i="7"/>
  <c r="H148" i="7"/>
  <c r="H173" i="7"/>
  <c r="H65" i="7"/>
  <c r="F100" i="7"/>
  <c r="H119" i="7"/>
  <c r="F122" i="7"/>
  <c r="F143" i="7"/>
  <c r="H151" i="7"/>
  <c r="H58" i="7"/>
  <c r="H123" i="7"/>
  <c r="F108" i="7"/>
  <c r="F158" i="7"/>
  <c r="H112" i="7"/>
  <c r="H66" i="7"/>
  <c r="F79" i="7"/>
  <c r="F73" i="7"/>
  <c r="G91" i="7"/>
  <c r="H114" i="7"/>
  <c r="H70" i="7"/>
  <c r="G60" i="7"/>
  <c r="H64" i="7"/>
  <c r="F120" i="7"/>
  <c r="G62" i="7"/>
  <c r="H59" i="7"/>
  <c r="F82" i="7"/>
  <c r="H69" i="7"/>
  <c r="H88" i="7"/>
  <c r="H143" i="7"/>
  <c r="H89" i="7"/>
  <c r="F121" i="7"/>
  <c r="G81" i="7"/>
  <c r="F61" i="7"/>
  <c r="F101" i="7"/>
  <c r="F76" i="7"/>
  <c r="H134" i="7"/>
  <c r="H71" i="7"/>
  <c r="H135" i="7"/>
  <c r="H93" i="7"/>
  <c r="G90" i="7"/>
  <c r="H144" i="7"/>
  <c r="G108" i="7"/>
  <c r="H113" i="7"/>
  <c r="G145" i="7"/>
  <c r="G67" i="7"/>
  <c r="F148" i="7"/>
  <c r="F170" i="7"/>
  <c r="G159" i="7"/>
  <c r="F60" i="7"/>
  <c r="H77" i="7"/>
  <c r="F132" i="7"/>
  <c r="G66" i="7"/>
  <c r="F126" i="7"/>
  <c r="G72" i="7"/>
  <c r="H127" i="7"/>
  <c r="H168" i="7"/>
  <c r="H63" i="7"/>
  <c r="G139" i="7"/>
  <c r="F89" i="7"/>
  <c r="H97" i="7"/>
  <c r="G160" i="7"/>
  <c r="G64" i="7"/>
  <c r="H126" i="7"/>
  <c r="G103" i="7"/>
  <c r="G131" i="7"/>
  <c r="H125" i="7"/>
  <c r="G126" i="7"/>
  <c r="H130" i="7"/>
  <c r="G58" i="7"/>
  <c r="G165" i="7"/>
  <c r="F124" i="7"/>
  <c r="G125" i="7"/>
  <c r="G94" i="7"/>
  <c r="H67" i="7"/>
  <c r="G99" i="7"/>
  <c r="G104" i="7"/>
  <c r="G105" i="7"/>
  <c r="F125" i="7"/>
  <c r="H104" i="7"/>
  <c r="H170" i="7"/>
  <c r="H120" i="7"/>
  <c r="F172" i="7"/>
  <c r="H103" i="7"/>
  <c r="H140" i="7"/>
  <c r="G110" i="7"/>
  <c r="H110" i="7"/>
  <c r="F129" i="7"/>
  <c r="F77" i="7"/>
  <c r="G146" i="7"/>
  <c r="F71" i="7"/>
  <c r="H153" i="7"/>
  <c r="G130" i="7"/>
  <c r="F81" i="7"/>
  <c r="G137" i="7"/>
  <c r="H92" i="7"/>
  <c r="H142" i="7"/>
  <c r="F69" i="7"/>
  <c r="F141" i="7"/>
  <c r="F153" i="7"/>
  <c r="F95" i="7"/>
  <c r="G100" i="7"/>
  <c r="H78" i="7"/>
  <c r="F134" i="7"/>
  <c r="H131" i="7"/>
  <c r="G68" i="7"/>
  <c r="F75" i="7"/>
  <c r="H84" i="7"/>
  <c r="H105" i="7"/>
  <c r="H101" i="7"/>
  <c r="F118" i="7"/>
  <c r="G75" i="7"/>
  <c r="F87" i="7"/>
  <c r="H147" i="7"/>
  <c r="H107" i="7"/>
  <c r="F110" i="7"/>
  <c r="G153" i="7"/>
  <c r="H137" i="7"/>
  <c r="G122" i="7"/>
  <c r="G129" i="7"/>
  <c r="F78" i="7"/>
  <c r="F164" i="7"/>
  <c r="F57" i="7"/>
  <c r="F115" i="7"/>
  <c r="F113" i="7"/>
  <c r="G83" i="7"/>
  <c r="H75" i="7"/>
  <c r="H116" i="7"/>
  <c r="H156" i="7"/>
  <c r="H85" i="7"/>
  <c r="G143" i="7"/>
  <c r="H62" i="7"/>
  <c r="F68" i="7"/>
  <c r="F58" i="7"/>
  <c r="G119" i="7"/>
  <c r="G97" i="7"/>
  <c r="F62" i="7"/>
  <c r="F154" i="7"/>
  <c r="F88" i="7"/>
  <c r="G77" i="7"/>
  <c r="G158" i="7"/>
  <c r="F99" i="7"/>
  <c r="H118" i="7"/>
  <c r="F165" i="7"/>
  <c r="G93" i="7"/>
  <c r="F149" i="7"/>
  <c r="G133" i="7"/>
  <c r="H145" i="7"/>
  <c r="H80" i="7"/>
  <c r="F127" i="7"/>
  <c r="G152" i="7"/>
  <c r="H111" i="7"/>
  <c r="F173" i="7"/>
  <c r="G163" i="7"/>
  <c r="F144" i="7"/>
  <c r="F96" i="7"/>
  <c r="H133" i="7"/>
  <c r="H95" i="7"/>
  <c r="G82" i="7"/>
  <c r="G57" i="7"/>
  <c r="G106" i="7"/>
  <c r="H164" i="7"/>
  <c r="G92" i="7"/>
  <c r="F103" i="7"/>
  <c r="G116" i="7"/>
  <c r="G76" i="7"/>
  <c r="G138" i="7"/>
  <c r="G73" i="7"/>
  <c r="G88" i="7"/>
  <c r="H149" i="7"/>
  <c r="F161" i="7"/>
  <c r="H163" i="7"/>
  <c r="G157" i="7"/>
  <c r="G121" i="7"/>
  <c r="G167" i="7"/>
  <c r="G69" i="7"/>
  <c r="G135" i="7"/>
  <c r="H102" i="7"/>
  <c r="F163" i="7"/>
  <c r="F159" i="7"/>
  <c r="F155" i="7"/>
  <c r="G79" i="7"/>
  <c r="G172" i="7"/>
  <c r="H86" i="7"/>
  <c r="F117" i="7"/>
  <c r="F86" i="7"/>
  <c r="F80" i="7"/>
  <c r="F98" i="7"/>
  <c r="F83" i="7"/>
  <c r="G156" i="7"/>
  <c r="G120" i="7"/>
  <c r="G148" i="7"/>
  <c r="G155" i="7"/>
  <c r="F166" i="7"/>
  <c r="G162" i="7"/>
  <c r="F151" i="7"/>
  <c r="G151" i="7"/>
  <c r="G115" i="7"/>
  <c r="H90" i="7"/>
  <c r="G112" i="7"/>
  <c r="G113" i="7"/>
  <c r="F135" i="7"/>
  <c r="F116" i="7"/>
  <c r="F157" i="7"/>
  <c r="H122" i="7"/>
  <c r="F152" i="7"/>
  <c r="F138" i="7"/>
  <c r="H79" i="7"/>
  <c r="H115" i="7"/>
  <c r="G98" i="7"/>
  <c r="H96" i="7"/>
  <c r="H128" i="7"/>
  <c r="H100" i="7"/>
  <c r="F65" i="7"/>
  <c r="H74" i="7"/>
  <c r="F91" i="7"/>
  <c r="H99" i="7"/>
  <c r="G140" i="7"/>
  <c r="F85" i="7"/>
  <c r="G84" i="7"/>
  <c r="G171" i="7"/>
  <c r="G74" i="7"/>
  <c r="H87" i="7"/>
  <c r="H129" i="7"/>
  <c r="G80" i="7"/>
  <c r="F64" i="7"/>
  <c r="F131" i="7"/>
  <c r="G142" i="7"/>
  <c r="F130" i="7"/>
  <c r="G175" i="7"/>
  <c r="G169" i="7"/>
  <c r="F114" i="7"/>
  <c r="G141" i="7"/>
  <c r="H136" i="7"/>
  <c r="F123" i="7"/>
  <c r="F150" i="7"/>
  <c r="H61" i="7"/>
  <c r="H169" i="7"/>
  <c r="G71" i="7"/>
  <c r="H108" i="7"/>
  <c r="F104" i="7"/>
  <c r="F111" i="7"/>
  <c r="G124" i="7"/>
  <c r="G127" i="7"/>
  <c r="G114" i="7"/>
  <c r="F171" i="7"/>
  <c r="H154" i="7"/>
  <c r="G164" i="7"/>
  <c r="H139" i="7"/>
  <c r="G132" i="7"/>
  <c r="G144" i="7"/>
  <c r="G173" i="7"/>
  <c r="F90" i="7"/>
  <c r="F128" i="7"/>
  <c r="F70" i="7"/>
  <c r="H76" i="7"/>
  <c r="F162" i="7"/>
  <c r="G161" i="7"/>
  <c r="H72" i="7"/>
  <c r="G111" i="7"/>
  <c r="F109" i="7"/>
  <c r="F107" i="7"/>
  <c r="G166" i="7"/>
  <c r="G123" i="7"/>
  <c r="F167" i="7"/>
  <c r="F145" i="7"/>
  <c r="F147" i="7"/>
  <c r="H166" i="7"/>
  <c r="H150" i="7"/>
  <c r="F175" i="7"/>
  <c r="F140" i="7"/>
  <c r="G59" i="7"/>
  <c r="F169" i="7"/>
  <c r="H146" i="7"/>
  <c r="H157" i="7"/>
  <c r="F66" i="7"/>
  <c r="H155" i="7"/>
  <c r="H158" i="7"/>
  <c r="F119" i="7"/>
  <c r="H162" i="7"/>
  <c r="H94" i="7"/>
  <c r="F136" i="7"/>
  <c r="G102" i="7"/>
  <c r="G63" i="7"/>
  <c r="F142" i="7"/>
  <c r="F168" i="7"/>
  <c r="F139" i="7"/>
  <c r="F74" i="7"/>
  <c r="G136" i="7"/>
  <c r="G109" i="7"/>
  <c r="F84" i="7"/>
  <c r="G149" i="7"/>
  <c r="H171" i="7"/>
  <c r="H60" i="7"/>
  <c r="F106" i="7"/>
  <c r="H68" i="7"/>
  <c r="G101" i="7"/>
  <c r="F137" i="7"/>
  <c r="H121" i="7"/>
  <c r="H172" i="7"/>
  <c r="H138" i="7"/>
  <c r="F174" i="7"/>
  <c r="G147" i="7"/>
  <c r="G154" i="7"/>
  <c r="G134" i="7"/>
  <c r="G85" i="7"/>
  <c r="H141" i="7"/>
  <c r="F94" i="7"/>
  <c r="G170" i="7"/>
  <c r="H98" i="7"/>
  <c r="H83" i="7"/>
  <c r="H165" i="7"/>
  <c r="H91" i="7"/>
  <c r="H175" i="7"/>
  <c r="H160" i="7"/>
  <c r="G86" i="7"/>
  <c r="G174" i="7"/>
  <c r="H167" i="7"/>
  <c r="G117" i="7"/>
  <c r="H152" i="7"/>
  <c r="H161" i="7"/>
  <c r="F67" i="7"/>
  <c r="G150"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G32" i="7"/>
  <c r="M32" i="7"/>
  <c r="G208" i="7"/>
  <c r="N33" i="7"/>
  <c r="J39" i="7"/>
  <c r="R38" i="7"/>
  <c r="Q38" i="7"/>
  <c r="E33" i="7"/>
  <c r="O38" i="7"/>
  <c r="N32" i="7"/>
  <c r="P39" i="7"/>
  <c r="R39" i="7"/>
  <c r="L38" i="7"/>
  <c r="I38" i="7"/>
  <c r="P32" i="7"/>
  <c r="H33" i="7"/>
  <c r="F212" i="7"/>
  <c r="I39" i="7"/>
  <c r="J33" i="7"/>
  <c r="E39" i="7"/>
  <c r="R33" i="7"/>
  <c r="S33" i="7"/>
  <c r="F33" i="7"/>
  <c r="D39" i="7"/>
  <c r="O33" i="7"/>
  <c r="H38" i="7"/>
  <c r="I33" i="7"/>
  <c r="P33" i="7"/>
  <c r="K38" i="7"/>
  <c r="N39" i="7"/>
  <c r="L39" i="7"/>
  <c r="J32" i="7"/>
  <c r="O32" i="7"/>
  <c r="F32" i="7"/>
  <c r="S39" i="7"/>
  <c r="Q39" i="7"/>
  <c r="E38" i="7"/>
  <c r="L32" i="7"/>
  <c r="R32" i="7"/>
  <c r="H211" i="7"/>
  <c r="D32" i="7"/>
  <c r="F207" i="7"/>
  <c r="F208" i="7"/>
  <c r="C32" i="7"/>
  <c r="P38" i="7"/>
  <c r="S32" i="7"/>
  <c r="G39" i="7"/>
  <c r="Q33" i="7"/>
  <c r="H32" i="7"/>
  <c r="D38" i="7"/>
  <c r="H208" i="7"/>
  <c r="T32" i="7"/>
  <c r="K39" i="7"/>
  <c r="H207" i="7"/>
  <c r="C39" i="7"/>
  <c r="S38" i="7"/>
  <c r="G212" i="7"/>
  <c r="L33" i="7"/>
  <c r="I32" i="7"/>
  <c r="K32" i="7"/>
  <c r="M38" i="7"/>
  <c r="T33" i="7"/>
  <c r="T38" i="7"/>
  <c r="F211" i="7"/>
  <c r="F39" i="7"/>
  <c r="H212" i="7"/>
  <c r="F38" i="7"/>
  <c r="G211" i="7"/>
  <c r="G38" i="7"/>
  <c r="M39" i="7"/>
  <c r="T39" i="7"/>
  <c r="D33" i="7"/>
  <c r="G207" i="7"/>
  <c r="J38" i="7"/>
  <c r="C38" i="7"/>
  <c r="K33" i="7"/>
  <c r="M33" i="7"/>
  <c r="N38" i="7"/>
  <c r="C33" i="7"/>
  <c r="H39" i="7"/>
  <c r="E32" i="7"/>
  <c r="G33" i="7"/>
  <c r="O39" i="7"/>
  <c r="J43" i="7" l="1"/>
  <c r="L42" i="7"/>
  <c r="I43" i="7"/>
  <c r="C43" i="7"/>
  <c r="U39" i="7"/>
  <c r="C131" i="7"/>
  <c r="E82" i="7"/>
  <c r="D42" i="7"/>
  <c r="D102" i="7"/>
  <c r="M42" i="7"/>
  <c r="H42" i="7"/>
  <c r="C157" i="7"/>
  <c r="E96" i="7"/>
  <c r="C170" i="7"/>
  <c r="C97" i="7"/>
  <c r="C165" i="7"/>
  <c r="S42" i="7"/>
  <c r="H43" i="7"/>
  <c r="J42" i="7"/>
  <c r="E72" i="7"/>
  <c r="D137" i="7"/>
  <c r="T43" i="7"/>
  <c r="Q43" i="7"/>
  <c r="N43" i="7"/>
  <c r="C156" i="7"/>
  <c r="C101" i="7"/>
  <c r="C103" i="7"/>
  <c r="D74" i="7"/>
  <c r="D108" i="7"/>
  <c r="P43" i="7"/>
  <c r="G43" i="7"/>
  <c r="D75" i="7"/>
  <c r="D171" i="7"/>
  <c r="C60" i="7"/>
  <c r="D136" i="7"/>
  <c r="D114" i="7"/>
  <c r="D147" i="7"/>
  <c r="D140" i="7"/>
  <c r="D59" i="7"/>
  <c r="U38" i="7"/>
  <c r="C42" i="7"/>
  <c r="D170" i="7"/>
  <c r="D134" i="7"/>
  <c r="C104" i="7"/>
  <c r="E93" i="7"/>
  <c r="E94" i="7"/>
  <c r="E141" i="7"/>
  <c r="D135" i="7"/>
  <c r="D166" i="7"/>
  <c r="E156" i="7"/>
  <c r="E132" i="7"/>
  <c r="G42" i="7"/>
  <c r="F43" i="7"/>
  <c r="E66" i="7"/>
  <c r="D103" i="7"/>
  <c r="E71" i="7"/>
  <c r="D89" i="7"/>
  <c r="D158" i="7"/>
  <c r="E150" i="7"/>
  <c r="C125" i="7"/>
  <c r="C108" i="7"/>
  <c r="D43" i="7"/>
  <c r="O43" i="7"/>
  <c r="S43" i="7"/>
  <c r="E101" i="7"/>
  <c r="E124" i="7"/>
  <c r="E85" i="7"/>
  <c r="C73" i="7"/>
  <c r="K42" i="7"/>
  <c r="C109" i="7"/>
  <c r="C152" i="7"/>
  <c r="E80" i="7"/>
  <c r="E100" i="7"/>
  <c r="E68" i="7"/>
  <c r="E135" i="7"/>
  <c r="L43" i="7"/>
  <c r="E105" i="7"/>
  <c r="D109" i="7"/>
  <c r="D60" i="7"/>
  <c r="C111" i="7"/>
  <c r="C154" i="7"/>
  <c r="D107" i="7"/>
  <c r="E137" i="7"/>
  <c r="D79" i="7"/>
  <c r="D77" i="7"/>
  <c r="C58" i="7"/>
  <c r="C74" i="7"/>
  <c r="R42"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E164" i="7"/>
  <c r="N42" i="7"/>
  <c r="D69" i="7"/>
  <c r="D145" i="7"/>
  <c r="C61" i="7"/>
  <c r="D141" i="7"/>
  <c r="E103" i="7"/>
  <c r="E106" i="7"/>
  <c r="E142" i="7"/>
  <c r="C107" i="7"/>
  <c r="E123" i="7"/>
  <c r="D173" i="7"/>
  <c r="C145" i="7"/>
  <c r="D76" i="7"/>
  <c r="E121" i="7"/>
  <c r="C172" i="7"/>
  <c r="E170" i="7"/>
  <c r="D160" i="7"/>
  <c r="D150" i="7"/>
  <c r="C110" i="7"/>
  <c r="C75" i="7"/>
  <c r="D175" i="7"/>
  <c r="D123" i="7"/>
  <c r="E147" i="7"/>
  <c r="D121" i="7"/>
  <c r="C88" i="7"/>
  <c r="R43" i="7"/>
  <c r="D83" i="7"/>
  <c r="C92" i="7"/>
  <c r="E163" i="7"/>
  <c r="C66" i="7"/>
  <c r="C174" i="7"/>
  <c r="C79" i="7"/>
  <c r="O42" i="7"/>
  <c r="P42" i="7"/>
  <c r="C164" i="7"/>
  <c r="E158" i="7"/>
  <c r="D159" i="7"/>
  <c r="E86" i="7"/>
  <c r="E152" i="7"/>
  <c r="E166" i="7"/>
  <c r="C121" i="7"/>
  <c r="C98" i="7"/>
  <c r="E43" i="7"/>
  <c r="D131" i="7"/>
  <c r="C85" i="7"/>
  <c r="T42" i="7"/>
  <c r="D67" i="7"/>
  <c r="D130" i="7"/>
  <c r="E126" i="7"/>
  <c r="E73" i="7"/>
  <c r="C135" i="7"/>
  <c r="E108" i="7"/>
  <c r="E59" i="7"/>
  <c r="D155" i="7"/>
  <c r="E109" i="7"/>
  <c r="E57" i="7"/>
  <c r="C132" i="7"/>
  <c r="C133" i="7"/>
  <c r="C171" i="7"/>
  <c r="D151" i="7"/>
  <c r="C99" i="7"/>
  <c r="C142" i="7"/>
  <c r="D78" i="7"/>
  <c r="E146" i="7"/>
  <c r="C126" i="7"/>
  <c r="E78" i="7"/>
  <c r="C78" i="7"/>
  <c r="E83" i="7"/>
  <c r="D128" i="7"/>
  <c r="I42" i="7"/>
  <c r="D70" i="7"/>
  <c r="C70" i="7"/>
  <c r="D144" i="7"/>
  <c r="C83" i="7"/>
  <c r="E113" i="7"/>
  <c r="D72" i="7"/>
  <c r="D149" i="7"/>
  <c r="D84" i="7"/>
  <c r="D152" i="7"/>
  <c r="E75" i="7"/>
  <c r="E138" i="7"/>
  <c r="E159" i="7"/>
  <c r="C159" i="7"/>
  <c r="D64" i="7"/>
  <c r="D87" i="7"/>
  <c r="E112" i="7"/>
  <c r="E139" i="7"/>
  <c r="E95" i="7"/>
  <c r="E154" i="7"/>
  <c r="E81" i="7"/>
  <c r="E117" i="7"/>
  <c r="E172" i="7"/>
  <c r="E144" i="7"/>
  <c r="D88" i="7"/>
  <c r="C168" i="7"/>
  <c r="C63" i="7"/>
  <c r="E76" i="7"/>
  <c r="C162" i="7"/>
  <c r="E58" i="7"/>
  <c r="E155" i="7"/>
  <c r="E119" i="7"/>
  <c r="C173" i="7"/>
  <c r="E116" i="7"/>
  <c r="D58" i="7"/>
  <c r="E131" i="7"/>
  <c r="D92" i="7"/>
  <c r="D90" i="7"/>
  <c r="C96" i="7"/>
  <c r="E61" i="7"/>
  <c r="E104" i="7"/>
  <c r="E98" i="7"/>
  <c r="E145" i="7"/>
  <c r="C102" i="7"/>
  <c r="E74" i="7"/>
  <c r="D80" i="7"/>
  <c r="C65" i="7"/>
  <c r="E171" i="7"/>
  <c r="D148" i="7"/>
  <c r="D139" i="7"/>
  <c r="D110" i="7"/>
  <c r="C160" i="7"/>
  <c r="E63" i="7"/>
  <c r="C167" i="7"/>
  <c r="C163" i="7"/>
  <c r="E77" i="7"/>
  <c r="E110" i="7"/>
  <c r="E111"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84" i="7"/>
  <c r="D153" i="7"/>
  <c r="C112"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76" i="7"/>
  <c r="C136" i="7"/>
  <c r="C72" i="7"/>
  <c r="C120" i="7"/>
  <c r="E67" i="7"/>
  <c r="E133" i="7"/>
  <c r="E134" i="7"/>
  <c r="E79" i="7"/>
  <c r="D96" i="7"/>
  <c r="D146" i="7"/>
  <c r="C114" i="7"/>
  <c r="D98" i="7"/>
  <c r="C161" i="7"/>
  <c r="C119" i="7"/>
  <c r="E148" i="7"/>
  <c r="E169" i="7"/>
  <c r="D125" i="7"/>
  <c r="C169" i="7"/>
  <c r="E87" i="7"/>
  <c r="C89" i="7"/>
  <c r="C146" i="7"/>
  <c r="E149" i="7"/>
  <c r="C153" i="7"/>
  <c r="D85" i="7"/>
  <c r="C150" i="7"/>
  <c r="C113" i="7"/>
  <c r="C67"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F213" i="7"/>
  <c r="H209" i="7"/>
  <c r="F209" i="7"/>
  <c r="G209" i="7"/>
  <c r="H213" i="7"/>
  <c r="G215" i="7" l="1"/>
  <c r="N34" i="12" s="1"/>
  <c r="F215" i="7"/>
  <c r="M34" i="12" s="1"/>
  <c r="H215" i="7"/>
  <c r="O34" i="12" s="1"/>
</calcChain>
</file>

<file path=xl/sharedStrings.xml><?xml version="1.0" encoding="utf-8"?>
<sst xmlns="http://schemas.openxmlformats.org/spreadsheetml/2006/main" count="10795" uniqueCount="219">
  <si>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</si>
  <si>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</si>
  <si>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</si>
  <si>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</si>
  <si>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</si>
  <si>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</si>
  <si>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</si>
  <si>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</si>
  <si>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</si>
  <si>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</si>
  <si>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</si>
  <si>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</si>
  <si>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</si>
  <si>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</si>
  <si>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</si>
  <si>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</si>
  <si>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</si>
  <si>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</si>
  <si>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</si>
  <si>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</si>
  <si>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</si>
  <si>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</si>
  <si>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</si>
  <si>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</si>
  <si>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</si>
  <si>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</si>
  <si>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</si>
  <si>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</si>
  <si>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</si>
  <si>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</si>
  <si>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</si>
  <si>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</si>
  <si>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</si>
  <si>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</si>
  <si>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</si>
  <si>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</si>
  <si>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</si>
  <si>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</si>
  <si>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</si>
  <si>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</si>
  <si>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</si>
  <si>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</si>
  <si>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</si>
  <si>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</si>
  <si>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</si>
  <si>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</si>
  <si>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</si>
  <si>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</si>
  <si>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</si>
  <si>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</si>
  <si>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</si>
  <si>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</si>
  <si>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</si>
  <si>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</si>
  <si>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</si>
  <si>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</si>
  <si>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</si>
  <si>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</si>
  <si>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</si>
  <si>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</si>
  <si>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</si>
  <si>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</si>
  <si>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</si>
  <si>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</si>
  <si>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</si>
  <si>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</si>
  <si>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</si>
  <si>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</si>
  <si>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</si>
  <si>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</si>
  <si>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</si>
  <si>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</si>
  <si>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</si>
  <si>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</si>
  <si>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</si>
  <si>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</si>
  <si>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</si>
  <si>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</si>
  <si>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</si>
  <si>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</si>
  <si>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</si>
  <si>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</si>
  <si>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</si>
  <si>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</si>
  <si>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</si>
  <si>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</si>
  <si>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</si>
  <si>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</si>
  <si>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</si>
  <si>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</si>
  <si>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</si>
  <si>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</si>
  <si>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</si>
  <si>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</si>
  <si>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</si>
  <si>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</si>
  <si>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</si>
  <si>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</si>
  <si>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</si>
  <si>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</si>
  <si>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</si>
  <si>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</si>
  <si>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</si>
  <si>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</si>
  <si>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</si>
  <si>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</si>
  <si>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</si>
  <si>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</si>
  <si>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</si>
  <si>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</si>
  <si>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</si>
  <si>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</si>
  <si>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</si>
  <si>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</si>
  <si>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</si>
  <si>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</si>
  <si>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</si>
  <si>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</si>
  <si>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</si>
  <si>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</si>
  <si>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</si>
  <si>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</si>
  <si>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</si>
  <si>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</si>
  <si>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</si>
  <si>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</si>
  <si>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</si>
  <si>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</si>
  <si>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</si>
  <si>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</si>
  <si>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</si>
  <si>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</si>
  <si>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</si>
  <si>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</si>
  <si>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</si>
  <si>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</si>
  <si>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</si>
  <si>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</si>
  <si>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</si>
  <si>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</si>
  <si>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</si>
  <si>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</si>
  <si>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</si>
  <si>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</si>
  <si>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</si>
  <si>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</si>
  <si>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</si>
  <si>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</si>
  <si>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</si>
  <si>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</si>
  <si>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</si>
  <si>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</si>
  <si>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</si>
  <si>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</si>
  <si>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</si>
  <si>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</si>
  <si>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</si>
  <si>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</si>
  <si>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</si>
  <si>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</si>
  <si>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</si>
  <si>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</si>
  <si>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</si>
  <si>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</si>
  <si>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</si>
  <si>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</si>
  <si>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</si>
  <si>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</si>
  <si>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</si>
  <si>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</si>
  <si>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</si>
  <si>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</si>
  <si>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</si>
  <si>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</si>
  <si>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</si>
  <si>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</si>
  <si>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</si>
  <si>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</si>
  <si>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</si>
  <si>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</si>
  <si>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</si>
  <si>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</si>
  <si>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</si>
  <si>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</si>
  <si>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</si>
  <si>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</si>
  <si>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</si>
  <si>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</si>
  <si>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</si>
  <si>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</si>
  <si>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</si>
  <si>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</si>
  <si>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</si>
  <si>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</si>
  <si>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</si>
  <si>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</si>
  <si>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</si>
  <si>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</si>
  <si>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</si>
  <si>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</si>
  <si>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</si>
  <si>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GRIM0242</t>
  </si>
  <si>
    <t>GRIM_output_2.xls</t>
  </si>
  <si>
    <t>Prostate cancer (ICD-10 C61), 1920–2014</t>
  </si>
  <si>
    <t>—</t>
  </si>
  <si>
    <t>Final</t>
  </si>
  <si>
    <t>Final Recast</t>
  </si>
  <si>
    <t>Revised</t>
  </si>
  <si>
    <t>Preliminary</t>
  </si>
  <si>
    <t>year</t>
  </si>
  <si>
    <t>SnapshotId</t>
  </si>
  <si>
    <t>Prostate cancer</t>
  </si>
  <si>
    <t>C61</t>
  </si>
  <si>
    <t>All neoplasms</t>
  </si>
  <si>
    <t>C00–D48</t>
  </si>
  <si>
    <t>45 (part)</t>
  </si>
  <si>
    <t>49 (part)</t>
  </si>
  <si>
    <t>51 (part)</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</si>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</sst>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Prostate cancer (ICD-10 C61), by sex and year, 1920–2014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9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numCache>
            </c:numRef>
          </c:xVal>
          <c:yVal>
            <c:numRef>
              <c:f>Admin!Deaths_male</c:f>
              <c:numCache>
                <c:formatCode>#,##0</c:formatCode>
                <c:ptCount val="95"/>
                <c:pt idx="0">
                  <c:v>86</c:v>
                </c:pt>
                <c:pt idx="1">
                  <c:v>104</c:v>
                </c:pt>
                <c:pt idx="2">
                  <c:v>97</c:v>
                </c:pt>
                <c:pt idx="3">
                  <c:v>136</c:v>
                </c:pt>
                <c:pt idx="4">
                  <c:v>137</c:v>
                </c:pt>
                <c:pt idx="5">
                  <c:v>169</c:v>
                </c:pt>
                <c:pt idx="6">
                  <c:v>188</c:v>
                </c:pt>
                <c:pt idx="7">
                  <c:v>184</c:v>
                </c:pt>
                <c:pt idx="8">
                  <c:v>201</c:v>
                </c:pt>
                <c:pt idx="9">
                  <c:v>254</c:v>
                </c:pt>
                <c:pt idx="10">
                  <c:v>229</c:v>
                </c:pt>
                <c:pt idx="11">
                  <c:v>308</c:v>
                </c:pt>
                <c:pt idx="12">
                  <c:v>337</c:v>
                </c:pt>
                <c:pt idx="13">
                  <c:v>335</c:v>
                </c:pt>
                <c:pt idx="14">
                  <c:v>317</c:v>
                </c:pt>
                <c:pt idx="15">
                  <c:v>322</c:v>
                </c:pt>
                <c:pt idx="16">
                  <c:v>389</c:v>
                </c:pt>
                <c:pt idx="17">
                  <c:v>414</c:v>
                </c:pt>
                <c:pt idx="18">
                  <c:v>418</c:v>
                </c:pt>
                <c:pt idx="19">
                  <c:v>422</c:v>
                </c:pt>
                <c:pt idx="20">
                  <c:v>425</c:v>
                </c:pt>
                <c:pt idx="21">
                  <c:v>424</c:v>
                </c:pt>
                <c:pt idx="22">
                  <c:v>482</c:v>
                </c:pt>
                <c:pt idx="23">
                  <c:v>447</c:v>
                </c:pt>
                <c:pt idx="24">
                  <c:v>432</c:v>
                </c:pt>
                <c:pt idx="25">
                  <c:v>474</c:v>
                </c:pt>
                <c:pt idx="26">
                  <c:v>453</c:v>
                </c:pt>
                <c:pt idx="27">
                  <c:v>490</c:v>
                </c:pt>
                <c:pt idx="28">
                  <c:v>559</c:v>
                </c:pt>
                <c:pt idx="29">
                  <c:v>574</c:v>
                </c:pt>
                <c:pt idx="30">
                  <c:v>587</c:v>
                </c:pt>
                <c:pt idx="31">
                  <c:v>629</c:v>
                </c:pt>
                <c:pt idx="32">
                  <c:v>597</c:v>
                </c:pt>
                <c:pt idx="33">
                  <c:v>665</c:v>
                </c:pt>
                <c:pt idx="34">
                  <c:v>699</c:v>
                </c:pt>
                <c:pt idx="35">
                  <c:v>735</c:v>
                </c:pt>
                <c:pt idx="36">
                  <c:v>731</c:v>
                </c:pt>
                <c:pt idx="37">
                  <c:v>754</c:v>
                </c:pt>
                <c:pt idx="38">
                  <c:v>750</c:v>
                </c:pt>
                <c:pt idx="39">
                  <c:v>769</c:v>
                </c:pt>
                <c:pt idx="40">
                  <c:v>800</c:v>
                </c:pt>
                <c:pt idx="41">
                  <c:v>783</c:v>
                </c:pt>
                <c:pt idx="42">
                  <c:v>750</c:v>
                </c:pt>
                <c:pt idx="43">
                  <c:v>788</c:v>
                </c:pt>
                <c:pt idx="44">
                  <c:v>873</c:v>
                </c:pt>
                <c:pt idx="45">
                  <c:v>874</c:v>
                </c:pt>
                <c:pt idx="46">
                  <c:v>849</c:v>
                </c:pt>
                <c:pt idx="47">
                  <c:v>858</c:v>
                </c:pt>
                <c:pt idx="48">
                  <c:v>955</c:v>
                </c:pt>
                <c:pt idx="49">
                  <c:v>960</c:v>
                </c:pt>
                <c:pt idx="50">
                  <c:v>1013</c:v>
                </c:pt>
                <c:pt idx="51">
                  <c:v>953</c:v>
                </c:pt>
                <c:pt idx="52">
                  <c:v>986</c:v>
                </c:pt>
                <c:pt idx="53">
                  <c:v>1073</c:v>
                </c:pt>
                <c:pt idx="54">
                  <c:v>1051</c:v>
                </c:pt>
                <c:pt idx="55">
                  <c:v>1085</c:v>
                </c:pt>
                <c:pt idx="56">
                  <c:v>1110</c:v>
                </c:pt>
                <c:pt idx="57">
                  <c:v>1147</c:v>
                </c:pt>
                <c:pt idx="58">
                  <c:v>1144</c:v>
                </c:pt>
                <c:pt idx="59">
                  <c:v>1172</c:v>
                </c:pt>
                <c:pt idx="60">
                  <c:v>1253</c:v>
                </c:pt>
                <c:pt idx="61">
                  <c:v>1279</c:v>
                </c:pt>
                <c:pt idx="62">
                  <c:v>1356</c:v>
                </c:pt>
                <c:pt idx="63">
                  <c:v>1394</c:v>
                </c:pt>
                <c:pt idx="64">
                  <c:v>1403</c:v>
                </c:pt>
                <c:pt idx="65">
                  <c:v>1588</c:v>
                </c:pt>
                <c:pt idx="66">
                  <c:v>1642</c:v>
                </c:pt>
                <c:pt idx="67">
                  <c:v>1744</c:v>
                </c:pt>
                <c:pt idx="68">
                  <c:v>1884</c:v>
                </c:pt>
                <c:pt idx="69">
                  <c:v>2014</c:v>
                </c:pt>
                <c:pt idx="70">
                  <c:v>2091</c:v>
                </c:pt>
                <c:pt idx="71">
                  <c:v>2115</c:v>
                </c:pt>
                <c:pt idx="72">
                  <c:v>2370</c:v>
                </c:pt>
                <c:pt idx="73">
                  <c:v>2544</c:v>
                </c:pt>
                <c:pt idx="74">
                  <c:v>2590</c:v>
                </c:pt>
                <c:pt idx="75">
                  <c:v>2575</c:v>
                </c:pt>
                <c:pt idx="76">
                  <c:v>2660</c:v>
                </c:pt>
                <c:pt idx="77">
                  <c:v>2446</c:v>
                </c:pt>
                <c:pt idx="78">
                  <c:v>2556</c:v>
                </c:pt>
                <c:pt idx="79">
                  <c:v>2499</c:v>
                </c:pt>
                <c:pt idx="80">
                  <c:v>2663</c:v>
                </c:pt>
                <c:pt idx="81">
                  <c:v>2711</c:v>
                </c:pt>
                <c:pt idx="82">
                  <c:v>2852</c:v>
                </c:pt>
                <c:pt idx="83">
                  <c:v>2842</c:v>
                </c:pt>
                <c:pt idx="84">
                  <c:v>2761</c:v>
                </c:pt>
                <c:pt idx="85">
                  <c:v>2946</c:v>
                </c:pt>
                <c:pt idx="86">
                  <c:v>2951</c:v>
                </c:pt>
                <c:pt idx="87">
                  <c:v>2939</c:v>
                </c:pt>
                <c:pt idx="88">
                  <c:v>3031</c:v>
                </c:pt>
                <c:pt idx="89">
                  <c:v>3111</c:v>
                </c:pt>
                <c:pt idx="90">
                  <c:v>3236</c:v>
                </c:pt>
                <c:pt idx="91">
                  <c:v>3294</c:v>
                </c:pt>
                <c:pt idx="92">
                  <c:v>3078</c:v>
                </c:pt>
                <c:pt idx="93">
                  <c:v>3112</c:v>
                </c:pt>
                <c:pt idx="94">
                  <c:v>3102</c:v>
                </c:pt>
              </c:numCache>
            </c:numRef>
          </c:yVal>
          <c:smooth val="0"/>
        </c:ser>
        <c:ser>
          <c:idx val="1"/>
          <c:order val="1"/>
          <c:tx>
            <c:v>Females</c:v>
          </c:tx>
          <c:spPr>
            <a:ln>
              <a:solidFill>
                <a:srgbClr val="FF9326"/>
              </a:solidFill>
            </a:ln>
          </c:spPr>
          <c:marker>
            <c:symbol val="none"/>
          </c:marker>
          <c:xVal>
            <c:numRef>
              <c:f>Admin!Years</c:f>
              <c:numCache>
                <c:formatCode>General</c:formatCode>
                <c:ptCount val="9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numCache>
            </c:numRef>
          </c:xVal>
          <c:yVal>
            <c:numRef>
              <c:f>Admin!Deaths_female</c:f>
              <c:numCache>
                <c:formatCode>#,##0</c:formatCode>
                <c:ptCount val="9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numCache>
            </c:numRef>
          </c:yVal>
          <c:smooth val="0"/>
        </c:ser>
        <c:dLbls>
          <c:showLegendKey val="0"/>
          <c:showVal val="0"/>
          <c:showCatName val="0"/>
          <c:showSerName val="0"/>
          <c:showPercent val="0"/>
          <c:showBubbleSize val="0"/>
        </c:dLbls>
        <c:axId val="55761536"/>
        <c:axId val="56333440"/>
      </c:scatterChart>
      <c:valAx>
        <c:axId val="5576153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33440"/>
        <c:crosses val="autoZero"/>
        <c:crossBetween val="midCat"/>
        <c:minorUnit val="10"/>
      </c:valAx>
      <c:valAx>
        <c:axId val="5633344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76153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Prostate cancer (ICD-10 C61), by sex and year, 1920–2014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9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numCache>
            </c:numRef>
          </c:xVal>
          <c:yVal>
            <c:numRef>
              <c:f>Admin!ASR_male</c:f>
              <c:numCache>
                <c:formatCode>0.0</c:formatCode>
                <c:ptCount val="95"/>
                <c:pt idx="0">
                  <c:v>9.3231354</c:v>
                </c:pt>
                <c:pt idx="1">
                  <c:v>9.2732265999999992</c:v>
                </c:pt>
                <c:pt idx="2">
                  <c:v>8.4361827999999992</c:v>
                </c:pt>
                <c:pt idx="3">
                  <c:v>11.524721</c:v>
                </c:pt>
                <c:pt idx="4">
                  <c:v>10.24179</c:v>
                </c:pt>
                <c:pt idx="5">
                  <c:v>14.610931000000001</c:v>
                </c:pt>
                <c:pt idx="6">
                  <c:v>14.143269</c:v>
                </c:pt>
                <c:pt idx="7">
                  <c:v>14.740088999999999</c:v>
                </c:pt>
                <c:pt idx="8">
                  <c:v>15.522342</c:v>
                </c:pt>
                <c:pt idx="9">
                  <c:v>18.890547999999999</c:v>
                </c:pt>
                <c:pt idx="10">
                  <c:v>14.535814</c:v>
                </c:pt>
                <c:pt idx="11">
                  <c:v>20.530138999999998</c:v>
                </c:pt>
                <c:pt idx="12">
                  <c:v>23.180963999999999</c:v>
                </c:pt>
                <c:pt idx="13">
                  <c:v>20.906977000000001</c:v>
                </c:pt>
                <c:pt idx="14">
                  <c:v>20.277743999999998</c:v>
                </c:pt>
                <c:pt idx="15">
                  <c:v>19.706519</c:v>
                </c:pt>
                <c:pt idx="16">
                  <c:v>23.013124000000001</c:v>
                </c:pt>
                <c:pt idx="17">
                  <c:v>24.049672999999999</c:v>
                </c:pt>
                <c:pt idx="18">
                  <c:v>23.328386999999999</c:v>
                </c:pt>
                <c:pt idx="19">
                  <c:v>23.379227</c:v>
                </c:pt>
                <c:pt idx="20">
                  <c:v>22.860544000000001</c:v>
                </c:pt>
                <c:pt idx="21">
                  <c:v>22.230070000000001</c:v>
                </c:pt>
                <c:pt idx="22">
                  <c:v>25.918424000000002</c:v>
                </c:pt>
                <c:pt idx="23">
                  <c:v>24.732185999999999</c:v>
                </c:pt>
                <c:pt idx="24">
                  <c:v>21.833280999999999</c:v>
                </c:pt>
                <c:pt idx="25">
                  <c:v>24.046341999999999</c:v>
                </c:pt>
                <c:pt idx="26">
                  <c:v>22.376152000000001</c:v>
                </c:pt>
                <c:pt idx="27">
                  <c:v>23.332954000000001</c:v>
                </c:pt>
                <c:pt idx="28">
                  <c:v>28.093761000000001</c:v>
                </c:pt>
                <c:pt idx="29">
                  <c:v>27.345068000000001</c:v>
                </c:pt>
                <c:pt idx="30">
                  <c:v>28.983243000000002</c:v>
                </c:pt>
                <c:pt idx="31">
                  <c:v>30.149249999999999</c:v>
                </c:pt>
                <c:pt idx="32">
                  <c:v>27.898765999999998</c:v>
                </c:pt>
                <c:pt idx="33">
                  <c:v>32.153180999999996</c:v>
                </c:pt>
                <c:pt idx="34">
                  <c:v>32.809849</c:v>
                </c:pt>
                <c:pt idx="35">
                  <c:v>33.380485999999998</c:v>
                </c:pt>
                <c:pt idx="36">
                  <c:v>33.829504999999997</c:v>
                </c:pt>
                <c:pt idx="37">
                  <c:v>33.311512</c:v>
                </c:pt>
                <c:pt idx="38">
                  <c:v>32.757480000000001</c:v>
                </c:pt>
                <c:pt idx="39">
                  <c:v>32.548695000000002</c:v>
                </c:pt>
                <c:pt idx="40">
                  <c:v>32.781849999999999</c:v>
                </c:pt>
                <c:pt idx="41">
                  <c:v>31.461708000000002</c:v>
                </c:pt>
                <c:pt idx="42">
                  <c:v>30.123982999999999</c:v>
                </c:pt>
                <c:pt idx="43">
                  <c:v>30.646547000000002</c:v>
                </c:pt>
                <c:pt idx="44">
                  <c:v>33.861874</c:v>
                </c:pt>
                <c:pt idx="45">
                  <c:v>33.927697000000002</c:v>
                </c:pt>
                <c:pt idx="46">
                  <c:v>30.789663999999998</c:v>
                </c:pt>
                <c:pt idx="47">
                  <c:v>31.437342000000001</c:v>
                </c:pt>
                <c:pt idx="48">
                  <c:v>35.236806000000001</c:v>
                </c:pt>
                <c:pt idx="49">
                  <c:v>34.219994</c:v>
                </c:pt>
                <c:pt idx="50">
                  <c:v>35.975608000000001</c:v>
                </c:pt>
                <c:pt idx="51">
                  <c:v>32.757874000000001</c:v>
                </c:pt>
                <c:pt idx="52">
                  <c:v>32.135769000000003</c:v>
                </c:pt>
                <c:pt idx="53">
                  <c:v>34.155287000000001</c:v>
                </c:pt>
                <c:pt idx="54">
                  <c:v>33.298561999999997</c:v>
                </c:pt>
                <c:pt idx="55">
                  <c:v>34.287385</c:v>
                </c:pt>
                <c:pt idx="56">
                  <c:v>32.535497999999997</c:v>
                </c:pt>
                <c:pt idx="57">
                  <c:v>33.705185</c:v>
                </c:pt>
                <c:pt idx="58">
                  <c:v>32.889524999999999</c:v>
                </c:pt>
                <c:pt idx="59">
                  <c:v>32.982306999999999</c:v>
                </c:pt>
                <c:pt idx="60">
                  <c:v>33.243808000000001</c:v>
                </c:pt>
                <c:pt idx="61">
                  <c:v>33.763953000000001</c:v>
                </c:pt>
                <c:pt idx="62">
                  <c:v>34.166803999999999</c:v>
                </c:pt>
                <c:pt idx="63">
                  <c:v>34.685915000000001</c:v>
                </c:pt>
                <c:pt idx="64">
                  <c:v>32.329763</c:v>
                </c:pt>
                <c:pt idx="65">
                  <c:v>36.350487000000001</c:v>
                </c:pt>
                <c:pt idx="66">
                  <c:v>35.691954000000003</c:v>
                </c:pt>
                <c:pt idx="67">
                  <c:v>36.573777</c:v>
                </c:pt>
                <c:pt idx="68">
                  <c:v>37.852224999999997</c:v>
                </c:pt>
                <c:pt idx="69">
                  <c:v>39.317718999999997</c:v>
                </c:pt>
                <c:pt idx="70">
                  <c:v>39.945079999999997</c:v>
                </c:pt>
                <c:pt idx="71">
                  <c:v>38.639704000000002</c:v>
                </c:pt>
                <c:pt idx="72">
                  <c:v>41.870565999999997</c:v>
                </c:pt>
                <c:pt idx="73">
                  <c:v>43.853160000000003</c:v>
                </c:pt>
                <c:pt idx="74">
                  <c:v>43.398651999999998</c:v>
                </c:pt>
                <c:pt idx="75">
                  <c:v>41.513047</c:v>
                </c:pt>
                <c:pt idx="76">
                  <c:v>41.735213999999999</c:v>
                </c:pt>
                <c:pt idx="77">
                  <c:v>36.981428999999999</c:v>
                </c:pt>
                <c:pt idx="78">
                  <c:v>37.151283999999997</c:v>
                </c:pt>
                <c:pt idx="79">
                  <c:v>35.154957000000003</c:v>
                </c:pt>
                <c:pt idx="80">
                  <c:v>36.103546999999999</c:v>
                </c:pt>
                <c:pt idx="81">
                  <c:v>35.364229999999999</c:v>
                </c:pt>
                <c:pt idx="82">
                  <c:v>35.909399999999998</c:v>
                </c:pt>
                <c:pt idx="83">
                  <c:v>34.841985000000001</c:v>
                </c:pt>
                <c:pt idx="84">
                  <c:v>32.818263999999999</c:v>
                </c:pt>
                <c:pt idx="85">
                  <c:v>33.765251999999997</c:v>
                </c:pt>
                <c:pt idx="86">
                  <c:v>32.600676</c:v>
                </c:pt>
                <c:pt idx="87">
                  <c:v>31.421654</c:v>
                </c:pt>
                <c:pt idx="88">
                  <c:v>31.263736999999999</c:v>
                </c:pt>
                <c:pt idx="89">
                  <c:v>31.060994000000001</c:v>
                </c:pt>
                <c:pt idx="90">
                  <c:v>31.171956000000002</c:v>
                </c:pt>
                <c:pt idx="91">
                  <c:v>30.566181</c:v>
                </c:pt>
                <c:pt idx="92">
                  <c:v>27.568237</c:v>
                </c:pt>
                <c:pt idx="93">
                  <c:v>26.784483000000002</c:v>
                </c:pt>
                <c:pt idx="94">
                  <c:v>25.835642</c:v>
                </c:pt>
              </c:numCache>
            </c:numRef>
          </c:yVal>
          <c:smooth val="0"/>
        </c:ser>
        <c:ser>
          <c:idx val="3"/>
          <c:order val="1"/>
          <c:tx>
            <c:v>Females</c:v>
          </c:tx>
          <c:spPr>
            <a:ln>
              <a:solidFill>
                <a:srgbClr val="FF9326"/>
              </a:solidFill>
            </a:ln>
          </c:spPr>
          <c:marker>
            <c:symbol val="none"/>
          </c:marker>
          <c:xVal>
            <c:numRef>
              <c:f>Admin!Years</c:f>
              <c:numCache>
                <c:formatCode>General</c:formatCode>
                <c:ptCount val="9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numCache>
            </c:numRef>
          </c:xVal>
          <c:yVal>
            <c:numRef>
              <c:f>Admin!ASR_female</c:f>
              <c:numCache>
                <c:formatCode>0.0</c:formatCode>
                <c:ptCount val="9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numCache>
            </c:numRef>
          </c:yVal>
          <c:smooth val="0"/>
        </c:ser>
        <c:dLbls>
          <c:showLegendKey val="0"/>
          <c:showVal val="0"/>
          <c:showCatName val="0"/>
          <c:showSerName val="0"/>
          <c:showPercent val="0"/>
          <c:showBubbleSize val="0"/>
        </c:dLbls>
        <c:axId val="69101056"/>
        <c:axId val="69102976"/>
      </c:scatterChart>
      <c:valAx>
        <c:axId val="6910105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9102976"/>
        <c:crosses val="autoZero"/>
        <c:crossBetween val="midCat"/>
        <c:minorUnit val="10"/>
      </c:valAx>
      <c:valAx>
        <c:axId val="6910297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10105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Prostate cancer (ICD-10 C61),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0.12895409999999999</c:v>
                </c:pt>
                <c:pt idx="8">
                  <c:v>0</c:v>
                </c:pt>
                <c:pt idx="9">
                  <c:v>0.26220979999999999</c:v>
                </c:pt>
                <c:pt idx="10">
                  <c:v>2.3402609000000001</c:v>
                </c:pt>
                <c:pt idx="11">
                  <c:v>6.2676723000000001</c:v>
                </c:pt>
                <c:pt idx="12">
                  <c:v>19.760655</c:v>
                </c:pt>
                <c:pt idx="13">
                  <c:v>38.465983999999999</c:v>
                </c:pt>
                <c:pt idx="14">
                  <c:v>87.051087999999993</c:v>
                </c:pt>
                <c:pt idx="15">
                  <c:v>169.24272999999999</c:v>
                </c:pt>
                <c:pt idx="16">
                  <c:v>343.95688000000001</c:v>
                </c:pt>
                <c:pt idx="17">
                  <c:v>724.44718999999998</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150"/>
        <c:axId val="56164352"/>
        <c:axId val="56166272"/>
      </c:barChart>
      <c:catAx>
        <c:axId val="5616435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166272"/>
        <c:crosses val="autoZero"/>
        <c:auto val="1"/>
        <c:lblAlgn val="ctr"/>
        <c:lblOffset val="100"/>
        <c:noMultiLvlLbl val="0"/>
      </c:catAx>
      <c:valAx>
        <c:axId val="561662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16435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Prostate cancer (ICD-10 C61),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-1</c:v>
                </c:pt>
                <c:pt idx="8">
                  <c:v>0</c:v>
                </c:pt>
                <c:pt idx="9">
                  <c:v>-2</c:v>
                </c:pt>
                <c:pt idx="10">
                  <c:v>-18</c:v>
                </c:pt>
                <c:pt idx="11">
                  <c:v>-44</c:v>
                </c:pt>
                <c:pt idx="12">
                  <c:v>-123</c:v>
                </c:pt>
                <c:pt idx="13">
                  <c:v>-213</c:v>
                </c:pt>
                <c:pt idx="14">
                  <c:v>-349</c:v>
                </c:pt>
                <c:pt idx="15">
                  <c:v>-490</c:v>
                </c:pt>
                <c:pt idx="16">
                  <c:v>-677</c:v>
                </c:pt>
                <c:pt idx="17">
                  <c:v>-1185</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overlap val="100"/>
        <c:axId val="56192000"/>
        <c:axId val="56214656"/>
      </c:barChart>
      <c:catAx>
        <c:axId val="5619200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214656"/>
        <c:crosses val="autoZero"/>
        <c:auto val="0"/>
        <c:lblAlgn val="ctr"/>
        <c:lblOffset val="100"/>
        <c:tickLblSkip val="1"/>
        <c:noMultiLvlLbl val="0"/>
      </c:catAx>
      <c:valAx>
        <c:axId val="5621465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19200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Prostate cancer (ICD-10 C61), 1920–2014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Prostate cancer (ICD-10 C61), 1920–2014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Prostate cancer.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Prostate cancer (C61) are from the ICD-10 chapter All neoplasms (C00–D48).</v>
      </c>
    </row>
    <row r="20" spans="1:3" ht="15.75">
      <c r="A20" s="205"/>
      <c r="B20" s="220" t="s">
        <v>43</v>
      </c>
      <c r="C20" s="8" t="s">
        <v>44</v>
      </c>
    </row>
    <row r="21" spans="1:3" ht="15.75">
      <c r="A21" s="205"/>
      <c r="B21" s="221" t="s">
        <v>195</v>
      </c>
      <c r="C21" s="3" t="str">
        <f>IF(ISBLANK(Admin!$C$11)," ",Admin!$C$11)</f>
        <v>45 (part)</v>
      </c>
    </row>
    <row r="22" spans="1:3" ht="15.75">
      <c r="A22" s="205"/>
      <c r="B22" s="222" t="s">
        <v>105</v>
      </c>
      <c r="C22" s="3" t="str">
        <f>IF(ISBLANK(Admin!$C$12)," ",Admin!$C$12)</f>
        <v>45 (part)</v>
      </c>
    </row>
    <row r="23" spans="1:3" ht="15.75">
      <c r="A23" s="205"/>
      <c r="B23" s="223" t="s">
        <v>106</v>
      </c>
      <c r="C23" s="3" t="str">
        <f>IF(ISBLANK(Admin!$C$13)," ",Admin!$C$13)</f>
        <v>49 (part)</v>
      </c>
    </row>
    <row r="24" spans="1:3" ht="15.75">
      <c r="A24" s="205"/>
      <c r="B24" s="224" t="s">
        <v>107</v>
      </c>
      <c r="C24" s="3" t="str">
        <f>IF(ISBLANK(Admin!$C$14)," ",Admin!$C$14)</f>
        <v>51 (part)</v>
      </c>
    </row>
    <row r="25" spans="1:3" ht="15.75">
      <c r="A25" s="205"/>
      <c r="B25" s="225" t="s">
        <v>108</v>
      </c>
      <c r="C25" s="3" t="str">
        <f>IF(ISBLANK(Admin!$C$15)," ",Admin!$C$15)</f>
        <v>51 (part)</v>
      </c>
    </row>
    <row r="26" spans="1:3" ht="15.75">
      <c r="A26" s="205"/>
      <c r="B26" s="226" t="s">
        <v>109</v>
      </c>
      <c r="C26" s="3">
        <f>IF(ISBLANK(Admin!$C$16)," ",Admin!$C$16)</f>
        <v>177</v>
      </c>
    </row>
    <row r="27" spans="1:3" ht="15.75">
      <c r="A27" s="205"/>
      <c r="B27" s="227" t="s">
        <v>110</v>
      </c>
      <c r="C27" s="3">
        <f>IF(ISBLANK(Admin!$C$17)," ",Admin!$C$17)</f>
        <v>177</v>
      </c>
    </row>
    <row r="28" spans="1:3" ht="15.75">
      <c r="A28" s="205"/>
      <c r="B28" s="228" t="s">
        <v>111</v>
      </c>
      <c r="C28" s="3">
        <f>IF(ISBLANK(Admin!$C$18)," ",Admin!$C$18)</f>
        <v>185</v>
      </c>
    </row>
    <row r="29" spans="1:3" ht="15.75">
      <c r="A29" s="205"/>
      <c r="B29" s="229" t="s">
        <v>112</v>
      </c>
      <c r="C29" s="3">
        <f>IF(ISBLANK(Admin!$C$19)," ",Admin!$C$19)</f>
        <v>185</v>
      </c>
    </row>
    <row r="30" spans="1:3" ht="15.75">
      <c r="A30" s="205"/>
      <c r="B30" s="230" t="s">
        <v>113</v>
      </c>
      <c r="C30" s="3" t="str">
        <f>IF(ISBLANK(Admin!$C$20)," ",Admin!$C$20)</f>
        <v>C61</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0.98</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Prostate cancer (ICD-10 C61), 1920–2014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Prostate cancer (ICD-10 C61), 1920–2014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Prostate cancer (ICD-10 C61) in Australia, 1920–2014.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1920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1920</v>
      </c>
      <c r="D10" s="50"/>
      <c r="E10" s="53"/>
      <c r="F10" s="45"/>
      <c r="G10" s="88">
        <v>2014</v>
      </c>
      <c r="H10" s="45"/>
      <c r="I10" s="45"/>
      <c r="J10" s="320" t="s">
        <v>121</v>
      </c>
      <c r="K10" s="80"/>
      <c r="L10" s="311" t="str">
        <f>Admin!$C$191</f>
        <v>1920 – 2014</v>
      </c>
      <c r="M10" s="314">
        <f>Admin!F$187</f>
        <v>1.0902149178788179E-2</v>
      </c>
      <c r="N10" s="314" t="e">
        <f>Admin!G$187</f>
        <v>#VALUE!</v>
      </c>
      <c r="O10" s="314">
        <f>Admin!H$187</f>
        <v>9.202811359013241E-3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1920 – 2014</v>
      </c>
      <c r="M12" s="314">
        <f>Admin!F$186</f>
        <v>1.7711323381616877</v>
      </c>
      <c r="N12" s="314" t="e">
        <f>Admin!G$186</f>
        <v>#VALUE!</v>
      </c>
      <c r="O12" s="314">
        <f>Admin!H$186</f>
        <v>1.3657805506522644</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Prostate cancer (ICD-10 C61) in Australia, 1920–2014,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1920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1920</v>
      </c>
      <c r="D34" s="34"/>
      <c r="E34" s="88">
        <v>2014</v>
      </c>
      <c r="F34" s="34"/>
      <c r="G34" s="88" t="s">
        <v>6</v>
      </c>
      <c r="H34" s="34"/>
      <c r="I34" s="89" t="s">
        <v>23</v>
      </c>
      <c r="J34" s="72"/>
      <c r="K34" s="72"/>
      <c r="L34" s="303" t="str">
        <f>Admin!$C$219</f>
        <v>1920 – 2014</v>
      </c>
      <c r="M34" s="307">
        <f ca="1">Admin!F$215</f>
        <v>20.18703420967389</v>
      </c>
      <c r="N34" s="307">
        <f ca="1">Admin!G$215</f>
        <v>0</v>
      </c>
      <c r="O34" s="307">
        <f ca="1">Admin!H$215</f>
        <v>10.109745579545837</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v>86</v>
      </c>
      <c r="D27" s="100">
        <v>3.1547900000000002</v>
      </c>
      <c r="E27" s="100">
        <v>9.3231354</v>
      </c>
      <c r="F27" s="100" t="s">
        <v>24</v>
      </c>
      <c r="G27" s="100">
        <v>11.155182999999999</v>
      </c>
      <c r="H27" s="100">
        <v>5.8420833999999999</v>
      </c>
      <c r="I27" s="100">
        <v>4.7578421999999998</v>
      </c>
      <c r="J27" s="100">
        <v>71.511628000000002</v>
      </c>
      <c r="K27" s="100" t="s">
        <v>24</v>
      </c>
      <c r="L27" s="100">
        <v>3.5188215999999999</v>
      </c>
      <c r="M27" s="100">
        <v>0.26830559999999998</v>
      </c>
      <c r="N27" s="100">
        <v>490</v>
      </c>
      <c r="O27" s="100">
        <v>0.1820013</v>
      </c>
      <c r="P27" s="100">
        <v>4.8024400000000002E-2</v>
      </c>
      <c r="R27" s="115">
        <v>1920</v>
      </c>
      <c r="S27" s="100" t="s">
        <v>204</v>
      </c>
      <c r="T27" s="100" t="s">
        <v>204</v>
      </c>
      <c r="U27" s="100" t="s">
        <v>204</v>
      </c>
      <c r="V27" s="100" t="s">
        <v>24</v>
      </c>
      <c r="W27" s="100" t="s">
        <v>204</v>
      </c>
      <c r="X27" s="100" t="s">
        <v>204</v>
      </c>
      <c r="Y27" s="100" t="s">
        <v>204</v>
      </c>
      <c r="Z27" s="100" t="s">
        <v>204</v>
      </c>
      <c r="AA27" s="100" t="s">
        <v>24</v>
      </c>
      <c r="AB27" s="100" t="s">
        <v>204</v>
      </c>
      <c r="AC27" s="100" t="s">
        <v>204</v>
      </c>
      <c r="AD27" s="100" t="s">
        <v>204</v>
      </c>
      <c r="AE27" s="100" t="s">
        <v>204</v>
      </c>
      <c r="AF27" s="100" t="s">
        <v>204</v>
      </c>
      <c r="AH27" s="115">
        <v>1920</v>
      </c>
      <c r="AI27" s="100">
        <v>86</v>
      </c>
      <c r="AJ27" s="100">
        <v>1.6059486000000001</v>
      </c>
      <c r="AK27" s="100">
        <v>4.6505611</v>
      </c>
      <c r="AL27" s="100" t="s">
        <v>24</v>
      </c>
      <c r="AM27" s="100">
        <v>5.5539294000000003</v>
      </c>
      <c r="AN27" s="100">
        <v>2.9477475000000002</v>
      </c>
      <c r="AO27" s="100">
        <v>2.4206025000000002</v>
      </c>
      <c r="AP27" s="100">
        <v>71.511628000000002</v>
      </c>
      <c r="AQ27" s="100" t="s">
        <v>24</v>
      </c>
      <c r="AR27" s="100">
        <v>1.8270660999999999</v>
      </c>
      <c r="AS27" s="100">
        <v>0.152783</v>
      </c>
      <c r="AT27" s="100">
        <v>490</v>
      </c>
      <c r="AU27" s="100">
        <v>9.2702599999999996E-2</v>
      </c>
      <c r="AV27" s="100">
        <v>2.6962400000000001E-2</v>
      </c>
      <c r="AW27" s="100" t="s">
        <v>204</v>
      </c>
      <c r="AY27" s="115">
        <v>1920</v>
      </c>
    </row>
    <row r="28" spans="2:51">
      <c r="B28" s="116">
        <v>1921</v>
      </c>
      <c r="C28" s="100">
        <v>104</v>
      </c>
      <c r="D28" s="100">
        <v>3.7519391</v>
      </c>
      <c r="E28" s="100">
        <v>9.2732265999999992</v>
      </c>
      <c r="F28" s="100" t="s">
        <v>24</v>
      </c>
      <c r="G28" s="100">
        <v>10.709574</v>
      </c>
      <c r="H28" s="100">
        <v>6.2122364000000001</v>
      </c>
      <c r="I28" s="100">
        <v>5.3489060000000004</v>
      </c>
      <c r="J28" s="100">
        <v>68.859223</v>
      </c>
      <c r="K28" s="100" t="s">
        <v>24</v>
      </c>
      <c r="L28" s="100">
        <v>4.1122974000000001</v>
      </c>
      <c r="M28" s="100">
        <v>0.3392927</v>
      </c>
      <c r="N28" s="100">
        <v>745</v>
      </c>
      <c r="O28" s="100">
        <v>0.27210640000000003</v>
      </c>
      <c r="P28" s="100">
        <v>7.6751899999999998E-2</v>
      </c>
      <c r="R28" s="116">
        <v>1921</v>
      </c>
      <c r="S28" s="100" t="s">
        <v>204</v>
      </c>
      <c r="T28" s="100" t="s">
        <v>204</v>
      </c>
      <c r="U28" s="100" t="s">
        <v>204</v>
      </c>
      <c r="V28" s="100" t="s">
        <v>24</v>
      </c>
      <c r="W28" s="100" t="s">
        <v>204</v>
      </c>
      <c r="X28" s="100" t="s">
        <v>204</v>
      </c>
      <c r="Y28" s="100" t="s">
        <v>204</v>
      </c>
      <c r="Z28" s="100" t="s">
        <v>204</v>
      </c>
      <c r="AA28" s="100" t="s">
        <v>24</v>
      </c>
      <c r="AB28" s="100" t="s">
        <v>204</v>
      </c>
      <c r="AC28" s="100" t="s">
        <v>204</v>
      </c>
      <c r="AD28" s="100" t="s">
        <v>204</v>
      </c>
      <c r="AE28" s="100" t="s">
        <v>204</v>
      </c>
      <c r="AF28" s="100" t="s">
        <v>204</v>
      </c>
      <c r="AH28" s="116">
        <v>1921</v>
      </c>
      <c r="AI28" s="100">
        <v>104</v>
      </c>
      <c r="AJ28" s="100">
        <v>1.9064728</v>
      </c>
      <c r="AK28" s="100">
        <v>4.6860606999999996</v>
      </c>
      <c r="AL28" s="100" t="s">
        <v>24</v>
      </c>
      <c r="AM28" s="100">
        <v>5.4079360999999997</v>
      </c>
      <c r="AN28" s="100">
        <v>3.1679632</v>
      </c>
      <c r="AO28" s="100">
        <v>2.7463318999999999</v>
      </c>
      <c r="AP28" s="100">
        <v>68.859223</v>
      </c>
      <c r="AQ28" s="100" t="s">
        <v>24</v>
      </c>
      <c r="AR28" s="100">
        <v>2.0845861000000001</v>
      </c>
      <c r="AS28" s="100">
        <v>0.19232189999999999</v>
      </c>
      <c r="AT28" s="100">
        <v>745</v>
      </c>
      <c r="AU28" s="100">
        <v>0.13835749999999999</v>
      </c>
      <c r="AV28" s="100">
        <v>4.3014400000000001E-2</v>
      </c>
      <c r="AW28" s="100" t="s">
        <v>204</v>
      </c>
      <c r="AY28" s="116">
        <v>1921</v>
      </c>
    </row>
    <row r="29" spans="2:51">
      <c r="B29" s="117">
        <v>1922</v>
      </c>
      <c r="C29" s="100">
        <v>97</v>
      </c>
      <c r="D29" s="100">
        <v>3.4257461</v>
      </c>
      <c r="E29" s="100">
        <v>8.4361827999999992</v>
      </c>
      <c r="F29" s="100" t="s">
        <v>24</v>
      </c>
      <c r="G29" s="100">
        <v>9.8329246999999995</v>
      </c>
      <c r="H29" s="100">
        <v>5.6047713999999997</v>
      </c>
      <c r="I29" s="100">
        <v>4.8263103999999997</v>
      </c>
      <c r="J29" s="100">
        <v>69.355670000000003</v>
      </c>
      <c r="K29" s="100" t="s">
        <v>24</v>
      </c>
      <c r="L29" s="100">
        <v>3.5505124000000001</v>
      </c>
      <c r="M29" s="100">
        <v>0.33168059999999999</v>
      </c>
      <c r="N29" s="100">
        <v>660</v>
      </c>
      <c r="O29" s="100">
        <v>0.235984</v>
      </c>
      <c r="P29" s="100">
        <v>7.6869300000000002E-2</v>
      </c>
      <c r="R29" s="117">
        <v>1922</v>
      </c>
      <c r="S29" s="100" t="s">
        <v>204</v>
      </c>
      <c r="T29" s="100" t="s">
        <v>204</v>
      </c>
      <c r="U29" s="100" t="s">
        <v>204</v>
      </c>
      <c r="V29" s="100" t="s">
        <v>24</v>
      </c>
      <c r="W29" s="100" t="s">
        <v>204</v>
      </c>
      <c r="X29" s="100" t="s">
        <v>204</v>
      </c>
      <c r="Y29" s="100" t="s">
        <v>204</v>
      </c>
      <c r="Z29" s="100" t="s">
        <v>204</v>
      </c>
      <c r="AA29" s="100" t="s">
        <v>24</v>
      </c>
      <c r="AB29" s="100" t="s">
        <v>204</v>
      </c>
      <c r="AC29" s="100" t="s">
        <v>204</v>
      </c>
      <c r="AD29" s="100" t="s">
        <v>204</v>
      </c>
      <c r="AE29" s="100" t="s">
        <v>204</v>
      </c>
      <c r="AF29" s="100" t="s">
        <v>204</v>
      </c>
      <c r="AH29" s="117">
        <v>1922</v>
      </c>
      <c r="AI29" s="100">
        <v>97</v>
      </c>
      <c r="AJ29" s="100">
        <v>1.7415034</v>
      </c>
      <c r="AK29" s="100">
        <v>4.2489979</v>
      </c>
      <c r="AL29" s="100" t="s">
        <v>24</v>
      </c>
      <c r="AM29" s="100">
        <v>4.9469409000000004</v>
      </c>
      <c r="AN29" s="100">
        <v>2.8547929999999999</v>
      </c>
      <c r="AO29" s="100">
        <v>2.4764328</v>
      </c>
      <c r="AP29" s="100">
        <v>69.355670000000003</v>
      </c>
      <c r="AQ29" s="100" t="s">
        <v>24</v>
      </c>
      <c r="AR29" s="100">
        <v>1.8437558999999999</v>
      </c>
      <c r="AS29" s="100">
        <v>0.1890433</v>
      </c>
      <c r="AT29" s="100">
        <v>660</v>
      </c>
      <c r="AU29" s="100">
        <v>0.1200524</v>
      </c>
      <c r="AV29" s="100">
        <v>4.38932E-2</v>
      </c>
      <c r="AW29" s="100" t="s">
        <v>204</v>
      </c>
      <c r="AY29" s="117">
        <v>1922</v>
      </c>
    </row>
    <row r="30" spans="2:51">
      <c r="B30" s="117">
        <v>1923</v>
      </c>
      <c r="C30" s="100">
        <v>136</v>
      </c>
      <c r="D30" s="100">
        <v>4.6915965000000002</v>
      </c>
      <c r="E30" s="100">
        <v>11.524721</v>
      </c>
      <c r="F30" s="100" t="s">
        <v>24</v>
      </c>
      <c r="G30" s="100">
        <v>13.461475</v>
      </c>
      <c r="H30" s="100">
        <v>7.5710535999999999</v>
      </c>
      <c r="I30" s="100">
        <v>6.3209814</v>
      </c>
      <c r="J30" s="100">
        <v>68.897058999999999</v>
      </c>
      <c r="K30" s="100" t="s">
        <v>24</v>
      </c>
      <c r="L30" s="100">
        <v>4.9926579000000002</v>
      </c>
      <c r="M30" s="100">
        <v>0.43008030000000003</v>
      </c>
      <c r="N30" s="100">
        <v>1020</v>
      </c>
      <c r="O30" s="100">
        <v>0.3562323</v>
      </c>
      <c r="P30" s="100">
        <v>0.1112832</v>
      </c>
      <c r="R30" s="117">
        <v>1923</v>
      </c>
      <c r="S30" s="100" t="s">
        <v>204</v>
      </c>
      <c r="T30" s="100" t="s">
        <v>204</v>
      </c>
      <c r="U30" s="100" t="s">
        <v>204</v>
      </c>
      <c r="V30" s="100" t="s">
        <v>24</v>
      </c>
      <c r="W30" s="100" t="s">
        <v>204</v>
      </c>
      <c r="X30" s="100" t="s">
        <v>204</v>
      </c>
      <c r="Y30" s="100" t="s">
        <v>204</v>
      </c>
      <c r="Z30" s="100" t="s">
        <v>204</v>
      </c>
      <c r="AA30" s="100" t="s">
        <v>24</v>
      </c>
      <c r="AB30" s="100" t="s">
        <v>204</v>
      </c>
      <c r="AC30" s="100" t="s">
        <v>204</v>
      </c>
      <c r="AD30" s="100" t="s">
        <v>204</v>
      </c>
      <c r="AE30" s="100" t="s">
        <v>204</v>
      </c>
      <c r="AF30" s="100" t="s">
        <v>204</v>
      </c>
      <c r="AH30" s="117">
        <v>1923</v>
      </c>
      <c r="AI30" s="100">
        <v>136</v>
      </c>
      <c r="AJ30" s="100">
        <v>2.3887307999999998</v>
      </c>
      <c r="AK30" s="100">
        <v>5.7816939999999999</v>
      </c>
      <c r="AL30" s="100" t="s">
        <v>24</v>
      </c>
      <c r="AM30" s="100">
        <v>6.7437202000000003</v>
      </c>
      <c r="AN30" s="100">
        <v>3.8412622999999999</v>
      </c>
      <c r="AO30" s="100">
        <v>3.2364823</v>
      </c>
      <c r="AP30" s="100">
        <v>68.897058999999999</v>
      </c>
      <c r="AQ30" s="100" t="s">
        <v>24</v>
      </c>
      <c r="AR30" s="100">
        <v>2.5679758000000001</v>
      </c>
      <c r="AS30" s="100">
        <v>0.241838</v>
      </c>
      <c r="AT30" s="100">
        <v>1020</v>
      </c>
      <c r="AU30" s="100">
        <v>0.1815108</v>
      </c>
      <c r="AV30" s="100">
        <v>6.2167E-2</v>
      </c>
      <c r="AW30" s="100" t="s">
        <v>204</v>
      </c>
      <c r="AY30" s="117">
        <v>1923</v>
      </c>
    </row>
    <row r="31" spans="2:51">
      <c r="B31" s="117">
        <v>1924</v>
      </c>
      <c r="C31" s="100">
        <v>137</v>
      </c>
      <c r="D31" s="100">
        <v>4.6260341</v>
      </c>
      <c r="E31" s="100">
        <v>10.24179</v>
      </c>
      <c r="F31" s="100" t="s">
        <v>24</v>
      </c>
      <c r="G31" s="100">
        <v>11.860003000000001</v>
      </c>
      <c r="H31" s="100">
        <v>6.9859505000000004</v>
      </c>
      <c r="I31" s="100">
        <v>5.9579997999999996</v>
      </c>
      <c r="J31" s="100">
        <v>68.631387000000004</v>
      </c>
      <c r="K31" s="100" t="s">
        <v>24</v>
      </c>
      <c r="L31" s="100">
        <v>4.6598639000000004</v>
      </c>
      <c r="M31" s="100">
        <v>0.44047199999999997</v>
      </c>
      <c r="N31" s="100">
        <v>1007.5</v>
      </c>
      <c r="O31" s="100">
        <v>0.34439730000000002</v>
      </c>
      <c r="P31" s="100">
        <v>0.1138682</v>
      </c>
      <c r="R31" s="117">
        <v>1924</v>
      </c>
      <c r="S31" s="100" t="s">
        <v>204</v>
      </c>
      <c r="T31" s="100" t="s">
        <v>204</v>
      </c>
      <c r="U31" s="100" t="s">
        <v>204</v>
      </c>
      <c r="V31" s="100" t="s">
        <v>24</v>
      </c>
      <c r="W31" s="100" t="s">
        <v>204</v>
      </c>
      <c r="X31" s="100" t="s">
        <v>204</v>
      </c>
      <c r="Y31" s="100" t="s">
        <v>204</v>
      </c>
      <c r="Z31" s="100" t="s">
        <v>204</v>
      </c>
      <c r="AA31" s="100" t="s">
        <v>24</v>
      </c>
      <c r="AB31" s="100" t="s">
        <v>204</v>
      </c>
      <c r="AC31" s="100" t="s">
        <v>204</v>
      </c>
      <c r="AD31" s="100" t="s">
        <v>204</v>
      </c>
      <c r="AE31" s="100" t="s">
        <v>204</v>
      </c>
      <c r="AF31" s="100" t="s">
        <v>204</v>
      </c>
      <c r="AH31" s="117">
        <v>1924</v>
      </c>
      <c r="AI31" s="100">
        <v>137</v>
      </c>
      <c r="AJ31" s="100">
        <v>2.3575165</v>
      </c>
      <c r="AK31" s="100">
        <v>5.2075917</v>
      </c>
      <c r="AL31" s="100" t="s">
        <v>24</v>
      </c>
      <c r="AM31" s="100">
        <v>6.0228314000000003</v>
      </c>
      <c r="AN31" s="100">
        <v>3.5838958000000001</v>
      </c>
      <c r="AO31" s="100">
        <v>3.0831246000000001</v>
      </c>
      <c r="AP31" s="100">
        <v>68.631387000000004</v>
      </c>
      <c r="AQ31" s="100" t="s">
        <v>24</v>
      </c>
      <c r="AR31" s="100">
        <v>2.4256373999999998</v>
      </c>
      <c r="AS31" s="100">
        <v>0.2491815</v>
      </c>
      <c r="AT31" s="100">
        <v>1007.5</v>
      </c>
      <c r="AU31" s="100">
        <v>0.17564199999999999</v>
      </c>
      <c r="AV31" s="100">
        <v>6.3484700000000005E-2</v>
      </c>
      <c r="AW31" s="100" t="s">
        <v>204</v>
      </c>
      <c r="AY31" s="117">
        <v>1924</v>
      </c>
    </row>
    <row r="32" spans="2:51">
      <c r="B32" s="117">
        <v>1925</v>
      </c>
      <c r="C32" s="100">
        <v>169</v>
      </c>
      <c r="D32" s="100">
        <v>5.5755336</v>
      </c>
      <c r="E32" s="100">
        <v>14.610931000000001</v>
      </c>
      <c r="F32" s="100" t="s">
        <v>24</v>
      </c>
      <c r="G32" s="100">
        <v>17.202518999999999</v>
      </c>
      <c r="H32" s="100">
        <v>9.2409373000000006</v>
      </c>
      <c r="I32" s="100">
        <v>7.5639710999999998</v>
      </c>
      <c r="J32" s="100">
        <v>69.659762999999998</v>
      </c>
      <c r="K32" s="100" t="s">
        <v>24</v>
      </c>
      <c r="L32" s="100">
        <v>5.5084746000000004</v>
      </c>
      <c r="M32" s="100">
        <v>0.54281489999999999</v>
      </c>
      <c r="N32" s="100">
        <v>1187.5</v>
      </c>
      <c r="O32" s="100">
        <v>0.39665309999999998</v>
      </c>
      <c r="P32" s="100">
        <v>0.1377958</v>
      </c>
      <c r="R32" s="117">
        <v>1925</v>
      </c>
      <c r="S32" s="100" t="s">
        <v>204</v>
      </c>
      <c r="T32" s="100" t="s">
        <v>204</v>
      </c>
      <c r="U32" s="100" t="s">
        <v>204</v>
      </c>
      <c r="V32" s="100" t="s">
        <v>24</v>
      </c>
      <c r="W32" s="100" t="s">
        <v>204</v>
      </c>
      <c r="X32" s="100" t="s">
        <v>204</v>
      </c>
      <c r="Y32" s="100" t="s">
        <v>204</v>
      </c>
      <c r="Z32" s="100" t="s">
        <v>204</v>
      </c>
      <c r="AA32" s="100" t="s">
        <v>24</v>
      </c>
      <c r="AB32" s="100" t="s">
        <v>204</v>
      </c>
      <c r="AC32" s="100" t="s">
        <v>204</v>
      </c>
      <c r="AD32" s="100" t="s">
        <v>204</v>
      </c>
      <c r="AE32" s="100" t="s">
        <v>204</v>
      </c>
      <c r="AF32" s="100" t="s">
        <v>204</v>
      </c>
      <c r="AH32" s="117">
        <v>1925</v>
      </c>
      <c r="AI32" s="100">
        <v>169</v>
      </c>
      <c r="AJ32" s="100">
        <v>2.8455010999999999</v>
      </c>
      <c r="AK32" s="100">
        <v>7.2278231999999996</v>
      </c>
      <c r="AL32" s="100" t="s">
        <v>24</v>
      </c>
      <c r="AM32" s="100">
        <v>8.4807124999999992</v>
      </c>
      <c r="AN32" s="100">
        <v>4.6315249999999999</v>
      </c>
      <c r="AO32" s="100">
        <v>3.8255704000000001</v>
      </c>
      <c r="AP32" s="100">
        <v>69.659762999999998</v>
      </c>
      <c r="AQ32" s="100" t="s">
        <v>24</v>
      </c>
      <c r="AR32" s="100">
        <v>2.9319917000000002</v>
      </c>
      <c r="AS32" s="100">
        <v>0.30970530000000002</v>
      </c>
      <c r="AT32" s="100">
        <v>1187.5</v>
      </c>
      <c r="AU32" s="100">
        <v>0.2025932</v>
      </c>
      <c r="AV32" s="100">
        <v>7.7840099999999995E-2</v>
      </c>
      <c r="AW32" s="100" t="s">
        <v>204</v>
      </c>
      <c r="AY32" s="117">
        <v>1925</v>
      </c>
    </row>
    <row r="33" spans="2:51">
      <c r="B33" s="117">
        <v>1926</v>
      </c>
      <c r="C33" s="100">
        <v>188</v>
      </c>
      <c r="D33" s="100">
        <v>6.0811903999999997</v>
      </c>
      <c r="E33" s="100">
        <v>14.143269</v>
      </c>
      <c r="F33" s="100" t="s">
        <v>24</v>
      </c>
      <c r="G33" s="100">
        <v>16.48976</v>
      </c>
      <c r="H33" s="100">
        <v>9.3034733000000003</v>
      </c>
      <c r="I33" s="100">
        <v>7.7531467000000003</v>
      </c>
      <c r="J33" s="100">
        <v>69.627660000000006</v>
      </c>
      <c r="K33" s="100" t="s">
        <v>24</v>
      </c>
      <c r="L33" s="100">
        <v>5.9872610999999996</v>
      </c>
      <c r="M33" s="100">
        <v>0.58047979999999999</v>
      </c>
      <c r="N33" s="100">
        <v>1250</v>
      </c>
      <c r="O33" s="100">
        <v>0.40940650000000001</v>
      </c>
      <c r="P33" s="100">
        <v>0.14099</v>
      </c>
      <c r="R33" s="117">
        <v>1926</v>
      </c>
      <c r="S33" s="100" t="s">
        <v>204</v>
      </c>
      <c r="T33" s="100" t="s">
        <v>204</v>
      </c>
      <c r="U33" s="100" t="s">
        <v>204</v>
      </c>
      <c r="V33" s="100" t="s">
        <v>24</v>
      </c>
      <c r="W33" s="100" t="s">
        <v>204</v>
      </c>
      <c r="X33" s="100" t="s">
        <v>204</v>
      </c>
      <c r="Y33" s="100" t="s">
        <v>204</v>
      </c>
      <c r="Z33" s="100" t="s">
        <v>204</v>
      </c>
      <c r="AA33" s="100" t="s">
        <v>24</v>
      </c>
      <c r="AB33" s="100" t="s">
        <v>204</v>
      </c>
      <c r="AC33" s="100" t="s">
        <v>204</v>
      </c>
      <c r="AD33" s="100" t="s">
        <v>204</v>
      </c>
      <c r="AE33" s="100" t="s">
        <v>204</v>
      </c>
      <c r="AF33" s="100" t="s">
        <v>204</v>
      </c>
      <c r="AH33" s="117">
        <v>1926</v>
      </c>
      <c r="AI33" s="100">
        <v>188</v>
      </c>
      <c r="AJ33" s="100">
        <v>3.1042055</v>
      </c>
      <c r="AK33" s="100">
        <v>7.0816181</v>
      </c>
      <c r="AL33" s="100" t="s">
        <v>24</v>
      </c>
      <c r="AM33" s="100">
        <v>8.2364493000000003</v>
      </c>
      <c r="AN33" s="100">
        <v>4.7081742999999996</v>
      </c>
      <c r="AO33" s="100">
        <v>3.9597834000000001</v>
      </c>
      <c r="AP33" s="100">
        <v>69.627660000000006</v>
      </c>
      <c r="AQ33" s="100" t="s">
        <v>24</v>
      </c>
      <c r="AR33" s="100">
        <v>3.1364698</v>
      </c>
      <c r="AS33" s="100">
        <v>0.33010250000000002</v>
      </c>
      <c r="AT33" s="100">
        <v>1250</v>
      </c>
      <c r="AU33" s="100">
        <v>0.209149</v>
      </c>
      <c r="AV33" s="100">
        <v>7.9978499999999994E-2</v>
      </c>
      <c r="AW33" s="100" t="s">
        <v>204</v>
      </c>
      <c r="AY33" s="117">
        <v>1926</v>
      </c>
    </row>
    <row r="34" spans="2:51">
      <c r="B34" s="117">
        <v>1927</v>
      </c>
      <c r="C34" s="100">
        <v>184</v>
      </c>
      <c r="D34" s="100">
        <v>5.8249968000000001</v>
      </c>
      <c r="E34" s="100">
        <v>14.740088999999999</v>
      </c>
      <c r="F34" s="100" t="s">
        <v>24</v>
      </c>
      <c r="G34" s="100">
        <v>17.341967</v>
      </c>
      <c r="H34" s="100">
        <v>9.3416353999999995</v>
      </c>
      <c r="I34" s="100">
        <v>7.6979942000000001</v>
      </c>
      <c r="J34" s="100">
        <v>70.896738999999997</v>
      </c>
      <c r="K34" s="100" t="s">
        <v>24</v>
      </c>
      <c r="L34" s="100">
        <v>5.9373991999999998</v>
      </c>
      <c r="M34" s="100">
        <v>0.55998539999999997</v>
      </c>
      <c r="N34" s="100">
        <v>1040</v>
      </c>
      <c r="O34" s="100">
        <v>0.33339740000000001</v>
      </c>
      <c r="P34" s="100">
        <v>0.1164777</v>
      </c>
      <c r="R34" s="117">
        <v>1927</v>
      </c>
      <c r="S34" s="100" t="s">
        <v>204</v>
      </c>
      <c r="T34" s="100" t="s">
        <v>204</v>
      </c>
      <c r="U34" s="100" t="s">
        <v>204</v>
      </c>
      <c r="V34" s="100" t="s">
        <v>24</v>
      </c>
      <c r="W34" s="100" t="s">
        <v>204</v>
      </c>
      <c r="X34" s="100" t="s">
        <v>204</v>
      </c>
      <c r="Y34" s="100" t="s">
        <v>204</v>
      </c>
      <c r="Z34" s="100" t="s">
        <v>204</v>
      </c>
      <c r="AA34" s="100" t="s">
        <v>24</v>
      </c>
      <c r="AB34" s="100" t="s">
        <v>204</v>
      </c>
      <c r="AC34" s="100" t="s">
        <v>204</v>
      </c>
      <c r="AD34" s="100" t="s">
        <v>204</v>
      </c>
      <c r="AE34" s="100" t="s">
        <v>204</v>
      </c>
      <c r="AF34" s="100" t="s">
        <v>204</v>
      </c>
      <c r="AH34" s="117">
        <v>1927</v>
      </c>
      <c r="AI34" s="100">
        <v>184</v>
      </c>
      <c r="AJ34" s="100">
        <v>2.9761422999999998</v>
      </c>
      <c r="AK34" s="100">
        <v>7.2598208</v>
      </c>
      <c r="AL34" s="100" t="s">
        <v>24</v>
      </c>
      <c r="AM34" s="100">
        <v>8.5071346000000005</v>
      </c>
      <c r="AN34" s="100">
        <v>4.6614985999999998</v>
      </c>
      <c r="AO34" s="100">
        <v>3.8754498000000002</v>
      </c>
      <c r="AP34" s="100">
        <v>70.896738999999997</v>
      </c>
      <c r="AQ34" s="100" t="s">
        <v>24</v>
      </c>
      <c r="AR34" s="100">
        <v>3.0253206000000001</v>
      </c>
      <c r="AS34" s="100">
        <v>0.3157064</v>
      </c>
      <c r="AT34" s="100">
        <v>1040</v>
      </c>
      <c r="AU34" s="100">
        <v>0.17048060000000001</v>
      </c>
      <c r="AV34" s="100">
        <v>6.5379599999999996E-2</v>
      </c>
      <c r="AW34" s="100" t="s">
        <v>204</v>
      </c>
      <c r="AY34" s="117">
        <v>1927</v>
      </c>
    </row>
    <row r="35" spans="2:51">
      <c r="B35" s="117">
        <v>1928</v>
      </c>
      <c r="C35" s="100">
        <v>201</v>
      </c>
      <c r="D35" s="100">
        <v>6.2395231999999998</v>
      </c>
      <c r="E35" s="100">
        <v>15.522342</v>
      </c>
      <c r="F35" s="100" t="s">
        <v>24</v>
      </c>
      <c r="G35" s="100">
        <v>18.135338999999998</v>
      </c>
      <c r="H35" s="100">
        <v>9.8414959</v>
      </c>
      <c r="I35" s="100">
        <v>7.9392863</v>
      </c>
      <c r="J35" s="100">
        <v>71.032337999999996</v>
      </c>
      <c r="K35" s="100" t="s">
        <v>24</v>
      </c>
      <c r="L35" s="100">
        <v>5.9839238000000003</v>
      </c>
      <c r="M35" s="100">
        <v>0.60642629999999997</v>
      </c>
      <c r="N35" s="100">
        <v>1117.5</v>
      </c>
      <c r="O35" s="100">
        <v>0.35134880000000002</v>
      </c>
      <c r="P35" s="100">
        <v>0.12523429999999999</v>
      </c>
      <c r="R35" s="117">
        <v>1928</v>
      </c>
      <c r="S35" s="100" t="s">
        <v>204</v>
      </c>
      <c r="T35" s="100" t="s">
        <v>204</v>
      </c>
      <c r="U35" s="100" t="s">
        <v>204</v>
      </c>
      <c r="V35" s="100" t="s">
        <v>24</v>
      </c>
      <c r="W35" s="100" t="s">
        <v>204</v>
      </c>
      <c r="X35" s="100" t="s">
        <v>204</v>
      </c>
      <c r="Y35" s="100" t="s">
        <v>204</v>
      </c>
      <c r="Z35" s="100" t="s">
        <v>204</v>
      </c>
      <c r="AA35" s="100" t="s">
        <v>24</v>
      </c>
      <c r="AB35" s="100" t="s">
        <v>204</v>
      </c>
      <c r="AC35" s="100" t="s">
        <v>204</v>
      </c>
      <c r="AD35" s="100" t="s">
        <v>204</v>
      </c>
      <c r="AE35" s="100" t="s">
        <v>204</v>
      </c>
      <c r="AF35" s="100" t="s">
        <v>204</v>
      </c>
      <c r="AH35" s="117">
        <v>1928</v>
      </c>
      <c r="AI35" s="100">
        <v>201</v>
      </c>
      <c r="AJ35" s="100">
        <v>3.1893623999999998</v>
      </c>
      <c r="AK35" s="100">
        <v>7.6439287</v>
      </c>
      <c r="AL35" s="100" t="s">
        <v>24</v>
      </c>
      <c r="AM35" s="100">
        <v>8.8967974000000005</v>
      </c>
      <c r="AN35" s="100">
        <v>4.9004969000000003</v>
      </c>
      <c r="AO35" s="100">
        <v>3.9887933000000002</v>
      </c>
      <c r="AP35" s="100">
        <v>71.032337999999996</v>
      </c>
      <c r="AQ35" s="100" t="s">
        <v>24</v>
      </c>
      <c r="AR35" s="100">
        <v>3.0875575999999998</v>
      </c>
      <c r="AS35" s="100">
        <v>0.33850920000000001</v>
      </c>
      <c r="AT35" s="100">
        <v>1117.5</v>
      </c>
      <c r="AU35" s="100">
        <v>0.17974039999999999</v>
      </c>
      <c r="AV35" s="100">
        <v>6.9519600000000001E-2</v>
      </c>
      <c r="AW35" s="100" t="s">
        <v>204</v>
      </c>
      <c r="AY35" s="117">
        <v>1928</v>
      </c>
    </row>
    <row r="36" spans="2:51">
      <c r="B36" s="117">
        <v>1929</v>
      </c>
      <c r="C36" s="100">
        <v>254</v>
      </c>
      <c r="D36" s="100">
        <v>7.7787645999999997</v>
      </c>
      <c r="E36" s="100">
        <v>18.890547999999999</v>
      </c>
      <c r="F36" s="100" t="s">
        <v>24</v>
      </c>
      <c r="G36" s="100">
        <v>22.102907999999999</v>
      </c>
      <c r="H36" s="100">
        <v>11.994797999999999</v>
      </c>
      <c r="I36" s="100">
        <v>9.6656504999999999</v>
      </c>
      <c r="J36" s="100">
        <v>71.220472000000001</v>
      </c>
      <c r="K36" s="100" t="s">
        <v>24</v>
      </c>
      <c r="L36" s="100">
        <v>7.1148458999999997</v>
      </c>
      <c r="M36" s="100">
        <v>0.73160899999999995</v>
      </c>
      <c r="N36" s="100">
        <v>1372.5</v>
      </c>
      <c r="O36" s="100">
        <v>0.4259116</v>
      </c>
      <c r="P36" s="100">
        <v>0.15303820000000001</v>
      </c>
      <c r="R36" s="117">
        <v>1929</v>
      </c>
      <c r="S36" s="100" t="s">
        <v>204</v>
      </c>
      <c r="T36" s="100" t="s">
        <v>204</v>
      </c>
      <c r="U36" s="100" t="s">
        <v>204</v>
      </c>
      <c r="V36" s="100" t="s">
        <v>24</v>
      </c>
      <c r="W36" s="100" t="s">
        <v>204</v>
      </c>
      <c r="X36" s="100" t="s">
        <v>204</v>
      </c>
      <c r="Y36" s="100" t="s">
        <v>204</v>
      </c>
      <c r="Z36" s="100" t="s">
        <v>204</v>
      </c>
      <c r="AA36" s="100" t="s">
        <v>24</v>
      </c>
      <c r="AB36" s="100" t="s">
        <v>204</v>
      </c>
      <c r="AC36" s="100" t="s">
        <v>204</v>
      </c>
      <c r="AD36" s="100" t="s">
        <v>204</v>
      </c>
      <c r="AE36" s="100" t="s">
        <v>204</v>
      </c>
      <c r="AF36" s="100" t="s">
        <v>204</v>
      </c>
      <c r="AH36" s="117">
        <v>1929</v>
      </c>
      <c r="AI36" s="100">
        <v>254</v>
      </c>
      <c r="AJ36" s="100">
        <v>3.9725362999999998</v>
      </c>
      <c r="AK36" s="100">
        <v>9.2983589999999996</v>
      </c>
      <c r="AL36" s="100" t="s">
        <v>24</v>
      </c>
      <c r="AM36" s="100">
        <v>10.83963</v>
      </c>
      <c r="AN36" s="100">
        <v>5.9668001999999998</v>
      </c>
      <c r="AO36" s="100">
        <v>4.8460318999999998</v>
      </c>
      <c r="AP36" s="100">
        <v>71.220472000000001</v>
      </c>
      <c r="AQ36" s="100" t="s">
        <v>24</v>
      </c>
      <c r="AR36" s="100">
        <v>3.7446557999999999</v>
      </c>
      <c r="AS36" s="100">
        <v>0.41737190000000002</v>
      </c>
      <c r="AT36" s="100">
        <v>1372.5</v>
      </c>
      <c r="AU36" s="100">
        <v>0.2176775</v>
      </c>
      <c r="AV36" s="100">
        <v>8.7433899999999995E-2</v>
      </c>
      <c r="AW36" s="100" t="s">
        <v>204</v>
      </c>
      <c r="AY36" s="117">
        <v>1929</v>
      </c>
    </row>
    <row r="37" spans="2:51">
      <c r="B37" s="117">
        <v>1930</v>
      </c>
      <c r="C37" s="100">
        <v>229</v>
      </c>
      <c r="D37" s="100">
        <v>6.9492913999999999</v>
      </c>
      <c r="E37" s="100">
        <v>14.535814</v>
      </c>
      <c r="F37" s="100" t="s">
        <v>24</v>
      </c>
      <c r="G37" s="100">
        <v>16.956163</v>
      </c>
      <c r="H37" s="100">
        <v>9.7122124000000003</v>
      </c>
      <c r="I37" s="100">
        <v>8.2016107999999992</v>
      </c>
      <c r="J37" s="100">
        <v>68.831878000000003</v>
      </c>
      <c r="K37" s="100" t="s">
        <v>24</v>
      </c>
      <c r="L37" s="100">
        <v>6.6473148999999996</v>
      </c>
      <c r="M37" s="100">
        <v>0.73519970000000001</v>
      </c>
      <c r="N37" s="100">
        <v>1682.5</v>
      </c>
      <c r="O37" s="100">
        <v>0.51770819999999995</v>
      </c>
      <c r="P37" s="100">
        <v>0.2109857</v>
      </c>
      <c r="R37" s="117">
        <v>1930</v>
      </c>
      <c r="S37" s="100" t="s">
        <v>204</v>
      </c>
      <c r="T37" s="100" t="s">
        <v>204</v>
      </c>
      <c r="U37" s="100" t="s">
        <v>204</v>
      </c>
      <c r="V37" s="100" t="s">
        <v>24</v>
      </c>
      <c r="W37" s="100" t="s">
        <v>204</v>
      </c>
      <c r="X37" s="100" t="s">
        <v>204</v>
      </c>
      <c r="Y37" s="100" t="s">
        <v>204</v>
      </c>
      <c r="Z37" s="100" t="s">
        <v>204</v>
      </c>
      <c r="AA37" s="100" t="s">
        <v>24</v>
      </c>
      <c r="AB37" s="100" t="s">
        <v>204</v>
      </c>
      <c r="AC37" s="100" t="s">
        <v>204</v>
      </c>
      <c r="AD37" s="100" t="s">
        <v>204</v>
      </c>
      <c r="AE37" s="100" t="s">
        <v>204</v>
      </c>
      <c r="AF37" s="100" t="s">
        <v>204</v>
      </c>
      <c r="AH37" s="117">
        <v>1930</v>
      </c>
      <c r="AI37" s="100">
        <v>229</v>
      </c>
      <c r="AJ37" s="100">
        <v>3.5434106000000001</v>
      </c>
      <c r="AK37" s="100">
        <v>7.2212524</v>
      </c>
      <c r="AL37" s="100" t="s">
        <v>24</v>
      </c>
      <c r="AM37" s="100">
        <v>8.4020693000000009</v>
      </c>
      <c r="AN37" s="100">
        <v>4.8666971999999999</v>
      </c>
      <c r="AO37" s="100">
        <v>4.1359617000000002</v>
      </c>
      <c r="AP37" s="100">
        <v>68.831878000000003</v>
      </c>
      <c r="AQ37" s="100" t="s">
        <v>24</v>
      </c>
      <c r="AR37" s="100">
        <v>3.4358590000000002</v>
      </c>
      <c r="AS37" s="100">
        <v>0.41387289999999999</v>
      </c>
      <c r="AT37" s="100">
        <v>1682.5</v>
      </c>
      <c r="AU37" s="100">
        <v>0.26417429999999997</v>
      </c>
      <c r="AV37" s="100">
        <v>0.1186537</v>
      </c>
      <c r="AW37" s="100" t="s">
        <v>204</v>
      </c>
      <c r="AY37" s="117">
        <v>1930</v>
      </c>
    </row>
    <row r="38" spans="2:51">
      <c r="B38" s="118">
        <v>1931</v>
      </c>
      <c r="C38" s="100">
        <v>308</v>
      </c>
      <c r="D38" s="100">
        <v>9.2737564999999993</v>
      </c>
      <c r="E38" s="100">
        <v>20.530138999999998</v>
      </c>
      <c r="F38" s="100" t="s">
        <v>24</v>
      </c>
      <c r="G38" s="100">
        <v>24.008344000000001</v>
      </c>
      <c r="H38" s="100">
        <v>13.182377000000001</v>
      </c>
      <c r="I38" s="100">
        <v>10.786394</v>
      </c>
      <c r="J38" s="100">
        <v>70.746752999999998</v>
      </c>
      <c r="K38" s="100" t="s">
        <v>24</v>
      </c>
      <c r="L38" s="100">
        <v>8.1654295000000001</v>
      </c>
      <c r="M38" s="100">
        <v>0.96867530000000002</v>
      </c>
      <c r="N38" s="100">
        <v>1790</v>
      </c>
      <c r="O38" s="100">
        <v>0.5470159</v>
      </c>
      <c r="P38" s="100">
        <v>0.24002039999999999</v>
      </c>
      <c r="R38" s="118">
        <v>1931</v>
      </c>
      <c r="S38" s="100" t="s">
        <v>204</v>
      </c>
      <c r="T38" s="100" t="s">
        <v>204</v>
      </c>
      <c r="U38" s="100" t="s">
        <v>204</v>
      </c>
      <c r="V38" s="100" t="s">
        <v>24</v>
      </c>
      <c r="W38" s="100" t="s">
        <v>204</v>
      </c>
      <c r="X38" s="100" t="s">
        <v>204</v>
      </c>
      <c r="Y38" s="100" t="s">
        <v>204</v>
      </c>
      <c r="Z38" s="100" t="s">
        <v>204</v>
      </c>
      <c r="AA38" s="100" t="s">
        <v>24</v>
      </c>
      <c r="AB38" s="100" t="s">
        <v>204</v>
      </c>
      <c r="AC38" s="100" t="s">
        <v>204</v>
      </c>
      <c r="AD38" s="100" t="s">
        <v>204</v>
      </c>
      <c r="AE38" s="100" t="s">
        <v>204</v>
      </c>
      <c r="AF38" s="100" t="s">
        <v>204</v>
      </c>
      <c r="AH38" s="118">
        <v>1931</v>
      </c>
      <c r="AI38" s="100">
        <v>308</v>
      </c>
      <c r="AJ38" s="100">
        <v>4.7192216</v>
      </c>
      <c r="AK38" s="100">
        <v>10.108921</v>
      </c>
      <c r="AL38" s="100" t="s">
        <v>24</v>
      </c>
      <c r="AM38" s="100">
        <v>11.787440999999999</v>
      </c>
      <c r="AN38" s="100">
        <v>6.5436167000000003</v>
      </c>
      <c r="AO38" s="100">
        <v>5.3859645</v>
      </c>
      <c r="AP38" s="100">
        <v>70.746752999999998</v>
      </c>
      <c r="AQ38" s="100" t="s">
        <v>24</v>
      </c>
      <c r="AR38" s="100">
        <v>4.3143297</v>
      </c>
      <c r="AS38" s="100">
        <v>0.54455450000000005</v>
      </c>
      <c r="AT38" s="100">
        <v>1790</v>
      </c>
      <c r="AU38" s="100">
        <v>0.27858189999999999</v>
      </c>
      <c r="AV38" s="100">
        <v>0.1356366</v>
      </c>
      <c r="AW38" s="100" t="s">
        <v>204</v>
      </c>
      <c r="AY38" s="118">
        <v>1931</v>
      </c>
    </row>
    <row r="39" spans="2:51">
      <c r="B39" s="118">
        <v>1932</v>
      </c>
      <c r="C39" s="100">
        <v>337</v>
      </c>
      <c r="D39" s="100">
        <v>10.080463999999999</v>
      </c>
      <c r="E39" s="100">
        <v>23.180963999999999</v>
      </c>
      <c r="F39" s="100" t="s">
        <v>24</v>
      </c>
      <c r="G39" s="100">
        <v>27.531770000000002</v>
      </c>
      <c r="H39" s="100">
        <v>14.527049999999999</v>
      </c>
      <c r="I39" s="100">
        <v>12.076420000000001</v>
      </c>
      <c r="J39" s="100">
        <v>71.298220000000001</v>
      </c>
      <c r="K39" s="100" t="s">
        <v>24</v>
      </c>
      <c r="L39" s="100">
        <v>8.5251707999999997</v>
      </c>
      <c r="M39" s="100">
        <v>1.0577527</v>
      </c>
      <c r="N39" s="100">
        <v>1845</v>
      </c>
      <c r="O39" s="100">
        <v>0.56058580000000002</v>
      </c>
      <c r="P39" s="100">
        <v>0.25553399999999998</v>
      </c>
      <c r="R39" s="118">
        <v>1932</v>
      </c>
      <c r="S39" s="100" t="s">
        <v>204</v>
      </c>
      <c r="T39" s="100" t="s">
        <v>204</v>
      </c>
      <c r="U39" s="100" t="s">
        <v>204</v>
      </c>
      <c r="V39" s="100" t="s">
        <v>24</v>
      </c>
      <c r="W39" s="100" t="s">
        <v>204</v>
      </c>
      <c r="X39" s="100" t="s">
        <v>204</v>
      </c>
      <c r="Y39" s="100" t="s">
        <v>204</v>
      </c>
      <c r="Z39" s="100" t="s">
        <v>204</v>
      </c>
      <c r="AA39" s="100" t="s">
        <v>24</v>
      </c>
      <c r="AB39" s="100" t="s">
        <v>204</v>
      </c>
      <c r="AC39" s="100" t="s">
        <v>204</v>
      </c>
      <c r="AD39" s="100" t="s">
        <v>204</v>
      </c>
      <c r="AE39" s="100" t="s">
        <v>204</v>
      </c>
      <c r="AF39" s="100" t="s">
        <v>204</v>
      </c>
      <c r="AH39" s="118">
        <v>1932</v>
      </c>
      <c r="AI39" s="100">
        <v>337</v>
      </c>
      <c r="AJ39" s="100">
        <v>5.1240724999999996</v>
      </c>
      <c r="AK39" s="100">
        <v>11.200018</v>
      </c>
      <c r="AL39" s="100" t="s">
        <v>24</v>
      </c>
      <c r="AM39" s="100">
        <v>13.240807999999999</v>
      </c>
      <c r="AN39" s="100">
        <v>7.1045854000000004</v>
      </c>
      <c r="AO39" s="100">
        <v>5.9387882999999997</v>
      </c>
      <c r="AP39" s="100">
        <v>71.298220000000001</v>
      </c>
      <c r="AQ39" s="100" t="s">
        <v>24</v>
      </c>
      <c r="AR39" s="100">
        <v>4.5387205000000002</v>
      </c>
      <c r="AS39" s="100">
        <v>0.59375940000000005</v>
      </c>
      <c r="AT39" s="100">
        <v>1845</v>
      </c>
      <c r="AU39" s="100">
        <v>0.28521960000000002</v>
      </c>
      <c r="AV39" s="100">
        <v>0.143932</v>
      </c>
      <c r="AW39" s="100" t="s">
        <v>204</v>
      </c>
      <c r="AY39" s="118">
        <v>1932</v>
      </c>
    </row>
    <row r="40" spans="2:51">
      <c r="B40" s="118">
        <v>1933</v>
      </c>
      <c r="C40" s="100">
        <v>335</v>
      </c>
      <c r="D40" s="100">
        <v>9.9492145000000001</v>
      </c>
      <c r="E40" s="100">
        <v>20.906977000000001</v>
      </c>
      <c r="F40" s="100" t="s">
        <v>24</v>
      </c>
      <c r="G40" s="100">
        <v>24.438361</v>
      </c>
      <c r="H40" s="100">
        <v>13.404622</v>
      </c>
      <c r="I40" s="100">
        <v>11.124294000000001</v>
      </c>
      <c r="J40" s="100">
        <v>71.246268999999998</v>
      </c>
      <c r="K40" s="100" t="s">
        <v>24</v>
      </c>
      <c r="L40" s="100">
        <v>8.5241729999999993</v>
      </c>
      <c r="M40" s="100">
        <v>1.0075187999999999</v>
      </c>
      <c r="N40" s="100">
        <v>1770</v>
      </c>
      <c r="O40" s="100">
        <v>0.5344042</v>
      </c>
      <c r="P40" s="100">
        <v>0.24756980000000001</v>
      </c>
      <c r="R40" s="118">
        <v>1933</v>
      </c>
      <c r="S40" s="100" t="s">
        <v>204</v>
      </c>
      <c r="T40" s="100" t="s">
        <v>204</v>
      </c>
      <c r="U40" s="100" t="s">
        <v>204</v>
      </c>
      <c r="V40" s="100" t="s">
        <v>24</v>
      </c>
      <c r="W40" s="100" t="s">
        <v>204</v>
      </c>
      <c r="X40" s="100" t="s">
        <v>204</v>
      </c>
      <c r="Y40" s="100" t="s">
        <v>204</v>
      </c>
      <c r="Z40" s="100" t="s">
        <v>204</v>
      </c>
      <c r="AA40" s="100" t="s">
        <v>24</v>
      </c>
      <c r="AB40" s="100" t="s">
        <v>204</v>
      </c>
      <c r="AC40" s="100" t="s">
        <v>204</v>
      </c>
      <c r="AD40" s="100" t="s">
        <v>204</v>
      </c>
      <c r="AE40" s="100" t="s">
        <v>204</v>
      </c>
      <c r="AF40" s="100" t="s">
        <v>204</v>
      </c>
      <c r="AH40" s="118">
        <v>1933</v>
      </c>
      <c r="AI40" s="100">
        <v>335</v>
      </c>
      <c r="AJ40" s="100">
        <v>5.0529428000000003</v>
      </c>
      <c r="AK40" s="100">
        <v>10.167496999999999</v>
      </c>
      <c r="AL40" s="100" t="s">
        <v>24</v>
      </c>
      <c r="AM40" s="100">
        <v>11.841908</v>
      </c>
      <c r="AN40" s="100">
        <v>6.5807859000000004</v>
      </c>
      <c r="AO40" s="100">
        <v>5.4895487999999997</v>
      </c>
      <c r="AP40" s="100">
        <v>71.246268999999998</v>
      </c>
      <c r="AQ40" s="100" t="s">
        <v>24</v>
      </c>
      <c r="AR40" s="100">
        <v>4.4565650999999997</v>
      </c>
      <c r="AS40" s="100">
        <v>0.56667290000000003</v>
      </c>
      <c r="AT40" s="100">
        <v>1770</v>
      </c>
      <c r="AU40" s="100">
        <v>0.27170159999999999</v>
      </c>
      <c r="AV40" s="100">
        <v>0.13907140000000001</v>
      </c>
      <c r="AW40" s="100" t="s">
        <v>204</v>
      </c>
      <c r="AY40" s="118">
        <v>1933</v>
      </c>
    </row>
    <row r="41" spans="2:51">
      <c r="B41" s="118">
        <v>1934</v>
      </c>
      <c r="C41" s="100">
        <v>317</v>
      </c>
      <c r="D41" s="100">
        <v>9.3554480000000009</v>
      </c>
      <c r="E41" s="100">
        <v>20.277743999999998</v>
      </c>
      <c r="F41" s="100" t="s">
        <v>24</v>
      </c>
      <c r="G41" s="100">
        <v>23.986723999999999</v>
      </c>
      <c r="H41" s="100">
        <v>12.811809</v>
      </c>
      <c r="I41" s="100">
        <v>10.390181999999999</v>
      </c>
      <c r="J41" s="100">
        <v>71.490536000000006</v>
      </c>
      <c r="K41" s="100" t="s">
        <v>24</v>
      </c>
      <c r="L41" s="100">
        <v>7.9889112999999998</v>
      </c>
      <c r="M41" s="100">
        <v>0.91719229999999996</v>
      </c>
      <c r="N41" s="100">
        <v>1715</v>
      </c>
      <c r="O41" s="100">
        <v>0.5149222</v>
      </c>
      <c r="P41" s="100">
        <v>0.2276415</v>
      </c>
      <c r="R41" s="118">
        <v>1934</v>
      </c>
      <c r="S41" s="100" t="s">
        <v>204</v>
      </c>
      <c r="T41" s="100" t="s">
        <v>204</v>
      </c>
      <c r="U41" s="100" t="s">
        <v>204</v>
      </c>
      <c r="V41" s="100" t="s">
        <v>24</v>
      </c>
      <c r="W41" s="100" t="s">
        <v>204</v>
      </c>
      <c r="X41" s="100" t="s">
        <v>204</v>
      </c>
      <c r="Y41" s="100" t="s">
        <v>204</v>
      </c>
      <c r="Z41" s="100" t="s">
        <v>204</v>
      </c>
      <c r="AA41" s="100" t="s">
        <v>24</v>
      </c>
      <c r="AB41" s="100" t="s">
        <v>204</v>
      </c>
      <c r="AC41" s="100" t="s">
        <v>204</v>
      </c>
      <c r="AD41" s="100" t="s">
        <v>204</v>
      </c>
      <c r="AE41" s="100" t="s">
        <v>204</v>
      </c>
      <c r="AF41" s="100" t="s">
        <v>204</v>
      </c>
      <c r="AH41" s="118">
        <v>1934</v>
      </c>
      <c r="AI41" s="100">
        <v>317</v>
      </c>
      <c r="AJ41" s="100">
        <v>4.7473568000000004</v>
      </c>
      <c r="AK41" s="100">
        <v>9.7700923</v>
      </c>
      <c r="AL41" s="100" t="s">
        <v>24</v>
      </c>
      <c r="AM41" s="100">
        <v>11.51657</v>
      </c>
      <c r="AN41" s="100">
        <v>6.2324219999999997</v>
      </c>
      <c r="AO41" s="100">
        <v>5.0822602999999997</v>
      </c>
      <c r="AP41" s="100">
        <v>71.490536000000006</v>
      </c>
      <c r="AQ41" s="100" t="s">
        <v>24</v>
      </c>
      <c r="AR41" s="100">
        <v>4.1286792999999999</v>
      </c>
      <c r="AS41" s="100">
        <v>0.50948249999999995</v>
      </c>
      <c r="AT41" s="100">
        <v>1715</v>
      </c>
      <c r="AU41" s="100">
        <v>0.26159640000000001</v>
      </c>
      <c r="AV41" s="100">
        <v>0.12725310000000001</v>
      </c>
      <c r="AW41" s="100" t="s">
        <v>204</v>
      </c>
      <c r="AY41" s="118">
        <v>1934</v>
      </c>
    </row>
    <row r="42" spans="2:51">
      <c r="B42" s="118">
        <v>1935</v>
      </c>
      <c r="C42" s="100">
        <v>322</v>
      </c>
      <c r="D42" s="100">
        <v>9.4419845999999996</v>
      </c>
      <c r="E42" s="100">
        <v>19.706519</v>
      </c>
      <c r="F42" s="100" t="s">
        <v>24</v>
      </c>
      <c r="G42" s="100">
        <v>23.229403000000001</v>
      </c>
      <c r="H42" s="100">
        <v>12.476424</v>
      </c>
      <c r="I42" s="100">
        <v>10.222078</v>
      </c>
      <c r="J42" s="100">
        <v>71.894409999999993</v>
      </c>
      <c r="K42" s="100" t="s">
        <v>24</v>
      </c>
      <c r="L42" s="100">
        <v>7.9781962000000002</v>
      </c>
      <c r="M42" s="100">
        <v>0.9021882</v>
      </c>
      <c r="N42" s="100">
        <v>1582.5</v>
      </c>
      <c r="O42" s="100">
        <v>0.4725009</v>
      </c>
      <c r="P42" s="100">
        <v>0.21276310000000001</v>
      </c>
      <c r="R42" s="118">
        <v>1935</v>
      </c>
      <c r="S42" s="100" t="s">
        <v>204</v>
      </c>
      <c r="T42" s="100" t="s">
        <v>204</v>
      </c>
      <c r="U42" s="100" t="s">
        <v>204</v>
      </c>
      <c r="V42" s="100" t="s">
        <v>24</v>
      </c>
      <c r="W42" s="100" t="s">
        <v>204</v>
      </c>
      <c r="X42" s="100" t="s">
        <v>204</v>
      </c>
      <c r="Y42" s="100" t="s">
        <v>204</v>
      </c>
      <c r="Z42" s="100" t="s">
        <v>204</v>
      </c>
      <c r="AA42" s="100" t="s">
        <v>24</v>
      </c>
      <c r="AB42" s="100" t="s">
        <v>204</v>
      </c>
      <c r="AC42" s="100" t="s">
        <v>204</v>
      </c>
      <c r="AD42" s="100" t="s">
        <v>204</v>
      </c>
      <c r="AE42" s="100" t="s">
        <v>204</v>
      </c>
      <c r="AF42" s="100" t="s">
        <v>204</v>
      </c>
      <c r="AH42" s="118">
        <v>1935</v>
      </c>
      <c r="AI42" s="100">
        <v>322</v>
      </c>
      <c r="AJ42" s="100">
        <v>4.7872498999999999</v>
      </c>
      <c r="AK42" s="100">
        <v>9.4756322999999991</v>
      </c>
      <c r="AL42" s="100" t="s">
        <v>24</v>
      </c>
      <c r="AM42" s="100">
        <v>11.131588000000001</v>
      </c>
      <c r="AN42" s="100">
        <v>6.0536222999999998</v>
      </c>
      <c r="AO42" s="100">
        <v>4.9867013</v>
      </c>
      <c r="AP42" s="100">
        <v>71.894409999999993</v>
      </c>
      <c r="AQ42" s="100" t="s">
        <v>24</v>
      </c>
      <c r="AR42" s="100">
        <v>4.0426868000000002</v>
      </c>
      <c r="AS42" s="100">
        <v>0.50629729999999995</v>
      </c>
      <c r="AT42" s="100">
        <v>1582.5</v>
      </c>
      <c r="AU42" s="100">
        <v>0.2398709</v>
      </c>
      <c r="AV42" s="100">
        <v>0.1203761</v>
      </c>
      <c r="AW42" s="100" t="s">
        <v>204</v>
      </c>
      <c r="AY42" s="118">
        <v>1935</v>
      </c>
    </row>
    <row r="43" spans="2:51">
      <c r="B43" s="118">
        <v>1936</v>
      </c>
      <c r="C43" s="100">
        <v>389</v>
      </c>
      <c r="D43" s="100">
        <v>11.328557</v>
      </c>
      <c r="E43" s="100">
        <v>23.013124000000001</v>
      </c>
      <c r="F43" s="100" t="s">
        <v>24</v>
      </c>
      <c r="G43" s="100">
        <v>26.971833</v>
      </c>
      <c r="H43" s="100">
        <v>14.55105</v>
      </c>
      <c r="I43" s="100">
        <v>11.911934</v>
      </c>
      <c r="J43" s="100">
        <v>71.805913000000004</v>
      </c>
      <c r="K43" s="100" t="s">
        <v>24</v>
      </c>
      <c r="L43" s="100">
        <v>9.2092802999999996</v>
      </c>
      <c r="M43" s="100">
        <v>1.0911335</v>
      </c>
      <c r="N43" s="100">
        <v>1940</v>
      </c>
      <c r="O43" s="100">
        <v>0.57582140000000004</v>
      </c>
      <c r="P43" s="100">
        <v>0.25775680000000001</v>
      </c>
      <c r="R43" s="118">
        <v>1936</v>
      </c>
      <c r="S43" s="100" t="s">
        <v>204</v>
      </c>
      <c r="T43" s="100" t="s">
        <v>204</v>
      </c>
      <c r="U43" s="100" t="s">
        <v>204</v>
      </c>
      <c r="V43" s="100" t="s">
        <v>24</v>
      </c>
      <c r="W43" s="100" t="s">
        <v>204</v>
      </c>
      <c r="X43" s="100" t="s">
        <v>204</v>
      </c>
      <c r="Y43" s="100" t="s">
        <v>204</v>
      </c>
      <c r="Z43" s="100" t="s">
        <v>204</v>
      </c>
      <c r="AA43" s="100" t="s">
        <v>24</v>
      </c>
      <c r="AB43" s="100" t="s">
        <v>204</v>
      </c>
      <c r="AC43" s="100" t="s">
        <v>204</v>
      </c>
      <c r="AD43" s="100" t="s">
        <v>204</v>
      </c>
      <c r="AE43" s="100" t="s">
        <v>204</v>
      </c>
      <c r="AF43" s="100" t="s">
        <v>204</v>
      </c>
      <c r="AH43" s="118">
        <v>1936</v>
      </c>
      <c r="AI43" s="100">
        <v>389</v>
      </c>
      <c r="AJ43" s="100">
        <v>5.7388174000000003</v>
      </c>
      <c r="AK43" s="100">
        <v>11.049935</v>
      </c>
      <c r="AL43" s="100" t="s">
        <v>24</v>
      </c>
      <c r="AM43" s="100">
        <v>12.905903</v>
      </c>
      <c r="AN43" s="100">
        <v>7.0465169999999997</v>
      </c>
      <c r="AO43" s="100">
        <v>5.7939556999999997</v>
      </c>
      <c r="AP43" s="100">
        <v>71.805913000000004</v>
      </c>
      <c r="AQ43" s="100" t="s">
        <v>24</v>
      </c>
      <c r="AR43" s="100">
        <v>4.7014744999999998</v>
      </c>
      <c r="AS43" s="100">
        <v>0.60845899999999997</v>
      </c>
      <c r="AT43" s="100">
        <v>1940</v>
      </c>
      <c r="AU43" s="100">
        <v>0.2920719</v>
      </c>
      <c r="AV43" s="100">
        <v>0.1445388</v>
      </c>
      <c r="AW43" s="100" t="s">
        <v>204</v>
      </c>
      <c r="AY43" s="118">
        <v>1936</v>
      </c>
    </row>
    <row r="44" spans="2:51">
      <c r="B44" s="118">
        <v>1937</v>
      </c>
      <c r="C44" s="100">
        <v>414</v>
      </c>
      <c r="D44" s="100">
        <v>11.965664</v>
      </c>
      <c r="E44" s="100">
        <v>24.049672999999999</v>
      </c>
      <c r="F44" s="100" t="s">
        <v>24</v>
      </c>
      <c r="G44" s="100">
        <v>28.249274</v>
      </c>
      <c r="H44" s="100">
        <v>15.198905</v>
      </c>
      <c r="I44" s="100">
        <v>12.405709</v>
      </c>
      <c r="J44" s="100">
        <v>71.980676000000003</v>
      </c>
      <c r="K44" s="100" t="s">
        <v>24</v>
      </c>
      <c r="L44" s="100">
        <v>9.5216191000000006</v>
      </c>
      <c r="M44" s="100">
        <v>1.1421950000000001</v>
      </c>
      <c r="N44" s="100">
        <v>2035</v>
      </c>
      <c r="O44" s="100">
        <v>0.59987029999999997</v>
      </c>
      <c r="P44" s="100">
        <v>0.27575929999999998</v>
      </c>
      <c r="R44" s="118">
        <v>1937</v>
      </c>
      <c r="S44" s="100" t="s">
        <v>204</v>
      </c>
      <c r="T44" s="100" t="s">
        <v>204</v>
      </c>
      <c r="U44" s="100" t="s">
        <v>204</v>
      </c>
      <c r="V44" s="100" t="s">
        <v>24</v>
      </c>
      <c r="W44" s="100" t="s">
        <v>204</v>
      </c>
      <c r="X44" s="100" t="s">
        <v>204</v>
      </c>
      <c r="Y44" s="100" t="s">
        <v>204</v>
      </c>
      <c r="Z44" s="100" t="s">
        <v>204</v>
      </c>
      <c r="AA44" s="100" t="s">
        <v>24</v>
      </c>
      <c r="AB44" s="100" t="s">
        <v>204</v>
      </c>
      <c r="AC44" s="100" t="s">
        <v>204</v>
      </c>
      <c r="AD44" s="100" t="s">
        <v>204</v>
      </c>
      <c r="AE44" s="100" t="s">
        <v>204</v>
      </c>
      <c r="AF44" s="100" t="s">
        <v>204</v>
      </c>
      <c r="AH44" s="118">
        <v>1937</v>
      </c>
      <c r="AI44" s="100">
        <v>414</v>
      </c>
      <c r="AJ44" s="100">
        <v>6.0565275999999999</v>
      </c>
      <c r="AK44" s="100">
        <v>11.453568000000001</v>
      </c>
      <c r="AL44" s="100" t="s">
        <v>24</v>
      </c>
      <c r="AM44" s="100">
        <v>13.404794000000001</v>
      </c>
      <c r="AN44" s="100">
        <v>7.3043595999999997</v>
      </c>
      <c r="AO44" s="100">
        <v>5.9888187000000004</v>
      </c>
      <c r="AP44" s="100">
        <v>71.980676000000003</v>
      </c>
      <c r="AQ44" s="100" t="s">
        <v>24</v>
      </c>
      <c r="AR44" s="100">
        <v>4.9203707999999997</v>
      </c>
      <c r="AS44" s="100">
        <v>0.64190029999999998</v>
      </c>
      <c r="AT44" s="100">
        <v>2035</v>
      </c>
      <c r="AU44" s="100">
        <v>0.3040581</v>
      </c>
      <c r="AV44" s="100">
        <v>0.1572479</v>
      </c>
      <c r="AW44" s="100" t="s">
        <v>204</v>
      </c>
      <c r="AY44" s="118">
        <v>1937</v>
      </c>
    </row>
    <row r="45" spans="2:51">
      <c r="B45" s="118">
        <v>1938</v>
      </c>
      <c r="C45" s="100">
        <v>418</v>
      </c>
      <c r="D45" s="100">
        <v>11.976391</v>
      </c>
      <c r="E45" s="100">
        <v>23.328386999999999</v>
      </c>
      <c r="F45" s="100" t="s">
        <v>24</v>
      </c>
      <c r="G45" s="100">
        <v>27.298100000000002</v>
      </c>
      <c r="H45" s="100">
        <v>14.784341</v>
      </c>
      <c r="I45" s="100">
        <v>11.902362</v>
      </c>
      <c r="J45" s="100">
        <v>72.129187000000002</v>
      </c>
      <c r="K45" s="100" t="s">
        <v>24</v>
      </c>
      <c r="L45" s="100">
        <v>9.4207798</v>
      </c>
      <c r="M45" s="100">
        <v>1.1283269</v>
      </c>
      <c r="N45" s="100">
        <v>2022.5</v>
      </c>
      <c r="O45" s="100">
        <v>0.59146069999999995</v>
      </c>
      <c r="P45" s="100">
        <v>0.27113350000000003</v>
      </c>
      <c r="R45" s="118">
        <v>1938</v>
      </c>
      <c r="S45" s="100" t="s">
        <v>204</v>
      </c>
      <c r="T45" s="100" t="s">
        <v>204</v>
      </c>
      <c r="U45" s="100" t="s">
        <v>204</v>
      </c>
      <c r="V45" s="100" t="s">
        <v>24</v>
      </c>
      <c r="W45" s="100" t="s">
        <v>204</v>
      </c>
      <c r="X45" s="100" t="s">
        <v>204</v>
      </c>
      <c r="Y45" s="100" t="s">
        <v>204</v>
      </c>
      <c r="Z45" s="100" t="s">
        <v>204</v>
      </c>
      <c r="AA45" s="100" t="s">
        <v>24</v>
      </c>
      <c r="AB45" s="100" t="s">
        <v>204</v>
      </c>
      <c r="AC45" s="100" t="s">
        <v>204</v>
      </c>
      <c r="AD45" s="100" t="s">
        <v>204</v>
      </c>
      <c r="AE45" s="100" t="s">
        <v>204</v>
      </c>
      <c r="AF45" s="100" t="s">
        <v>204</v>
      </c>
      <c r="AH45" s="118">
        <v>1938</v>
      </c>
      <c r="AI45" s="100">
        <v>418</v>
      </c>
      <c r="AJ45" s="100">
        <v>6.0592003999999999</v>
      </c>
      <c r="AK45" s="100">
        <v>11.104319</v>
      </c>
      <c r="AL45" s="100" t="s">
        <v>24</v>
      </c>
      <c r="AM45" s="100">
        <v>12.954217</v>
      </c>
      <c r="AN45" s="100">
        <v>7.0916107999999998</v>
      </c>
      <c r="AO45" s="100">
        <v>5.7370039999999998</v>
      </c>
      <c r="AP45" s="100">
        <v>72.129187000000002</v>
      </c>
      <c r="AQ45" s="100" t="s">
        <v>24</v>
      </c>
      <c r="AR45" s="100">
        <v>4.8486254000000004</v>
      </c>
      <c r="AS45" s="100">
        <v>0.62903489999999995</v>
      </c>
      <c r="AT45" s="100">
        <v>2022.5</v>
      </c>
      <c r="AU45" s="100">
        <v>0.29968289999999997</v>
      </c>
      <c r="AV45" s="100">
        <v>0.15486659999999999</v>
      </c>
      <c r="AW45" s="100" t="s">
        <v>204</v>
      </c>
      <c r="AY45" s="118">
        <v>1938</v>
      </c>
    </row>
    <row r="46" spans="2:51">
      <c r="B46" s="118">
        <v>1939</v>
      </c>
      <c r="C46" s="100">
        <v>422</v>
      </c>
      <c r="D46" s="100">
        <v>11.981147999999999</v>
      </c>
      <c r="E46" s="100">
        <v>23.379227</v>
      </c>
      <c r="F46" s="100" t="s">
        <v>24</v>
      </c>
      <c r="G46" s="100">
        <v>27.470967000000002</v>
      </c>
      <c r="H46" s="100">
        <v>14.776731</v>
      </c>
      <c r="I46" s="100">
        <v>12.039946</v>
      </c>
      <c r="J46" s="100">
        <v>71.872038000000003</v>
      </c>
      <c r="K46" s="100" t="s">
        <v>24</v>
      </c>
      <c r="L46" s="100">
        <v>9.4259549000000007</v>
      </c>
      <c r="M46" s="100">
        <v>1.0865927</v>
      </c>
      <c r="N46" s="100">
        <v>2155</v>
      </c>
      <c r="O46" s="100">
        <v>0.62480069999999999</v>
      </c>
      <c r="P46" s="100">
        <v>0.28556189999999998</v>
      </c>
      <c r="R46" s="118">
        <v>1939</v>
      </c>
      <c r="S46" s="100" t="s">
        <v>204</v>
      </c>
      <c r="T46" s="100" t="s">
        <v>204</v>
      </c>
      <c r="U46" s="100" t="s">
        <v>204</v>
      </c>
      <c r="V46" s="100" t="s">
        <v>24</v>
      </c>
      <c r="W46" s="100" t="s">
        <v>204</v>
      </c>
      <c r="X46" s="100" t="s">
        <v>204</v>
      </c>
      <c r="Y46" s="100" t="s">
        <v>204</v>
      </c>
      <c r="Z46" s="100" t="s">
        <v>204</v>
      </c>
      <c r="AA46" s="100" t="s">
        <v>24</v>
      </c>
      <c r="AB46" s="100" t="s">
        <v>204</v>
      </c>
      <c r="AC46" s="100" t="s">
        <v>204</v>
      </c>
      <c r="AD46" s="100" t="s">
        <v>204</v>
      </c>
      <c r="AE46" s="100" t="s">
        <v>204</v>
      </c>
      <c r="AF46" s="100" t="s">
        <v>204</v>
      </c>
      <c r="AH46" s="118">
        <v>1939</v>
      </c>
      <c r="AI46" s="100">
        <v>422</v>
      </c>
      <c r="AJ46" s="100">
        <v>6.0564309999999999</v>
      </c>
      <c r="AK46" s="100">
        <v>11.022888</v>
      </c>
      <c r="AL46" s="100" t="s">
        <v>24</v>
      </c>
      <c r="AM46" s="100">
        <v>12.906269</v>
      </c>
      <c r="AN46" s="100">
        <v>7.0320330999999996</v>
      </c>
      <c r="AO46" s="100">
        <v>5.7572538</v>
      </c>
      <c r="AP46" s="100">
        <v>71.872038000000003</v>
      </c>
      <c r="AQ46" s="100" t="s">
        <v>24</v>
      </c>
      <c r="AR46" s="100">
        <v>4.7943648999999997</v>
      </c>
      <c r="AS46" s="100">
        <v>0.610294</v>
      </c>
      <c r="AT46" s="100">
        <v>2155</v>
      </c>
      <c r="AU46" s="100">
        <v>0.31635350000000001</v>
      </c>
      <c r="AV46" s="100">
        <v>0.1646436</v>
      </c>
      <c r="AW46" s="100" t="s">
        <v>204</v>
      </c>
      <c r="AY46" s="118">
        <v>1939</v>
      </c>
    </row>
    <row r="47" spans="2:51">
      <c r="B47" s="119">
        <v>1940</v>
      </c>
      <c r="C47" s="100">
        <v>425</v>
      </c>
      <c r="D47" s="100">
        <v>11.956338000000001</v>
      </c>
      <c r="E47" s="100">
        <v>22.860544000000001</v>
      </c>
      <c r="F47" s="100" t="s">
        <v>24</v>
      </c>
      <c r="G47" s="100">
        <v>26.871832000000001</v>
      </c>
      <c r="H47" s="100">
        <v>14.447335000000001</v>
      </c>
      <c r="I47" s="100">
        <v>11.654901000000001</v>
      </c>
      <c r="J47" s="100">
        <v>72.311764999999994</v>
      </c>
      <c r="K47" s="100" t="s">
        <v>24</v>
      </c>
      <c r="L47" s="100">
        <v>9.3140478000000009</v>
      </c>
      <c r="M47" s="100">
        <v>1.1008081000000001</v>
      </c>
      <c r="N47" s="100">
        <v>2037.5</v>
      </c>
      <c r="O47" s="100">
        <v>0.58567360000000002</v>
      </c>
      <c r="P47" s="100">
        <v>0.27035189999999998</v>
      </c>
      <c r="R47" s="119">
        <v>1940</v>
      </c>
      <c r="S47" s="100" t="s">
        <v>204</v>
      </c>
      <c r="T47" s="100" t="s">
        <v>204</v>
      </c>
      <c r="U47" s="100" t="s">
        <v>204</v>
      </c>
      <c r="V47" s="100" t="s">
        <v>24</v>
      </c>
      <c r="W47" s="100" t="s">
        <v>204</v>
      </c>
      <c r="X47" s="100" t="s">
        <v>204</v>
      </c>
      <c r="Y47" s="100" t="s">
        <v>204</v>
      </c>
      <c r="Z47" s="100" t="s">
        <v>204</v>
      </c>
      <c r="AA47" s="100" t="s">
        <v>24</v>
      </c>
      <c r="AB47" s="100" t="s">
        <v>204</v>
      </c>
      <c r="AC47" s="100" t="s">
        <v>204</v>
      </c>
      <c r="AD47" s="100" t="s">
        <v>204</v>
      </c>
      <c r="AE47" s="100" t="s">
        <v>204</v>
      </c>
      <c r="AF47" s="100" t="s">
        <v>204</v>
      </c>
      <c r="AH47" s="119">
        <v>1940</v>
      </c>
      <c r="AI47" s="100">
        <v>425</v>
      </c>
      <c r="AJ47" s="100">
        <v>6.0373606000000004</v>
      </c>
      <c r="AK47" s="100">
        <v>10.753432999999999</v>
      </c>
      <c r="AL47" s="100" t="s">
        <v>24</v>
      </c>
      <c r="AM47" s="100">
        <v>12.603785999999999</v>
      </c>
      <c r="AN47" s="100">
        <v>6.851998</v>
      </c>
      <c r="AO47" s="100">
        <v>5.5556390999999996</v>
      </c>
      <c r="AP47" s="100">
        <v>72.311764999999994</v>
      </c>
      <c r="AQ47" s="100" t="s">
        <v>24</v>
      </c>
      <c r="AR47" s="100">
        <v>4.7332665</v>
      </c>
      <c r="AS47" s="100">
        <v>0.6214904</v>
      </c>
      <c r="AT47" s="100">
        <v>2037.5</v>
      </c>
      <c r="AU47" s="100">
        <v>0.29625590000000002</v>
      </c>
      <c r="AV47" s="100">
        <v>0.1569091</v>
      </c>
      <c r="AW47" s="100" t="s">
        <v>204</v>
      </c>
      <c r="AY47" s="119">
        <v>1940</v>
      </c>
    </row>
    <row r="48" spans="2:51">
      <c r="B48" s="119">
        <v>1941</v>
      </c>
      <c r="C48" s="100">
        <v>424</v>
      </c>
      <c r="D48" s="100">
        <v>11.828707</v>
      </c>
      <c r="E48" s="100">
        <v>22.230070000000001</v>
      </c>
      <c r="F48" s="100" t="s">
        <v>24</v>
      </c>
      <c r="G48" s="100">
        <v>26.039771000000002</v>
      </c>
      <c r="H48" s="100">
        <v>14.042289999999999</v>
      </c>
      <c r="I48" s="100">
        <v>11.397413</v>
      </c>
      <c r="J48" s="100">
        <v>72.594340000000003</v>
      </c>
      <c r="K48" s="100" t="s">
        <v>24</v>
      </c>
      <c r="L48" s="100">
        <v>9.2214006000000008</v>
      </c>
      <c r="M48" s="100">
        <v>1.0758964</v>
      </c>
      <c r="N48" s="100">
        <v>1890</v>
      </c>
      <c r="O48" s="100">
        <v>0.53906050000000005</v>
      </c>
      <c r="P48" s="100">
        <v>0.24926309999999999</v>
      </c>
      <c r="R48" s="119">
        <v>1941</v>
      </c>
      <c r="S48" s="100" t="s">
        <v>204</v>
      </c>
      <c r="T48" s="100" t="s">
        <v>204</v>
      </c>
      <c r="U48" s="100" t="s">
        <v>204</v>
      </c>
      <c r="V48" s="100" t="s">
        <v>24</v>
      </c>
      <c r="W48" s="100" t="s">
        <v>204</v>
      </c>
      <c r="X48" s="100" t="s">
        <v>204</v>
      </c>
      <c r="Y48" s="100" t="s">
        <v>204</v>
      </c>
      <c r="Z48" s="100" t="s">
        <v>204</v>
      </c>
      <c r="AA48" s="100" t="s">
        <v>24</v>
      </c>
      <c r="AB48" s="100" t="s">
        <v>204</v>
      </c>
      <c r="AC48" s="100" t="s">
        <v>204</v>
      </c>
      <c r="AD48" s="100" t="s">
        <v>204</v>
      </c>
      <c r="AE48" s="100" t="s">
        <v>204</v>
      </c>
      <c r="AF48" s="100" t="s">
        <v>204</v>
      </c>
      <c r="AH48" s="119">
        <v>1941</v>
      </c>
      <c r="AI48" s="100">
        <v>424</v>
      </c>
      <c r="AJ48" s="100">
        <v>5.9635157000000003</v>
      </c>
      <c r="AK48" s="100">
        <v>10.422338</v>
      </c>
      <c r="AL48" s="100" t="s">
        <v>24</v>
      </c>
      <c r="AM48" s="100">
        <v>12.175276999999999</v>
      </c>
      <c r="AN48" s="100">
        <v>6.6364552999999997</v>
      </c>
      <c r="AO48" s="100">
        <v>5.4092995000000004</v>
      </c>
      <c r="AP48" s="100">
        <v>72.594340000000003</v>
      </c>
      <c r="AQ48" s="100" t="s">
        <v>24</v>
      </c>
      <c r="AR48" s="100">
        <v>4.6101989999999997</v>
      </c>
      <c r="AS48" s="100">
        <v>0.59570639999999997</v>
      </c>
      <c r="AT48" s="100">
        <v>1890</v>
      </c>
      <c r="AU48" s="100">
        <v>0.27228330000000001</v>
      </c>
      <c r="AV48" s="100">
        <v>0.14237739999999999</v>
      </c>
      <c r="AW48" s="100" t="s">
        <v>204</v>
      </c>
      <c r="AY48" s="119">
        <v>1941</v>
      </c>
    </row>
    <row r="49" spans="2:51">
      <c r="B49" s="119">
        <v>1942</v>
      </c>
      <c r="C49" s="100">
        <v>482</v>
      </c>
      <c r="D49" s="100">
        <v>13.33813</v>
      </c>
      <c r="E49" s="100">
        <v>25.918424000000002</v>
      </c>
      <c r="F49" s="100" t="s">
        <v>24</v>
      </c>
      <c r="G49" s="100">
        <v>30.569154999999999</v>
      </c>
      <c r="H49" s="100">
        <v>16.168219000000001</v>
      </c>
      <c r="I49" s="100">
        <v>13.256057999999999</v>
      </c>
      <c r="J49" s="100">
        <v>72.344397999999998</v>
      </c>
      <c r="K49" s="100" t="s">
        <v>24</v>
      </c>
      <c r="L49" s="100">
        <v>10.372282999999999</v>
      </c>
      <c r="M49" s="100">
        <v>1.159016</v>
      </c>
      <c r="N49" s="100">
        <v>2322.5</v>
      </c>
      <c r="O49" s="100">
        <v>0.65715009999999996</v>
      </c>
      <c r="P49" s="100">
        <v>0.30330829999999998</v>
      </c>
      <c r="R49" s="119">
        <v>1942</v>
      </c>
      <c r="S49" s="100" t="s">
        <v>204</v>
      </c>
      <c r="T49" s="100" t="s">
        <v>204</v>
      </c>
      <c r="U49" s="100" t="s">
        <v>204</v>
      </c>
      <c r="V49" s="100" t="s">
        <v>24</v>
      </c>
      <c r="W49" s="100" t="s">
        <v>204</v>
      </c>
      <c r="X49" s="100" t="s">
        <v>204</v>
      </c>
      <c r="Y49" s="100" t="s">
        <v>204</v>
      </c>
      <c r="Z49" s="100" t="s">
        <v>204</v>
      </c>
      <c r="AA49" s="100" t="s">
        <v>24</v>
      </c>
      <c r="AB49" s="100" t="s">
        <v>204</v>
      </c>
      <c r="AC49" s="100" t="s">
        <v>204</v>
      </c>
      <c r="AD49" s="100" t="s">
        <v>204</v>
      </c>
      <c r="AE49" s="100" t="s">
        <v>204</v>
      </c>
      <c r="AF49" s="100" t="s">
        <v>204</v>
      </c>
      <c r="AH49" s="119">
        <v>1942</v>
      </c>
      <c r="AI49" s="100">
        <v>482</v>
      </c>
      <c r="AJ49" s="100">
        <v>6.7124375000000001</v>
      </c>
      <c r="AK49" s="100">
        <v>11.973050000000001</v>
      </c>
      <c r="AL49" s="100" t="s">
        <v>24</v>
      </c>
      <c r="AM49" s="100">
        <v>14.068505</v>
      </c>
      <c r="AN49" s="100">
        <v>7.5496014999999996</v>
      </c>
      <c r="AO49" s="100">
        <v>6.2185883999999998</v>
      </c>
      <c r="AP49" s="100">
        <v>72.344397999999998</v>
      </c>
      <c r="AQ49" s="100" t="s">
        <v>24</v>
      </c>
      <c r="AR49" s="100">
        <v>5.2488294</v>
      </c>
      <c r="AS49" s="100">
        <v>0.6410342</v>
      </c>
      <c r="AT49" s="100">
        <v>2322.5</v>
      </c>
      <c r="AU49" s="100">
        <v>0.33141169999999998</v>
      </c>
      <c r="AV49" s="100">
        <v>0.1711193</v>
      </c>
      <c r="AW49" s="100" t="s">
        <v>204</v>
      </c>
      <c r="AY49" s="119">
        <v>1942</v>
      </c>
    </row>
    <row r="50" spans="2:51">
      <c r="B50" s="119">
        <v>1943</v>
      </c>
      <c r="C50" s="100">
        <v>447</v>
      </c>
      <c r="D50" s="100">
        <v>12.299142</v>
      </c>
      <c r="E50" s="100">
        <v>24.732185999999999</v>
      </c>
      <c r="F50" s="100" t="s">
        <v>24</v>
      </c>
      <c r="G50" s="100">
        <v>29.412697000000001</v>
      </c>
      <c r="H50" s="100">
        <v>15.118283</v>
      </c>
      <c r="I50" s="100">
        <v>12.103094</v>
      </c>
      <c r="J50" s="100">
        <v>73.260626000000002</v>
      </c>
      <c r="K50" s="100" t="s">
        <v>24</v>
      </c>
      <c r="L50" s="100">
        <v>9.4884313000000002</v>
      </c>
      <c r="M50" s="100">
        <v>1.0961793</v>
      </c>
      <c r="N50" s="100">
        <v>1940</v>
      </c>
      <c r="O50" s="100">
        <v>0.54586380000000001</v>
      </c>
      <c r="P50" s="100">
        <v>0.26148369999999999</v>
      </c>
      <c r="R50" s="119">
        <v>1943</v>
      </c>
      <c r="S50" s="100" t="s">
        <v>204</v>
      </c>
      <c r="T50" s="100" t="s">
        <v>204</v>
      </c>
      <c r="U50" s="100" t="s">
        <v>204</v>
      </c>
      <c r="V50" s="100" t="s">
        <v>24</v>
      </c>
      <c r="W50" s="100" t="s">
        <v>204</v>
      </c>
      <c r="X50" s="100" t="s">
        <v>204</v>
      </c>
      <c r="Y50" s="100" t="s">
        <v>204</v>
      </c>
      <c r="Z50" s="100" t="s">
        <v>204</v>
      </c>
      <c r="AA50" s="100" t="s">
        <v>24</v>
      </c>
      <c r="AB50" s="100" t="s">
        <v>204</v>
      </c>
      <c r="AC50" s="100" t="s">
        <v>204</v>
      </c>
      <c r="AD50" s="100" t="s">
        <v>204</v>
      </c>
      <c r="AE50" s="100" t="s">
        <v>204</v>
      </c>
      <c r="AF50" s="100" t="s">
        <v>204</v>
      </c>
      <c r="AH50" s="119">
        <v>1943</v>
      </c>
      <c r="AI50" s="100">
        <v>447</v>
      </c>
      <c r="AJ50" s="100">
        <v>6.1783853000000004</v>
      </c>
      <c r="AK50" s="100">
        <v>11.267794</v>
      </c>
      <c r="AL50" s="100" t="s">
        <v>24</v>
      </c>
      <c r="AM50" s="100">
        <v>13.348112</v>
      </c>
      <c r="AN50" s="100">
        <v>6.9690003999999997</v>
      </c>
      <c r="AO50" s="100">
        <v>5.6105761000000003</v>
      </c>
      <c r="AP50" s="100">
        <v>73.260626000000002</v>
      </c>
      <c r="AQ50" s="100" t="s">
        <v>24</v>
      </c>
      <c r="AR50" s="100">
        <v>4.6345257000000002</v>
      </c>
      <c r="AS50" s="100">
        <v>0.6001128</v>
      </c>
      <c r="AT50" s="100">
        <v>1940</v>
      </c>
      <c r="AU50" s="100">
        <v>0.27487709999999999</v>
      </c>
      <c r="AV50" s="100">
        <v>0.14562130000000001</v>
      </c>
      <c r="AW50" s="100" t="s">
        <v>204</v>
      </c>
      <c r="AY50" s="119">
        <v>1943</v>
      </c>
    </row>
    <row r="51" spans="2:51">
      <c r="B51" s="119">
        <v>1944</v>
      </c>
      <c r="C51" s="100">
        <v>432</v>
      </c>
      <c r="D51" s="100">
        <v>11.782996000000001</v>
      </c>
      <c r="E51" s="100">
        <v>21.833280999999999</v>
      </c>
      <c r="F51" s="100" t="s">
        <v>24</v>
      </c>
      <c r="G51" s="100">
        <v>25.754878000000001</v>
      </c>
      <c r="H51" s="100">
        <v>13.788838999999999</v>
      </c>
      <c r="I51" s="100">
        <v>11.260121</v>
      </c>
      <c r="J51" s="100">
        <v>72.476851999999994</v>
      </c>
      <c r="K51" s="100" t="s">
        <v>24</v>
      </c>
      <c r="L51" s="100">
        <v>9.4778412000000003</v>
      </c>
      <c r="M51" s="100">
        <v>1.1422528000000001</v>
      </c>
      <c r="N51" s="100">
        <v>2025</v>
      </c>
      <c r="O51" s="100">
        <v>0.56493230000000005</v>
      </c>
      <c r="P51" s="100">
        <v>0.30294080000000001</v>
      </c>
      <c r="R51" s="119">
        <v>1944</v>
      </c>
      <c r="S51" s="100" t="s">
        <v>204</v>
      </c>
      <c r="T51" s="100" t="s">
        <v>204</v>
      </c>
      <c r="U51" s="100" t="s">
        <v>204</v>
      </c>
      <c r="V51" s="100" t="s">
        <v>24</v>
      </c>
      <c r="W51" s="100" t="s">
        <v>204</v>
      </c>
      <c r="X51" s="100" t="s">
        <v>204</v>
      </c>
      <c r="Y51" s="100" t="s">
        <v>204</v>
      </c>
      <c r="Z51" s="100" t="s">
        <v>204</v>
      </c>
      <c r="AA51" s="100" t="s">
        <v>24</v>
      </c>
      <c r="AB51" s="100" t="s">
        <v>204</v>
      </c>
      <c r="AC51" s="100" t="s">
        <v>204</v>
      </c>
      <c r="AD51" s="100" t="s">
        <v>204</v>
      </c>
      <c r="AE51" s="100" t="s">
        <v>204</v>
      </c>
      <c r="AF51" s="100" t="s">
        <v>204</v>
      </c>
      <c r="AH51" s="119">
        <v>1944</v>
      </c>
      <c r="AI51" s="100">
        <v>432</v>
      </c>
      <c r="AJ51" s="100">
        <v>5.9099553</v>
      </c>
      <c r="AK51" s="100">
        <v>9.9735125999999994</v>
      </c>
      <c r="AL51" s="100" t="s">
        <v>24</v>
      </c>
      <c r="AM51" s="100">
        <v>11.731305000000001</v>
      </c>
      <c r="AN51" s="100">
        <v>6.3730842000000001</v>
      </c>
      <c r="AO51" s="100">
        <v>5.2398527000000001</v>
      </c>
      <c r="AP51" s="100">
        <v>72.476851999999994</v>
      </c>
      <c r="AQ51" s="100" t="s">
        <v>24</v>
      </c>
      <c r="AR51" s="100">
        <v>4.6193327999999996</v>
      </c>
      <c r="AS51" s="100">
        <v>0.62072530000000004</v>
      </c>
      <c r="AT51" s="100">
        <v>2025</v>
      </c>
      <c r="AU51" s="100">
        <v>0.28412280000000001</v>
      </c>
      <c r="AV51" s="100">
        <v>0.1688964</v>
      </c>
      <c r="AW51" s="100" t="s">
        <v>204</v>
      </c>
      <c r="AY51" s="119">
        <v>1944</v>
      </c>
    </row>
    <row r="52" spans="2:51">
      <c r="B52" s="119">
        <v>1945</v>
      </c>
      <c r="C52" s="100">
        <v>474</v>
      </c>
      <c r="D52" s="100">
        <v>12.799740999999999</v>
      </c>
      <c r="E52" s="100">
        <v>24.046341999999999</v>
      </c>
      <c r="F52" s="100" t="s">
        <v>24</v>
      </c>
      <c r="G52" s="100">
        <v>28.467265000000001</v>
      </c>
      <c r="H52" s="100">
        <v>14.936918</v>
      </c>
      <c r="I52" s="100">
        <v>11.988826</v>
      </c>
      <c r="J52" s="100">
        <v>72.974683999999996</v>
      </c>
      <c r="K52" s="100" t="s">
        <v>24</v>
      </c>
      <c r="L52" s="100">
        <v>9.9204688000000001</v>
      </c>
      <c r="M52" s="100">
        <v>1.2404805000000001</v>
      </c>
      <c r="N52" s="100">
        <v>2160</v>
      </c>
      <c r="O52" s="100">
        <v>0.59699840000000004</v>
      </c>
      <c r="P52" s="100">
        <v>0.3293336</v>
      </c>
      <c r="R52" s="119">
        <v>1945</v>
      </c>
      <c r="S52" s="100" t="s">
        <v>204</v>
      </c>
      <c r="T52" s="100" t="s">
        <v>204</v>
      </c>
      <c r="U52" s="100" t="s">
        <v>204</v>
      </c>
      <c r="V52" s="100" t="s">
        <v>24</v>
      </c>
      <c r="W52" s="100" t="s">
        <v>204</v>
      </c>
      <c r="X52" s="100" t="s">
        <v>204</v>
      </c>
      <c r="Y52" s="100" t="s">
        <v>204</v>
      </c>
      <c r="Z52" s="100" t="s">
        <v>204</v>
      </c>
      <c r="AA52" s="100" t="s">
        <v>24</v>
      </c>
      <c r="AB52" s="100" t="s">
        <v>204</v>
      </c>
      <c r="AC52" s="100" t="s">
        <v>204</v>
      </c>
      <c r="AD52" s="100" t="s">
        <v>204</v>
      </c>
      <c r="AE52" s="100" t="s">
        <v>204</v>
      </c>
      <c r="AF52" s="100" t="s">
        <v>204</v>
      </c>
      <c r="AH52" s="119">
        <v>1945</v>
      </c>
      <c r="AI52" s="100">
        <v>474</v>
      </c>
      <c r="AJ52" s="100">
        <v>6.4125978999999997</v>
      </c>
      <c r="AK52" s="100">
        <v>10.941319999999999</v>
      </c>
      <c r="AL52" s="100" t="s">
        <v>24</v>
      </c>
      <c r="AM52" s="100">
        <v>12.915316000000001</v>
      </c>
      <c r="AN52" s="100">
        <v>6.8726105000000004</v>
      </c>
      <c r="AO52" s="100">
        <v>5.5530526</v>
      </c>
      <c r="AP52" s="100">
        <v>72.974683999999996</v>
      </c>
      <c r="AQ52" s="100" t="s">
        <v>24</v>
      </c>
      <c r="AR52" s="100">
        <v>4.8956827000000001</v>
      </c>
      <c r="AS52" s="100">
        <v>0.67491559999999995</v>
      </c>
      <c r="AT52" s="100">
        <v>2160</v>
      </c>
      <c r="AU52" s="100">
        <v>0.29993750000000002</v>
      </c>
      <c r="AV52" s="100">
        <v>0.18487529999999999</v>
      </c>
      <c r="AW52" s="100" t="s">
        <v>204</v>
      </c>
      <c r="AY52" s="119">
        <v>1945</v>
      </c>
    </row>
    <row r="53" spans="2:51">
      <c r="B53" s="119">
        <v>1946</v>
      </c>
      <c r="C53" s="100">
        <v>453</v>
      </c>
      <c r="D53" s="100">
        <v>12.113918999999999</v>
      </c>
      <c r="E53" s="100">
        <v>22.376152000000001</v>
      </c>
      <c r="F53" s="100" t="s">
        <v>24</v>
      </c>
      <c r="G53" s="100">
        <v>26.454937000000001</v>
      </c>
      <c r="H53" s="100">
        <v>13.922736</v>
      </c>
      <c r="I53" s="100">
        <v>11.251927999999999</v>
      </c>
      <c r="J53" s="100">
        <v>72.798012999999997</v>
      </c>
      <c r="K53" s="100" t="s">
        <v>24</v>
      </c>
      <c r="L53" s="100">
        <v>9.0963855000000002</v>
      </c>
      <c r="M53" s="100">
        <v>1.0973040000000001</v>
      </c>
      <c r="N53" s="100">
        <v>2127.5</v>
      </c>
      <c r="O53" s="100">
        <v>0.58250970000000002</v>
      </c>
      <c r="P53" s="100">
        <v>0.29983480000000001</v>
      </c>
      <c r="R53" s="119">
        <v>1946</v>
      </c>
      <c r="S53" s="100" t="s">
        <v>204</v>
      </c>
      <c r="T53" s="100" t="s">
        <v>204</v>
      </c>
      <c r="U53" s="100" t="s">
        <v>204</v>
      </c>
      <c r="V53" s="100" t="s">
        <v>24</v>
      </c>
      <c r="W53" s="100" t="s">
        <v>204</v>
      </c>
      <c r="X53" s="100" t="s">
        <v>204</v>
      </c>
      <c r="Y53" s="100" t="s">
        <v>204</v>
      </c>
      <c r="Z53" s="100" t="s">
        <v>204</v>
      </c>
      <c r="AA53" s="100" t="s">
        <v>24</v>
      </c>
      <c r="AB53" s="100" t="s">
        <v>204</v>
      </c>
      <c r="AC53" s="100" t="s">
        <v>204</v>
      </c>
      <c r="AD53" s="100" t="s">
        <v>204</v>
      </c>
      <c r="AE53" s="100" t="s">
        <v>204</v>
      </c>
      <c r="AF53" s="100" t="s">
        <v>204</v>
      </c>
      <c r="AH53" s="119">
        <v>1946</v>
      </c>
      <c r="AI53" s="100">
        <v>453</v>
      </c>
      <c r="AJ53" s="100">
        <v>6.0682375000000004</v>
      </c>
      <c r="AK53" s="100">
        <v>10.144791</v>
      </c>
      <c r="AL53" s="100" t="s">
        <v>24</v>
      </c>
      <c r="AM53" s="100">
        <v>11.961214</v>
      </c>
      <c r="AN53" s="100">
        <v>6.3847354999999997</v>
      </c>
      <c r="AO53" s="100">
        <v>5.1973691999999998</v>
      </c>
      <c r="AP53" s="100">
        <v>72.798012999999997</v>
      </c>
      <c r="AQ53" s="100" t="s">
        <v>24</v>
      </c>
      <c r="AR53" s="100">
        <v>4.5646917</v>
      </c>
      <c r="AS53" s="100">
        <v>0.60674249999999996</v>
      </c>
      <c r="AT53" s="100">
        <v>2127.5</v>
      </c>
      <c r="AU53" s="100">
        <v>0.29267720000000003</v>
      </c>
      <c r="AV53" s="100">
        <v>0.17182549999999999</v>
      </c>
      <c r="AW53" s="100" t="s">
        <v>204</v>
      </c>
      <c r="AY53" s="119">
        <v>1946</v>
      </c>
    </row>
    <row r="54" spans="2:51">
      <c r="B54" s="119">
        <v>1947</v>
      </c>
      <c r="C54" s="100">
        <v>490</v>
      </c>
      <c r="D54" s="100">
        <v>12.903566</v>
      </c>
      <c r="E54" s="100">
        <v>23.332954000000001</v>
      </c>
      <c r="F54" s="100" t="s">
        <v>24</v>
      </c>
      <c r="G54" s="100">
        <v>27.520045</v>
      </c>
      <c r="H54" s="100">
        <v>14.659432000000001</v>
      </c>
      <c r="I54" s="100">
        <v>11.972125</v>
      </c>
      <c r="J54" s="100">
        <v>72.265305999999995</v>
      </c>
      <c r="K54" s="100" t="s">
        <v>24</v>
      </c>
      <c r="L54" s="100">
        <v>9.3833780000000004</v>
      </c>
      <c r="M54" s="100">
        <v>1.2018936</v>
      </c>
      <c r="N54" s="100">
        <v>2497.5</v>
      </c>
      <c r="O54" s="100">
        <v>0.67343470000000005</v>
      </c>
      <c r="P54" s="100">
        <v>0.34862779999999999</v>
      </c>
      <c r="R54" s="119">
        <v>1947</v>
      </c>
      <c r="S54" s="100" t="s">
        <v>204</v>
      </c>
      <c r="T54" s="100" t="s">
        <v>204</v>
      </c>
      <c r="U54" s="100" t="s">
        <v>204</v>
      </c>
      <c r="V54" s="100" t="s">
        <v>24</v>
      </c>
      <c r="W54" s="100" t="s">
        <v>204</v>
      </c>
      <c r="X54" s="100" t="s">
        <v>204</v>
      </c>
      <c r="Y54" s="100" t="s">
        <v>204</v>
      </c>
      <c r="Z54" s="100" t="s">
        <v>204</v>
      </c>
      <c r="AA54" s="100" t="s">
        <v>24</v>
      </c>
      <c r="AB54" s="100" t="s">
        <v>204</v>
      </c>
      <c r="AC54" s="100" t="s">
        <v>204</v>
      </c>
      <c r="AD54" s="100" t="s">
        <v>204</v>
      </c>
      <c r="AE54" s="100" t="s">
        <v>204</v>
      </c>
      <c r="AF54" s="100" t="s">
        <v>204</v>
      </c>
      <c r="AH54" s="119">
        <v>1947</v>
      </c>
      <c r="AI54" s="100">
        <v>490</v>
      </c>
      <c r="AJ54" s="100">
        <v>6.4648916999999999</v>
      </c>
      <c r="AK54" s="100">
        <v>10.56704</v>
      </c>
      <c r="AL54" s="100" t="s">
        <v>24</v>
      </c>
      <c r="AM54" s="100">
        <v>12.428613</v>
      </c>
      <c r="AN54" s="100">
        <v>6.7154824</v>
      </c>
      <c r="AO54" s="100">
        <v>5.5224526000000003</v>
      </c>
      <c r="AP54" s="100">
        <v>72.265305999999995</v>
      </c>
      <c r="AQ54" s="100" t="s">
        <v>24</v>
      </c>
      <c r="AR54" s="100">
        <v>4.7563579999999996</v>
      </c>
      <c r="AS54" s="100">
        <v>0.66695700000000002</v>
      </c>
      <c r="AT54" s="100">
        <v>2497.5</v>
      </c>
      <c r="AU54" s="100">
        <v>0.3384605</v>
      </c>
      <c r="AV54" s="100">
        <v>0.20377149999999999</v>
      </c>
      <c r="AW54" s="100" t="s">
        <v>204</v>
      </c>
      <c r="AY54" s="119">
        <v>1947</v>
      </c>
    </row>
    <row r="55" spans="2:51">
      <c r="B55" s="119">
        <v>1948</v>
      </c>
      <c r="C55" s="100">
        <v>559</v>
      </c>
      <c r="D55" s="100">
        <v>14.462382</v>
      </c>
      <c r="E55" s="100">
        <v>28.093761000000001</v>
      </c>
      <c r="F55" s="100" t="s">
        <v>24</v>
      </c>
      <c r="G55" s="100">
        <v>33.335034999999998</v>
      </c>
      <c r="H55" s="100">
        <v>17.005293999999999</v>
      </c>
      <c r="I55" s="100">
        <v>13.466723999999999</v>
      </c>
      <c r="J55" s="100">
        <v>73.689623999999995</v>
      </c>
      <c r="K55" s="100" t="s">
        <v>24</v>
      </c>
      <c r="L55" s="100">
        <v>10.448598</v>
      </c>
      <c r="M55" s="100">
        <v>1.3105146000000001</v>
      </c>
      <c r="N55" s="100">
        <v>2357.5</v>
      </c>
      <c r="O55" s="100">
        <v>0.62435450000000003</v>
      </c>
      <c r="P55" s="100">
        <v>0.32624340000000002</v>
      </c>
      <c r="R55" s="119">
        <v>1948</v>
      </c>
      <c r="S55" s="100" t="s">
        <v>204</v>
      </c>
      <c r="T55" s="100" t="s">
        <v>204</v>
      </c>
      <c r="U55" s="100" t="s">
        <v>204</v>
      </c>
      <c r="V55" s="100" t="s">
        <v>24</v>
      </c>
      <c r="W55" s="100" t="s">
        <v>204</v>
      </c>
      <c r="X55" s="100" t="s">
        <v>204</v>
      </c>
      <c r="Y55" s="100" t="s">
        <v>204</v>
      </c>
      <c r="Z55" s="100" t="s">
        <v>204</v>
      </c>
      <c r="AA55" s="100" t="s">
        <v>24</v>
      </c>
      <c r="AB55" s="100" t="s">
        <v>204</v>
      </c>
      <c r="AC55" s="100" t="s">
        <v>204</v>
      </c>
      <c r="AD55" s="100" t="s">
        <v>204</v>
      </c>
      <c r="AE55" s="100" t="s">
        <v>204</v>
      </c>
      <c r="AF55" s="100" t="s">
        <v>204</v>
      </c>
      <c r="AH55" s="119">
        <v>1948</v>
      </c>
      <c r="AI55" s="100">
        <v>559</v>
      </c>
      <c r="AJ55" s="100">
        <v>7.2515470000000004</v>
      </c>
      <c r="AK55" s="100">
        <v>12.523661000000001</v>
      </c>
      <c r="AL55" s="100" t="s">
        <v>24</v>
      </c>
      <c r="AM55" s="100">
        <v>14.811927000000001</v>
      </c>
      <c r="AN55" s="100">
        <v>7.6708986000000001</v>
      </c>
      <c r="AO55" s="100">
        <v>6.1202921000000003</v>
      </c>
      <c r="AP55" s="100">
        <v>73.689623999999995</v>
      </c>
      <c r="AQ55" s="100" t="s">
        <v>24</v>
      </c>
      <c r="AR55" s="100">
        <v>5.3116686</v>
      </c>
      <c r="AS55" s="100">
        <v>0.72749520000000001</v>
      </c>
      <c r="AT55" s="100">
        <v>2357.5</v>
      </c>
      <c r="AU55" s="100">
        <v>0.31411139999999999</v>
      </c>
      <c r="AV55" s="100">
        <v>0.1932575</v>
      </c>
      <c r="AW55" s="100" t="s">
        <v>204</v>
      </c>
      <c r="AY55" s="119">
        <v>1948</v>
      </c>
    </row>
    <row r="56" spans="2:51">
      <c r="B56" s="119">
        <v>1949</v>
      </c>
      <c r="C56" s="100">
        <v>574</v>
      </c>
      <c r="D56" s="100">
        <v>14.448975000000001</v>
      </c>
      <c r="E56" s="100">
        <v>27.345068000000001</v>
      </c>
      <c r="F56" s="100" t="s">
        <v>24</v>
      </c>
      <c r="G56" s="100">
        <v>32.424151000000002</v>
      </c>
      <c r="H56" s="100">
        <v>16.847777000000001</v>
      </c>
      <c r="I56" s="100">
        <v>13.336603</v>
      </c>
      <c r="J56" s="100">
        <v>73.092333999999994</v>
      </c>
      <c r="K56" s="100" t="s">
        <v>24</v>
      </c>
      <c r="L56" s="100">
        <v>10.512821000000001</v>
      </c>
      <c r="M56" s="100">
        <v>1.3603508</v>
      </c>
      <c r="N56" s="100">
        <v>2682.5</v>
      </c>
      <c r="O56" s="100">
        <v>0.69093859999999996</v>
      </c>
      <c r="P56" s="100">
        <v>0.3820654</v>
      </c>
      <c r="R56" s="119">
        <v>1949</v>
      </c>
      <c r="S56" s="100" t="s">
        <v>204</v>
      </c>
      <c r="T56" s="100" t="s">
        <v>204</v>
      </c>
      <c r="U56" s="100" t="s">
        <v>204</v>
      </c>
      <c r="V56" s="100" t="s">
        <v>24</v>
      </c>
      <c r="W56" s="100" t="s">
        <v>204</v>
      </c>
      <c r="X56" s="100" t="s">
        <v>204</v>
      </c>
      <c r="Y56" s="100" t="s">
        <v>204</v>
      </c>
      <c r="Z56" s="100" t="s">
        <v>204</v>
      </c>
      <c r="AA56" s="100" t="s">
        <v>24</v>
      </c>
      <c r="AB56" s="100" t="s">
        <v>204</v>
      </c>
      <c r="AC56" s="100" t="s">
        <v>204</v>
      </c>
      <c r="AD56" s="100" t="s">
        <v>204</v>
      </c>
      <c r="AE56" s="100" t="s">
        <v>204</v>
      </c>
      <c r="AF56" s="100" t="s">
        <v>204</v>
      </c>
      <c r="AH56" s="119">
        <v>1949</v>
      </c>
      <c r="AI56" s="100">
        <v>574</v>
      </c>
      <c r="AJ56" s="100">
        <v>7.2583805999999997</v>
      </c>
      <c r="AK56" s="100">
        <v>12.155787</v>
      </c>
      <c r="AL56" s="100" t="s">
        <v>24</v>
      </c>
      <c r="AM56" s="100">
        <v>14.371003</v>
      </c>
      <c r="AN56" s="100">
        <v>7.5837209000000003</v>
      </c>
      <c r="AO56" s="100">
        <v>6.0601956000000001</v>
      </c>
      <c r="AP56" s="100">
        <v>73.092333999999994</v>
      </c>
      <c r="AQ56" s="100" t="s">
        <v>24</v>
      </c>
      <c r="AR56" s="100">
        <v>5.3370525000000004</v>
      </c>
      <c r="AS56" s="100">
        <v>0.76268930000000001</v>
      </c>
      <c r="AT56" s="100">
        <v>2682.5</v>
      </c>
      <c r="AU56" s="100">
        <v>0.34833589999999998</v>
      </c>
      <c r="AV56" s="100">
        <v>0.22795009999999999</v>
      </c>
      <c r="AW56" s="100" t="s">
        <v>204</v>
      </c>
      <c r="AY56" s="119">
        <v>1949</v>
      </c>
    </row>
    <row r="57" spans="2:51">
      <c r="B57" s="120">
        <v>1950</v>
      </c>
      <c r="C57" s="100">
        <v>587</v>
      </c>
      <c r="D57" s="100">
        <v>14.237551</v>
      </c>
      <c r="E57" s="100">
        <v>28.983243000000002</v>
      </c>
      <c r="F57" s="100" t="s">
        <v>24</v>
      </c>
      <c r="G57" s="100">
        <v>34.439551000000002</v>
      </c>
      <c r="H57" s="100">
        <v>17.340185000000002</v>
      </c>
      <c r="I57" s="100">
        <v>13.523766999999999</v>
      </c>
      <c r="J57" s="100">
        <v>74.416524999999993</v>
      </c>
      <c r="K57" s="100" t="s">
        <v>24</v>
      </c>
      <c r="L57" s="100">
        <v>10.637912</v>
      </c>
      <c r="M57" s="100">
        <v>1.3426349</v>
      </c>
      <c r="N57" s="100">
        <v>2185</v>
      </c>
      <c r="O57" s="100">
        <v>0.54202220000000001</v>
      </c>
      <c r="P57" s="100">
        <v>0.30118719999999999</v>
      </c>
      <c r="R57" s="120">
        <v>1950</v>
      </c>
      <c r="S57" s="100" t="s">
        <v>204</v>
      </c>
      <c r="T57" s="100" t="s">
        <v>204</v>
      </c>
      <c r="U57" s="100" t="s">
        <v>204</v>
      </c>
      <c r="V57" s="100" t="s">
        <v>24</v>
      </c>
      <c r="W57" s="100" t="s">
        <v>204</v>
      </c>
      <c r="X57" s="100" t="s">
        <v>204</v>
      </c>
      <c r="Y57" s="100" t="s">
        <v>204</v>
      </c>
      <c r="Z57" s="100" t="s">
        <v>204</v>
      </c>
      <c r="AA57" s="100" t="s">
        <v>24</v>
      </c>
      <c r="AB57" s="100" t="s">
        <v>204</v>
      </c>
      <c r="AC57" s="100" t="s">
        <v>204</v>
      </c>
      <c r="AD57" s="100" t="s">
        <v>204</v>
      </c>
      <c r="AE57" s="100" t="s">
        <v>204</v>
      </c>
      <c r="AF57" s="100" t="s">
        <v>204</v>
      </c>
      <c r="AH57" s="120">
        <v>1950</v>
      </c>
      <c r="AI57" s="100">
        <v>587</v>
      </c>
      <c r="AJ57" s="100">
        <v>7.1771796999999999</v>
      </c>
      <c r="AK57" s="100">
        <v>12.734344999999999</v>
      </c>
      <c r="AL57" s="100" t="s">
        <v>24</v>
      </c>
      <c r="AM57" s="100">
        <v>15.080206</v>
      </c>
      <c r="AN57" s="100">
        <v>7.7094259999999997</v>
      </c>
      <c r="AO57" s="100">
        <v>6.0628007000000004</v>
      </c>
      <c r="AP57" s="100">
        <v>74.416524999999993</v>
      </c>
      <c r="AQ57" s="100" t="s">
        <v>24</v>
      </c>
      <c r="AR57" s="100">
        <v>5.4216310999999999</v>
      </c>
      <c r="AS57" s="100">
        <v>0.75076419999999999</v>
      </c>
      <c r="AT57" s="100">
        <v>2185</v>
      </c>
      <c r="AU57" s="100">
        <v>0.27426319999999998</v>
      </c>
      <c r="AV57" s="100">
        <v>0.1803814</v>
      </c>
      <c r="AW57" s="100" t="s">
        <v>204</v>
      </c>
      <c r="AY57" s="120">
        <v>1950</v>
      </c>
    </row>
    <row r="58" spans="2:51">
      <c r="B58" s="120">
        <v>1951</v>
      </c>
      <c r="C58" s="100">
        <v>629</v>
      </c>
      <c r="D58" s="100">
        <v>14.787127</v>
      </c>
      <c r="E58" s="100">
        <v>30.149249999999999</v>
      </c>
      <c r="F58" s="100" t="s">
        <v>24</v>
      </c>
      <c r="G58" s="100">
        <v>36.038902999999998</v>
      </c>
      <c r="H58" s="100">
        <v>18.139382000000001</v>
      </c>
      <c r="I58" s="100">
        <v>14.380196</v>
      </c>
      <c r="J58" s="100">
        <v>73.938792000000007</v>
      </c>
      <c r="K58" s="100" t="s">
        <v>24</v>
      </c>
      <c r="L58" s="100">
        <v>11.027348999999999</v>
      </c>
      <c r="M58" s="100">
        <v>1.3687898999999999</v>
      </c>
      <c r="N58" s="100">
        <v>2622.5</v>
      </c>
      <c r="O58" s="100">
        <v>0.63025710000000001</v>
      </c>
      <c r="P58" s="100">
        <v>0.34076479999999998</v>
      </c>
      <c r="R58" s="120">
        <v>1951</v>
      </c>
      <c r="S58" s="100" t="s">
        <v>204</v>
      </c>
      <c r="T58" s="100" t="s">
        <v>204</v>
      </c>
      <c r="U58" s="100" t="s">
        <v>204</v>
      </c>
      <c r="V58" s="100" t="s">
        <v>24</v>
      </c>
      <c r="W58" s="100" t="s">
        <v>204</v>
      </c>
      <c r="X58" s="100" t="s">
        <v>204</v>
      </c>
      <c r="Y58" s="100" t="s">
        <v>204</v>
      </c>
      <c r="Z58" s="100" t="s">
        <v>204</v>
      </c>
      <c r="AA58" s="100" t="s">
        <v>24</v>
      </c>
      <c r="AB58" s="100" t="s">
        <v>204</v>
      </c>
      <c r="AC58" s="100" t="s">
        <v>204</v>
      </c>
      <c r="AD58" s="100" t="s">
        <v>204</v>
      </c>
      <c r="AE58" s="100" t="s">
        <v>204</v>
      </c>
      <c r="AF58" s="100" t="s">
        <v>204</v>
      </c>
      <c r="AH58" s="120">
        <v>1951</v>
      </c>
      <c r="AI58" s="100">
        <v>629</v>
      </c>
      <c r="AJ58" s="100">
        <v>7.4688008000000004</v>
      </c>
      <c r="AK58" s="100">
        <v>13.166715999999999</v>
      </c>
      <c r="AL58" s="100" t="s">
        <v>24</v>
      </c>
      <c r="AM58" s="100">
        <v>15.685556999999999</v>
      </c>
      <c r="AN58" s="100">
        <v>8.0290853999999996</v>
      </c>
      <c r="AO58" s="100">
        <v>6.4238777999999996</v>
      </c>
      <c r="AP58" s="100">
        <v>73.938792000000007</v>
      </c>
      <c r="AQ58" s="100" t="s">
        <v>24</v>
      </c>
      <c r="AR58" s="100">
        <v>5.7218229999999997</v>
      </c>
      <c r="AS58" s="100">
        <v>0.76906149999999995</v>
      </c>
      <c r="AT58" s="100">
        <v>2622.5</v>
      </c>
      <c r="AU58" s="100">
        <v>0.31960660000000002</v>
      </c>
      <c r="AV58" s="100">
        <v>0.205484</v>
      </c>
      <c r="AW58" s="100" t="s">
        <v>204</v>
      </c>
      <c r="AY58" s="120">
        <v>1951</v>
      </c>
    </row>
    <row r="59" spans="2:51">
      <c r="B59" s="120">
        <v>1952</v>
      </c>
      <c r="C59" s="100">
        <v>597</v>
      </c>
      <c r="D59" s="100">
        <v>13.653204000000001</v>
      </c>
      <c r="E59" s="100">
        <v>27.898765999999998</v>
      </c>
      <c r="F59" s="100" t="s">
        <v>24</v>
      </c>
      <c r="G59" s="100">
        <v>33.133372000000001</v>
      </c>
      <c r="H59" s="100">
        <v>16.832502999999999</v>
      </c>
      <c r="I59" s="100">
        <v>13.349187000000001</v>
      </c>
      <c r="J59" s="100">
        <v>73.974036999999996</v>
      </c>
      <c r="K59" s="100" t="s">
        <v>24</v>
      </c>
      <c r="L59" s="100">
        <v>9.9599600000000006</v>
      </c>
      <c r="M59" s="100">
        <v>1.3020436</v>
      </c>
      <c r="N59" s="100">
        <v>2342.5</v>
      </c>
      <c r="O59" s="100">
        <v>0.5474154</v>
      </c>
      <c r="P59" s="100">
        <v>0.30714059999999999</v>
      </c>
      <c r="R59" s="120">
        <v>1952</v>
      </c>
      <c r="S59" s="100" t="s">
        <v>204</v>
      </c>
      <c r="T59" s="100" t="s">
        <v>204</v>
      </c>
      <c r="U59" s="100" t="s">
        <v>204</v>
      </c>
      <c r="V59" s="100" t="s">
        <v>24</v>
      </c>
      <c r="W59" s="100" t="s">
        <v>204</v>
      </c>
      <c r="X59" s="100" t="s">
        <v>204</v>
      </c>
      <c r="Y59" s="100" t="s">
        <v>204</v>
      </c>
      <c r="Z59" s="100" t="s">
        <v>204</v>
      </c>
      <c r="AA59" s="100" t="s">
        <v>24</v>
      </c>
      <c r="AB59" s="100" t="s">
        <v>204</v>
      </c>
      <c r="AC59" s="100" t="s">
        <v>204</v>
      </c>
      <c r="AD59" s="100" t="s">
        <v>204</v>
      </c>
      <c r="AE59" s="100" t="s">
        <v>204</v>
      </c>
      <c r="AF59" s="100" t="s">
        <v>204</v>
      </c>
      <c r="AH59" s="120">
        <v>1952</v>
      </c>
      <c r="AI59" s="100">
        <v>597</v>
      </c>
      <c r="AJ59" s="100">
        <v>6.9125224000000003</v>
      </c>
      <c r="AK59" s="100">
        <v>12.123284</v>
      </c>
      <c r="AL59" s="100" t="s">
        <v>24</v>
      </c>
      <c r="AM59" s="100">
        <v>14.350379</v>
      </c>
      <c r="AN59" s="100">
        <v>7.4115599999999997</v>
      </c>
      <c r="AO59" s="100">
        <v>5.9320250999999997</v>
      </c>
      <c r="AP59" s="100">
        <v>73.974036999999996</v>
      </c>
      <c r="AQ59" s="100" t="s">
        <v>24</v>
      </c>
      <c r="AR59" s="100">
        <v>5.1890482000000002</v>
      </c>
      <c r="AS59" s="100">
        <v>0.73164450000000003</v>
      </c>
      <c r="AT59" s="100">
        <v>2342.5</v>
      </c>
      <c r="AU59" s="100">
        <v>0.27831240000000002</v>
      </c>
      <c r="AV59" s="100">
        <v>0.1862586</v>
      </c>
      <c r="AW59" s="100" t="s">
        <v>204</v>
      </c>
      <c r="AY59" s="120">
        <v>1952</v>
      </c>
    </row>
    <row r="60" spans="2:51">
      <c r="B60" s="120">
        <v>1953</v>
      </c>
      <c r="C60" s="100">
        <v>665</v>
      </c>
      <c r="D60" s="100">
        <v>14.901627</v>
      </c>
      <c r="E60" s="100">
        <v>32.153180999999996</v>
      </c>
      <c r="F60" s="100" t="s">
        <v>24</v>
      </c>
      <c r="G60" s="100">
        <v>38.551793000000004</v>
      </c>
      <c r="H60" s="100">
        <v>18.943549999999998</v>
      </c>
      <c r="I60" s="100">
        <v>14.707181</v>
      </c>
      <c r="J60" s="100">
        <v>74.898495999999994</v>
      </c>
      <c r="K60" s="100" t="s">
        <v>24</v>
      </c>
      <c r="L60" s="100">
        <v>10.823568</v>
      </c>
      <c r="M60" s="100">
        <v>1.4836464</v>
      </c>
      <c r="N60" s="100">
        <v>2342.5</v>
      </c>
      <c r="O60" s="100">
        <v>0.53634800000000005</v>
      </c>
      <c r="P60" s="100">
        <v>0.316523</v>
      </c>
      <c r="R60" s="120">
        <v>1953</v>
      </c>
      <c r="S60" s="100" t="s">
        <v>204</v>
      </c>
      <c r="T60" s="100" t="s">
        <v>204</v>
      </c>
      <c r="U60" s="100" t="s">
        <v>204</v>
      </c>
      <c r="V60" s="100" t="s">
        <v>24</v>
      </c>
      <c r="W60" s="100" t="s">
        <v>204</v>
      </c>
      <c r="X60" s="100" t="s">
        <v>204</v>
      </c>
      <c r="Y60" s="100" t="s">
        <v>204</v>
      </c>
      <c r="Z60" s="100" t="s">
        <v>204</v>
      </c>
      <c r="AA60" s="100" t="s">
        <v>24</v>
      </c>
      <c r="AB60" s="100" t="s">
        <v>204</v>
      </c>
      <c r="AC60" s="100" t="s">
        <v>204</v>
      </c>
      <c r="AD60" s="100" t="s">
        <v>204</v>
      </c>
      <c r="AE60" s="100" t="s">
        <v>204</v>
      </c>
      <c r="AF60" s="100" t="s">
        <v>204</v>
      </c>
      <c r="AH60" s="120">
        <v>1953</v>
      </c>
      <c r="AI60" s="100">
        <v>665</v>
      </c>
      <c r="AJ60" s="100">
        <v>7.5437023999999999</v>
      </c>
      <c r="AK60" s="100">
        <v>13.735326000000001</v>
      </c>
      <c r="AL60" s="100" t="s">
        <v>24</v>
      </c>
      <c r="AM60" s="100">
        <v>16.402155</v>
      </c>
      <c r="AN60" s="100">
        <v>8.2084352000000003</v>
      </c>
      <c r="AO60" s="100">
        <v>6.4324471000000001</v>
      </c>
      <c r="AP60" s="100">
        <v>74.898495999999994</v>
      </c>
      <c r="AQ60" s="100" t="s">
        <v>24</v>
      </c>
      <c r="AR60" s="100">
        <v>5.5967009000000001</v>
      </c>
      <c r="AS60" s="100">
        <v>0.82930110000000001</v>
      </c>
      <c r="AT60" s="100">
        <v>2342.5</v>
      </c>
      <c r="AU60" s="100">
        <v>0.27271990000000002</v>
      </c>
      <c r="AV60" s="100">
        <v>0.19146869999999999</v>
      </c>
      <c r="AW60" s="100" t="s">
        <v>204</v>
      </c>
      <c r="AY60" s="120">
        <v>1953</v>
      </c>
    </row>
    <row r="61" spans="2:51">
      <c r="B61" s="120">
        <v>1954</v>
      </c>
      <c r="C61" s="100">
        <v>699</v>
      </c>
      <c r="D61" s="100">
        <v>15.375817</v>
      </c>
      <c r="E61" s="100">
        <v>32.809849</v>
      </c>
      <c r="F61" s="100" t="s">
        <v>24</v>
      </c>
      <c r="G61" s="100">
        <v>39.117919999999998</v>
      </c>
      <c r="H61" s="100">
        <v>19.400756999999999</v>
      </c>
      <c r="I61" s="100">
        <v>15.006660999999999</v>
      </c>
      <c r="J61" s="100">
        <v>74.653075999999999</v>
      </c>
      <c r="K61" s="100" t="s">
        <v>24</v>
      </c>
      <c r="L61" s="100">
        <v>11.248792999999999</v>
      </c>
      <c r="M61" s="100">
        <v>1.5266341999999999</v>
      </c>
      <c r="N61" s="100">
        <v>2555</v>
      </c>
      <c r="O61" s="100">
        <v>0.57426049999999995</v>
      </c>
      <c r="P61" s="100">
        <v>0.34756110000000001</v>
      </c>
      <c r="R61" s="120">
        <v>1954</v>
      </c>
      <c r="S61" s="100" t="s">
        <v>204</v>
      </c>
      <c r="T61" s="100" t="s">
        <v>204</v>
      </c>
      <c r="U61" s="100" t="s">
        <v>204</v>
      </c>
      <c r="V61" s="100" t="s">
        <v>24</v>
      </c>
      <c r="W61" s="100" t="s">
        <v>204</v>
      </c>
      <c r="X61" s="100" t="s">
        <v>204</v>
      </c>
      <c r="Y61" s="100" t="s">
        <v>204</v>
      </c>
      <c r="Z61" s="100" t="s">
        <v>204</v>
      </c>
      <c r="AA61" s="100" t="s">
        <v>24</v>
      </c>
      <c r="AB61" s="100" t="s">
        <v>204</v>
      </c>
      <c r="AC61" s="100" t="s">
        <v>204</v>
      </c>
      <c r="AD61" s="100" t="s">
        <v>204</v>
      </c>
      <c r="AE61" s="100" t="s">
        <v>204</v>
      </c>
      <c r="AF61" s="100" t="s">
        <v>204</v>
      </c>
      <c r="AH61" s="120">
        <v>1954</v>
      </c>
      <c r="AI61" s="100">
        <v>699</v>
      </c>
      <c r="AJ61" s="100">
        <v>7.7783341999999998</v>
      </c>
      <c r="AK61" s="100">
        <v>13.960274</v>
      </c>
      <c r="AL61" s="100" t="s">
        <v>24</v>
      </c>
      <c r="AM61" s="100">
        <v>16.576197000000001</v>
      </c>
      <c r="AN61" s="100">
        <v>8.3756599999999999</v>
      </c>
      <c r="AO61" s="100">
        <v>6.5441393999999997</v>
      </c>
      <c r="AP61" s="100">
        <v>74.653075999999999</v>
      </c>
      <c r="AQ61" s="100" t="s">
        <v>24</v>
      </c>
      <c r="AR61" s="100">
        <v>5.8366733000000002</v>
      </c>
      <c r="AS61" s="100">
        <v>0.85447099999999998</v>
      </c>
      <c r="AT61" s="100">
        <v>2555</v>
      </c>
      <c r="AU61" s="100">
        <v>0.29186990000000002</v>
      </c>
      <c r="AV61" s="100">
        <v>0.21157709999999999</v>
      </c>
      <c r="AW61" s="100" t="s">
        <v>204</v>
      </c>
      <c r="AY61" s="120">
        <v>1954</v>
      </c>
    </row>
    <row r="62" spans="2:51">
      <c r="B62" s="120">
        <v>1955</v>
      </c>
      <c r="C62" s="100">
        <v>735</v>
      </c>
      <c r="D62" s="100">
        <v>15.785064999999999</v>
      </c>
      <c r="E62" s="100">
        <v>33.380485999999998</v>
      </c>
      <c r="F62" s="100" t="s">
        <v>24</v>
      </c>
      <c r="G62" s="100">
        <v>40.006343000000001</v>
      </c>
      <c r="H62" s="100">
        <v>19.851102000000001</v>
      </c>
      <c r="I62" s="100">
        <v>15.366168999999999</v>
      </c>
      <c r="J62" s="100">
        <v>74.595237999999995</v>
      </c>
      <c r="K62" s="100" t="s">
        <v>24</v>
      </c>
      <c r="L62" s="100">
        <v>11.47541</v>
      </c>
      <c r="M62" s="100">
        <v>1.5913223999999999</v>
      </c>
      <c r="N62" s="100">
        <v>2735</v>
      </c>
      <c r="O62" s="100">
        <v>0.60018870000000002</v>
      </c>
      <c r="P62" s="100">
        <v>0.37129679999999998</v>
      </c>
      <c r="R62" s="120">
        <v>1955</v>
      </c>
      <c r="S62" s="100" t="s">
        <v>204</v>
      </c>
      <c r="T62" s="100" t="s">
        <v>204</v>
      </c>
      <c r="U62" s="100" t="s">
        <v>204</v>
      </c>
      <c r="V62" s="100" t="s">
        <v>24</v>
      </c>
      <c r="W62" s="100" t="s">
        <v>204</v>
      </c>
      <c r="X62" s="100" t="s">
        <v>204</v>
      </c>
      <c r="Y62" s="100" t="s">
        <v>204</v>
      </c>
      <c r="Z62" s="100" t="s">
        <v>204</v>
      </c>
      <c r="AA62" s="100" t="s">
        <v>24</v>
      </c>
      <c r="AB62" s="100" t="s">
        <v>204</v>
      </c>
      <c r="AC62" s="100" t="s">
        <v>204</v>
      </c>
      <c r="AD62" s="100" t="s">
        <v>204</v>
      </c>
      <c r="AE62" s="100" t="s">
        <v>204</v>
      </c>
      <c r="AF62" s="100" t="s">
        <v>204</v>
      </c>
      <c r="AH62" s="120">
        <v>1955</v>
      </c>
      <c r="AI62" s="100">
        <v>735</v>
      </c>
      <c r="AJ62" s="100">
        <v>7.9893910000000004</v>
      </c>
      <c r="AK62" s="100">
        <v>14.116618000000001</v>
      </c>
      <c r="AL62" s="100" t="s">
        <v>24</v>
      </c>
      <c r="AM62" s="100">
        <v>16.847532999999999</v>
      </c>
      <c r="AN62" s="100">
        <v>8.5241494000000007</v>
      </c>
      <c r="AO62" s="100">
        <v>6.6749479000000003</v>
      </c>
      <c r="AP62" s="100">
        <v>74.595237999999995</v>
      </c>
      <c r="AQ62" s="100" t="s">
        <v>24</v>
      </c>
      <c r="AR62" s="100">
        <v>6.0334919999999999</v>
      </c>
      <c r="AS62" s="100">
        <v>0.89594810000000003</v>
      </c>
      <c r="AT62" s="100">
        <v>2735</v>
      </c>
      <c r="AU62" s="100">
        <v>0.30527959999999998</v>
      </c>
      <c r="AV62" s="100">
        <v>0.2282624</v>
      </c>
      <c r="AW62" s="100" t="s">
        <v>204</v>
      </c>
      <c r="AY62" s="120">
        <v>1955</v>
      </c>
    </row>
    <row r="63" spans="2:51">
      <c r="B63" s="120">
        <v>1956</v>
      </c>
      <c r="C63" s="100">
        <v>731</v>
      </c>
      <c r="D63" s="100">
        <v>15.305695</v>
      </c>
      <c r="E63" s="100">
        <v>33.829504999999997</v>
      </c>
      <c r="F63" s="100" t="s">
        <v>24</v>
      </c>
      <c r="G63" s="100">
        <v>40.690736999999999</v>
      </c>
      <c r="H63" s="100">
        <v>19.733587</v>
      </c>
      <c r="I63" s="100">
        <v>15.094468000000001</v>
      </c>
      <c r="J63" s="100">
        <v>75.420657000000006</v>
      </c>
      <c r="K63" s="100" t="s">
        <v>24</v>
      </c>
      <c r="L63" s="100">
        <v>11.138199</v>
      </c>
      <c r="M63" s="100">
        <v>1.5168493000000001</v>
      </c>
      <c r="N63" s="100">
        <v>2345</v>
      </c>
      <c r="O63" s="100">
        <v>0.50174379999999996</v>
      </c>
      <c r="P63" s="100">
        <v>0.31780019999999998</v>
      </c>
      <c r="R63" s="120">
        <v>1956</v>
      </c>
      <c r="S63" s="100" t="s">
        <v>204</v>
      </c>
      <c r="T63" s="100" t="s">
        <v>204</v>
      </c>
      <c r="U63" s="100" t="s">
        <v>204</v>
      </c>
      <c r="V63" s="100" t="s">
        <v>24</v>
      </c>
      <c r="W63" s="100" t="s">
        <v>204</v>
      </c>
      <c r="X63" s="100" t="s">
        <v>204</v>
      </c>
      <c r="Y63" s="100" t="s">
        <v>204</v>
      </c>
      <c r="Z63" s="100" t="s">
        <v>204</v>
      </c>
      <c r="AA63" s="100" t="s">
        <v>24</v>
      </c>
      <c r="AB63" s="100" t="s">
        <v>204</v>
      </c>
      <c r="AC63" s="100" t="s">
        <v>204</v>
      </c>
      <c r="AD63" s="100" t="s">
        <v>204</v>
      </c>
      <c r="AE63" s="100" t="s">
        <v>204</v>
      </c>
      <c r="AF63" s="100" t="s">
        <v>204</v>
      </c>
      <c r="AH63" s="120">
        <v>1956</v>
      </c>
      <c r="AI63" s="100">
        <v>731</v>
      </c>
      <c r="AJ63" s="100">
        <v>7.7555566999999996</v>
      </c>
      <c r="AK63" s="100">
        <v>14.127689999999999</v>
      </c>
      <c r="AL63" s="100" t="s">
        <v>24</v>
      </c>
      <c r="AM63" s="100">
        <v>16.917748</v>
      </c>
      <c r="AN63" s="100">
        <v>8.3644326000000007</v>
      </c>
      <c r="AO63" s="100">
        <v>6.4695081999999999</v>
      </c>
      <c r="AP63" s="100">
        <v>75.420657000000006</v>
      </c>
      <c r="AQ63" s="100" t="s">
        <v>24</v>
      </c>
      <c r="AR63" s="100">
        <v>5.8168217999999996</v>
      </c>
      <c r="AS63" s="100">
        <v>0.84913110000000003</v>
      </c>
      <c r="AT63" s="100">
        <v>2345</v>
      </c>
      <c r="AU63" s="100">
        <v>0.25555240000000001</v>
      </c>
      <c r="AV63" s="100">
        <v>0.19435459999999999</v>
      </c>
      <c r="AW63" s="100" t="s">
        <v>204</v>
      </c>
      <c r="AY63" s="120">
        <v>1956</v>
      </c>
    </row>
    <row r="64" spans="2:51">
      <c r="B64" s="120">
        <v>1957</v>
      </c>
      <c r="C64" s="100">
        <v>754</v>
      </c>
      <c r="D64" s="100">
        <v>15.443541</v>
      </c>
      <c r="E64" s="100">
        <v>33.311512</v>
      </c>
      <c r="F64" s="100" t="s">
        <v>24</v>
      </c>
      <c r="G64" s="100">
        <v>39.977262000000003</v>
      </c>
      <c r="H64" s="100">
        <v>19.682126</v>
      </c>
      <c r="I64" s="100">
        <v>15.313217</v>
      </c>
      <c r="J64" s="100">
        <v>74.754642000000004</v>
      </c>
      <c r="K64" s="100" t="s">
        <v>24</v>
      </c>
      <c r="L64" s="100">
        <v>10.881800999999999</v>
      </c>
      <c r="M64" s="100">
        <v>1.5820726000000001</v>
      </c>
      <c r="N64" s="100">
        <v>2697.5</v>
      </c>
      <c r="O64" s="100">
        <v>0.56459040000000005</v>
      </c>
      <c r="P64" s="100">
        <v>0.3549272</v>
      </c>
      <c r="R64" s="120">
        <v>1957</v>
      </c>
      <c r="S64" s="100" t="s">
        <v>204</v>
      </c>
      <c r="T64" s="100" t="s">
        <v>204</v>
      </c>
      <c r="U64" s="100" t="s">
        <v>204</v>
      </c>
      <c r="V64" s="100" t="s">
        <v>24</v>
      </c>
      <c r="W64" s="100" t="s">
        <v>204</v>
      </c>
      <c r="X64" s="100" t="s">
        <v>204</v>
      </c>
      <c r="Y64" s="100" t="s">
        <v>204</v>
      </c>
      <c r="Z64" s="100" t="s">
        <v>204</v>
      </c>
      <c r="AA64" s="100" t="s">
        <v>24</v>
      </c>
      <c r="AB64" s="100" t="s">
        <v>204</v>
      </c>
      <c r="AC64" s="100" t="s">
        <v>204</v>
      </c>
      <c r="AD64" s="100" t="s">
        <v>204</v>
      </c>
      <c r="AE64" s="100" t="s">
        <v>204</v>
      </c>
      <c r="AF64" s="100" t="s">
        <v>204</v>
      </c>
      <c r="AH64" s="120">
        <v>1957</v>
      </c>
      <c r="AI64" s="100">
        <v>754</v>
      </c>
      <c r="AJ64" s="100">
        <v>7.8214145000000004</v>
      </c>
      <c r="AK64" s="100">
        <v>13.874632</v>
      </c>
      <c r="AL64" s="100" t="s">
        <v>24</v>
      </c>
      <c r="AM64" s="100">
        <v>16.568854999999999</v>
      </c>
      <c r="AN64" s="100">
        <v>8.3370256000000005</v>
      </c>
      <c r="AO64" s="100">
        <v>6.5605460000000004</v>
      </c>
      <c r="AP64" s="100">
        <v>74.754642000000004</v>
      </c>
      <c r="AQ64" s="100" t="s">
        <v>24</v>
      </c>
      <c r="AR64" s="100">
        <v>5.8228435000000003</v>
      </c>
      <c r="AS64" s="100">
        <v>0.88754960000000005</v>
      </c>
      <c r="AT64" s="100">
        <v>2697.5</v>
      </c>
      <c r="AU64" s="100">
        <v>0.28744819999999999</v>
      </c>
      <c r="AV64" s="100">
        <v>0.21918460000000001</v>
      </c>
      <c r="AW64" s="100" t="s">
        <v>204</v>
      </c>
      <c r="AY64" s="120">
        <v>1957</v>
      </c>
    </row>
    <row r="65" spans="2:51">
      <c r="B65" s="121">
        <v>1958</v>
      </c>
      <c r="C65" s="100">
        <v>750</v>
      </c>
      <c r="D65" s="100">
        <v>15.07053</v>
      </c>
      <c r="E65" s="100">
        <v>32.757480000000001</v>
      </c>
      <c r="F65" s="100" t="s">
        <v>24</v>
      </c>
      <c r="G65" s="100">
        <v>39.375346</v>
      </c>
      <c r="H65" s="100">
        <v>19.274806000000002</v>
      </c>
      <c r="I65" s="100">
        <v>15.024734</v>
      </c>
      <c r="J65" s="100">
        <v>74.653333000000003</v>
      </c>
      <c r="K65" s="100" t="s">
        <v>24</v>
      </c>
      <c r="L65" s="100">
        <v>10.782059</v>
      </c>
      <c r="M65" s="100">
        <v>1.5940489</v>
      </c>
      <c r="N65" s="100">
        <v>2802.5</v>
      </c>
      <c r="O65" s="100">
        <v>0.57548560000000004</v>
      </c>
      <c r="P65" s="100">
        <v>0.37885190000000002</v>
      </c>
      <c r="R65" s="121">
        <v>1958</v>
      </c>
      <c r="S65" s="100" t="s">
        <v>204</v>
      </c>
      <c r="T65" s="100" t="s">
        <v>204</v>
      </c>
      <c r="U65" s="100" t="s">
        <v>204</v>
      </c>
      <c r="V65" s="100" t="s">
        <v>24</v>
      </c>
      <c r="W65" s="100" t="s">
        <v>204</v>
      </c>
      <c r="X65" s="100" t="s">
        <v>204</v>
      </c>
      <c r="Y65" s="100" t="s">
        <v>204</v>
      </c>
      <c r="Z65" s="100" t="s">
        <v>204</v>
      </c>
      <c r="AA65" s="100" t="s">
        <v>24</v>
      </c>
      <c r="AB65" s="100" t="s">
        <v>204</v>
      </c>
      <c r="AC65" s="100" t="s">
        <v>204</v>
      </c>
      <c r="AD65" s="100" t="s">
        <v>204</v>
      </c>
      <c r="AE65" s="100" t="s">
        <v>204</v>
      </c>
      <c r="AF65" s="100" t="s">
        <v>204</v>
      </c>
      <c r="AH65" s="121">
        <v>1958</v>
      </c>
      <c r="AI65" s="100">
        <v>750</v>
      </c>
      <c r="AJ65" s="100">
        <v>7.6200926999999998</v>
      </c>
      <c r="AK65" s="100">
        <v>13.476058</v>
      </c>
      <c r="AL65" s="100" t="s">
        <v>24</v>
      </c>
      <c r="AM65" s="100">
        <v>16.105062</v>
      </c>
      <c r="AN65" s="100">
        <v>8.0787072999999996</v>
      </c>
      <c r="AO65" s="100">
        <v>6.3712245000000003</v>
      </c>
      <c r="AP65" s="100">
        <v>74.653333000000003</v>
      </c>
      <c r="AQ65" s="100" t="s">
        <v>24</v>
      </c>
      <c r="AR65" s="100">
        <v>5.8108003000000004</v>
      </c>
      <c r="AS65" s="100">
        <v>0.89581120000000003</v>
      </c>
      <c r="AT65" s="100">
        <v>2802.5</v>
      </c>
      <c r="AU65" s="100">
        <v>0.29257319999999998</v>
      </c>
      <c r="AV65" s="100">
        <v>0.23423069999999999</v>
      </c>
      <c r="AW65" s="100" t="s">
        <v>204</v>
      </c>
      <c r="AY65" s="121">
        <v>1958</v>
      </c>
    </row>
    <row r="66" spans="2:51">
      <c r="B66" s="121">
        <v>1959</v>
      </c>
      <c r="C66" s="100">
        <v>769</v>
      </c>
      <c r="D66" s="100">
        <v>15.137199000000001</v>
      </c>
      <c r="E66" s="100">
        <v>32.548695000000002</v>
      </c>
      <c r="F66" s="100" t="s">
        <v>24</v>
      </c>
      <c r="G66" s="100">
        <v>38.973311000000002</v>
      </c>
      <c r="H66" s="100">
        <v>19.216747999999999</v>
      </c>
      <c r="I66" s="100">
        <v>14.955940999999999</v>
      </c>
      <c r="J66" s="100">
        <v>74.782184999999998</v>
      </c>
      <c r="K66" s="100" t="s">
        <v>24</v>
      </c>
      <c r="L66" s="100">
        <v>10.639181000000001</v>
      </c>
      <c r="M66" s="100">
        <v>1.5290398000000001</v>
      </c>
      <c r="N66" s="100">
        <v>2680</v>
      </c>
      <c r="O66" s="100">
        <v>0.53917029999999999</v>
      </c>
      <c r="P66" s="100">
        <v>0.34405289999999999</v>
      </c>
      <c r="R66" s="121">
        <v>1959</v>
      </c>
      <c r="S66" s="100" t="s">
        <v>204</v>
      </c>
      <c r="T66" s="100" t="s">
        <v>204</v>
      </c>
      <c r="U66" s="100" t="s">
        <v>204</v>
      </c>
      <c r="V66" s="100" t="s">
        <v>24</v>
      </c>
      <c r="W66" s="100" t="s">
        <v>204</v>
      </c>
      <c r="X66" s="100" t="s">
        <v>204</v>
      </c>
      <c r="Y66" s="100" t="s">
        <v>204</v>
      </c>
      <c r="Z66" s="100" t="s">
        <v>204</v>
      </c>
      <c r="AA66" s="100" t="s">
        <v>24</v>
      </c>
      <c r="AB66" s="100" t="s">
        <v>204</v>
      </c>
      <c r="AC66" s="100" t="s">
        <v>204</v>
      </c>
      <c r="AD66" s="100" t="s">
        <v>204</v>
      </c>
      <c r="AE66" s="100" t="s">
        <v>204</v>
      </c>
      <c r="AF66" s="100" t="s">
        <v>204</v>
      </c>
      <c r="AH66" s="121">
        <v>1959</v>
      </c>
      <c r="AI66" s="100">
        <v>769</v>
      </c>
      <c r="AJ66" s="100">
        <v>7.6468715999999999</v>
      </c>
      <c r="AK66" s="100">
        <v>13.364784999999999</v>
      </c>
      <c r="AL66" s="100" t="s">
        <v>24</v>
      </c>
      <c r="AM66" s="100">
        <v>15.910869999999999</v>
      </c>
      <c r="AN66" s="100">
        <v>8.0326748000000006</v>
      </c>
      <c r="AO66" s="100">
        <v>6.3268114000000004</v>
      </c>
      <c r="AP66" s="100">
        <v>74.782184999999998</v>
      </c>
      <c r="AQ66" s="100" t="s">
        <v>24</v>
      </c>
      <c r="AR66" s="100">
        <v>5.7098307000000004</v>
      </c>
      <c r="AS66" s="100">
        <v>0.86199170000000003</v>
      </c>
      <c r="AT66" s="100">
        <v>2680</v>
      </c>
      <c r="AU66" s="100">
        <v>0.273897</v>
      </c>
      <c r="AV66" s="100">
        <v>0.21359819999999999</v>
      </c>
      <c r="AW66" s="100" t="s">
        <v>204</v>
      </c>
      <c r="AY66" s="121">
        <v>1959</v>
      </c>
    </row>
    <row r="67" spans="2:51">
      <c r="B67" s="121">
        <v>1960</v>
      </c>
      <c r="C67" s="100">
        <v>800</v>
      </c>
      <c r="D67" s="100">
        <v>15.40743</v>
      </c>
      <c r="E67" s="100">
        <v>32.781849999999999</v>
      </c>
      <c r="F67" s="100" t="s">
        <v>24</v>
      </c>
      <c r="G67" s="100">
        <v>39.479626000000003</v>
      </c>
      <c r="H67" s="100">
        <v>19.481117000000001</v>
      </c>
      <c r="I67" s="100">
        <v>15.259008</v>
      </c>
      <c r="J67" s="100">
        <v>74.4375</v>
      </c>
      <c r="K67" s="100" t="s">
        <v>24</v>
      </c>
      <c r="L67" s="100">
        <v>10.960406000000001</v>
      </c>
      <c r="M67" s="100">
        <v>1.6119607</v>
      </c>
      <c r="N67" s="100">
        <v>3122.5</v>
      </c>
      <c r="O67" s="100">
        <v>0.61482270000000006</v>
      </c>
      <c r="P67" s="100">
        <v>0.41188360000000002</v>
      </c>
      <c r="R67" s="121">
        <v>1960</v>
      </c>
      <c r="S67" s="100" t="s">
        <v>204</v>
      </c>
      <c r="T67" s="100" t="s">
        <v>204</v>
      </c>
      <c r="U67" s="100" t="s">
        <v>204</v>
      </c>
      <c r="V67" s="100" t="s">
        <v>24</v>
      </c>
      <c r="W67" s="100" t="s">
        <v>204</v>
      </c>
      <c r="X67" s="100" t="s">
        <v>204</v>
      </c>
      <c r="Y67" s="100" t="s">
        <v>204</v>
      </c>
      <c r="Z67" s="100" t="s">
        <v>204</v>
      </c>
      <c r="AA67" s="100" t="s">
        <v>24</v>
      </c>
      <c r="AB67" s="100" t="s">
        <v>204</v>
      </c>
      <c r="AC67" s="100" t="s">
        <v>204</v>
      </c>
      <c r="AD67" s="100" t="s">
        <v>204</v>
      </c>
      <c r="AE67" s="100" t="s">
        <v>204</v>
      </c>
      <c r="AF67" s="100" t="s">
        <v>204</v>
      </c>
      <c r="AH67" s="121">
        <v>1960</v>
      </c>
      <c r="AI67" s="100">
        <v>800</v>
      </c>
      <c r="AJ67" s="100">
        <v>7.7858881000000002</v>
      </c>
      <c r="AK67" s="100">
        <v>13.402431999999999</v>
      </c>
      <c r="AL67" s="100" t="s">
        <v>24</v>
      </c>
      <c r="AM67" s="100">
        <v>16.047536000000001</v>
      </c>
      <c r="AN67" s="100">
        <v>8.1183002999999996</v>
      </c>
      <c r="AO67" s="100">
        <v>6.448061</v>
      </c>
      <c r="AP67" s="100">
        <v>74.4375</v>
      </c>
      <c r="AQ67" s="100" t="s">
        <v>24</v>
      </c>
      <c r="AR67" s="100">
        <v>5.9110389000000003</v>
      </c>
      <c r="AS67" s="100">
        <v>0.90432270000000003</v>
      </c>
      <c r="AT67" s="100">
        <v>3122.5</v>
      </c>
      <c r="AU67" s="100">
        <v>0.31250630000000001</v>
      </c>
      <c r="AV67" s="100">
        <v>0.25338949999999999</v>
      </c>
      <c r="AW67" s="100" t="s">
        <v>204</v>
      </c>
      <c r="AY67" s="121">
        <v>1960</v>
      </c>
    </row>
    <row r="68" spans="2:51">
      <c r="B68" s="121">
        <v>1961</v>
      </c>
      <c r="C68" s="100">
        <v>783</v>
      </c>
      <c r="D68" s="100">
        <v>14.739378</v>
      </c>
      <c r="E68" s="100">
        <v>31.461708000000002</v>
      </c>
      <c r="F68" s="100" t="s">
        <v>24</v>
      </c>
      <c r="G68" s="100">
        <v>37.829647000000001</v>
      </c>
      <c r="H68" s="100">
        <v>18.607534000000001</v>
      </c>
      <c r="I68" s="100">
        <v>14.550031000000001</v>
      </c>
      <c r="J68" s="100">
        <v>74.843549999999993</v>
      </c>
      <c r="K68" s="100" t="s">
        <v>24</v>
      </c>
      <c r="L68" s="100">
        <v>10.467914</v>
      </c>
      <c r="M68" s="100">
        <v>1.558271</v>
      </c>
      <c r="N68" s="100">
        <v>2777.5</v>
      </c>
      <c r="O68" s="100">
        <v>0.53473099999999996</v>
      </c>
      <c r="P68" s="100">
        <v>0.36089830000000001</v>
      </c>
      <c r="R68" s="121">
        <v>1961</v>
      </c>
      <c r="S68" s="100" t="s">
        <v>204</v>
      </c>
      <c r="T68" s="100" t="s">
        <v>204</v>
      </c>
      <c r="U68" s="100" t="s">
        <v>204</v>
      </c>
      <c r="V68" s="100" t="s">
        <v>24</v>
      </c>
      <c r="W68" s="100" t="s">
        <v>204</v>
      </c>
      <c r="X68" s="100" t="s">
        <v>204</v>
      </c>
      <c r="Y68" s="100" t="s">
        <v>204</v>
      </c>
      <c r="Z68" s="100" t="s">
        <v>204</v>
      </c>
      <c r="AA68" s="100" t="s">
        <v>24</v>
      </c>
      <c r="AB68" s="100" t="s">
        <v>204</v>
      </c>
      <c r="AC68" s="100" t="s">
        <v>204</v>
      </c>
      <c r="AD68" s="100" t="s">
        <v>204</v>
      </c>
      <c r="AE68" s="100" t="s">
        <v>204</v>
      </c>
      <c r="AF68" s="100" t="s">
        <v>204</v>
      </c>
      <c r="AH68" s="121">
        <v>1961</v>
      </c>
      <c r="AI68" s="100">
        <v>783</v>
      </c>
      <c r="AJ68" s="100">
        <v>7.4513236999999997</v>
      </c>
      <c r="AK68" s="100">
        <v>12.790782</v>
      </c>
      <c r="AL68" s="100" t="s">
        <v>24</v>
      </c>
      <c r="AM68" s="100">
        <v>15.291843999999999</v>
      </c>
      <c r="AN68" s="100">
        <v>7.7066793999999996</v>
      </c>
      <c r="AO68" s="100">
        <v>6.1061360999999996</v>
      </c>
      <c r="AP68" s="100">
        <v>74.843549999999993</v>
      </c>
      <c r="AQ68" s="100" t="s">
        <v>24</v>
      </c>
      <c r="AR68" s="100">
        <v>5.6274255999999996</v>
      </c>
      <c r="AS68" s="100">
        <v>0.88016099999999997</v>
      </c>
      <c r="AT68" s="100">
        <v>2777.5</v>
      </c>
      <c r="AU68" s="100">
        <v>0.27195730000000001</v>
      </c>
      <c r="AV68" s="100">
        <v>0.2259388</v>
      </c>
      <c r="AW68" s="100" t="s">
        <v>204</v>
      </c>
      <c r="AY68" s="121">
        <v>1961</v>
      </c>
    </row>
    <row r="69" spans="2:51">
      <c r="B69" s="121">
        <v>1962</v>
      </c>
      <c r="C69" s="100">
        <v>750</v>
      </c>
      <c r="D69" s="100">
        <v>13.890947000000001</v>
      </c>
      <c r="E69" s="100">
        <v>30.123982999999999</v>
      </c>
      <c r="F69" s="100" t="s">
        <v>24</v>
      </c>
      <c r="G69" s="100">
        <v>36.092472000000001</v>
      </c>
      <c r="H69" s="100">
        <v>17.549821999999999</v>
      </c>
      <c r="I69" s="100">
        <v>13.543125</v>
      </c>
      <c r="J69" s="100">
        <v>75.553332999999995</v>
      </c>
      <c r="K69" s="100" t="s">
        <v>24</v>
      </c>
      <c r="L69" s="100">
        <v>9.6612133999999994</v>
      </c>
      <c r="M69" s="100">
        <v>1.4318989</v>
      </c>
      <c r="N69" s="100">
        <v>2240</v>
      </c>
      <c r="O69" s="100">
        <v>0.42445139999999998</v>
      </c>
      <c r="P69" s="100">
        <v>0.28297919999999999</v>
      </c>
      <c r="R69" s="121">
        <v>1962</v>
      </c>
      <c r="S69" s="100" t="s">
        <v>204</v>
      </c>
      <c r="T69" s="100" t="s">
        <v>204</v>
      </c>
      <c r="U69" s="100" t="s">
        <v>204</v>
      </c>
      <c r="V69" s="100" t="s">
        <v>24</v>
      </c>
      <c r="W69" s="100" t="s">
        <v>204</v>
      </c>
      <c r="X69" s="100" t="s">
        <v>204</v>
      </c>
      <c r="Y69" s="100" t="s">
        <v>204</v>
      </c>
      <c r="Z69" s="100" t="s">
        <v>204</v>
      </c>
      <c r="AA69" s="100" t="s">
        <v>24</v>
      </c>
      <c r="AB69" s="100" t="s">
        <v>204</v>
      </c>
      <c r="AC69" s="100" t="s">
        <v>204</v>
      </c>
      <c r="AD69" s="100" t="s">
        <v>204</v>
      </c>
      <c r="AE69" s="100" t="s">
        <v>204</v>
      </c>
      <c r="AF69" s="100" t="s">
        <v>204</v>
      </c>
      <c r="AH69" s="121">
        <v>1962</v>
      </c>
      <c r="AI69" s="100">
        <v>750</v>
      </c>
      <c r="AJ69" s="100">
        <v>7.0090183000000001</v>
      </c>
      <c r="AK69" s="100">
        <v>12.105662000000001</v>
      </c>
      <c r="AL69" s="100" t="s">
        <v>24</v>
      </c>
      <c r="AM69" s="100">
        <v>14.411759999999999</v>
      </c>
      <c r="AN69" s="100">
        <v>7.1822784999999998</v>
      </c>
      <c r="AO69" s="100">
        <v>5.6065012999999997</v>
      </c>
      <c r="AP69" s="100">
        <v>75.553332999999995</v>
      </c>
      <c r="AQ69" s="100" t="s">
        <v>24</v>
      </c>
      <c r="AR69" s="100">
        <v>5.2498950000000004</v>
      </c>
      <c r="AS69" s="100">
        <v>0.8050406</v>
      </c>
      <c r="AT69" s="100">
        <v>2240</v>
      </c>
      <c r="AU69" s="100">
        <v>0.21551519999999999</v>
      </c>
      <c r="AV69" s="100">
        <v>0.17716119999999999</v>
      </c>
      <c r="AW69" s="100" t="s">
        <v>204</v>
      </c>
      <c r="AY69" s="121">
        <v>1962</v>
      </c>
    </row>
    <row r="70" spans="2:51">
      <c r="B70" s="121">
        <v>1963</v>
      </c>
      <c r="C70" s="100">
        <v>788</v>
      </c>
      <c r="D70" s="100">
        <v>14.327533000000001</v>
      </c>
      <c r="E70" s="100">
        <v>30.646547000000002</v>
      </c>
      <c r="F70" s="100" t="s">
        <v>24</v>
      </c>
      <c r="G70" s="100">
        <v>36.773837999999998</v>
      </c>
      <c r="H70" s="100">
        <v>18.017181000000001</v>
      </c>
      <c r="I70" s="100">
        <v>13.926444999999999</v>
      </c>
      <c r="J70" s="100">
        <v>75.368020000000001</v>
      </c>
      <c r="K70" s="100" t="s">
        <v>24</v>
      </c>
      <c r="L70" s="100">
        <v>9.7585139000000005</v>
      </c>
      <c r="M70" s="100">
        <v>1.480869</v>
      </c>
      <c r="N70" s="100">
        <v>2472.5</v>
      </c>
      <c r="O70" s="100">
        <v>0.4600342</v>
      </c>
      <c r="P70" s="100">
        <v>0.31312129999999999</v>
      </c>
      <c r="R70" s="121">
        <v>1963</v>
      </c>
      <c r="S70" s="100" t="s">
        <v>204</v>
      </c>
      <c r="T70" s="100" t="s">
        <v>204</v>
      </c>
      <c r="U70" s="100" t="s">
        <v>204</v>
      </c>
      <c r="V70" s="100" t="s">
        <v>24</v>
      </c>
      <c r="W70" s="100" t="s">
        <v>204</v>
      </c>
      <c r="X70" s="100" t="s">
        <v>204</v>
      </c>
      <c r="Y70" s="100" t="s">
        <v>204</v>
      </c>
      <c r="Z70" s="100" t="s">
        <v>204</v>
      </c>
      <c r="AA70" s="100" t="s">
        <v>24</v>
      </c>
      <c r="AB70" s="100" t="s">
        <v>204</v>
      </c>
      <c r="AC70" s="100" t="s">
        <v>204</v>
      </c>
      <c r="AD70" s="100" t="s">
        <v>204</v>
      </c>
      <c r="AE70" s="100" t="s">
        <v>204</v>
      </c>
      <c r="AF70" s="100" t="s">
        <v>204</v>
      </c>
      <c r="AH70" s="121">
        <v>1963</v>
      </c>
      <c r="AI70" s="100">
        <v>788</v>
      </c>
      <c r="AJ70" s="100">
        <v>7.2247842999999996</v>
      </c>
      <c r="AK70" s="100">
        <v>12.227112999999999</v>
      </c>
      <c r="AL70" s="100" t="s">
        <v>24</v>
      </c>
      <c r="AM70" s="100">
        <v>14.58611</v>
      </c>
      <c r="AN70" s="100">
        <v>7.3309550000000003</v>
      </c>
      <c r="AO70" s="100">
        <v>5.7444538999999999</v>
      </c>
      <c r="AP70" s="100">
        <v>75.368020000000001</v>
      </c>
      <c r="AQ70" s="100" t="s">
        <v>24</v>
      </c>
      <c r="AR70" s="100">
        <v>5.2536835999999996</v>
      </c>
      <c r="AS70" s="100">
        <v>0.83040020000000003</v>
      </c>
      <c r="AT70" s="100">
        <v>2472.5</v>
      </c>
      <c r="AU70" s="100">
        <v>0.23352129999999999</v>
      </c>
      <c r="AV70" s="100">
        <v>0.19490099999999999</v>
      </c>
      <c r="AW70" s="100" t="s">
        <v>204</v>
      </c>
      <c r="AY70" s="121">
        <v>1963</v>
      </c>
    </row>
    <row r="71" spans="2:51">
      <c r="B71" s="121">
        <v>1964</v>
      </c>
      <c r="C71" s="100">
        <v>873</v>
      </c>
      <c r="D71" s="100">
        <v>15.574823</v>
      </c>
      <c r="E71" s="100">
        <v>33.861874</v>
      </c>
      <c r="F71" s="100" t="s">
        <v>24</v>
      </c>
      <c r="G71" s="100">
        <v>40.823774</v>
      </c>
      <c r="H71" s="100">
        <v>19.807846000000001</v>
      </c>
      <c r="I71" s="100">
        <v>15.291138</v>
      </c>
      <c r="J71" s="100">
        <v>75.294387</v>
      </c>
      <c r="K71" s="100">
        <v>76</v>
      </c>
      <c r="L71" s="100">
        <v>10.394095</v>
      </c>
      <c r="M71" s="100">
        <v>1.5521103999999999</v>
      </c>
      <c r="N71" s="100">
        <v>2795</v>
      </c>
      <c r="O71" s="100">
        <v>0.51041840000000005</v>
      </c>
      <c r="P71" s="100">
        <v>0.33512019999999998</v>
      </c>
      <c r="R71" s="121">
        <v>1964</v>
      </c>
      <c r="S71" s="100" t="s">
        <v>204</v>
      </c>
      <c r="T71" s="100" t="s">
        <v>204</v>
      </c>
      <c r="U71" s="100" t="s">
        <v>204</v>
      </c>
      <c r="V71" s="100" t="s">
        <v>24</v>
      </c>
      <c r="W71" s="100" t="s">
        <v>204</v>
      </c>
      <c r="X71" s="100" t="s">
        <v>204</v>
      </c>
      <c r="Y71" s="100" t="s">
        <v>204</v>
      </c>
      <c r="Z71" s="100" t="s">
        <v>204</v>
      </c>
      <c r="AA71" s="100" t="s">
        <v>204</v>
      </c>
      <c r="AB71" s="100" t="s">
        <v>204</v>
      </c>
      <c r="AC71" s="100" t="s">
        <v>204</v>
      </c>
      <c r="AD71" s="100" t="s">
        <v>204</v>
      </c>
      <c r="AE71" s="100" t="s">
        <v>204</v>
      </c>
      <c r="AF71" s="100" t="s">
        <v>204</v>
      </c>
      <c r="AH71" s="121">
        <v>1964</v>
      </c>
      <c r="AI71" s="100">
        <v>873</v>
      </c>
      <c r="AJ71" s="100">
        <v>7.8495900000000001</v>
      </c>
      <c r="AK71" s="100">
        <v>13.345888</v>
      </c>
      <c r="AL71" s="100" t="s">
        <v>24</v>
      </c>
      <c r="AM71" s="100">
        <v>15.988899</v>
      </c>
      <c r="AN71" s="100">
        <v>7.9789842999999996</v>
      </c>
      <c r="AO71" s="100">
        <v>6.2419155000000002</v>
      </c>
      <c r="AP71" s="100">
        <v>75.294387</v>
      </c>
      <c r="AQ71" s="100">
        <v>76</v>
      </c>
      <c r="AR71" s="100">
        <v>5.6769410999999996</v>
      </c>
      <c r="AS71" s="100">
        <v>0.86784499999999998</v>
      </c>
      <c r="AT71" s="100">
        <v>2795</v>
      </c>
      <c r="AU71" s="100">
        <v>0.25901689999999999</v>
      </c>
      <c r="AV71" s="100">
        <v>0.20959220000000001</v>
      </c>
      <c r="AW71" s="100" t="s">
        <v>204</v>
      </c>
      <c r="AY71" s="121">
        <v>1964</v>
      </c>
    </row>
    <row r="72" spans="2:51">
      <c r="B72" s="121">
        <v>1965</v>
      </c>
      <c r="C72" s="100">
        <v>874</v>
      </c>
      <c r="D72" s="100">
        <v>15.294426</v>
      </c>
      <c r="E72" s="100">
        <v>33.927697000000002</v>
      </c>
      <c r="F72" s="100" t="s">
        <v>24</v>
      </c>
      <c r="G72" s="100">
        <v>40.956121000000003</v>
      </c>
      <c r="H72" s="100">
        <v>19.641220000000001</v>
      </c>
      <c r="I72" s="100">
        <v>15.024659</v>
      </c>
      <c r="J72" s="100">
        <v>75.537756999999999</v>
      </c>
      <c r="K72" s="100">
        <v>76</v>
      </c>
      <c r="L72" s="100">
        <v>10.344419</v>
      </c>
      <c r="M72" s="100">
        <v>1.5671508000000001</v>
      </c>
      <c r="N72" s="100">
        <v>2616</v>
      </c>
      <c r="O72" s="100">
        <v>0.46865760000000001</v>
      </c>
      <c r="P72" s="100">
        <v>0.31626330000000002</v>
      </c>
      <c r="R72" s="121">
        <v>1965</v>
      </c>
      <c r="S72" s="100" t="s">
        <v>204</v>
      </c>
      <c r="T72" s="100" t="s">
        <v>204</v>
      </c>
      <c r="U72" s="100" t="s">
        <v>204</v>
      </c>
      <c r="V72" s="100" t="s">
        <v>24</v>
      </c>
      <c r="W72" s="100" t="s">
        <v>204</v>
      </c>
      <c r="X72" s="100" t="s">
        <v>204</v>
      </c>
      <c r="Y72" s="100" t="s">
        <v>204</v>
      </c>
      <c r="Z72" s="100" t="s">
        <v>204</v>
      </c>
      <c r="AA72" s="100" t="s">
        <v>204</v>
      </c>
      <c r="AB72" s="100" t="s">
        <v>204</v>
      </c>
      <c r="AC72" s="100" t="s">
        <v>204</v>
      </c>
      <c r="AD72" s="100" t="s">
        <v>204</v>
      </c>
      <c r="AE72" s="100" t="s">
        <v>204</v>
      </c>
      <c r="AF72" s="100" t="s">
        <v>204</v>
      </c>
      <c r="AH72" s="121">
        <v>1965</v>
      </c>
      <c r="AI72" s="100">
        <v>874</v>
      </c>
      <c r="AJ72" s="100">
        <v>7.7066194000000001</v>
      </c>
      <c r="AK72" s="100">
        <v>13.190714</v>
      </c>
      <c r="AL72" s="100" t="s">
        <v>24</v>
      </c>
      <c r="AM72" s="100">
        <v>15.81584</v>
      </c>
      <c r="AN72" s="100">
        <v>7.8084353999999996</v>
      </c>
      <c r="AO72" s="100">
        <v>6.0537280999999998</v>
      </c>
      <c r="AP72" s="100">
        <v>75.537756999999999</v>
      </c>
      <c r="AQ72" s="100">
        <v>76</v>
      </c>
      <c r="AR72" s="100">
        <v>5.6941819999999996</v>
      </c>
      <c r="AS72" s="100">
        <v>0.876498</v>
      </c>
      <c r="AT72" s="100">
        <v>2616</v>
      </c>
      <c r="AU72" s="100">
        <v>0.23783550000000001</v>
      </c>
      <c r="AV72" s="100">
        <v>0.19848859999999999</v>
      </c>
      <c r="AW72" s="100" t="s">
        <v>204</v>
      </c>
      <c r="AY72" s="121">
        <v>1965</v>
      </c>
    </row>
    <row r="73" spans="2:51">
      <c r="B73" s="121">
        <v>1966</v>
      </c>
      <c r="C73" s="100">
        <v>849</v>
      </c>
      <c r="D73" s="100">
        <v>14.533719</v>
      </c>
      <c r="E73" s="100">
        <v>30.789663999999998</v>
      </c>
      <c r="F73" s="100" t="s">
        <v>24</v>
      </c>
      <c r="G73" s="100">
        <v>36.950555999999999</v>
      </c>
      <c r="H73" s="100">
        <v>18.216429999999999</v>
      </c>
      <c r="I73" s="100">
        <v>14.048747000000001</v>
      </c>
      <c r="J73" s="100">
        <v>75.012956000000003</v>
      </c>
      <c r="K73" s="100">
        <v>76</v>
      </c>
      <c r="L73" s="100">
        <v>9.6708052999999996</v>
      </c>
      <c r="M73" s="100">
        <v>1.4689852000000001</v>
      </c>
      <c r="N73" s="100">
        <v>2829</v>
      </c>
      <c r="O73" s="100">
        <v>0.49580180000000001</v>
      </c>
      <c r="P73" s="100">
        <v>0.33692810000000001</v>
      </c>
      <c r="R73" s="121">
        <v>1966</v>
      </c>
      <c r="S73" s="100" t="s">
        <v>204</v>
      </c>
      <c r="T73" s="100" t="s">
        <v>204</v>
      </c>
      <c r="U73" s="100" t="s">
        <v>204</v>
      </c>
      <c r="V73" s="100" t="s">
        <v>24</v>
      </c>
      <c r="W73" s="100" t="s">
        <v>204</v>
      </c>
      <c r="X73" s="100" t="s">
        <v>204</v>
      </c>
      <c r="Y73" s="100" t="s">
        <v>204</v>
      </c>
      <c r="Z73" s="100" t="s">
        <v>204</v>
      </c>
      <c r="AA73" s="100" t="s">
        <v>204</v>
      </c>
      <c r="AB73" s="100" t="s">
        <v>204</v>
      </c>
      <c r="AC73" s="100" t="s">
        <v>204</v>
      </c>
      <c r="AD73" s="100" t="s">
        <v>204</v>
      </c>
      <c r="AE73" s="100" t="s">
        <v>204</v>
      </c>
      <c r="AF73" s="100" t="s">
        <v>204</v>
      </c>
      <c r="AH73" s="121">
        <v>1966</v>
      </c>
      <c r="AI73" s="100">
        <v>849</v>
      </c>
      <c r="AJ73" s="100">
        <v>7.3192823000000002</v>
      </c>
      <c r="AK73" s="100">
        <v>12.05575</v>
      </c>
      <c r="AL73" s="100" t="s">
        <v>24</v>
      </c>
      <c r="AM73" s="100">
        <v>14.383053</v>
      </c>
      <c r="AN73" s="100">
        <v>7.3028076999999998</v>
      </c>
      <c r="AO73" s="100">
        <v>5.7250521000000001</v>
      </c>
      <c r="AP73" s="100">
        <v>75.012956000000003</v>
      </c>
      <c r="AQ73" s="100">
        <v>76</v>
      </c>
      <c r="AR73" s="100">
        <v>5.3026045000000002</v>
      </c>
      <c r="AS73" s="100">
        <v>0.81690379999999996</v>
      </c>
      <c r="AT73" s="100">
        <v>2829</v>
      </c>
      <c r="AU73" s="100">
        <v>0.2515444</v>
      </c>
      <c r="AV73" s="100">
        <v>0.21210039999999999</v>
      </c>
      <c r="AW73" s="100" t="s">
        <v>204</v>
      </c>
      <c r="AY73" s="121">
        <v>1966</v>
      </c>
    </row>
    <row r="74" spans="2:51">
      <c r="B74" s="121">
        <v>1967</v>
      </c>
      <c r="C74" s="100">
        <v>858</v>
      </c>
      <c r="D74" s="100">
        <v>14.446096000000001</v>
      </c>
      <c r="E74" s="100">
        <v>31.437342000000001</v>
      </c>
      <c r="F74" s="100" t="s">
        <v>24</v>
      </c>
      <c r="G74" s="100">
        <v>37.841003999999998</v>
      </c>
      <c r="H74" s="100">
        <v>18.380367</v>
      </c>
      <c r="I74" s="100">
        <v>14.109128999999999</v>
      </c>
      <c r="J74" s="100">
        <v>75.402097999999995</v>
      </c>
      <c r="K74" s="100">
        <v>76</v>
      </c>
      <c r="L74" s="100">
        <v>9.5164153000000002</v>
      </c>
      <c r="M74" s="100">
        <v>1.4919663000000001</v>
      </c>
      <c r="N74" s="100">
        <v>2713</v>
      </c>
      <c r="O74" s="100">
        <v>0.46762019999999999</v>
      </c>
      <c r="P74" s="100">
        <v>0.31796069999999999</v>
      </c>
      <c r="R74" s="121">
        <v>1967</v>
      </c>
      <c r="S74" s="100" t="s">
        <v>204</v>
      </c>
      <c r="T74" s="100" t="s">
        <v>204</v>
      </c>
      <c r="U74" s="100" t="s">
        <v>204</v>
      </c>
      <c r="V74" s="100" t="s">
        <v>24</v>
      </c>
      <c r="W74" s="100" t="s">
        <v>204</v>
      </c>
      <c r="X74" s="100" t="s">
        <v>204</v>
      </c>
      <c r="Y74" s="100" t="s">
        <v>204</v>
      </c>
      <c r="Z74" s="100" t="s">
        <v>204</v>
      </c>
      <c r="AA74" s="100" t="s">
        <v>204</v>
      </c>
      <c r="AB74" s="100" t="s">
        <v>204</v>
      </c>
      <c r="AC74" s="100" t="s">
        <v>204</v>
      </c>
      <c r="AD74" s="100" t="s">
        <v>204</v>
      </c>
      <c r="AE74" s="100" t="s">
        <v>204</v>
      </c>
      <c r="AF74" s="100" t="s">
        <v>204</v>
      </c>
      <c r="AH74" s="121">
        <v>1967</v>
      </c>
      <c r="AI74" s="100">
        <v>858</v>
      </c>
      <c r="AJ74" s="100">
        <v>7.2717546000000004</v>
      </c>
      <c r="AK74" s="100">
        <v>12.146279</v>
      </c>
      <c r="AL74" s="100" t="s">
        <v>24</v>
      </c>
      <c r="AM74" s="100">
        <v>14.528422000000001</v>
      </c>
      <c r="AN74" s="100">
        <v>7.2779281999999998</v>
      </c>
      <c r="AO74" s="100">
        <v>5.6790113</v>
      </c>
      <c r="AP74" s="100">
        <v>75.402097999999995</v>
      </c>
      <c r="AQ74" s="100">
        <v>76</v>
      </c>
      <c r="AR74" s="100">
        <v>5.2364968000000003</v>
      </c>
      <c r="AS74" s="100">
        <v>0.83541860000000001</v>
      </c>
      <c r="AT74" s="100">
        <v>2713</v>
      </c>
      <c r="AU74" s="100">
        <v>0.23721120000000001</v>
      </c>
      <c r="AV74" s="100">
        <v>0.20105049999999999</v>
      </c>
      <c r="AW74" s="100" t="s">
        <v>204</v>
      </c>
      <c r="AY74" s="121">
        <v>1967</v>
      </c>
    </row>
    <row r="75" spans="2:51">
      <c r="B75" s="122">
        <v>1968</v>
      </c>
      <c r="C75" s="100">
        <v>955</v>
      </c>
      <c r="D75" s="100">
        <v>15.802794</v>
      </c>
      <c r="E75" s="100">
        <v>35.236806000000001</v>
      </c>
      <c r="F75" s="100" t="s">
        <v>24</v>
      </c>
      <c r="G75" s="100">
        <v>42.493513999999998</v>
      </c>
      <c r="H75" s="100">
        <v>20.382555</v>
      </c>
      <c r="I75" s="100">
        <v>15.475707</v>
      </c>
      <c r="J75" s="100">
        <v>75.767538999999999</v>
      </c>
      <c r="K75" s="100">
        <v>77</v>
      </c>
      <c r="L75" s="100">
        <v>9.9169263000000001</v>
      </c>
      <c r="M75" s="100">
        <v>1.5640098</v>
      </c>
      <c r="N75" s="100">
        <v>2839</v>
      </c>
      <c r="O75" s="100">
        <v>0.48082920000000001</v>
      </c>
      <c r="P75" s="100">
        <v>0.32144840000000002</v>
      </c>
      <c r="R75" s="122">
        <v>1968</v>
      </c>
      <c r="S75" s="100" t="s">
        <v>204</v>
      </c>
      <c r="T75" s="100" t="s">
        <v>204</v>
      </c>
      <c r="U75" s="100" t="s">
        <v>204</v>
      </c>
      <c r="V75" s="100" t="s">
        <v>24</v>
      </c>
      <c r="W75" s="100" t="s">
        <v>204</v>
      </c>
      <c r="X75" s="100" t="s">
        <v>204</v>
      </c>
      <c r="Y75" s="100" t="s">
        <v>204</v>
      </c>
      <c r="Z75" s="100" t="s">
        <v>204</v>
      </c>
      <c r="AA75" s="100" t="s">
        <v>204</v>
      </c>
      <c r="AB75" s="100" t="s">
        <v>204</v>
      </c>
      <c r="AC75" s="100" t="s">
        <v>204</v>
      </c>
      <c r="AD75" s="100" t="s">
        <v>204</v>
      </c>
      <c r="AE75" s="100" t="s">
        <v>204</v>
      </c>
      <c r="AF75" s="100" t="s">
        <v>204</v>
      </c>
      <c r="AH75" s="122">
        <v>1968</v>
      </c>
      <c r="AI75" s="100">
        <v>955</v>
      </c>
      <c r="AJ75" s="100">
        <v>7.9526108000000004</v>
      </c>
      <c r="AK75" s="100">
        <v>13.423095999999999</v>
      </c>
      <c r="AL75" s="100" t="s">
        <v>24</v>
      </c>
      <c r="AM75" s="100">
        <v>16.073713000000001</v>
      </c>
      <c r="AN75" s="100">
        <v>7.9571054999999999</v>
      </c>
      <c r="AO75" s="100">
        <v>6.1412915999999997</v>
      </c>
      <c r="AP75" s="100">
        <v>75.767538999999999</v>
      </c>
      <c r="AQ75" s="100">
        <v>77</v>
      </c>
      <c r="AR75" s="100">
        <v>5.5346276000000003</v>
      </c>
      <c r="AS75" s="100">
        <v>0.87177190000000004</v>
      </c>
      <c r="AT75" s="100">
        <v>2839</v>
      </c>
      <c r="AU75" s="100">
        <v>0.2439229</v>
      </c>
      <c r="AV75" s="100">
        <v>0.20343929999999999</v>
      </c>
      <c r="AW75" s="100" t="s">
        <v>204</v>
      </c>
      <c r="AY75" s="122">
        <v>1968</v>
      </c>
    </row>
    <row r="76" spans="2:51">
      <c r="B76" s="122">
        <v>1969</v>
      </c>
      <c r="C76" s="100">
        <v>960</v>
      </c>
      <c r="D76" s="100">
        <v>15.558676</v>
      </c>
      <c r="E76" s="100">
        <v>34.219994</v>
      </c>
      <c r="F76" s="100" t="s">
        <v>24</v>
      </c>
      <c r="G76" s="100">
        <v>40.997503000000002</v>
      </c>
      <c r="H76" s="100">
        <v>20.018232999999999</v>
      </c>
      <c r="I76" s="100">
        <v>15.369945</v>
      </c>
      <c r="J76" s="100">
        <v>75.278125000000003</v>
      </c>
      <c r="K76" s="100">
        <v>76</v>
      </c>
      <c r="L76" s="100">
        <v>9.8714653000000006</v>
      </c>
      <c r="M76" s="100">
        <v>1.6084174</v>
      </c>
      <c r="N76" s="100">
        <v>3112</v>
      </c>
      <c r="O76" s="100">
        <v>0.51595239999999998</v>
      </c>
      <c r="P76" s="100">
        <v>0.34774909999999998</v>
      </c>
      <c r="R76" s="122">
        <v>1969</v>
      </c>
      <c r="S76" s="100" t="s">
        <v>204</v>
      </c>
      <c r="T76" s="100" t="s">
        <v>204</v>
      </c>
      <c r="U76" s="100" t="s">
        <v>204</v>
      </c>
      <c r="V76" s="100" t="s">
        <v>24</v>
      </c>
      <c r="W76" s="100" t="s">
        <v>204</v>
      </c>
      <c r="X76" s="100" t="s">
        <v>204</v>
      </c>
      <c r="Y76" s="100" t="s">
        <v>204</v>
      </c>
      <c r="Z76" s="100" t="s">
        <v>204</v>
      </c>
      <c r="AA76" s="100" t="s">
        <v>204</v>
      </c>
      <c r="AB76" s="100" t="s">
        <v>204</v>
      </c>
      <c r="AC76" s="100" t="s">
        <v>204</v>
      </c>
      <c r="AD76" s="100" t="s">
        <v>204</v>
      </c>
      <c r="AE76" s="100" t="s">
        <v>204</v>
      </c>
      <c r="AF76" s="100" t="s">
        <v>204</v>
      </c>
      <c r="AH76" s="122">
        <v>1969</v>
      </c>
      <c r="AI76" s="100">
        <v>960</v>
      </c>
      <c r="AJ76" s="100">
        <v>7.8284180000000001</v>
      </c>
      <c r="AK76" s="100">
        <v>13.043706</v>
      </c>
      <c r="AL76" s="100" t="s">
        <v>24</v>
      </c>
      <c r="AM76" s="100">
        <v>15.519997999999999</v>
      </c>
      <c r="AN76" s="100">
        <v>7.8347306000000003</v>
      </c>
      <c r="AO76" s="100">
        <v>6.1212885999999997</v>
      </c>
      <c r="AP76" s="100">
        <v>75.278125000000003</v>
      </c>
      <c r="AQ76" s="100">
        <v>76</v>
      </c>
      <c r="AR76" s="100">
        <v>5.4869684000000003</v>
      </c>
      <c r="AS76" s="100">
        <v>0.90144230000000003</v>
      </c>
      <c r="AT76" s="100">
        <v>3112</v>
      </c>
      <c r="AU76" s="100">
        <v>0.26176280000000002</v>
      </c>
      <c r="AV76" s="100">
        <v>0.22108710000000001</v>
      </c>
      <c r="AW76" s="100" t="s">
        <v>204</v>
      </c>
      <c r="AY76" s="122">
        <v>1969</v>
      </c>
    </row>
    <row r="77" spans="2:51">
      <c r="B77" s="122">
        <v>1970</v>
      </c>
      <c r="C77" s="100">
        <v>1013</v>
      </c>
      <c r="D77" s="100">
        <v>16.099868000000001</v>
      </c>
      <c r="E77" s="100">
        <v>35.975608000000001</v>
      </c>
      <c r="F77" s="100" t="s">
        <v>24</v>
      </c>
      <c r="G77" s="100">
        <v>43.315511000000001</v>
      </c>
      <c r="H77" s="100">
        <v>20.942920999999998</v>
      </c>
      <c r="I77" s="100">
        <v>16.079512000000001</v>
      </c>
      <c r="J77" s="100">
        <v>75.479763000000005</v>
      </c>
      <c r="K77" s="100">
        <v>77</v>
      </c>
      <c r="L77" s="100">
        <v>10.026725000000001</v>
      </c>
      <c r="M77" s="100">
        <v>1.6123384000000001</v>
      </c>
      <c r="N77" s="100">
        <v>3313</v>
      </c>
      <c r="O77" s="100">
        <v>0.53845659999999995</v>
      </c>
      <c r="P77" s="100">
        <v>0.35443239999999998</v>
      </c>
      <c r="R77" s="122">
        <v>1970</v>
      </c>
      <c r="S77" s="100" t="s">
        <v>204</v>
      </c>
      <c r="T77" s="100" t="s">
        <v>204</v>
      </c>
      <c r="U77" s="100" t="s">
        <v>204</v>
      </c>
      <c r="V77" s="100" t="s">
        <v>24</v>
      </c>
      <c r="W77" s="100" t="s">
        <v>204</v>
      </c>
      <c r="X77" s="100" t="s">
        <v>204</v>
      </c>
      <c r="Y77" s="100" t="s">
        <v>204</v>
      </c>
      <c r="Z77" s="100" t="s">
        <v>204</v>
      </c>
      <c r="AA77" s="100" t="s">
        <v>204</v>
      </c>
      <c r="AB77" s="100" t="s">
        <v>204</v>
      </c>
      <c r="AC77" s="100" t="s">
        <v>204</v>
      </c>
      <c r="AD77" s="100" t="s">
        <v>204</v>
      </c>
      <c r="AE77" s="100" t="s">
        <v>204</v>
      </c>
      <c r="AF77" s="100" t="s">
        <v>204</v>
      </c>
      <c r="AH77" s="122">
        <v>1970</v>
      </c>
      <c r="AI77" s="100">
        <v>1013</v>
      </c>
      <c r="AJ77" s="100">
        <v>8.0992382999999997</v>
      </c>
      <c r="AK77" s="100">
        <v>13.594935</v>
      </c>
      <c r="AL77" s="100" t="s">
        <v>24</v>
      </c>
      <c r="AM77" s="100">
        <v>16.251114000000001</v>
      </c>
      <c r="AN77" s="100">
        <v>8.1401710000000005</v>
      </c>
      <c r="AO77" s="100">
        <v>6.3715349000000003</v>
      </c>
      <c r="AP77" s="100">
        <v>75.479763000000005</v>
      </c>
      <c r="AQ77" s="100">
        <v>77</v>
      </c>
      <c r="AR77" s="100">
        <v>5.5470376000000003</v>
      </c>
      <c r="AS77" s="100">
        <v>0.89607950000000003</v>
      </c>
      <c r="AT77" s="100">
        <v>3313</v>
      </c>
      <c r="AU77" s="100">
        <v>0.2731886</v>
      </c>
      <c r="AV77" s="100">
        <v>0.22549350000000001</v>
      </c>
      <c r="AW77" s="100" t="s">
        <v>204</v>
      </c>
      <c r="AY77" s="122">
        <v>1970</v>
      </c>
    </row>
    <row r="78" spans="2:51">
      <c r="B78" s="122">
        <v>1971</v>
      </c>
      <c r="C78" s="100">
        <v>953</v>
      </c>
      <c r="D78" s="100">
        <v>14.509886</v>
      </c>
      <c r="E78" s="100">
        <v>32.757874000000001</v>
      </c>
      <c r="F78" s="100" t="s">
        <v>24</v>
      </c>
      <c r="G78" s="100">
        <v>39.503884999999997</v>
      </c>
      <c r="H78" s="100">
        <v>19.019705999999999</v>
      </c>
      <c r="I78" s="100">
        <v>14.738652</v>
      </c>
      <c r="J78" s="100">
        <v>75.295907999999997</v>
      </c>
      <c r="K78" s="100">
        <v>76</v>
      </c>
      <c r="L78" s="100">
        <v>9.3048233000000007</v>
      </c>
      <c r="M78" s="100">
        <v>1.5604020999999999</v>
      </c>
      <c r="N78" s="100">
        <v>3238</v>
      </c>
      <c r="O78" s="100">
        <v>0.50395040000000002</v>
      </c>
      <c r="P78" s="100">
        <v>0.3501358</v>
      </c>
      <c r="R78" s="122">
        <v>1971</v>
      </c>
      <c r="S78" s="100" t="s">
        <v>204</v>
      </c>
      <c r="T78" s="100" t="s">
        <v>204</v>
      </c>
      <c r="U78" s="100" t="s">
        <v>204</v>
      </c>
      <c r="V78" s="100" t="s">
        <v>24</v>
      </c>
      <c r="W78" s="100" t="s">
        <v>204</v>
      </c>
      <c r="X78" s="100" t="s">
        <v>204</v>
      </c>
      <c r="Y78" s="100" t="s">
        <v>204</v>
      </c>
      <c r="Z78" s="100" t="s">
        <v>204</v>
      </c>
      <c r="AA78" s="100" t="s">
        <v>204</v>
      </c>
      <c r="AB78" s="100" t="s">
        <v>204</v>
      </c>
      <c r="AC78" s="100" t="s">
        <v>204</v>
      </c>
      <c r="AD78" s="100" t="s">
        <v>204</v>
      </c>
      <c r="AE78" s="100" t="s">
        <v>204</v>
      </c>
      <c r="AF78" s="100" t="s">
        <v>204</v>
      </c>
      <c r="AH78" s="122">
        <v>1971</v>
      </c>
      <c r="AI78" s="100">
        <v>953</v>
      </c>
      <c r="AJ78" s="100">
        <v>7.2930333999999997</v>
      </c>
      <c r="AK78" s="100">
        <v>12.323655</v>
      </c>
      <c r="AL78" s="100" t="s">
        <v>24</v>
      </c>
      <c r="AM78" s="100">
        <v>14.743413</v>
      </c>
      <c r="AN78" s="100">
        <v>7.3733005</v>
      </c>
      <c r="AO78" s="100">
        <v>5.8249164999999996</v>
      </c>
      <c r="AP78" s="100">
        <v>75.295907999999997</v>
      </c>
      <c r="AQ78" s="100">
        <v>76</v>
      </c>
      <c r="AR78" s="100">
        <v>5.1622339000000004</v>
      </c>
      <c r="AS78" s="100">
        <v>0.86127430000000005</v>
      </c>
      <c r="AT78" s="100">
        <v>3238</v>
      </c>
      <c r="AU78" s="100">
        <v>0.25546530000000001</v>
      </c>
      <c r="AV78" s="100">
        <v>0.22027169999999999</v>
      </c>
      <c r="AW78" s="100" t="s">
        <v>204</v>
      </c>
      <c r="AY78" s="122">
        <v>1971</v>
      </c>
    </row>
    <row r="79" spans="2:51">
      <c r="B79" s="122">
        <v>1972</v>
      </c>
      <c r="C79" s="100">
        <v>986</v>
      </c>
      <c r="D79" s="100">
        <v>14.749101</v>
      </c>
      <c r="E79" s="100">
        <v>32.135769000000003</v>
      </c>
      <c r="F79" s="100" t="s">
        <v>24</v>
      </c>
      <c r="G79" s="100">
        <v>38.445472000000002</v>
      </c>
      <c r="H79" s="100">
        <v>18.922927999999999</v>
      </c>
      <c r="I79" s="100">
        <v>14.501579</v>
      </c>
      <c r="J79" s="100">
        <v>74.974644999999995</v>
      </c>
      <c r="K79" s="100">
        <v>76</v>
      </c>
      <c r="L79" s="100">
        <v>9.3406593000000004</v>
      </c>
      <c r="M79" s="100">
        <v>1.6133255</v>
      </c>
      <c r="N79" s="100">
        <v>3354</v>
      </c>
      <c r="O79" s="100">
        <v>0.51273020000000002</v>
      </c>
      <c r="P79" s="100">
        <v>0.37042029999999998</v>
      </c>
      <c r="R79" s="122">
        <v>1972</v>
      </c>
      <c r="S79" s="100" t="s">
        <v>204</v>
      </c>
      <c r="T79" s="100" t="s">
        <v>204</v>
      </c>
      <c r="U79" s="100" t="s">
        <v>204</v>
      </c>
      <c r="V79" s="100" t="s">
        <v>24</v>
      </c>
      <c r="W79" s="100" t="s">
        <v>204</v>
      </c>
      <c r="X79" s="100" t="s">
        <v>204</v>
      </c>
      <c r="Y79" s="100" t="s">
        <v>204</v>
      </c>
      <c r="Z79" s="100" t="s">
        <v>204</v>
      </c>
      <c r="AA79" s="100" t="s">
        <v>204</v>
      </c>
      <c r="AB79" s="100" t="s">
        <v>204</v>
      </c>
      <c r="AC79" s="100" t="s">
        <v>204</v>
      </c>
      <c r="AD79" s="100" t="s">
        <v>204</v>
      </c>
      <c r="AE79" s="100" t="s">
        <v>204</v>
      </c>
      <c r="AF79" s="100" t="s">
        <v>204</v>
      </c>
      <c r="AH79" s="122">
        <v>1972</v>
      </c>
      <c r="AI79" s="100">
        <v>986</v>
      </c>
      <c r="AJ79" s="100">
        <v>7.4114921000000002</v>
      </c>
      <c r="AK79" s="100">
        <v>12.164464000000001</v>
      </c>
      <c r="AL79" s="100" t="s">
        <v>24</v>
      </c>
      <c r="AM79" s="100">
        <v>14.447722000000001</v>
      </c>
      <c r="AN79" s="100">
        <v>7.3708235000000002</v>
      </c>
      <c r="AO79" s="100">
        <v>5.7766402000000001</v>
      </c>
      <c r="AP79" s="100">
        <v>74.974644999999995</v>
      </c>
      <c r="AQ79" s="100">
        <v>76</v>
      </c>
      <c r="AR79" s="100">
        <v>5.2130697000000001</v>
      </c>
      <c r="AS79" s="100">
        <v>0.8983236</v>
      </c>
      <c r="AT79" s="100">
        <v>3354</v>
      </c>
      <c r="AU79" s="100">
        <v>0.25992280000000001</v>
      </c>
      <c r="AV79" s="100">
        <v>0.23581460000000001</v>
      </c>
      <c r="AW79" s="100" t="s">
        <v>204</v>
      </c>
      <c r="AY79" s="122">
        <v>1972</v>
      </c>
    </row>
    <row r="80" spans="2:51">
      <c r="B80" s="122">
        <v>1973</v>
      </c>
      <c r="C80" s="100">
        <v>1073</v>
      </c>
      <c r="D80" s="100">
        <v>15.819314</v>
      </c>
      <c r="E80" s="100">
        <v>34.155287000000001</v>
      </c>
      <c r="F80" s="100" t="s">
        <v>24</v>
      </c>
      <c r="G80" s="100">
        <v>41.211643000000002</v>
      </c>
      <c r="H80" s="100">
        <v>20.167390000000001</v>
      </c>
      <c r="I80" s="100">
        <v>15.652894999999999</v>
      </c>
      <c r="J80" s="100">
        <v>74.900279999999995</v>
      </c>
      <c r="K80" s="100">
        <v>75</v>
      </c>
      <c r="L80" s="100">
        <v>9.9040058999999996</v>
      </c>
      <c r="M80" s="100">
        <v>1.7422225</v>
      </c>
      <c r="N80" s="100">
        <v>3924</v>
      </c>
      <c r="O80" s="100">
        <v>0.59114949999999999</v>
      </c>
      <c r="P80" s="100">
        <v>0.43584070000000003</v>
      </c>
      <c r="R80" s="122">
        <v>1973</v>
      </c>
      <c r="S80" s="100" t="s">
        <v>204</v>
      </c>
      <c r="T80" s="100" t="s">
        <v>204</v>
      </c>
      <c r="U80" s="100" t="s">
        <v>204</v>
      </c>
      <c r="V80" s="100" t="s">
        <v>24</v>
      </c>
      <c r="W80" s="100" t="s">
        <v>204</v>
      </c>
      <c r="X80" s="100" t="s">
        <v>204</v>
      </c>
      <c r="Y80" s="100" t="s">
        <v>204</v>
      </c>
      <c r="Z80" s="100" t="s">
        <v>204</v>
      </c>
      <c r="AA80" s="100" t="s">
        <v>204</v>
      </c>
      <c r="AB80" s="100" t="s">
        <v>204</v>
      </c>
      <c r="AC80" s="100" t="s">
        <v>204</v>
      </c>
      <c r="AD80" s="100" t="s">
        <v>204</v>
      </c>
      <c r="AE80" s="100" t="s">
        <v>204</v>
      </c>
      <c r="AF80" s="100" t="s">
        <v>204</v>
      </c>
      <c r="AH80" s="122">
        <v>1973</v>
      </c>
      <c r="AI80" s="100">
        <v>1073</v>
      </c>
      <c r="AJ80" s="100">
        <v>7.9454773000000003</v>
      </c>
      <c r="AK80" s="100">
        <v>12.848627</v>
      </c>
      <c r="AL80" s="100" t="s">
        <v>24</v>
      </c>
      <c r="AM80" s="100">
        <v>15.376379999999999</v>
      </c>
      <c r="AN80" s="100">
        <v>7.8364279999999997</v>
      </c>
      <c r="AO80" s="100">
        <v>6.2321679999999997</v>
      </c>
      <c r="AP80" s="100">
        <v>74.900279999999995</v>
      </c>
      <c r="AQ80" s="100">
        <v>75</v>
      </c>
      <c r="AR80" s="100">
        <v>5.4918620000000002</v>
      </c>
      <c r="AS80" s="100">
        <v>0.9682193</v>
      </c>
      <c r="AT80" s="100">
        <v>3924</v>
      </c>
      <c r="AU80" s="100">
        <v>0.2995987</v>
      </c>
      <c r="AV80" s="100">
        <v>0.27949429999999997</v>
      </c>
      <c r="AW80" s="100" t="s">
        <v>204</v>
      </c>
      <c r="AY80" s="122">
        <v>1973</v>
      </c>
    </row>
    <row r="81" spans="2:51">
      <c r="B81" s="122">
        <v>1974</v>
      </c>
      <c r="C81" s="100">
        <v>1051</v>
      </c>
      <c r="D81" s="100">
        <v>15.254726</v>
      </c>
      <c r="E81" s="100">
        <v>33.298561999999997</v>
      </c>
      <c r="F81" s="100" t="s">
        <v>24</v>
      </c>
      <c r="G81" s="100">
        <v>40.154300999999997</v>
      </c>
      <c r="H81" s="100">
        <v>19.492045999999998</v>
      </c>
      <c r="I81" s="100">
        <v>15.032443000000001</v>
      </c>
      <c r="J81" s="100">
        <v>75.343481999999995</v>
      </c>
      <c r="K81" s="100">
        <v>76</v>
      </c>
      <c r="L81" s="100">
        <v>9.2419978999999994</v>
      </c>
      <c r="M81" s="100">
        <v>1.6345510999999999</v>
      </c>
      <c r="N81" s="100">
        <v>3522</v>
      </c>
      <c r="O81" s="100">
        <v>0.52233490000000005</v>
      </c>
      <c r="P81" s="100">
        <v>0.38133349999999999</v>
      </c>
      <c r="R81" s="122">
        <v>1974</v>
      </c>
      <c r="S81" s="100" t="s">
        <v>204</v>
      </c>
      <c r="T81" s="100" t="s">
        <v>204</v>
      </c>
      <c r="U81" s="100" t="s">
        <v>204</v>
      </c>
      <c r="V81" s="100" t="s">
        <v>24</v>
      </c>
      <c r="W81" s="100" t="s">
        <v>204</v>
      </c>
      <c r="X81" s="100" t="s">
        <v>204</v>
      </c>
      <c r="Y81" s="100" t="s">
        <v>204</v>
      </c>
      <c r="Z81" s="100" t="s">
        <v>204</v>
      </c>
      <c r="AA81" s="100" t="s">
        <v>204</v>
      </c>
      <c r="AB81" s="100" t="s">
        <v>204</v>
      </c>
      <c r="AC81" s="100" t="s">
        <v>204</v>
      </c>
      <c r="AD81" s="100" t="s">
        <v>204</v>
      </c>
      <c r="AE81" s="100" t="s">
        <v>204</v>
      </c>
      <c r="AF81" s="100" t="s">
        <v>204</v>
      </c>
      <c r="AH81" s="122">
        <v>1974</v>
      </c>
      <c r="AI81" s="100">
        <v>1051</v>
      </c>
      <c r="AJ81" s="100">
        <v>7.6589146000000001</v>
      </c>
      <c r="AK81" s="100">
        <v>12.390574000000001</v>
      </c>
      <c r="AL81" s="100" t="s">
        <v>24</v>
      </c>
      <c r="AM81" s="100">
        <v>14.812646000000001</v>
      </c>
      <c r="AN81" s="100">
        <v>7.4905659</v>
      </c>
      <c r="AO81" s="100">
        <v>5.9201008000000002</v>
      </c>
      <c r="AP81" s="100">
        <v>75.343481999999995</v>
      </c>
      <c r="AQ81" s="100">
        <v>76</v>
      </c>
      <c r="AR81" s="100">
        <v>5.2338031000000003</v>
      </c>
      <c r="AS81" s="100">
        <v>0.9073407</v>
      </c>
      <c r="AT81" s="100">
        <v>3522</v>
      </c>
      <c r="AU81" s="100">
        <v>0.26465949999999999</v>
      </c>
      <c r="AV81" s="100">
        <v>0.24579400000000001</v>
      </c>
      <c r="AW81" s="100" t="s">
        <v>204</v>
      </c>
      <c r="AY81" s="122">
        <v>1974</v>
      </c>
    </row>
    <row r="82" spans="2:51">
      <c r="B82" s="122">
        <v>1975</v>
      </c>
      <c r="C82" s="100">
        <v>1085</v>
      </c>
      <c r="D82" s="100">
        <v>15.568543999999999</v>
      </c>
      <c r="E82" s="100">
        <v>34.287385</v>
      </c>
      <c r="F82" s="100" t="s">
        <v>24</v>
      </c>
      <c r="G82" s="100">
        <v>41.415897999999999</v>
      </c>
      <c r="H82" s="100">
        <v>19.885515000000002</v>
      </c>
      <c r="I82" s="100">
        <v>15.212674</v>
      </c>
      <c r="J82" s="100">
        <v>75.470967999999999</v>
      </c>
      <c r="K82" s="100">
        <v>76</v>
      </c>
      <c r="L82" s="100">
        <v>9.4045246000000002</v>
      </c>
      <c r="M82" s="100">
        <v>1.7863610999999999</v>
      </c>
      <c r="N82" s="100">
        <v>3625</v>
      </c>
      <c r="O82" s="100">
        <v>0.53172439999999999</v>
      </c>
      <c r="P82" s="100">
        <v>0.41651969999999999</v>
      </c>
      <c r="R82" s="122">
        <v>1975</v>
      </c>
      <c r="S82" s="100" t="s">
        <v>204</v>
      </c>
      <c r="T82" s="100" t="s">
        <v>204</v>
      </c>
      <c r="U82" s="100" t="s">
        <v>204</v>
      </c>
      <c r="V82" s="100" t="s">
        <v>24</v>
      </c>
      <c r="W82" s="100" t="s">
        <v>204</v>
      </c>
      <c r="X82" s="100" t="s">
        <v>204</v>
      </c>
      <c r="Y82" s="100" t="s">
        <v>204</v>
      </c>
      <c r="Z82" s="100" t="s">
        <v>204</v>
      </c>
      <c r="AA82" s="100" t="s">
        <v>204</v>
      </c>
      <c r="AB82" s="100" t="s">
        <v>204</v>
      </c>
      <c r="AC82" s="100" t="s">
        <v>204</v>
      </c>
      <c r="AD82" s="100" t="s">
        <v>204</v>
      </c>
      <c r="AE82" s="100" t="s">
        <v>204</v>
      </c>
      <c r="AF82" s="100" t="s">
        <v>204</v>
      </c>
      <c r="AH82" s="122">
        <v>1975</v>
      </c>
      <c r="AI82" s="100">
        <v>1085</v>
      </c>
      <c r="AJ82" s="100">
        <v>7.8096911000000002</v>
      </c>
      <c r="AK82" s="100">
        <v>12.607874000000001</v>
      </c>
      <c r="AL82" s="100" t="s">
        <v>24</v>
      </c>
      <c r="AM82" s="100">
        <v>15.08196</v>
      </c>
      <c r="AN82" s="100">
        <v>7.5580239000000002</v>
      </c>
      <c r="AO82" s="100">
        <v>5.9267656000000004</v>
      </c>
      <c r="AP82" s="100">
        <v>75.470967999999999</v>
      </c>
      <c r="AQ82" s="100">
        <v>76</v>
      </c>
      <c r="AR82" s="100">
        <v>5.3087385999999999</v>
      </c>
      <c r="AS82" s="100">
        <v>0.99522109999999997</v>
      </c>
      <c r="AT82" s="100">
        <v>3625</v>
      </c>
      <c r="AU82" s="100">
        <v>0.26925870000000002</v>
      </c>
      <c r="AV82" s="100">
        <v>0.27043879999999998</v>
      </c>
      <c r="AW82" s="100" t="s">
        <v>204</v>
      </c>
      <c r="AY82" s="122">
        <v>1975</v>
      </c>
    </row>
    <row r="83" spans="2:51">
      <c r="B83" s="122">
        <v>1976</v>
      </c>
      <c r="C83" s="100">
        <v>1110</v>
      </c>
      <c r="D83" s="100">
        <v>15.784907</v>
      </c>
      <c r="E83" s="100">
        <v>32.535497999999997</v>
      </c>
      <c r="F83" s="100" t="s">
        <v>24</v>
      </c>
      <c r="G83" s="100">
        <v>39.099764999999998</v>
      </c>
      <c r="H83" s="100">
        <v>19.277806999999999</v>
      </c>
      <c r="I83" s="100">
        <v>15.120032999999999</v>
      </c>
      <c r="J83" s="100">
        <v>74.508107999999993</v>
      </c>
      <c r="K83" s="100">
        <v>75</v>
      </c>
      <c r="L83" s="100">
        <v>9.3805458999999995</v>
      </c>
      <c r="M83" s="100">
        <v>1.7752330999999999</v>
      </c>
      <c r="N83" s="100">
        <v>4285</v>
      </c>
      <c r="O83" s="100">
        <v>0.62333039999999995</v>
      </c>
      <c r="P83" s="100">
        <v>0.50502069999999999</v>
      </c>
      <c r="R83" s="122">
        <v>1976</v>
      </c>
      <c r="S83" s="100" t="s">
        <v>204</v>
      </c>
      <c r="T83" s="100" t="s">
        <v>204</v>
      </c>
      <c r="U83" s="100" t="s">
        <v>204</v>
      </c>
      <c r="V83" s="100" t="s">
        <v>24</v>
      </c>
      <c r="W83" s="100" t="s">
        <v>204</v>
      </c>
      <c r="X83" s="100" t="s">
        <v>204</v>
      </c>
      <c r="Y83" s="100" t="s">
        <v>204</v>
      </c>
      <c r="Z83" s="100" t="s">
        <v>204</v>
      </c>
      <c r="AA83" s="100" t="s">
        <v>204</v>
      </c>
      <c r="AB83" s="100" t="s">
        <v>204</v>
      </c>
      <c r="AC83" s="100" t="s">
        <v>204</v>
      </c>
      <c r="AD83" s="100" t="s">
        <v>204</v>
      </c>
      <c r="AE83" s="100" t="s">
        <v>204</v>
      </c>
      <c r="AF83" s="100" t="s">
        <v>204</v>
      </c>
      <c r="AH83" s="122">
        <v>1976</v>
      </c>
      <c r="AI83" s="100">
        <v>1110</v>
      </c>
      <c r="AJ83" s="100">
        <v>7.9098797999999997</v>
      </c>
      <c r="AK83" s="100">
        <v>12.114729000000001</v>
      </c>
      <c r="AL83" s="100" t="s">
        <v>24</v>
      </c>
      <c r="AM83" s="100">
        <v>14.404259</v>
      </c>
      <c r="AN83" s="100">
        <v>7.4447263000000001</v>
      </c>
      <c r="AO83" s="100">
        <v>5.9941839000000003</v>
      </c>
      <c r="AP83" s="100">
        <v>74.508107999999993</v>
      </c>
      <c r="AQ83" s="100">
        <v>75</v>
      </c>
      <c r="AR83" s="100">
        <v>5.2551842000000004</v>
      </c>
      <c r="AS83" s="100">
        <v>0.98524789999999995</v>
      </c>
      <c r="AT83" s="100">
        <v>4285</v>
      </c>
      <c r="AU83" s="100">
        <v>0.31542520000000002</v>
      </c>
      <c r="AV83" s="100">
        <v>0.32677620000000002</v>
      </c>
      <c r="AW83" s="100" t="s">
        <v>204</v>
      </c>
      <c r="AY83" s="122">
        <v>1976</v>
      </c>
    </row>
    <row r="84" spans="2:51">
      <c r="B84" s="122">
        <v>1977</v>
      </c>
      <c r="C84" s="100">
        <v>1147</v>
      </c>
      <c r="D84" s="100">
        <v>16.144238000000001</v>
      </c>
      <c r="E84" s="100">
        <v>33.705185</v>
      </c>
      <c r="F84" s="100" t="s">
        <v>24</v>
      </c>
      <c r="G84" s="100">
        <v>40.562010000000001</v>
      </c>
      <c r="H84" s="100">
        <v>19.734159999999999</v>
      </c>
      <c r="I84" s="100">
        <v>15.170748</v>
      </c>
      <c r="J84" s="100">
        <v>75.193548000000007</v>
      </c>
      <c r="K84" s="100">
        <v>76</v>
      </c>
      <c r="L84" s="100">
        <v>9.5242049000000009</v>
      </c>
      <c r="M84" s="100">
        <v>1.9015252</v>
      </c>
      <c r="N84" s="100">
        <v>3893</v>
      </c>
      <c r="O84" s="100">
        <v>0.56067370000000005</v>
      </c>
      <c r="P84" s="100">
        <v>0.46685369999999998</v>
      </c>
      <c r="R84" s="122">
        <v>1977</v>
      </c>
      <c r="S84" s="100" t="s">
        <v>204</v>
      </c>
      <c r="T84" s="100" t="s">
        <v>204</v>
      </c>
      <c r="U84" s="100" t="s">
        <v>204</v>
      </c>
      <c r="V84" s="100" t="s">
        <v>24</v>
      </c>
      <c r="W84" s="100" t="s">
        <v>204</v>
      </c>
      <c r="X84" s="100" t="s">
        <v>204</v>
      </c>
      <c r="Y84" s="100" t="s">
        <v>204</v>
      </c>
      <c r="Z84" s="100" t="s">
        <v>204</v>
      </c>
      <c r="AA84" s="100" t="s">
        <v>204</v>
      </c>
      <c r="AB84" s="100" t="s">
        <v>204</v>
      </c>
      <c r="AC84" s="100" t="s">
        <v>204</v>
      </c>
      <c r="AD84" s="100" t="s">
        <v>204</v>
      </c>
      <c r="AE84" s="100" t="s">
        <v>204</v>
      </c>
      <c r="AF84" s="100" t="s">
        <v>204</v>
      </c>
      <c r="AH84" s="122">
        <v>1977</v>
      </c>
      <c r="AI84" s="100">
        <v>1147</v>
      </c>
      <c r="AJ84" s="100">
        <v>8.0818847999999992</v>
      </c>
      <c r="AK84" s="100">
        <v>12.41361</v>
      </c>
      <c r="AL84" s="100" t="s">
        <v>24</v>
      </c>
      <c r="AM84" s="100">
        <v>14.775342</v>
      </c>
      <c r="AN84" s="100">
        <v>7.5257154999999996</v>
      </c>
      <c r="AO84" s="100">
        <v>5.9394245000000003</v>
      </c>
      <c r="AP84" s="100">
        <v>75.193548000000007</v>
      </c>
      <c r="AQ84" s="100">
        <v>76</v>
      </c>
      <c r="AR84" s="100">
        <v>5.3438315000000003</v>
      </c>
      <c r="AS84" s="100">
        <v>1.0543248000000001</v>
      </c>
      <c r="AT84" s="100">
        <v>3893</v>
      </c>
      <c r="AU84" s="100">
        <v>0.28344079999999999</v>
      </c>
      <c r="AV84" s="100">
        <v>0.30357899999999999</v>
      </c>
      <c r="AW84" s="100" t="s">
        <v>204</v>
      </c>
      <c r="AY84" s="122">
        <v>1977</v>
      </c>
    </row>
    <row r="85" spans="2:51">
      <c r="B85" s="122">
        <v>1978</v>
      </c>
      <c r="C85" s="100">
        <v>1144</v>
      </c>
      <c r="D85" s="100">
        <v>15.930279000000001</v>
      </c>
      <c r="E85" s="100">
        <v>32.889524999999999</v>
      </c>
      <c r="F85" s="100" t="s">
        <v>24</v>
      </c>
      <c r="G85" s="100">
        <v>39.697127000000002</v>
      </c>
      <c r="H85" s="100">
        <v>19.229505</v>
      </c>
      <c r="I85" s="100">
        <v>14.781616</v>
      </c>
      <c r="J85" s="100">
        <v>75.119754999999998</v>
      </c>
      <c r="K85" s="100">
        <v>76</v>
      </c>
      <c r="L85" s="100">
        <v>9.1198979999999992</v>
      </c>
      <c r="M85" s="100">
        <v>1.8977786999999999</v>
      </c>
      <c r="N85" s="100">
        <v>3990</v>
      </c>
      <c r="O85" s="100">
        <v>0.56879389999999996</v>
      </c>
      <c r="P85" s="100">
        <v>0.4903786</v>
      </c>
      <c r="R85" s="122">
        <v>1978</v>
      </c>
      <c r="S85" s="100" t="s">
        <v>204</v>
      </c>
      <c r="T85" s="100" t="s">
        <v>204</v>
      </c>
      <c r="U85" s="100" t="s">
        <v>204</v>
      </c>
      <c r="V85" s="100" t="s">
        <v>24</v>
      </c>
      <c r="W85" s="100" t="s">
        <v>204</v>
      </c>
      <c r="X85" s="100" t="s">
        <v>204</v>
      </c>
      <c r="Y85" s="100" t="s">
        <v>204</v>
      </c>
      <c r="Z85" s="100" t="s">
        <v>204</v>
      </c>
      <c r="AA85" s="100" t="s">
        <v>204</v>
      </c>
      <c r="AB85" s="100" t="s">
        <v>204</v>
      </c>
      <c r="AC85" s="100" t="s">
        <v>204</v>
      </c>
      <c r="AD85" s="100" t="s">
        <v>204</v>
      </c>
      <c r="AE85" s="100" t="s">
        <v>204</v>
      </c>
      <c r="AF85" s="100" t="s">
        <v>204</v>
      </c>
      <c r="AH85" s="122">
        <v>1978</v>
      </c>
      <c r="AI85" s="100">
        <v>1144</v>
      </c>
      <c r="AJ85" s="100">
        <v>7.9669870999999999</v>
      </c>
      <c r="AK85" s="100">
        <v>12.064736</v>
      </c>
      <c r="AL85" s="100" t="s">
        <v>24</v>
      </c>
      <c r="AM85" s="100">
        <v>14.388992999999999</v>
      </c>
      <c r="AN85" s="100">
        <v>7.3153815</v>
      </c>
      <c r="AO85" s="100">
        <v>5.7690479000000003</v>
      </c>
      <c r="AP85" s="100">
        <v>75.119754999999998</v>
      </c>
      <c r="AQ85" s="100">
        <v>76</v>
      </c>
      <c r="AR85" s="100">
        <v>5.2028378999999996</v>
      </c>
      <c r="AS85" s="100">
        <v>1.0551071999999999</v>
      </c>
      <c r="AT85" s="100">
        <v>3990</v>
      </c>
      <c r="AU85" s="100">
        <v>0.28726299999999999</v>
      </c>
      <c r="AV85" s="100">
        <v>0.31954379999999999</v>
      </c>
      <c r="AW85" s="100" t="s">
        <v>204</v>
      </c>
      <c r="AY85" s="122">
        <v>1978</v>
      </c>
    </row>
    <row r="86" spans="2:51">
      <c r="B86" s="123">
        <v>1979</v>
      </c>
      <c r="C86" s="100">
        <v>1172</v>
      </c>
      <c r="D86" s="100">
        <v>16.157133000000002</v>
      </c>
      <c r="E86" s="100">
        <v>32.982306999999999</v>
      </c>
      <c r="F86" s="100">
        <v>32.322660999999997</v>
      </c>
      <c r="G86" s="100">
        <v>39.872031999999997</v>
      </c>
      <c r="H86" s="100">
        <v>19.238033000000001</v>
      </c>
      <c r="I86" s="100">
        <v>14.835938000000001</v>
      </c>
      <c r="J86" s="100">
        <v>75.217577000000006</v>
      </c>
      <c r="K86" s="100">
        <v>76</v>
      </c>
      <c r="L86" s="100">
        <v>9.1863928999999995</v>
      </c>
      <c r="M86" s="100">
        <v>1.9778254</v>
      </c>
      <c r="N86" s="100">
        <v>4088</v>
      </c>
      <c r="O86" s="100">
        <v>0.57726149999999998</v>
      </c>
      <c r="P86" s="100">
        <v>0.52097070000000001</v>
      </c>
      <c r="R86" s="123">
        <v>1979</v>
      </c>
      <c r="S86" s="100" t="s">
        <v>204</v>
      </c>
      <c r="T86" s="100" t="s">
        <v>204</v>
      </c>
      <c r="U86" s="100" t="s">
        <v>204</v>
      </c>
      <c r="V86" s="100" t="s">
        <v>204</v>
      </c>
      <c r="W86" s="100" t="s">
        <v>204</v>
      </c>
      <c r="X86" s="100" t="s">
        <v>204</v>
      </c>
      <c r="Y86" s="100" t="s">
        <v>204</v>
      </c>
      <c r="Z86" s="100" t="s">
        <v>204</v>
      </c>
      <c r="AA86" s="100" t="s">
        <v>204</v>
      </c>
      <c r="AB86" s="100" t="s">
        <v>204</v>
      </c>
      <c r="AC86" s="100" t="s">
        <v>204</v>
      </c>
      <c r="AD86" s="100" t="s">
        <v>204</v>
      </c>
      <c r="AE86" s="100" t="s">
        <v>204</v>
      </c>
      <c r="AF86" s="100" t="s">
        <v>204</v>
      </c>
      <c r="AH86" s="123">
        <v>1979</v>
      </c>
      <c r="AI86" s="100">
        <v>1172</v>
      </c>
      <c r="AJ86" s="100">
        <v>8.0740002999999998</v>
      </c>
      <c r="AK86" s="100">
        <v>12.047677</v>
      </c>
      <c r="AL86" s="100">
        <v>11.806724000000001</v>
      </c>
      <c r="AM86" s="100">
        <v>14.376746000000001</v>
      </c>
      <c r="AN86" s="100">
        <v>7.2994310999999996</v>
      </c>
      <c r="AO86" s="100">
        <v>5.7671548000000001</v>
      </c>
      <c r="AP86" s="100">
        <v>75.217577000000006</v>
      </c>
      <c r="AQ86" s="100">
        <v>76</v>
      </c>
      <c r="AR86" s="100">
        <v>5.2424404999999998</v>
      </c>
      <c r="AS86" s="100">
        <v>1.0997672999999999</v>
      </c>
      <c r="AT86" s="100">
        <v>4088</v>
      </c>
      <c r="AU86" s="100">
        <v>0.29131970000000001</v>
      </c>
      <c r="AV86" s="100">
        <v>0.34038810000000003</v>
      </c>
      <c r="AW86" s="100" t="s">
        <v>204</v>
      </c>
      <c r="AY86" s="123">
        <v>1979</v>
      </c>
    </row>
    <row r="87" spans="2:51">
      <c r="B87" s="123">
        <v>1980</v>
      </c>
      <c r="C87" s="100">
        <v>1253</v>
      </c>
      <c r="D87" s="100">
        <v>17.075358000000001</v>
      </c>
      <c r="E87" s="100">
        <v>33.243808000000001</v>
      </c>
      <c r="F87" s="100">
        <v>32.578932000000002</v>
      </c>
      <c r="G87" s="100">
        <v>40.088985000000001</v>
      </c>
      <c r="H87" s="100">
        <v>19.613493999999999</v>
      </c>
      <c r="I87" s="100">
        <v>15.250885999999999</v>
      </c>
      <c r="J87" s="100">
        <v>75.085395000000005</v>
      </c>
      <c r="K87" s="100">
        <v>75</v>
      </c>
      <c r="L87" s="100">
        <v>9.2780451999999993</v>
      </c>
      <c r="M87" s="100">
        <v>2.0704584000000001</v>
      </c>
      <c r="N87" s="100">
        <v>4401</v>
      </c>
      <c r="O87" s="100">
        <v>0.61473370000000005</v>
      </c>
      <c r="P87" s="100">
        <v>0.56520320000000002</v>
      </c>
      <c r="R87" s="123">
        <v>1980</v>
      </c>
      <c r="S87" s="100" t="s">
        <v>204</v>
      </c>
      <c r="T87" s="100" t="s">
        <v>204</v>
      </c>
      <c r="U87" s="100" t="s">
        <v>204</v>
      </c>
      <c r="V87" s="100" t="s">
        <v>204</v>
      </c>
      <c r="W87" s="100" t="s">
        <v>204</v>
      </c>
      <c r="X87" s="100" t="s">
        <v>204</v>
      </c>
      <c r="Y87" s="100" t="s">
        <v>204</v>
      </c>
      <c r="Z87" s="100" t="s">
        <v>204</v>
      </c>
      <c r="AA87" s="100" t="s">
        <v>204</v>
      </c>
      <c r="AB87" s="100" t="s">
        <v>204</v>
      </c>
      <c r="AC87" s="100" t="s">
        <v>204</v>
      </c>
      <c r="AD87" s="100" t="s">
        <v>204</v>
      </c>
      <c r="AE87" s="100" t="s">
        <v>204</v>
      </c>
      <c r="AF87" s="100" t="s">
        <v>204</v>
      </c>
      <c r="AH87" s="123">
        <v>1980</v>
      </c>
      <c r="AI87" s="100">
        <v>1253</v>
      </c>
      <c r="AJ87" s="100">
        <v>8.5265032000000005</v>
      </c>
      <c r="AK87" s="100">
        <v>12.303024000000001</v>
      </c>
      <c r="AL87" s="100">
        <v>12.056964000000001</v>
      </c>
      <c r="AM87" s="100">
        <v>14.653271999999999</v>
      </c>
      <c r="AN87" s="100">
        <v>7.5361691999999998</v>
      </c>
      <c r="AO87" s="100">
        <v>6.0045375999999999</v>
      </c>
      <c r="AP87" s="100">
        <v>75.085395000000005</v>
      </c>
      <c r="AQ87" s="100">
        <v>75</v>
      </c>
      <c r="AR87" s="100">
        <v>5.3181104000000001</v>
      </c>
      <c r="AS87" s="100">
        <v>1.1527669</v>
      </c>
      <c r="AT87" s="100">
        <v>4401</v>
      </c>
      <c r="AU87" s="100">
        <v>0.31002200000000002</v>
      </c>
      <c r="AV87" s="100">
        <v>0.37180809999999997</v>
      </c>
      <c r="AW87" s="100" t="s">
        <v>204</v>
      </c>
      <c r="AY87" s="123">
        <v>1980</v>
      </c>
    </row>
    <row r="88" spans="2:51">
      <c r="B88" s="123">
        <v>1981</v>
      </c>
      <c r="C88" s="100">
        <v>1279</v>
      </c>
      <c r="D88" s="100">
        <v>17.171779999999998</v>
      </c>
      <c r="E88" s="100">
        <v>33.763953000000001</v>
      </c>
      <c r="F88" s="100">
        <v>33.088673999999997</v>
      </c>
      <c r="G88" s="100">
        <v>40.720644999999998</v>
      </c>
      <c r="H88" s="100">
        <v>19.601306000000001</v>
      </c>
      <c r="I88" s="100">
        <v>15.049814</v>
      </c>
      <c r="J88" s="100">
        <v>75.714397000000005</v>
      </c>
      <c r="K88" s="100">
        <v>76</v>
      </c>
      <c r="L88" s="100">
        <v>9.2240012</v>
      </c>
      <c r="M88" s="100">
        <v>2.1072229</v>
      </c>
      <c r="N88" s="100">
        <v>3864</v>
      </c>
      <c r="O88" s="100">
        <v>0.53206750000000003</v>
      </c>
      <c r="P88" s="100">
        <v>0.50730759999999997</v>
      </c>
      <c r="R88" s="123">
        <v>1981</v>
      </c>
      <c r="S88" s="100" t="s">
        <v>204</v>
      </c>
      <c r="T88" s="100" t="s">
        <v>204</v>
      </c>
      <c r="U88" s="100" t="s">
        <v>204</v>
      </c>
      <c r="V88" s="100" t="s">
        <v>204</v>
      </c>
      <c r="W88" s="100" t="s">
        <v>204</v>
      </c>
      <c r="X88" s="100" t="s">
        <v>204</v>
      </c>
      <c r="Y88" s="100" t="s">
        <v>204</v>
      </c>
      <c r="Z88" s="100" t="s">
        <v>204</v>
      </c>
      <c r="AA88" s="100" t="s">
        <v>204</v>
      </c>
      <c r="AB88" s="100" t="s">
        <v>204</v>
      </c>
      <c r="AC88" s="100" t="s">
        <v>204</v>
      </c>
      <c r="AD88" s="100" t="s">
        <v>204</v>
      </c>
      <c r="AE88" s="100" t="s">
        <v>204</v>
      </c>
      <c r="AF88" s="100" t="s">
        <v>204</v>
      </c>
      <c r="AH88" s="123">
        <v>1981</v>
      </c>
      <c r="AI88" s="100">
        <v>1279</v>
      </c>
      <c r="AJ88" s="100">
        <v>8.5705133999999994</v>
      </c>
      <c r="AK88" s="100">
        <v>12.350960000000001</v>
      </c>
      <c r="AL88" s="100">
        <v>12.10394</v>
      </c>
      <c r="AM88" s="100">
        <v>14.690832</v>
      </c>
      <c r="AN88" s="100">
        <v>7.4363842</v>
      </c>
      <c r="AO88" s="100">
        <v>5.8311698999999999</v>
      </c>
      <c r="AP88" s="100">
        <v>75.714397000000005</v>
      </c>
      <c r="AQ88" s="100">
        <v>76</v>
      </c>
      <c r="AR88" s="100">
        <v>5.3205207999999997</v>
      </c>
      <c r="AS88" s="100">
        <v>1.1733621999999999</v>
      </c>
      <c r="AT88" s="100">
        <v>3864</v>
      </c>
      <c r="AU88" s="100">
        <v>0.26822269999999998</v>
      </c>
      <c r="AV88" s="100">
        <v>0.33418320000000001</v>
      </c>
      <c r="AW88" s="100" t="s">
        <v>204</v>
      </c>
      <c r="AY88" s="123">
        <v>1981</v>
      </c>
    </row>
    <row r="89" spans="2:51">
      <c r="B89" s="123">
        <v>1982</v>
      </c>
      <c r="C89" s="100">
        <v>1356</v>
      </c>
      <c r="D89" s="100">
        <v>17.887025000000001</v>
      </c>
      <c r="E89" s="100">
        <v>34.166803999999999</v>
      </c>
      <c r="F89" s="100">
        <v>33.483466999999997</v>
      </c>
      <c r="G89" s="100">
        <v>41.070155</v>
      </c>
      <c r="H89" s="100">
        <v>19.938172999999999</v>
      </c>
      <c r="I89" s="100">
        <v>15.404998000000001</v>
      </c>
      <c r="J89" s="100">
        <v>75.415192000000005</v>
      </c>
      <c r="K89" s="100">
        <v>76</v>
      </c>
      <c r="L89" s="100">
        <v>9.4732430000000001</v>
      </c>
      <c r="M89" s="100">
        <v>2.1423492999999998</v>
      </c>
      <c r="N89" s="100">
        <v>4322</v>
      </c>
      <c r="O89" s="100">
        <v>0.58509990000000001</v>
      </c>
      <c r="P89" s="100">
        <v>0.5509115</v>
      </c>
      <c r="R89" s="123">
        <v>1982</v>
      </c>
      <c r="S89" s="100" t="s">
        <v>204</v>
      </c>
      <c r="T89" s="100" t="s">
        <v>204</v>
      </c>
      <c r="U89" s="100" t="s">
        <v>204</v>
      </c>
      <c r="V89" s="100" t="s">
        <v>204</v>
      </c>
      <c r="W89" s="100" t="s">
        <v>204</v>
      </c>
      <c r="X89" s="100" t="s">
        <v>204</v>
      </c>
      <c r="Y89" s="100" t="s">
        <v>204</v>
      </c>
      <c r="Z89" s="100" t="s">
        <v>204</v>
      </c>
      <c r="AA89" s="100" t="s">
        <v>204</v>
      </c>
      <c r="AB89" s="100" t="s">
        <v>204</v>
      </c>
      <c r="AC89" s="100" t="s">
        <v>204</v>
      </c>
      <c r="AD89" s="100" t="s">
        <v>204</v>
      </c>
      <c r="AE89" s="100" t="s">
        <v>204</v>
      </c>
      <c r="AF89" s="100" t="s">
        <v>204</v>
      </c>
      <c r="AH89" s="123">
        <v>1982</v>
      </c>
      <c r="AI89" s="100">
        <v>1356</v>
      </c>
      <c r="AJ89" s="100">
        <v>8.9303077999999996</v>
      </c>
      <c r="AK89" s="100">
        <v>12.603975999999999</v>
      </c>
      <c r="AL89" s="100">
        <v>12.351896999999999</v>
      </c>
      <c r="AM89" s="100">
        <v>14.939855</v>
      </c>
      <c r="AN89" s="100">
        <v>7.6334083000000001</v>
      </c>
      <c r="AO89" s="100">
        <v>6.0154781000000002</v>
      </c>
      <c r="AP89" s="100">
        <v>75.415192000000005</v>
      </c>
      <c r="AQ89" s="100">
        <v>76</v>
      </c>
      <c r="AR89" s="100">
        <v>5.3910070000000001</v>
      </c>
      <c r="AS89" s="100">
        <v>1.1814830999999999</v>
      </c>
      <c r="AT89" s="100">
        <v>4322</v>
      </c>
      <c r="AU89" s="100">
        <v>0.29509030000000003</v>
      </c>
      <c r="AV89" s="100">
        <v>0.3620044</v>
      </c>
      <c r="AW89" s="100" t="s">
        <v>204</v>
      </c>
      <c r="AY89" s="123">
        <v>1982</v>
      </c>
    </row>
    <row r="90" spans="2:51">
      <c r="B90" s="123">
        <v>1983</v>
      </c>
      <c r="C90" s="100">
        <v>1394</v>
      </c>
      <c r="D90" s="100">
        <v>18.136056</v>
      </c>
      <c r="E90" s="100">
        <v>34.685915000000001</v>
      </c>
      <c r="F90" s="100">
        <v>33.992196</v>
      </c>
      <c r="G90" s="100">
        <v>41.937745</v>
      </c>
      <c r="H90" s="100">
        <v>20.076495000000001</v>
      </c>
      <c r="I90" s="100">
        <v>15.339601999999999</v>
      </c>
      <c r="J90" s="100">
        <v>75.720230000000001</v>
      </c>
      <c r="K90" s="100">
        <v>76</v>
      </c>
      <c r="L90" s="100">
        <v>9.5656350999999997</v>
      </c>
      <c r="M90" s="100">
        <v>2.306038</v>
      </c>
      <c r="N90" s="100">
        <v>4317</v>
      </c>
      <c r="O90" s="100">
        <v>0.57682259999999996</v>
      </c>
      <c r="P90" s="100">
        <v>0.5872638</v>
      </c>
      <c r="R90" s="123">
        <v>1983</v>
      </c>
      <c r="S90" s="100" t="s">
        <v>204</v>
      </c>
      <c r="T90" s="100" t="s">
        <v>204</v>
      </c>
      <c r="U90" s="100" t="s">
        <v>204</v>
      </c>
      <c r="V90" s="100" t="s">
        <v>204</v>
      </c>
      <c r="W90" s="100" t="s">
        <v>204</v>
      </c>
      <c r="X90" s="100" t="s">
        <v>204</v>
      </c>
      <c r="Y90" s="100" t="s">
        <v>204</v>
      </c>
      <c r="Z90" s="100" t="s">
        <v>204</v>
      </c>
      <c r="AA90" s="100" t="s">
        <v>204</v>
      </c>
      <c r="AB90" s="100" t="s">
        <v>204</v>
      </c>
      <c r="AC90" s="100" t="s">
        <v>204</v>
      </c>
      <c r="AD90" s="100" t="s">
        <v>204</v>
      </c>
      <c r="AE90" s="100" t="s">
        <v>204</v>
      </c>
      <c r="AF90" s="100" t="s">
        <v>204</v>
      </c>
      <c r="AH90" s="123">
        <v>1983</v>
      </c>
      <c r="AI90" s="100">
        <v>1394</v>
      </c>
      <c r="AJ90" s="100">
        <v>9.0557867999999999</v>
      </c>
      <c r="AK90" s="100">
        <v>12.661747</v>
      </c>
      <c r="AL90" s="100">
        <v>12.408512</v>
      </c>
      <c r="AM90" s="100">
        <v>15.096409</v>
      </c>
      <c r="AN90" s="100">
        <v>7.6115203999999999</v>
      </c>
      <c r="AO90" s="100">
        <v>5.9293281999999996</v>
      </c>
      <c r="AP90" s="100">
        <v>75.720230000000001</v>
      </c>
      <c r="AQ90" s="100">
        <v>76</v>
      </c>
      <c r="AR90" s="100">
        <v>5.3936932000000004</v>
      </c>
      <c r="AS90" s="100">
        <v>1.2663057</v>
      </c>
      <c r="AT90" s="100">
        <v>4317</v>
      </c>
      <c r="AU90" s="100">
        <v>0.29102620000000001</v>
      </c>
      <c r="AV90" s="100">
        <v>0.38107020000000003</v>
      </c>
      <c r="AW90" s="100" t="s">
        <v>204</v>
      </c>
      <c r="AY90" s="123">
        <v>1983</v>
      </c>
    </row>
    <row r="91" spans="2:51">
      <c r="B91" s="123">
        <v>1984</v>
      </c>
      <c r="C91" s="100">
        <v>1403</v>
      </c>
      <c r="D91" s="100">
        <v>18.037564</v>
      </c>
      <c r="E91" s="100">
        <v>32.329763</v>
      </c>
      <c r="F91" s="100">
        <v>31.683167999999998</v>
      </c>
      <c r="G91" s="100">
        <v>38.962446</v>
      </c>
      <c r="H91" s="100">
        <v>19.112819999999999</v>
      </c>
      <c r="I91" s="100">
        <v>14.949611000000001</v>
      </c>
      <c r="J91" s="100">
        <v>75.150498999999996</v>
      </c>
      <c r="K91" s="100">
        <v>76</v>
      </c>
      <c r="L91" s="100">
        <v>9.5429192999999994</v>
      </c>
      <c r="M91" s="100">
        <v>2.3388401000000001</v>
      </c>
      <c r="N91" s="100">
        <v>4852</v>
      </c>
      <c r="O91" s="100">
        <v>0.64125949999999998</v>
      </c>
      <c r="P91" s="100">
        <v>0.68717430000000002</v>
      </c>
      <c r="R91" s="123">
        <v>1984</v>
      </c>
      <c r="S91" s="100" t="s">
        <v>204</v>
      </c>
      <c r="T91" s="100" t="s">
        <v>204</v>
      </c>
      <c r="U91" s="100" t="s">
        <v>204</v>
      </c>
      <c r="V91" s="100" t="s">
        <v>204</v>
      </c>
      <c r="W91" s="100" t="s">
        <v>204</v>
      </c>
      <c r="X91" s="100" t="s">
        <v>204</v>
      </c>
      <c r="Y91" s="100" t="s">
        <v>204</v>
      </c>
      <c r="Z91" s="100" t="s">
        <v>204</v>
      </c>
      <c r="AA91" s="100" t="s">
        <v>204</v>
      </c>
      <c r="AB91" s="100" t="s">
        <v>204</v>
      </c>
      <c r="AC91" s="100" t="s">
        <v>204</v>
      </c>
      <c r="AD91" s="100" t="s">
        <v>204</v>
      </c>
      <c r="AE91" s="100" t="s">
        <v>204</v>
      </c>
      <c r="AF91" s="100" t="s">
        <v>204</v>
      </c>
      <c r="AH91" s="123">
        <v>1984</v>
      </c>
      <c r="AI91" s="100">
        <v>1403</v>
      </c>
      <c r="AJ91" s="100">
        <v>9.0054867999999999</v>
      </c>
      <c r="AK91" s="100">
        <v>12.042342</v>
      </c>
      <c r="AL91" s="100">
        <v>11.801494999999999</v>
      </c>
      <c r="AM91" s="100">
        <v>14.321311</v>
      </c>
      <c r="AN91" s="100">
        <v>7.4037518000000002</v>
      </c>
      <c r="AO91" s="100">
        <v>5.9175512000000001</v>
      </c>
      <c r="AP91" s="100">
        <v>75.150498999999996</v>
      </c>
      <c r="AQ91" s="100">
        <v>76</v>
      </c>
      <c r="AR91" s="100">
        <v>5.3744493000000002</v>
      </c>
      <c r="AS91" s="100">
        <v>1.2764525</v>
      </c>
      <c r="AT91" s="100">
        <v>4852</v>
      </c>
      <c r="AU91" s="100">
        <v>0.32357089999999999</v>
      </c>
      <c r="AV91" s="100">
        <v>0.4461773</v>
      </c>
      <c r="AW91" s="100" t="s">
        <v>204</v>
      </c>
      <c r="AY91" s="123">
        <v>1984</v>
      </c>
    </row>
    <row r="92" spans="2:51">
      <c r="B92" s="123">
        <v>1985</v>
      </c>
      <c r="C92" s="100">
        <v>1588</v>
      </c>
      <c r="D92" s="100">
        <v>20.145309999999998</v>
      </c>
      <c r="E92" s="100">
        <v>36.350487000000001</v>
      </c>
      <c r="F92" s="100">
        <v>35.623477999999999</v>
      </c>
      <c r="G92" s="100">
        <v>43.832293</v>
      </c>
      <c r="H92" s="100">
        <v>21.110493999999999</v>
      </c>
      <c r="I92" s="100">
        <v>16.242675999999999</v>
      </c>
      <c r="J92" s="100">
        <v>75.872166000000007</v>
      </c>
      <c r="K92" s="100">
        <v>77</v>
      </c>
      <c r="L92" s="100">
        <v>10.039196</v>
      </c>
      <c r="M92" s="100">
        <v>2.4752166999999998</v>
      </c>
      <c r="N92" s="100">
        <v>4823</v>
      </c>
      <c r="O92" s="100">
        <v>0.62958709999999996</v>
      </c>
      <c r="P92" s="100">
        <v>0.64204450000000002</v>
      </c>
      <c r="R92" s="123">
        <v>1985</v>
      </c>
      <c r="S92" s="100" t="s">
        <v>204</v>
      </c>
      <c r="T92" s="100" t="s">
        <v>204</v>
      </c>
      <c r="U92" s="100" t="s">
        <v>204</v>
      </c>
      <c r="V92" s="100" t="s">
        <v>204</v>
      </c>
      <c r="W92" s="100" t="s">
        <v>204</v>
      </c>
      <c r="X92" s="100" t="s">
        <v>204</v>
      </c>
      <c r="Y92" s="100" t="s">
        <v>204</v>
      </c>
      <c r="Z92" s="100" t="s">
        <v>204</v>
      </c>
      <c r="AA92" s="100" t="s">
        <v>204</v>
      </c>
      <c r="AB92" s="100" t="s">
        <v>204</v>
      </c>
      <c r="AC92" s="100" t="s">
        <v>204</v>
      </c>
      <c r="AD92" s="100" t="s">
        <v>204</v>
      </c>
      <c r="AE92" s="100" t="s">
        <v>204</v>
      </c>
      <c r="AF92" s="100" t="s">
        <v>204</v>
      </c>
      <c r="AH92" s="123">
        <v>1985</v>
      </c>
      <c r="AI92" s="100">
        <v>1588</v>
      </c>
      <c r="AJ92" s="100">
        <v>10.058073</v>
      </c>
      <c r="AK92" s="100">
        <v>13.427237</v>
      </c>
      <c r="AL92" s="100">
        <v>13.158693</v>
      </c>
      <c r="AM92" s="100">
        <v>15.967298</v>
      </c>
      <c r="AN92" s="100">
        <v>8.0965928999999992</v>
      </c>
      <c r="AO92" s="100">
        <v>6.3483637999999996</v>
      </c>
      <c r="AP92" s="100">
        <v>75.872166000000007</v>
      </c>
      <c r="AQ92" s="100">
        <v>77</v>
      </c>
      <c r="AR92" s="100">
        <v>5.6819807999999998</v>
      </c>
      <c r="AS92" s="100">
        <v>1.3366103</v>
      </c>
      <c r="AT92" s="100">
        <v>4823</v>
      </c>
      <c r="AU92" s="100">
        <v>0.31776339999999997</v>
      </c>
      <c r="AV92" s="100">
        <v>0.41632209999999997</v>
      </c>
      <c r="AW92" s="100" t="s">
        <v>204</v>
      </c>
      <c r="AY92" s="123">
        <v>1985</v>
      </c>
    </row>
    <row r="93" spans="2:51">
      <c r="B93" s="123">
        <v>1986</v>
      </c>
      <c r="C93" s="100">
        <v>1642</v>
      </c>
      <c r="D93" s="100">
        <v>20.524519999999999</v>
      </c>
      <c r="E93" s="100">
        <v>35.691954000000003</v>
      </c>
      <c r="F93" s="100">
        <v>34.978115000000003</v>
      </c>
      <c r="G93" s="100">
        <v>43.057955999999997</v>
      </c>
      <c r="H93" s="100">
        <v>20.823315000000001</v>
      </c>
      <c r="I93" s="100">
        <v>16.146293</v>
      </c>
      <c r="J93" s="100">
        <v>75.788672000000005</v>
      </c>
      <c r="K93" s="100">
        <v>76</v>
      </c>
      <c r="L93" s="100">
        <v>10.378610999999999</v>
      </c>
      <c r="M93" s="100">
        <v>2.6394470000000001</v>
      </c>
      <c r="N93" s="100">
        <v>4976</v>
      </c>
      <c r="O93" s="100">
        <v>0.64070890000000003</v>
      </c>
      <c r="P93" s="100">
        <v>0.68762239999999997</v>
      </c>
      <c r="R93" s="123">
        <v>1986</v>
      </c>
      <c r="S93" s="100" t="s">
        <v>204</v>
      </c>
      <c r="T93" s="100" t="s">
        <v>204</v>
      </c>
      <c r="U93" s="100" t="s">
        <v>204</v>
      </c>
      <c r="V93" s="100" t="s">
        <v>204</v>
      </c>
      <c r="W93" s="100" t="s">
        <v>204</v>
      </c>
      <c r="X93" s="100" t="s">
        <v>204</v>
      </c>
      <c r="Y93" s="100" t="s">
        <v>204</v>
      </c>
      <c r="Z93" s="100" t="s">
        <v>204</v>
      </c>
      <c r="AA93" s="100" t="s">
        <v>204</v>
      </c>
      <c r="AB93" s="100" t="s">
        <v>204</v>
      </c>
      <c r="AC93" s="100" t="s">
        <v>204</v>
      </c>
      <c r="AD93" s="100" t="s">
        <v>204</v>
      </c>
      <c r="AE93" s="100" t="s">
        <v>204</v>
      </c>
      <c r="AF93" s="100" t="s">
        <v>204</v>
      </c>
      <c r="AH93" s="123">
        <v>1986</v>
      </c>
      <c r="AI93" s="100">
        <v>1642</v>
      </c>
      <c r="AJ93" s="100">
        <v>10.250743999999999</v>
      </c>
      <c r="AK93" s="100">
        <v>13.282975</v>
      </c>
      <c r="AL93" s="100">
        <v>13.017315999999999</v>
      </c>
      <c r="AM93" s="100">
        <v>15.807254</v>
      </c>
      <c r="AN93" s="100">
        <v>8.0504414999999998</v>
      </c>
      <c r="AO93" s="100">
        <v>6.35961</v>
      </c>
      <c r="AP93" s="100">
        <v>75.788672000000005</v>
      </c>
      <c r="AQ93" s="100">
        <v>76</v>
      </c>
      <c r="AR93" s="100">
        <v>5.8317943000000003</v>
      </c>
      <c r="AS93" s="100">
        <v>1.4280619999999999</v>
      </c>
      <c r="AT93" s="100">
        <v>4976</v>
      </c>
      <c r="AU93" s="100">
        <v>0.32354569999999999</v>
      </c>
      <c r="AV93" s="100">
        <v>0.44677250000000002</v>
      </c>
      <c r="AW93" s="100" t="s">
        <v>204</v>
      </c>
      <c r="AY93" s="123">
        <v>1986</v>
      </c>
    </row>
    <row r="94" spans="2:51">
      <c r="B94" s="123">
        <v>1987</v>
      </c>
      <c r="C94" s="100">
        <v>1744</v>
      </c>
      <c r="D94" s="100">
        <v>21.482448999999999</v>
      </c>
      <c r="E94" s="100">
        <v>36.573777</v>
      </c>
      <c r="F94" s="100">
        <v>35.842300999999999</v>
      </c>
      <c r="G94" s="100">
        <v>44.257697999999998</v>
      </c>
      <c r="H94" s="100">
        <v>21.381246000000001</v>
      </c>
      <c r="I94" s="100">
        <v>16.603528000000001</v>
      </c>
      <c r="J94" s="100">
        <v>75.791284000000005</v>
      </c>
      <c r="K94" s="100">
        <v>76</v>
      </c>
      <c r="L94" s="100">
        <v>10.748844</v>
      </c>
      <c r="M94" s="100">
        <v>2.7417503999999999</v>
      </c>
      <c r="N94" s="100">
        <v>5391</v>
      </c>
      <c r="O94" s="100">
        <v>0.68466150000000003</v>
      </c>
      <c r="P94" s="100">
        <v>0.74837580000000004</v>
      </c>
      <c r="R94" s="123">
        <v>1987</v>
      </c>
      <c r="S94" s="100" t="s">
        <v>204</v>
      </c>
      <c r="T94" s="100" t="s">
        <v>204</v>
      </c>
      <c r="U94" s="100" t="s">
        <v>204</v>
      </c>
      <c r="V94" s="100" t="s">
        <v>204</v>
      </c>
      <c r="W94" s="100" t="s">
        <v>204</v>
      </c>
      <c r="X94" s="100" t="s">
        <v>204</v>
      </c>
      <c r="Y94" s="100" t="s">
        <v>204</v>
      </c>
      <c r="Z94" s="100" t="s">
        <v>204</v>
      </c>
      <c r="AA94" s="100" t="s">
        <v>204</v>
      </c>
      <c r="AB94" s="100" t="s">
        <v>204</v>
      </c>
      <c r="AC94" s="100" t="s">
        <v>204</v>
      </c>
      <c r="AD94" s="100" t="s">
        <v>204</v>
      </c>
      <c r="AE94" s="100" t="s">
        <v>204</v>
      </c>
      <c r="AF94" s="100" t="s">
        <v>204</v>
      </c>
      <c r="AH94" s="123">
        <v>1987</v>
      </c>
      <c r="AI94" s="100">
        <v>1744</v>
      </c>
      <c r="AJ94" s="100">
        <v>10.723152000000001</v>
      </c>
      <c r="AK94" s="100">
        <v>13.676633000000001</v>
      </c>
      <c r="AL94" s="100">
        <v>13.403100999999999</v>
      </c>
      <c r="AM94" s="100">
        <v>16.338535</v>
      </c>
      <c r="AN94" s="100">
        <v>8.3109753000000008</v>
      </c>
      <c r="AO94" s="100">
        <v>6.5804695000000004</v>
      </c>
      <c r="AP94" s="100">
        <v>75.791284000000005</v>
      </c>
      <c r="AQ94" s="100">
        <v>76</v>
      </c>
      <c r="AR94" s="100">
        <v>6.1070840999999998</v>
      </c>
      <c r="AS94" s="100">
        <v>1.4865451999999999</v>
      </c>
      <c r="AT94" s="100">
        <v>5391</v>
      </c>
      <c r="AU94" s="100">
        <v>0.34558280000000002</v>
      </c>
      <c r="AV94" s="100">
        <v>0.49030079999999998</v>
      </c>
      <c r="AW94" s="100" t="s">
        <v>204</v>
      </c>
      <c r="AY94" s="123">
        <v>1987</v>
      </c>
    </row>
    <row r="95" spans="2:51">
      <c r="B95" s="123">
        <v>1988</v>
      </c>
      <c r="C95" s="100">
        <v>1884</v>
      </c>
      <c r="D95" s="100">
        <v>22.839283999999999</v>
      </c>
      <c r="E95" s="100">
        <v>37.852224999999997</v>
      </c>
      <c r="F95" s="100">
        <v>37.095180999999997</v>
      </c>
      <c r="G95" s="100">
        <v>45.549936000000002</v>
      </c>
      <c r="H95" s="100">
        <v>22.217267</v>
      </c>
      <c r="I95" s="100">
        <v>17.242180000000001</v>
      </c>
      <c r="J95" s="100">
        <v>75.791400999999993</v>
      </c>
      <c r="K95" s="100">
        <v>76</v>
      </c>
      <c r="L95" s="100">
        <v>11.097367</v>
      </c>
      <c r="M95" s="100">
        <v>2.8948985999999999</v>
      </c>
      <c r="N95" s="100">
        <v>5720</v>
      </c>
      <c r="O95" s="100">
        <v>0.7155281</v>
      </c>
      <c r="P95" s="100">
        <v>0.77303569999999999</v>
      </c>
      <c r="R95" s="123">
        <v>1988</v>
      </c>
      <c r="S95" s="100" t="s">
        <v>204</v>
      </c>
      <c r="T95" s="100" t="s">
        <v>204</v>
      </c>
      <c r="U95" s="100" t="s">
        <v>204</v>
      </c>
      <c r="V95" s="100" t="s">
        <v>204</v>
      </c>
      <c r="W95" s="100" t="s">
        <v>204</v>
      </c>
      <c r="X95" s="100" t="s">
        <v>204</v>
      </c>
      <c r="Y95" s="100" t="s">
        <v>204</v>
      </c>
      <c r="Z95" s="100" t="s">
        <v>204</v>
      </c>
      <c r="AA95" s="100" t="s">
        <v>204</v>
      </c>
      <c r="AB95" s="100" t="s">
        <v>204</v>
      </c>
      <c r="AC95" s="100" t="s">
        <v>204</v>
      </c>
      <c r="AD95" s="100" t="s">
        <v>204</v>
      </c>
      <c r="AE95" s="100" t="s">
        <v>204</v>
      </c>
      <c r="AF95" s="100" t="s">
        <v>204</v>
      </c>
      <c r="AH95" s="123">
        <v>1988</v>
      </c>
      <c r="AI95" s="100">
        <v>1884</v>
      </c>
      <c r="AJ95" s="100">
        <v>11.395967000000001</v>
      </c>
      <c r="AK95" s="100">
        <v>14.333235999999999</v>
      </c>
      <c r="AL95" s="100">
        <v>14.046571</v>
      </c>
      <c r="AM95" s="100">
        <v>17.032793999999999</v>
      </c>
      <c r="AN95" s="100">
        <v>8.7250809</v>
      </c>
      <c r="AO95" s="100">
        <v>6.8998704000000002</v>
      </c>
      <c r="AP95" s="100">
        <v>75.791400999999993</v>
      </c>
      <c r="AQ95" s="100">
        <v>76</v>
      </c>
      <c r="AR95" s="100">
        <v>6.3037441000000003</v>
      </c>
      <c r="AS95" s="100">
        <v>1.5717814000000001</v>
      </c>
      <c r="AT95" s="100">
        <v>5720</v>
      </c>
      <c r="AU95" s="100">
        <v>0.36105229999999999</v>
      </c>
      <c r="AV95" s="100">
        <v>0.50549999999999995</v>
      </c>
      <c r="AW95" s="100" t="s">
        <v>204</v>
      </c>
      <c r="AY95" s="123">
        <v>1988</v>
      </c>
    </row>
    <row r="96" spans="2:51">
      <c r="B96" s="123">
        <v>1989</v>
      </c>
      <c r="C96" s="100">
        <v>2014</v>
      </c>
      <c r="D96" s="100">
        <v>24.011668</v>
      </c>
      <c r="E96" s="100">
        <v>39.317718999999997</v>
      </c>
      <c r="F96" s="100">
        <v>38.531364000000004</v>
      </c>
      <c r="G96" s="100">
        <v>47.391858999999997</v>
      </c>
      <c r="H96" s="100">
        <v>23.024660000000001</v>
      </c>
      <c r="I96" s="100">
        <v>17.825496000000001</v>
      </c>
      <c r="J96" s="100">
        <v>75.924527999999995</v>
      </c>
      <c r="K96" s="100">
        <v>77</v>
      </c>
      <c r="L96" s="100">
        <v>11.608069</v>
      </c>
      <c r="M96" s="100">
        <v>3.0092938</v>
      </c>
      <c r="N96" s="100">
        <v>6143</v>
      </c>
      <c r="O96" s="100">
        <v>0.75645759999999995</v>
      </c>
      <c r="P96" s="100">
        <v>0.85216360000000002</v>
      </c>
      <c r="R96" s="123">
        <v>1989</v>
      </c>
      <c r="S96" s="100" t="s">
        <v>204</v>
      </c>
      <c r="T96" s="100" t="s">
        <v>204</v>
      </c>
      <c r="U96" s="100" t="s">
        <v>204</v>
      </c>
      <c r="V96" s="100" t="s">
        <v>204</v>
      </c>
      <c r="W96" s="100" t="s">
        <v>204</v>
      </c>
      <c r="X96" s="100" t="s">
        <v>204</v>
      </c>
      <c r="Y96" s="100" t="s">
        <v>204</v>
      </c>
      <c r="Z96" s="100" t="s">
        <v>204</v>
      </c>
      <c r="AA96" s="100" t="s">
        <v>204</v>
      </c>
      <c r="AB96" s="100" t="s">
        <v>204</v>
      </c>
      <c r="AC96" s="100" t="s">
        <v>204</v>
      </c>
      <c r="AD96" s="100" t="s">
        <v>204</v>
      </c>
      <c r="AE96" s="100" t="s">
        <v>204</v>
      </c>
      <c r="AF96" s="100" t="s">
        <v>204</v>
      </c>
      <c r="AH96" s="123">
        <v>1989</v>
      </c>
      <c r="AI96" s="100">
        <v>2014</v>
      </c>
      <c r="AJ96" s="100">
        <v>11.977817</v>
      </c>
      <c r="AK96" s="100">
        <v>14.924944</v>
      </c>
      <c r="AL96" s="100">
        <v>14.626445</v>
      </c>
      <c r="AM96" s="100">
        <v>17.771149000000001</v>
      </c>
      <c r="AN96" s="100">
        <v>9.0653751000000007</v>
      </c>
      <c r="AO96" s="100">
        <v>7.1529081000000003</v>
      </c>
      <c r="AP96" s="100">
        <v>75.924527999999995</v>
      </c>
      <c r="AQ96" s="100">
        <v>77</v>
      </c>
      <c r="AR96" s="100">
        <v>6.6197739000000002</v>
      </c>
      <c r="AS96" s="100">
        <v>1.6211603999999999</v>
      </c>
      <c r="AT96" s="100">
        <v>6143</v>
      </c>
      <c r="AU96" s="100">
        <v>0.38165290000000002</v>
      </c>
      <c r="AV96" s="100">
        <v>0.55557920000000005</v>
      </c>
      <c r="AW96" s="100" t="s">
        <v>204</v>
      </c>
      <c r="AY96" s="123">
        <v>1989</v>
      </c>
    </row>
    <row r="97" spans="2:51">
      <c r="B97" s="123">
        <v>1990</v>
      </c>
      <c r="C97" s="100">
        <v>2091</v>
      </c>
      <c r="D97" s="100">
        <v>24.567429000000001</v>
      </c>
      <c r="E97" s="100">
        <v>39.945079999999997</v>
      </c>
      <c r="F97" s="100">
        <v>39.146178999999997</v>
      </c>
      <c r="G97" s="100">
        <v>48.225906000000002</v>
      </c>
      <c r="H97" s="100">
        <v>23.228892999999999</v>
      </c>
      <c r="I97" s="100">
        <v>18.036169000000001</v>
      </c>
      <c r="J97" s="100">
        <v>76.363940999999997</v>
      </c>
      <c r="K97" s="100">
        <v>77</v>
      </c>
      <c r="L97" s="100">
        <v>11.986929999999999</v>
      </c>
      <c r="M97" s="100">
        <v>3.2339386000000001</v>
      </c>
      <c r="N97" s="100">
        <v>5729</v>
      </c>
      <c r="O97" s="100">
        <v>0.69574069999999999</v>
      </c>
      <c r="P97" s="100">
        <v>0.80280819999999997</v>
      </c>
      <c r="R97" s="123">
        <v>1990</v>
      </c>
      <c r="S97" s="100" t="s">
        <v>204</v>
      </c>
      <c r="T97" s="100" t="s">
        <v>204</v>
      </c>
      <c r="U97" s="100" t="s">
        <v>204</v>
      </c>
      <c r="V97" s="100" t="s">
        <v>204</v>
      </c>
      <c r="W97" s="100" t="s">
        <v>204</v>
      </c>
      <c r="X97" s="100" t="s">
        <v>204</v>
      </c>
      <c r="Y97" s="100" t="s">
        <v>204</v>
      </c>
      <c r="Z97" s="100" t="s">
        <v>204</v>
      </c>
      <c r="AA97" s="100" t="s">
        <v>204</v>
      </c>
      <c r="AB97" s="100" t="s">
        <v>204</v>
      </c>
      <c r="AC97" s="100" t="s">
        <v>204</v>
      </c>
      <c r="AD97" s="100" t="s">
        <v>204</v>
      </c>
      <c r="AE97" s="100" t="s">
        <v>204</v>
      </c>
      <c r="AF97" s="100" t="s">
        <v>204</v>
      </c>
      <c r="AH97" s="123">
        <v>1990</v>
      </c>
      <c r="AI97" s="100">
        <v>2091</v>
      </c>
      <c r="AJ97" s="100">
        <v>12.253057999999999</v>
      </c>
      <c r="AK97" s="100">
        <v>15.129424</v>
      </c>
      <c r="AL97" s="100">
        <v>14.826835000000001</v>
      </c>
      <c r="AM97" s="100">
        <v>18.037580999999999</v>
      </c>
      <c r="AN97" s="100">
        <v>9.1182456999999992</v>
      </c>
      <c r="AO97" s="100">
        <v>7.2085027000000004</v>
      </c>
      <c r="AP97" s="100">
        <v>76.363940999999997</v>
      </c>
      <c r="AQ97" s="100">
        <v>77</v>
      </c>
      <c r="AR97" s="100">
        <v>6.8013271</v>
      </c>
      <c r="AS97" s="100">
        <v>1.7416292</v>
      </c>
      <c r="AT97" s="100">
        <v>5729</v>
      </c>
      <c r="AU97" s="100">
        <v>0.3509852</v>
      </c>
      <c r="AV97" s="100">
        <v>0.52502890000000002</v>
      </c>
      <c r="AW97" s="100" t="s">
        <v>204</v>
      </c>
      <c r="AY97" s="123">
        <v>1990</v>
      </c>
    </row>
    <row r="98" spans="2:51">
      <c r="B98" s="123">
        <v>1991</v>
      </c>
      <c r="C98" s="100">
        <v>2115</v>
      </c>
      <c r="D98" s="100">
        <v>24.549037999999999</v>
      </c>
      <c r="E98" s="100">
        <v>38.639704000000002</v>
      </c>
      <c r="F98" s="100">
        <v>37.866909</v>
      </c>
      <c r="G98" s="100">
        <v>46.648535000000003</v>
      </c>
      <c r="H98" s="100">
        <v>22.63383</v>
      </c>
      <c r="I98" s="100">
        <v>17.588671000000001</v>
      </c>
      <c r="J98" s="100">
        <v>76.086051999999995</v>
      </c>
      <c r="K98" s="100">
        <v>77</v>
      </c>
      <c r="L98" s="100">
        <v>11.924226000000001</v>
      </c>
      <c r="M98" s="100">
        <v>3.3012315000000001</v>
      </c>
      <c r="N98" s="100">
        <v>6316</v>
      </c>
      <c r="O98" s="100">
        <v>0.75842509999999996</v>
      </c>
      <c r="P98" s="100">
        <v>0.93174760000000001</v>
      </c>
      <c r="R98" s="123">
        <v>1991</v>
      </c>
      <c r="S98" s="100" t="s">
        <v>204</v>
      </c>
      <c r="T98" s="100" t="s">
        <v>204</v>
      </c>
      <c r="U98" s="100" t="s">
        <v>204</v>
      </c>
      <c r="V98" s="100" t="s">
        <v>204</v>
      </c>
      <c r="W98" s="100" t="s">
        <v>204</v>
      </c>
      <c r="X98" s="100" t="s">
        <v>204</v>
      </c>
      <c r="Y98" s="100" t="s">
        <v>204</v>
      </c>
      <c r="Z98" s="100" t="s">
        <v>204</v>
      </c>
      <c r="AA98" s="100" t="s">
        <v>204</v>
      </c>
      <c r="AB98" s="100" t="s">
        <v>204</v>
      </c>
      <c r="AC98" s="100" t="s">
        <v>204</v>
      </c>
      <c r="AD98" s="100" t="s">
        <v>204</v>
      </c>
      <c r="AE98" s="100" t="s">
        <v>204</v>
      </c>
      <c r="AF98" s="100" t="s">
        <v>204</v>
      </c>
      <c r="AH98" s="123">
        <v>1991</v>
      </c>
      <c r="AI98" s="100">
        <v>2115</v>
      </c>
      <c r="AJ98" s="100">
        <v>12.236725</v>
      </c>
      <c r="AK98" s="100">
        <v>14.787756999999999</v>
      </c>
      <c r="AL98" s="100">
        <v>14.492001999999999</v>
      </c>
      <c r="AM98" s="100">
        <v>17.640497</v>
      </c>
      <c r="AN98" s="100">
        <v>8.9822868000000007</v>
      </c>
      <c r="AO98" s="100">
        <v>7.1145775999999996</v>
      </c>
      <c r="AP98" s="100">
        <v>76.086051999999995</v>
      </c>
      <c r="AQ98" s="100">
        <v>77</v>
      </c>
      <c r="AR98" s="100">
        <v>6.6911322999999996</v>
      </c>
      <c r="AS98" s="100">
        <v>1.7751330000000001</v>
      </c>
      <c r="AT98" s="100">
        <v>6316</v>
      </c>
      <c r="AU98" s="100">
        <v>0.38242939999999997</v>
      </c>
      <c r="AV98" s="100">
        <v>0.60441</v>
      </c>
      <c r="AW98" s="100" t="s">
        <v>204</v>
      </c>
      <c r="AY98" s="123">
        <v>1991</v>
      </c>
    </row>
    <row r="99" spans="2:51">
      <c r="B99" s="123">
        <v>1992</v>
      </c>
      <c r="C99" s="100">
        <v>2370</v>
      </c>
      <c r="D99" s="100">
        <v>27.215553</v>
      </c>
      <c r="E99" s="100">
        <v>41.870565999999997</v>
      </c>
      <c r="F99" s="100">
        <v>41.033155000000001</v>
      </c>
      <c r="G99" s="100">
        <v>50.628993999999999</v>
      </c>
      <c r="H99" s="100">
        <v>24.523859999999999</v>
      </c>
      <c r="I99" s="100">
        <v>19.129995000000001</v>
      </c>
      <c r="J99" s="100">
        <v>76.270464000000004</v>
      </c>
      <c r="K99" s="100">
        <v>77</v>
      </c>
      <c r="L99" s="100">
        <v>12.844832</v>
      </c>
      <c r="M99" s="100">
        <v>3.5846631000000002</v>
      </c>
      <c r="N99" s="100">
        <v>7011</v>
      </c>
      <c r="O99" s="100">
        <v>0.83358089999999996</v>
      </c>
      <c r="P99" s="100">
        <v>1.03752</v>
      </c>
      <c r="R99" s="123">
        <v>1992</v>
      </c>
      <c r="S99" s="100" t="s">
        <v>204</v>
      </c>
      <c r="T99" s="100" t="s">
        <v>204</v>
      </c>
      <c r="U99" s="100" t="s">
        <v>204</v>
      </c>
      <c r="V99" s="100" t="s">
        <v>204</v>
      </c>
      <c r="W99" s="100" t="s">
        <v>204</v>
      </c>
      <c r="X99" s="100" t="s">
        <v>204</v>
      </c>
      <c r="Y99" s="100" t="s">
        <v>204</v>
      </c>
      <c r="Z99" s="100" t="s">
        <v>204</v>
      </c>
      <c r="AA99" s="100" t="s">
        <v>204</v>
      </c>
      <c r="AB99" s="100" t="s">
        <v>204</v>
      </c>
      <c r="AC99" s="100" t="s">
        <v>204</v>
      </c>
      <c r="AD99" s="100" t="s">
        <v>204</v>
      </c>
      <c r="AE99" s="100" t="s">
        <v>204</v>
      </c>
      <c r="AF99" s="100" t="s">
        <v>204</v>
      </c>
      <c r="AH99" s="123">
        <v>1992</v>
      </c>
      <c r="AI99" s="100">
        <v>2370</v>
      </c>
      <c r="AJ99" s="100">
        <v>13.559411000000001</v>
      </c>
      <c r="AK99" s="100">
        <v>16.084271999999999</v>
      </c>
      <c r="AL99" s="100">
        <v>15.762587</v>
      </c>
      <c r="AM99" s="100">
        <v>19.216156000000002</v>
      </c>
      <c r="AN99" s="100">
        <v>9.7676636999999999</v>
      </c>
      <c r="AO99" s="100">
        <v>7.7680512000000004</v>
      </c>
      <c r="AP99" s="100">
        <v>76.270464000000004</v>
      </c>
      <c r="AQ99" s="100">
        <v>77</v>
      </c>
      <c r="AR99" s="100">
        <v>7.3136862000000002</v>
      </c>
      <c r="AS99" s="100">
        <v>1.9165454</v>
      </c>
      <c r="AT99" s="100">
        <v>7011</v>
      </c>
      <c r="AU99" s="100">
        <v>0.42018709999999998</v>
      </c>
      <c r="AV99" s="100">
        <v>0.67378870000000002</v>
      </c>
      <c r="AW99" s="100" t="s">
        <v>204</v>
      </c>
      <c r="AY99" s="123">
        <v>1992</v>
      </c>
    </row>
    <row r="100" spans="2:51">
      <c r="B100" s="123">
        <v>1993</v>
      </c>
      <c r="C100" s="100">
        <v>2544</v>
      </c>
      <c r="D100" s="100">
        <v>28.968409999999999</v>
      </c>
      <c r="E100" s="100">
        <v>43.853160000000003</v>
      </c>
      <c r="F100" s="100">
        <v>42.976095999999998</v>
      </c>
      <c r="G100" s="100">
        <v>53.023930999999997</v>
      </c>
      <c r="H100" s="100">
        <v>25.498228999999998</v>
      </c>
      <c r="I100" s="100">
        <v>19.767872000000001</v>
      </c>
      <c r="J100" s="100">
        <v>76.743610000000004</v>
      </c>
      <c r="K100" s="100">
        <v>77</v>
      </c>
      <c r="L100" s="100">
        <v>13.584664</v>
      </c>
      <c r="M100" s="100">
        <v>3.9084945000000002</v>
      </c>
      <c r="N100" s="100">
        <v>6835</v>
      </c>
      <c r="O100" s="100">
        <v>0.8064325</v>
      </c>
      <c r="P100" s="100">
        <v>1.0468276999999999</v>
      </c>
      <c r="R100" s="123">
        <v>1993</v>
      </c>
      <c r="S100" s="100" t="s">
        <v>204</v>
      </c>
      <c r="T100" s="100" t="s">
        <v>204</v>
      </c>
      <c r="U100" s="100" t="s">
        <v>204</v>
      </c>
      <c r="V100" s="100" t="s">
        <v>204</v>
      </c>
      <c r="W100" s="100" t="s">
        <v>204</v>
      </c>
      <c r="X100" s="100" t="s">
        <v>204</v>
      </c>
      <c r="Y100" s="100" t="s">
        <v>204</v>
      </c>
      <c r="Z100" s="100" t="s">
        <v>204</v>
      </c>
      <c r="AA100" s="100" t="s">
        <v>204</v>
      </c>
      <c r="AB100" s="100" t="s">
        <v>204</v>
      </c>
      <c r="AC100" s="100" t="s">
        <v>204</v>
      </c>
      <c r="AD100" s="100" t="s">
        <v>204</v>
      </c>
      <c r="AE100" s="100" t="s">
        <v>204</v>
      </c>
      <c r="AF100" s="100" t="s">
        <v>204</v>
      </c>
      <c r="AH100" s="123">
        <v>1993</v>
      </c>
      <c r="AI100" s="100">
        <v>2544</v>
      </c>
      <c r="AJ100" s="100">
        <v>14.426015</v>
      </c>
      <c r="AK100" s="100">
        <v>16.840992</v>
      </c>
      <c r="AL100" s="100">
        <v>16.504172000000001</v>
      </c>
      <c r="AM100" s="100">
        <v>20.119289999999999</v>
      </c>
      <c r="AN100" s="100">
        <v>10.146089</v>
      </c>
      <c r="AO100" s="100">
        <v>8.0106719000000002</v>
      </c>
      <c r="AP100" s="100">
        <v>76.743610000000004</v>
      </c>
      <c r="AQ100" s="100">
        <v>77</v>
      </c>
      <c r="AR100" s="100">
        <v>7.6681939000000003</v>
      </c>
      <c r="AS100" s="100">
        <v>2.0921224999999999</v>
      </c>
      <c r="AT100" s="100">
        <v>6835</v>
      </c>
      <c r="AU100" s="100">
        <v>0.40638020000000002</v>
      </c>
      <c r="AV100" s="100">
        <v>0.68228690000000003</v>
      </c>
      <c r="AW100" s="100" t="s">
        <v>204</v>
      </c>
      <c r="AY100" s="123">
        <v>1993</v>
      </c>
    </row>
    <row r="101" spans="2:51">
      <c r="B101" s="123">
        <v>1994</v>
      </c>
      <c r="C101" s="100">
        <v>2590</v>
      </c>
      <c r="D101" s="100">
        <v>29.220379000000001</v>
      </c>
      <c r="E101" s="100">
        <v>43.398651999999998</v>
      </c>
      <c r="F101" s="100">
        <v>42.530678999999999</v>
      </c>
      <c r="G101" s="100">
        <v>52.491157000000001</v>
      </c>
      <c r="H101" s="100">
        <v>25.142408</v>
      </c>
      <c r="I101" s="100">
        <v>19.457021999999998</v>
      </c>
      <c r="J101" s="100">
        <v>77.098068999999995</v>
      </c>
      <c r="K101" s="100">
        <v>78</v>
      </c>
      <c r="L101" s="100">
        <v>13.246048999999999</v>
      </c>
      <c r="M101" s="100">
        <v>3.8390844999999998</v>
      </c>
      <c r="N101" s="100">
        <v>6572</v>
      </c>
      <c r="O101" s="100">
        <v>0.76871480000000003</v>
      </c>
      <c r="P101" s="100">
        <v>1.0154025</v>
      </c>
      <c r="R101" s="123">
        <v>1994</v>
      </c>
      <c r="S101" s="100" t="s">
        <v>204</v>
      </c>
      <c r="T101" s="100" t="s">
        <v>204</v>
      </c>
      <c r="U101" s="100" t="s">
        <v>204</v>
      </c>
      <c r="V101" s="100" t="s">
        <v>204</v>
      </c>
      <c r="W101" s="100" t="s">
        <v>204</v>
      </c>
      <c r="X101" s="100" t="s">
        <v>204</v>
      </c>
      <c r="Y101" s="100" t="s">
        <v>204</v>
      </c>
      <c r="Z101" s="100" t="s">
        <v>204</v>
      </c>
      <c r="AA101" s="100" t="s">
        <v>204</v>
      </c>
      <c r="AB101" s="100" t="s">
        <v>204</v>
      </c>
      <c r="AC101" s="100" t="s">
        <v>204</v>
      </c>
      <c r="AD101" s="100" t="s">
        <v>204</v>
      </c>
      <c r="AE101" s="100" t="s">
        <v>204</v>
      </c>
      <c r="AF101" s="100" t="s">
        <v>204</v>
      </c>
      <c r="AH101" s="123">
        <v>1994</v>
      </c>
      <c r="AI101" s="100">
        <v>2590</v>
      </c>
      <c r="AJ101" s="100">
        <v>14.546093000000001</v>
      </c>
      <c r="AK101" s="100">
        <v>16.705273999999999</v>
      </c>
      <c r="AL101" s="100">
        <v>16.371168999999998</v>
      </c>
      <c r="AM101" s="100">
        <v>19.963540999999999</v>
      </c>
      <c r="AN101" s="100">
        <v>10.020006</v>
      </c>
      <c r="AO101" s="100">
        <v>7.8953968999999997</v>
      </c>
      <c r="AP101" s="100">
        <v>77.098068999999995</v>
      </c>
      <c r="AQ101" s="100">
        <v>78</v>
      </c>
      <c r="AR101" s="100">
        <v>7.571771</v>
      </c>
      <c r="AS101" s="100">
        <v>2.0443280000000001</v>
      </c>
      <c r="AT101" s="100">
        <v>6572</v>
      </c>
      <c r="AU101" s="100">
        <v>0.38726919999999998</v>
      </c>
      <c r="AV101" s="100">
        <v>0.66181820000000002</v>
      </c>
      <c r="AW101" s="100" t="s">
        <v>204</v>
      </c>
      <c r="AY101" s="123">
        <v>1994</v>
      </c>
    </row>
    <row r="102" spans="2:51">
      <c r="B102" s="123">
        <v>1995</v>
      </c>
      <c r="C102" s="100">
        <v>2575</v>
      </c>
      <c r="D102" s="100">
        <v>28.737459999999999</v>
      </c>
      <c r="E102" s="100">
        <v>41.513047</v>
      </c>
      <c r="F102" s="100">
        <v>40.682786</v>
      </c>
      <c r="G102" s="100">
        <v>50.261451000000001</v>
      </c>
      <c r="H102" s="100">
        <v>24.179735000000001</v>
      </c>
      <c r="I102" s="100">
        <v>18.828223000000001</v>
      </c>
      <c r="J102" s="100">
        <v>76.940971000000005</v>
      </c>
      <c r="K102" s="100">
        <v>78</v>
      </c>
      <c r="L102" s="100">
        <v>13.256112999999999</v>
      </c>
      <c r="M102" s="100">
        <v>3.8867338</v>
      </c>
      <c r="N102" s="100">
        <v>6917</v>
      </c>
      <c r="O102" s="100">
        <v>0.80125460000000004</v>
      </c>
      <c r="P102" s="100">
        <v>1.077161</v>
      </c>
      <c r="R102" s="123">
        <v>1995</v>
      </c>
      <c r="S102" s="100" t="s">
        <v>204</v>
      </c>
      <c r="T102" s="100" t="s">
        <v>204</v>
      </c>
      <c r="U102" s="100" t="s">
        <v>204</v>
      </c>
      <c r="V102" s="100" t="s">
        <v>204</v>
      </c>
      <c r="W102" s="100" t="s">
        <v>204</v>
      </c>
      <c r="X102" s="100" t="s">
        <v>204</v>
      </c>
      <c r="Y102" s="100" t="s">
        <v>204</v>
      </c>
      <c r="Z102" s="100" t="s">
        <v>204</v>
      </c>
      <c r="AA102" s="100" t="s">
        <v>204</v>
      </c>
      <c r="AB102" s="100" t="s">
        <v>204</v>
      </c>
      <c r="AC102" s="100" t="s">
        <v>204</v>
      </c>
      <c r="AD102" s="100" t="s">
        <v>204</v>
      </c>
      <c r="AE102" s="100" t="s">
        <v>204</v>
      </c>
      <c r="AF102" s="100" t="s">
        <v>204</v>
      </c>
      <c r="AH102" s="123">
        <v>1995</v>
      </c>
      <c r="AI102" s="100">
        <v>2575</v>
      </c>
      <c r="AJ102" s="100">
        <v>14.301677</v>
      </c>
      <c r="AK102" s="100">
        <v>16.106223</v>
      </c>
      <c r="AL102" s="100">
        <v>15.784098999999999</v>
      </c>
      <c r="AM102" s="100">
        <v>19.270662999999999</v>
      </c>
      <c r="AN102" s="100">
        <v>9.7183145999999994</v>
      </c>
      <c r="AO102" s="100">
        <v>7.7102386999999997</v>
      </c>
      <c r="AP102" s="100">
        <v>76.940971000000005</v>
      </c>
      <c r="AQ102" s="100">
        <v>78</v>
      </c>
      <c r="AR102" s="100">
        <v>7.4924347999999998</v>
      </c>
      <c r="AS102" s="100">
        <v>2.0578105</v>
      </c>
      <c r="AT102" s="100">
        <v>6917</v>
      </c>
      <c r="AU102" s="100">
        <v>0.40358129999999998</v>
      </c>
      <c r="AV102" s="100">
        <v>0.69821719999999998</v>
      </c>
      <c r="AW102" s="100" t="s">
        <v>204</v>
      </c>
      <c r="AY102" s="123">
        <v>1995</v>
      </c>
    </row>
    <row r="103" spans="2:51">
      <c r="B103" s="123">
        <v>1996</v>
      </c>
      <c r="C103" s="100">
        <v>2660</v>
      </c>
      <c r="D103" s="100">
        <v>29.342580999999999</v>
      </c>
      <c r="E103" s="100">
        <v>41.735213999999999</v>
      </c>
      <c r="F103" s="100">
        <v>40.900509999999997</v>
      </c>
      <c r="G103" s="100">
        <v>50.588844000000002</v>
      </c>
      <c r="H103" s="100">
        <v>24.135770999999998</v>
      </c>
      <c r="I103" s="100">
        <v>18.716750000000001</v>
      </c>
      <c r="J103" s="100">
        <v>77.291729000000004</v>
      </c>
      <c r="K103" s="100">
        <v>78</v>
      </c>
      <c r="L103" s="100">
        <v>13.374226999999999</v>
      </c>
      <c r="M103" s="100">
        <v>3.8999502000000001</v>
      </c>
      <c r="N103" s="100">
        <v>6677</v>
      </c>
      <c r="O103" s="100">
        <v>0.76559920000000004</v>
      </c>
      <c r="P103" s="100">
        <v>1.0335817</v>
      </c>
      <c r="R103" s="123">
        <v>1996</v>
      </c>
      <c r="S103" s="100" t="s">
        <v>204</v>
      </c>
      <c r="T103" s="100" t="s">
        <v>204</v>
      </c>
      <c r="U103" s="100" t="s">
        <v>204</v>
      </c>
      <c r="V103" s="100" t="s">
        <v>204</v>
      </c>
      <c r="W103" s="100" t="s">
        <v>204</v>
      </c>
      <c r="X103" s="100" t="s">
        <v>204</v>
      </c>
      <c r="Y103" s="100" t="s">
        <v>204</v>
      </c>
      <c r="Z103" s="100" t="s">
        <v>204</v>
      </c>
      <c r="AA103" s="100" t="s">
        <v>204</v>
      </c>
      <c r="AB103" s="100" t="s">
        <v>204</v>
      </c>
      <c r="AC103" s="100" t="s">
        <v>204</v>
      </c>
      <c r="AD103" s="100" t="s">
        <v>204</v>
      </c>
      <c r="AE103" s="100" t="s">
        <v>204</v>
      </c>
      <c r="AF103" s="100" t="s">
        <v>204</v>
      </c>
      <c r="AH103" s="123">
        <v>1996</v>
      </c>
      <c r="AI103" s="100">
        <v>2660</v>
      </c>
      <c r="AJ103" s="100">
        <v>14.595523</v>
      </c>
      <c r="AK103" s="100">
        <v>16.174287</v>
      </c>
      <c r="AL103" s="100">
        <v>15.850801000000001</v>
      </c>
      <c r="AM103" s="100">
        <v>19.363872000000001</v>
      </c>
      <c r="AN103" s="100">
        <v>9.6882097999999992</v>
      </c>
      <c r="AO103" s="100">
        <v>7.6438853</v>
      </c>
      <c r="AP103" s="100">
        <v>77.291729000000004</v>
      </c>
      <c r="AQ103" s="100">
        <v>78</v>
      </c>
      <c r="AR103" s="100">
        <v>7.5456712000000001</v>
      </c>
      <c r="AS103" s="100">
        <v>2.0665170000000002</v>
      </c>
      <c r="AT103" s="100">
        <v>6677</v>
      </c>
      <c r="AU103" s="100">
        <v>0.38547520000000002</v>
      </c>
      <c r="AV103" s="100">
        <v>0.67636770000000002</v>
      </c>
      <c r="AW103" s="100" t="s">
        <v>204</v>
      </c>
      <c r="AY103" s="123">
        <v>1996</v>
      </c>
    </row>
    <row r="104" spans="2:51">
      <c r="B104" s="124">
        <v>1997</v>
      </c>
      <c r="C104" s="100">
        <v>2446</v>
      </c>
      <c r="D104" s="100">
        <v>26.714206000000001</v>
      </c>
      <c r="E104" s="100">
        <v>36.981428999999999</v>
      </c>
      <c r="F104" s="100">
        <v>36.981428999999999</v>
      </c>
      <c r="G104" s="100">
        <v>44.833500000000001</v>
      </c>
      <c r="H104" s="100">
        <v>21.402082</v>
      </c>
      <c r="I104" s="100">
        <v>16.567765999999999</v>
      </c>
      <c r="J104" s="100">
        <v>77.382666</v>
      </c>
      <c r="K104" s="100">
        <v>78</v>
      </c>
      <c r="L104" s="100">
        <v>12.313114000000001</v>
      </c>
      <c r="M104" s="100">
        <v>3.6102254999999999</v>
      </c>
      <c r="N104" s="100">
        <v>6112</v>
      </c>
      <c r="O104" s="100">
        <v>0.69490989999999997</v>
      </c>
      <c r="P104" s="100">
        <v>0.96238780000000002</v>
      </c>
      <c r="R104" s="124">
        <v>1997</v>
      </c>
      <c r="S104" s="100" t="s">
        <v>204</v>
      </c>
      <c r="T104" s="100" t="s">
        <v>204</v>
      </c>
      <c r="U104" s="100" t="s">
        <v>204</v>
      </c>
      <c r="V104" s="100" t="s">
        <v>204</v>
      </c>
      <c r="W104" s="100" t="s">
        <v>204</v>
      </c>
      <c r="X104" s="100" t="s">
        <v>204</v>
      </c>
      <c r="Y104" s="100" t="s">
        <v>204</v>
      </c>
      <c r="Z104" s="100" t="s">
        <v>204</v>
      </c>
      <c r="AA104" s="100" t="s">
        <v>204</v>
      </c>
      <c r="AB104" s="100" t="s">
        <v>204</v>
      </c>
      <c r="AC104" s="100" t="s">
        <v>204</v>
      </c>
      <c r="AD104" s="100" t="s">
        <v>204</v>
      </c>
      <c r="AE104" s="100" t="s">
        <v>204</v>
      </c>
      <c r="AF104" s="100" t="s">
        <v>204</v>
      </c>
      <c r="AH104" s="124">
        <v>1997</v>
      </c>
      <c r="AI104" s="100">
        <v>2446</v>
      </c>
      <c r="AJ104" s="100">
        <v>13.276854999999999</v>
      </c>
      <c r="AK104" s="100">
        <v>14.405345000000001</v>
      </c>
      <c r="AL104" s="100">
        <v>14.405345000000001</v>
      </c>
      <c r="AM104" s="100">
        <v>17.250350999999998</v>
      </c>
      <c r="AN104" s="100">
        <v>8.6331839000000006</v>
      </c>
      <c r="AO104" s="100">
        <v>6.8010073999999996</v>
      </c>
      <c r="AP104" s="100">
        <v>77.382666</v>
      </c>
      <c r="AQ104" s="100">
        <v>78</v>
      </c>
      <c r="AR104" s="100">
        <v>6.9168339999999997</v>
      </c>
      <c r="AS104" s="100">
        <v>1.8909933999999999</v>
      </c>
      <c r="AT104" s="100">
        <v>6112</v>
      </c>
      <c r="AU104" s="100">
        <v>0.34966560000000002</v>
      </c>
      <c r="AV104" s="100">
        <v>0.62137690000000001</v>
      </c>
      <c r="AW104" s="100" t="s">
        <v>204</v>
      </c>
      <c r="AY104" s="124">
        <v>1997</v>
      </c>
    </row>
    <row r="105" spans="2:51">
      <c r="B105" s="124">
        <v>1998</v>
      </c>
      <c r="C105" s="100">
        <v>2556</v>
      </c>
      <c r="D105" s="100">
        <v>27.652930999999999</v>
      </c>
      <c r="E105" s="100">
        <v>37.151283999999997</v>
      </c>
      <c r="F105" s="100">
        <v>37.151283999999997</v>
      </c>
      <c r="G105" s="100">
        <v>45.004644999999996</v>
      </c>
      <c r="H105" s="100">
        <v>21.550650999999998</v>
      </c>
      <c r="I105" s="100">
        <v>16.612721000000001</v>
      </c>
      <c r="J105" s="100">
        <v>77.350684999999999</v>
      </c>
      <c r="K105" s="100">
        <v>78</v>
      </c>
      <c r="L105" s="100">
        <v>12.673541999999999</v>
      </c>
      <c r="M105" s="100">
        <v>3.8107733000000001</v>
      </c>
      <c r="N105" s="100">
        <v>6388</v>
      </c>
      <c r="O105" s="100">
        <v>0.72054399999999996</v>
      </c>
      <c r="P105" s="100">
        <v>1.0189092</v>
      </c>
      <c r="R105" s="124">
        <v>1998</v>
      </c>
      <c r="S105" s="100" t="s">
        <v>204</v>
      </c>
      <c r="T105" s="100" t="s">
        <v>204</v>
      </c>
      <c r="U105" s="100" t="s">
        <v>204</v>
      </c>
      <c r="V105" s="100" t="s">
        <v>204</v>
      </c>
      <c r="W105" s="100" t="s">
        <v>204</v>
      </c>
      <c r="X105" s="100" t="s">
        <v>204</v>
      </c>
      <c r="Y105" s="100" t="s">
        <v>204</v>
      </c>
      <c r="Z105" s="100" t="s">
        <v>204</v>
      </c>
      <c r="AA105" s="100" t="s">
        <v>204</v>
      </c>
      <c r="AB105" s="100" t="s">
        <v>204</v>
      </c>
      <c r="AC105" s="100" t="s">
        <v>204</v>
      </c>
      <c r="AD105" s="100" t="s">
        <v>204</v>
      </c>
      <c r="AE105" s="100" t="s">
        <v>204</v>
      </c>
      <c r="AF105" s="100" t="s">
        <v>204</v>
      </c>
      <c r="AH105" s="124">
        <v>1998</v>
      </c>
      <c r="AI105" s="100">
        <v>2556</v>
      </c>
      <c r="AJ105" s="100">
        <v>13.736335</v>
      </c>
      <c r="AK105" s="100">
        <v>14.606636999999999</v>
      </c>
      <c r="AL105" s="100">
        <v>14.606636999999999</v>
      </c>
      <c r="AM105" s="100">
        <v>17.484304999999999</v>
      </c>
      <c r="AN105" s="100">
        <v>8.7630400999999996</v>
      </c>
      <c r="AO105" s="100">
        <v>6.8778598000000004</v>
      </c>
      <c r="AP105" s="100">
        <v>77.350684999999999</v>
      </c>
      <c r="AQ105" s="100">
        <v>78</v>
      </c>
      <c r="AR105" s="100">
        <v>7.1779605999999996</v>
      </c>
      <c r="AS105" s="100">
        <v>2.0094023999999999</v>
      </c>
      <c r="AT105" s="100">
        <v>6388</v>
      </c>
      <c r="AU105" s="100">
        <v>0.36242580000000002</v>
      </c>
      <c r="AV105" s="100">
        <v>0.66231960000000001</v>
      </c>
      <c r="AW105" s="100" t="s">
        <v>204</v>
      </c>
      <c r="AY105" s="124">
        <v>1998</v>
      </c>
    </row>
    <row r="106" spans="2:51">
      <c r="B106" s="124">
        <v>1999</v>
      </c>
      <c r="C106" s="100">
        <v>2499</v>
      </c>
      <c r="D106" s="100">
        <v>26.755576000000001</v>
      </c>
      <c r="E106" s="100">
        <v>35.154957000000003</v>
      </c>
      <c r="F106" s="100">
        <v>35.154957000000003</v>
      </c>
      <c r="G106" s="100">
        <v>42.524473999999998</v>
      </c>
      <c r="H106" s="100">
        <v>20.268108999999999</v>
      </c>
      <c r="I106" s="100">
        <v>15.555745</v>
      </c>
      <c r="J106" s="100">
        <v>77.797518999999994</v>
      </c>
      <c r="K106" s="100">
        <v>78</v>
      </c>
      <c r="L106" s="100">
        <v>12.320663</v>
      </c>
      <c r="M106" s="100">
        <v>3.7172565</v>
      </c>
      <c r="N106" s="100">
        <v>5644</v>
      </c>
      <c r="O106" s="100">
        <v>0.63097689999999995</v>
      </c>
      <c r="P106" s="100">
        <v>0.90464809999999996</v>
      </c>
      <c r="R106" s="124">
        <v>1999</v>
      </c>
      <c r="S106" s="100" t="s">
        <v>204</v>
      </c>
      <c r="T106" s="100" t="s">
        <v>204</v>
      </c>
      <c r="U106" s="100" t="s">
        <v>204</v>
      </c>
      <c r="V106" s="100" t="s">
        <v>204</v>
      </c>
      <c r="W106" s="100" t="s">
        <v>204</v>
      </c>
      <c r="X106" s="100" t="s">
        <v>204</v>
      </c>
      <c r="Y106" s="100" t="s">
        <v>204</v>
      </c>
      <c r="Z106" s="100" t="s">
        <v>204</v>
      </c>
      <c r="AA106" s="100" t="s">
        <v>204</v>
      </c>
      <c r="AB106" s="100" t="s">
        <v>204</v>
      </c>
      <c r="AC106" s="100" t="s">
        <v>204</v>
      </c>
      <c r="AD106" s="100" t="s">
        <v>204</v>
      </c>
      <c r="AE106" s="100" t="s">
        <v>204</v>
      </c>
      <c r="AF106" s="100" t="s">
        <v>204</v>
      </c>
      <c r="AH106" s="124">
        <v>1999</v>
      </c>
      <c r="AI106" s="100">
        <v>2499</v>
      </c>
      <c r="AJ106" s="100">
        <v>13.283887999999999</v>
      </c>
      <c r="AK106" s="100">
        <v>13.862553</v>
      </c>
      <c r="AL106" s="100">
        <v>13.862553</v>
      </c>
      <c r="AM106" s="100">
        <v>16.566787999999999</v>
      </c>
      <c r="AN106" s="100">
        <v>8.2563639999999996</v>
      </c>
      <c r="AO106" s="100">
        <v>6.4416374999999997</v>
      </c>
      <c r="AP106" s="100">
        <v>77.797518999999994</v>
      </c>
      <c r="AQ106" s="100">
        <v>78</v>
      </c>
      <c r="AR106" s="100">
        <v>6.9695448000000004</v>
      </c>
      <c r="AS106" s="100">
        <v>1.9507892</v>
      </c>
      <c r="AT106" s="100">
        <v>5644</v>
      </c>
      <c r="AU106" s="100">
        <v>0.3172452</v>
      </c>
      <c r="AV106" s="100">
        <v>0.58772380000000002</v>
      </c>
      <c r="AW106" s="100" t="s">
        <v>204</v>
      </c>
      <c r="AY106" s="124">
        <v>1999</v>
      </c>
    </row>
    <row r="107" spans="2:51" s="92" customFormat="1">
      <c r="B107" s="125">
        <v>2000</v>
      </c>
      <c r="C107" s="100">
        <v>2663</v>
      </c>
      <c r="D107" s="100">
        <v>28.199394999999999</v>
      </c>
      <c r="E107" s="100">
        <v>36.103546999999999</v>
      </c>
      <c r="F107" s="100">
        <v>36.103546999999999</v>
      </c>
      <c r="G107" s="100">
        <v>43.729322000000003</v>
      </c>
      <c r="H107" s="100">
        <v>20.805396000000002</v>
      </c>
      <c r="I107" s="100">
        <v>16.038387</v>
      </c>
      <c r="J107" s="100">
        <v>78.024409000000006</v>
      </c>
      <c r="K107" s="100">
        <v>78</v>
      </c>
      <c r="L107" s="100">
        <v>12.961791</v>
      </c>
      <c r="M107" s="100">
        <v>3.9855127000000001</v>
      </c>
      <c r="N107" s="100">
        <v>5923</v>
      </c>
      <c r="O107" s="100">
        <v>0.65592289999999998</v>
      </c>
      <c r="P107" s="100">
        <v>0.9920658</v>
      </c>
      <c r="R107" s="125">
        <v>2000</v>
      </c>
      <c r="S107" s="100" t="s">
        <v>204</v>
      </c>
      <c r="T107" s="100" t="s">
        <v>204</v>
      </c>
      <c r="U107" s="100" t="s">
        <v>204</v>
      </c>
      <c r="V107" s="100" t="s">
        <v>204</v>
      </c>
      <c r="W107" s="100" t="s">
        <v>204</v>
      </c>
      <c r="X107" s="100" t="s">
        <v>204</v>
      </c>
      <c r="Y107" s="100" t="s">
        <v>204</v>
      </c>
      <c r="Z107" s="100" t="s">
        <v>204</v>
      </c>
      <c r="AA107" s="100" t="s">
        <v>204</v>
      </c>
      <c r="AB107" s="100" t="s">
        <v>204</v>
      </c>
      <c r="AC107" s="100" t="s">
        <v>204</v>
      </c>
      <c r="AD107" s="100" t="s">
        <v>204</v>
      </c>
      <c r="AE107" s="100" t="s">
        <v>204</v>
      </c>
      <c r="AF107" s="100" t="s">
        <v>204</v>
      </c>
      <c r="AH107" s="125">
        <v>2000</v>
      </c>
      <c r="AI107" s="100">
        <v>2663</v>
      </c>
      <c r="AJ107" s="100">
        <v>13.994574999999999</v>
      </c>
      <c r="AK107" s="100">
        <v>14.303808999999999</v>
      </c>
      <c r="AL107" s="100">
        <v>14.303808999999999</v>
      </c>
      <c r="AM107" s="100">
        <v>17.110237999999999</v>
      </c>
      <c r="AN107" s="100">
        <v>8.5184405999999999</v>
      </c>
      <c r="AO107" s="100">
        <v>6.6706801999999996</v>
      </c>
      <c r="AP107" s="100">
        <v>78.024409000000006</v>
      </c>
      <c r="AQ107" s="100">
        <v>78</v>
      </c>
      <c r="AR107" s="100">
        <v>7.3211634999999999</v>
      </c>
      <c r="AS107" s="100">
        <v>2.0757496999999998</v>
      </c>
      <c r="AT107" s="100">
        <v>5923</v>
      </c>
      <c r="AU107" s="100">
        <v>0.32966820000000002</v>
      </c>
      <c r="AV107" s="100">
        <v>0.63699749999999999</v>
      </c>
      <c r="AW107" s="100" t="s">
        <v>204</v>
      </c>
      <c r="AY107" s="125">
        <v>2000</v>
      </c>
    </row>
    <row r="108" spans="2:51">
      <c r="B108" s="124">
        <v>2001</v>
      </c>
      <c r="C108" s="100">
        <v>2711</v>
      </c>
      <c r="D108" s="100">
        <v>28.352325</v>
      </c>
      <c r="E108" s="100">
        <v>35.364229999999999</v>
      </c>
      <c r="F108" s="100">
        <v>35.364229999999999</v>
      </c>
      <c r="G108" s="100">
        <v>42.935096999999999</v>
      </c>
      <c r="H108" s="100">
        <v>20.318338000000001</v>
      </c>
      <c r="I108" s="100">
        <v>15.646336</v>
      </c>
      <c r="J108" s="100">
        <v>78.184065000000004</v>
      </c>
      <c r="K108" s="100">
        <v>79</v>
      </c>
      <c r="L108" s="100">
        <v>12.832528999999999</v>
      </c>
      <c r="M108" s="100">
        <v>4.0562579000000003</v>
      </c>
      <c r="N108" s="100">
        <v>5965</v>
      </c>
      <c r="O108" s="100">
        <v>0.65353709999999998</v>
      </c>
      <c r="P108" s="100">
        <v>1.0264396</v>
      </c>
      <c r="R108" s="124">
        <v>2001</v>
      </c>
      <c r="S108" s="100" t="s">
        <v>204</v>
      </c>
      <c r="T108" s="100" t="s">
        <v>204</v>
      </c>
      <c r="U108" s="100" t="s">
        <v>204</v>
      </c>
      <c r="V108" s="100" t="s">
        <v>204</v>
      </c>
      <c r="W108" s="100" t="s">
        <v>204</v>
      </c>
      <c r="X108" s="100" t="s">
        <v>204</v>
      </c>
      <c r="Y108" s="100" t="s">
        <v>204</v>
      </c>
      <c r="Z108" s="100" t="s">
        <v>204</v>
      </c>
      <c r="AA108" s="100" t="s">
        <v>204</v>
      </c>
      <c r="AB108" s="100" t="s">
        <v>204</v>
      </c>
      <c r="AC108" s="100" t="s">
        <v>204</v>
      </c>
      <c r="AD108" s="100" t="s">
        <v>204</v>
      </c>
      <c r="AE108" s="100" t="s">
        <v>204</v>
      </c>
      <c r="AF108" s="100" t="s">
        <v>204</v>
      </c>
      <c r="AH108" s="124">
        <v>2001</v>
      </c>
      <c r="AI108" s="100">
        <v>2711</v>
      </c>
      <c r="AJ108" s="100">
        <v>14.065068999999999</v>
      </c>
      <c r="AK108" s="100">
        <v>14.059710000000001</v>
      </c>
      <c r="AL108" s="100">
        <v>14.059710000000001</v>
      </c>
      <c r="AM108" s="100">
        <v>16.859051999999998</v>
      </c>
      <c r="AN108" s="100">
        <v>8.3475698999999999</v>
      </c>
      <c r="AO108" s="100">
        <v>6.5259685999999997</v>
      </c>
      <c r="AP108" s="100">
        <v>78.184065000000004</v>
      </c>
      <c r="AQ108" s="100">
        <v>79</v>
      </c>
      <c r="AR108" s="100">
        <v>7.2299116999999997</v>
      </c>
      <c r="AS108" s="100">
        <v>2.1090054999999999</v>
      </c>
      <c r="AT108" s="100">
        <v>5965</v>
      </c>
      <c r="AU108" s="100">
        <v>0.32833190000000001</v>
      </c>
      <c r="AV108" s="100">
        <v>0.66056709999999996</v>
      </c>
      <c r="AW108" s="100" t="s">
        <v>204</v>
      </c>
      <c r="AY108" s="124">
        <v>2001</v>
      </c>
    </row>
    <row r="109" spans="2:51">
      <c r="B109" s="125">
        <v>2002</v>
      </c>
      <c r="C109" s="100">
        <v>2852</v>
      </c>
      <c r="D109" s="100">
        <v>29.476565000000001</v>
      </c>
      <c r="E109" s="100">
        <v>35.909399999999998</v>
      </c>
      <c r="F109" s="100">
        <v>35.909399999999998</v>
      </c>
      <c r="G109" s="100">
        <v>43.614930000000001</v>
      </c>
      <c r="H109" s="100">
        <v>20.740455999999998</v>
      </c>
      <c r="I109" s="100">
        <v>16.077310000000001</v>
      </c>
      <c r="J109" s="100">
        <v>78.084502000000001</v>
      </c>
      <c r="K109" s="100">
        <v>79</v>
      </c>
      <c r="L109" s="100">
        <v>13.290461000000001</v>
      </c>
      <c r="M109" s="100">
        <v>4.1402336999999996</v>
      </c>
      <c r="N109" s="100">
        <v>6618</v>
      </c>
      <c r="O109" s="100">
        <v>0.71748990000000001</v>
      </c>
      <c r="P109" s="100">
        <v>1.1610016999999999</v>
      </c>
      <c r="R109" s="125">
        <v>2002</v>
      </c>
      <c r="S109" s="100" t="s">
        <v>204</v>
      </c>
      <c r="T109" s="100" t="s">
        <v>204</v>
      </c>
      <c r="U109" s="100" t="s">
        <v>204</v>
      </c>
      <c r="V109" s="100" t="s">
        <v>204</v>
      </c>
      <c r="W109" s="100" t="s">
        <v>204</v>
      </c>
      <c r="X109" s="100" t="s">
        <v>204</v>
      </c>
      <c r="Y109" s="100" t="s">
        <v>204</v>
      </c>
      <c r="Z109" s="100" t="s">
        <v>204</v>
      </c>
      <c r="AA109" s="100" t="s">
        <v>204</v>
      </c>
      <c r="AB109" s="100" t="s">
        <v>204</v>
      </c>
      <c r="AC109" s="100" t="s">
        <v>204</v>
      </c>
      <c r="AD109" s="100" t="s">
        <v>204</v>
      </c>
      <c r="AE109" s="100" t="s">
        <v>204</v>
      </c>
      <c r="AF109" s="100" t="s">
        <v>204</v>
      </c>
      <c r="AH109" s="125">
        <v>2002</v>
      </c>
      <c r="AI109" s="100">
        <v>2852</v>
      </c>
      <c r="AJ109" s="100">
        <v>14.629235</v>
      </c>
      <c r="AK109" s="100">
        <v>14.394904</v>
      </c>
      <c r="AL109" s="100">
        <v>14.394904</v>
      </c>
      <c r="AM109" s="100">
        <v>17.269598999999999</v>
      </c>
      <c r="AN109" s="100">
        <v>8.5960684000000001</v>
      </c>
      <c r="AO109" s="100">
        <v>6.7634331999999997</v>
      </c>
      <c r="AP109" s="100">
        <v>78.084502000000001</v>
      </c>
      <c r="AQ109" s="100">
        <v>79</v>
      </c>
      <c r="AR109" s="100">
        <v>7.4220579999999998</v>
      </c>
      <c r="AS109" s="100">
        <v>2.1330222000000001</v>
      </c>
      <c r="AT109" s="100">
        <v>6618</v>
      </c>
      <c r="AU109" s="100">
        <v>0.36057250000000002</v>
      </c>
      <c r="AV109" s="100">
        <v>0.73680369999999995</v>
      </c>
      <c r="AW109" s="100" t="s">
        <v>204</v>
      </c>
      <c r="AY109" s="125">
        <v>2002</v>
      </c>
    </row>
    <row r="110" spans="2:51">
      <c r="B110" s="124">
        <v>2003</v>
      </c>
      <c r="C110" s="100">
        <v>2842</v>
      </c>
      <c r="D110" s="100">
        <v>29.036749</v>
      </c>
      <c r="E110" s="100">
        <v>34.841985000000001</v>
      </c>
      <c r="F110" s="100">
        <v>34.841985000000001</v>
      </c>
      <c r="G110" s="100">
        <v>42.352688000000001</v>
      </c>
      <c r="H110" s="100">
        <v>20.033170999999999</v>
      </c>
      <c r="I110" s="100">
        <v>15.486378999999999</v>
      </c>
      <c r="J110" s="100">
        <v>78.313862999999998</v>
      </c>
      <c r="K110" s="100">
        <v>79</v>
      </c>
      <c r="L110" s="100">
        <v>13.215531</v>
      </c>
      <c r="M110" s="100">
        <v>4.1592273000000004</v>
      </c>
      <c r="N110" s="100">
        <v>6547</v>
      </c>
      <c r="O110" s="100">
        <v>0.70255100000000004</v>
      </c>
      <c r="P110" s="100">
        <v>1.1576709999999999</v>
      </c>
      <c r="R110" s="124">
        <v>2003</v>
      </c>
      <c r="S110" s="100" t="s">
        <v>204</v>
      </c>
      <c r="T110" s="100" t="s">
        <v>204</v>
      </c>
      <c r="U110" s="100" t="s">
        <v>204</v>
      </c>
      <c r="V110" s="100" t="s">
        <v>204</v>
      </c>
      <c r="W110" s="100" t="s">
        <v>204</v>
      </c>
      <c r="X110" s="100" t="s">
        <v>204</v>
      </c>
      <c r="Y110" s="100" t="s">
        <v>204</v>
      </c>
      <c r="Z110" s="100" t="s">
        <v>204</v>
      </c>
      <c r="AA110" s="100" t="s">
        <v>204</v>
      </c>
      <c r="AB110" s="100" t="s">
        <v>204</v>
      </c>
      <c r="AC110" s="100" t="s">
        <v>204</v>
      </c>
      <c r="AD110" s="100" t="s">
        <v>204</v>
      </c>
      <c r="AE110" s="100" t="s">
        <v>204</v>
      </c>
      <c r="AF110" s="100" t="s">
        <v>204</v>
      </c>
      <c r="AH110" s="124">
        <v>2003</v>
      </c>
      <c r="AI110" s="100">
        <v>2842</v>
      </c>
      <c r="AJ110" s="100">
        <v>14.411225999999999</v>
      </c>
      <c r="AK110" s="100">
        <v>13.99451</v>
      </c>
      <c r="AL110" s="100">
        <v>13.99451</v>
      </c>
      <c r="AM110" s="100">
        <v>16.797702999999998</v>
      </c>
      <c r="AN110" s="100">
        <v>8.3149365999999993</v>
      </c>
      <c r="AO110" s="100">
        <v>6.5161179000000002</v>
      </c>
      <c r="AP110" s="100">
        <v>78.313862999999998</v>
      </c>
      <c r="AQ110" s="100">
        <v>79</v>
      </c>
      <c r="AR110" s="100">
        <v>7.4025838999999998</v>
      </c>
      <c r="AS110" s="100">
        <v>2.1482781000000002</v>
      </c>
      <c r="AT110" s="100">
        <v>6547</v>
      </c>
      <c r="AU110" s="100">
        <v>0.35300969999999998</v>
      </c>
      <c r="AV110" s="100">
        <v>0.73817999999999995</v>
      </c>
      <c r="AW110" s="100" t="s">
        <v>204</v>
      </c>
      <c r="AY110" s="124">
        <v>2003</v>
      </c>
    </row>
    <row r="111" spans="2:51">
      <c r="B111" s="125">
        <v>2004</v>
      </c>
      <c r="C111" s="100">
        <v>2761</v>
      </c>
      <c r="D111" s="100">
        <v>27.900300000000001</v>
      </c>
      <c r="E111" s="100">
        <v>32.818263999999999</v>
      </c>
      <c r="F111" s="100">
        <v>32.818263999999999</v>
      </c>
      <c r="G111" s="100">
        <v>39.918934999999998</v>
      </c>
      <c r="H111" s="100">
        <v>18.904125000000001</v>
      </c>
      <c r="I111" s="100">
        <v>14.639912000000001</v>
      </c>
      <c r="J111" s="100">
        <v>78.369793999999999</v>
      </c>
      <c r="K111" s="100">
        <v>79</v>
      </c>
      <c r="L111" s="100">
        <v>12.647152999999999</v>
      </c>
      <c r="M111" s="100">
        <v>4.0368447999999999</v>
      </c>
      <c r="N111" s="100">
        <v>6298</v>
      </c>
      <c r="O111" s="100">
        <v>0.66921870000000006</v>
      </c>
      <c r="P111" s="100">
        <v>1.1441049000000001</v>
      </c>
      <c r="R111" s="125">
        <v>2004</v>
      </c>
      <c r="S111" s="100" t="s">
        <v>204</v>
      </c>
      <c r="T111" s="100" t="s">
        <v>204</v>
      </c>
      <c r="U111" s="100" t="s">
        <v>204</v>
      </c>
      <c r="V111" s="100" t="s">
        <v>204</v>
      </c>
      <c r="W111" s="100" t="s">
        <v>204</v>
      </c>
      <c r="X111" s="100" t="s">
        <v>204</v>
      </c>
      <c r="Y111" s="100" t="s">
        <v>204</v>
      </c>
      <c r="Z111" s="100" t="s">
        <v>204</v>
      </c>
      <c r="AA111" s="100" t="s">
        <v>204</v>
      </c>
      <c r="AB111" s="100" t="s">
        <v>204</v>
      </c>
      <c r="AC111" s="100" t="s">
        <v>204</v>
      </c>
      <c r="AD111" s="100" t="s">
        <v>204</v>
      </c>
      <c r="AE111" s="100" t="s">
        <v>204</v>
      </c>
      <c r="AF111" s="100" t="s">
        <v>204</v>
      </c>
      <c r="AH111" s="125">
        <v>2004</v>
      </c>
      <c r="AI111" s="100">
        <v>2761</v>
      </c>
      <c r="AJ111" s="100">
        <v>13.851595</v>
      </c>
      <c r="AK111" s="100">
        <v>13.270754999999999</v>
      </c>
      <c r="AL111" s="100">
        <v>13.270754999999999</v>
      </c>
      <c r="AM111" s="100">
        <v>15.943841000000001</v>
      </c>
      <c r="AN111" s="100">
        <v>7.8960673000000003</v>
      </c>
      <c r="AO111" s="100">
        <v>6.1964195000000002</v>
      </c>
      <c r="AP111" s="100">
        <v>78.369793999999999</v>
      </c>
      <c r="AQ111" s="100">
        <v>79</v>
      </c>
      <c r="AR111" s="100">
        <v>7.1062723999999999</v>
      </c>
      <c r="AS111" s="100">
        <v>2.0836478</v>
      </c>
      <c r="AT111" s="100">
        <v>6298</v>
      </c>
      <c r="AU111" s="100">
        <v>0.33630100000000002</v>
      </c>
      <c r="AV111" s="100">
        <v>0.72844790000000004</v>
      </c>
      <c r="AW111" s="100" t="s">
        <v>204</v>
      </c>
      <c r="AY111" s="125">
        <v>2004</v>
      </c>
    </row>
    <row r="112" spans="2:51">
      <c r="B112" s="124">
        <v>2005</v>
      </c>
      <c r="C112" s="100">
        <v>2946</v>
      </c>
      <c r="D112" s="100">
        <v>29.402274999999999</v>
      </c>
      <c r="E112" s="100">
        <v>33.765251999999997</v>
      </c>
      <c r="F112" s="100">
        <v>33.765251999999997</v>
      </c>
      <c r="G112" s="100">
        <v>41.000996999999998</v>
      </c>
      <c r="H112" s="100">
        <v>19.400915000000001</v>
      </c>
      <c r="I112" s="100">
        <v>14.96444</v>
      </c>
      <c r="J112" s="100">
        <v>78.656482999999994</v>
      </c>
      <c r="K112" s="100">
        <v>79</v>
      </c>
      <c r="L112" s="100">
        <v>13.367213</v>
      </c>
      <c r="M112" s="100">
        <v>4.3812555</v>
      </c>
      <c r="N112" s="100">
        <v>6099</v>
      </c>
      <c r="O112" s="100">
        <v>0.6408123</v>
      </c>
      <c r="P112" s="100">
        <v>1.1056043</v>
      </c>
      <c r="R112" s="124">
        <v>2005</v>
      </c>
      <c r="S112" s="100" t="s">
        <v>204</v>
      </c>
      <c r="T112" s="100" t="s">
        <v>204</v>
      </c>
      <c r="U112" s="100" t="s">
        <v>204</v>
      </c>
      <c r="V112" s="100" t="s">
        <v>204</v>
      </c>
      <c r="W112" s="100" t="s">
        <v>204</v>
      </c>
      <c r="X112" s="100" t="s">
        <v>204</v>
      </c>
      <c r="Y112" s="100" t="s">
        <v>204</v>
      </c>
      <c r="Z112" s="100" t="s">
        <v>204</v>
      </c>
      <c r="AA112" s="100" t="s">
        <v>204</v>
      </c>
      <c r="AB112" s="100" t="s">
        <v>204</v>
      </c>
      <c r="AC112" s="100" t="s">
        <v>204</v>
      </c>
      <c r="AD112" s="100" t="s">
        <v>204</v>
      </c>
      <c r="AE112" s="100" t="s">
        <v>204</v>
      </c>
      <c r="AF112" s="100" t="s">
        <v>204</v>
      </c>
      <c r="AH112" s="124">
        <v>2005</v>
      </c>
      <c r="AI112" s="100">
        <v>2946</v>
      </c>
      <c r="AJ112" s="100">
        <v>14.600896000000001</v>
      </c>
      <c r="AK112" s="100">
        <v>13.784601</v>
      </c>
      <c r="AL112" s="100">
        <v>13.784601</v>
      </c>
      <c r="AM112" s="100">
        <v>16.53875</v>
      </c>
      <c r="AN112" s="100">
        <v>8.1616534999999999</v>
      </c>
      <c r="AO112" s="100">
        <v>6.3714722999999998</v>
      </c>
      <c r="AP112" s="100">
        <v>78.656482999999994</v>
      </c>
      <c r="AQ112" s="100">
        <v>79</v>
      </c>
      <c r="AR112" s="100">
        <v>7.5110906999999996</v>
      </c>
      <c r="AS112" s="100">
        <v>2.2537753999999999</v>
      </c>
      <c r="AT112" s="100">
        <v>6099</v>
      </c>
      <c r="AU112" s="100">
        <v>0.32203500000000002</v>
      </c>
      <c r="AV112" s="100">
        <v>0.70447510000000002</v>
      </c>
      <c r="AW112" s="100" t="s">
        <v>204</v>
      </c>
      <c r="AY112" s="124">
        <v>2005</v>
      </c>
    </row>
    <row r="113" spans="2:51">
      <c r="B113" s="124">
        <v>2006</v>
      </c>
      <c r="C113" s="100">
        <v>2951</v>
      </c>
      <c r="D113" s="100">
        <v>29.046921999999999</v>
      </c>
      <c r="E113" s="100">
        <v>32.600676</v>
      </c>
      <c r="F113" s="100">
        <v>32.600676</v>
      </c>
      <c r="G113" s="100">
        <v>39.687373000000001</v>
      </c>
      <c r="H113" s="100">
        <v>18.767240000000001</v>
      </c>
      <c r="I113" s="100">
        <v>14.493302</v>
      </c>
      <c r="J113" s="100">
        <v>78.665198000000004</v>
      </c>
      <c r="K113" s="100">
        <v>80</v>
      </c>
      <c r="L113" s="100">
        <v>13.181168</v>
      </c>
      <c r="M113" s="100">
        <v>4.3045102000000002</v>
      </c>
      <c r="N113" s="100">
        <v>6591</v>
      </c>
      <c r="O113" s="100">
        <v>0.68358920000000001</v>
      </c>
      <c r="P113" s="100">
        <v>1.2160876</v>
      </c>
      <c r="R113" s="124">
        <v>2006</v>
      </c>
      <c r="S113" s="100" t="s">
        <v>204</v>
      </c>
      <c r="T113" s="100" t="s">
        <v>204</v>
      </c>
      <c r="U113" s="100" t="s">
        <v>204</v>
      </c>
      <c r="V113" s="100" t="s">
        <v>204</v>
      </c>
      <c r="W113" s="100" t="s">
        <v>204</v>
      </c>
      <c r="X113" s="100" t="s">
        <v>204</v>
      </c>
      <c r="Y113" s="100" t="s">
        <v>204</v>
      </c>
      <c r="Z113" s="100" t="s">
        <v>204</v>
      </c>
      <c r="AA113" s="100" t="s">
        <v>204</v>
      </c>
      <c r="AB113" s="100" t="s">
        <v>204</v>
      </c>
      <c r="AC113" s="100" t="s">
        <v>204</v>
      </c>
      <c r="AD113" s="100" t="s">
        <v>204</v>
      </c>
      <c r="AE113" s="100" t="s">
        <v>204</v>
      </c>
      <c r="AF113" s="100" t="s">
        <v>204</v>
      </c>
      <c r="AH113" s="124">
        <v>2006</v>
      </c>
      <c r="AI113" s="100">
        <v>2951</v>
      </c>
      <c r="AJ113" s="100">
        <v>14.429636</v>
      </c>
      <c r="AK113" s="100">
        <v>13.397843999999999</v>
      </c>
      <c r="AL113" s="100">
        <v>13.397843999999999</v>
      </c>
      <c r="AM113" s="100">
        <v>16.122734999999999</v>
      </c>
      <c r="AN113" s="100">
        <v>7.9457608000000004</v>
      </c>
      <c r="AO113" s="100">
        <v>6.2078955000000002</v>
      </c>
      <c r="AP113" s="100">
        <v>78.665198000000004</v>
      </c>
      <c r="AQ113" s="100">
        <v>80</v>
      </c>
      <c r="AR113" s="100">
        <v>7.420166</v>
      </c>
      <c r="AS113" s="100">
        <v>2.2065366000000002</v>
      </c>
      <c r="AT113" s="100">
        <v>6591</v>
      </c>
      <c r="AU113" s="100">
        <v>0.3435648</v>
      </c>
      <c r="AV113" s="100">
        <v>0.77125790000000005</v>
      </c>
      <c r="AW113" s="100" t="s">
        <v>204</v>
      </c>
      <c r="AY113" s="124">
        <v>2006</v>
      </c>
    </row>
    <row r="114" spans="2:51">
      <c r="B114" s="124">
        <v>2007</v>
      </c>
      <c r="C114" s="100">
        <v>2939</v>
      </c>
      <c r="D114" s="100">
        <v>28.386163</v>
      </c>
      <c r="E114" s="100">
        <v>31.421654</v>
      </c>
      <c r="F114" s="100">
        <v>31.421654</v>
      </c>
      <c r="G114" s="100">
        <v>38.419037000000003</v>
      </c>
      <c r="H114" s="100">
        <v>17.859544</v>
      </c>
      <c r="I114" s="100">
        <v>13.730995</v>
      </c>
      <c r="J114" s="100">
        <v>79.326982000000001</v>
      </c>
      <c r="K114" s="100">
        <v>81</v>
      </c>
      <c r="L114" s="100">
        <v>12.891482</v>
      </c>
      <c r="M114" s="100">
        <v>4.1647182000000003</v>
      </c>
      <c r="N114" s="100">
        <v>6059</v>
      </c>
      <c r="O114" s="100">
        <v>0.61693319999999996</v>
      </c>
      <c r="P114" s="100">
        <v>1.1063594999999999</v>
      </c>
      <c r="R114" s="124">
        <v>2007</v>
      </c>
      <c r="S114" s="100" t="s">
        <v>204</v>
      </c>
      <c r="T114" s="100" t="s">
        <v>204</v>
      </c>
      <c r="U114" s="100" t="s">
        <v>204</v>
      </c>
      <c r="V114" s="100" t="s">
        <v>204</v>
      </c>
      <c r="W114" s="100" t="s">
        <v>204</v>
      </c>
      <c r="X114" s="100" t="s">
        <v>204</v>
      </c>
      <c r="Y114" s="100" t="s">
        <v>204</v>
      </c>
      <c r="Z114" s="100" t="s">
        <v>204</v>
      </c>
      <c r="AA114" s="100" t="s">
        <v>204</v>
      </c>
      <c r="AB114" s="100" t="s">
        <v>204</v>
      </c>
      <c r="AC114" s="100" t="s">
        <v>204</v>
      </c>
      <c r="AD114" s="100" t="s">
        <v>204</v>
      </c>
      <c r="AE114" s="100" t="s">
        <v>204</v>
      </c>
      <c r="AF114" s="100" t="s">
        <v>204</v>
      </c>
      <c r="AH114" s="124">
        <v>2007</v>
      </c>
      <c r="AI114" s="100">
        <v>2939</v>
      </c>
      <c r="AJ114" s="100">
        <v>14.111068</v>
      </c>
      <c r="AK114" s="100">
        <v>12.878394</v>
      </c>
      <c r="AL114" s="100">
        <v>12.878394</v>
      </c>
      <c r="AM114" s="100">
        <v>15.568697</v>
      </c>
      <c r="AN114" s="100">
        <v>7.5358248000000003</v>
      </c>
      <c r="AO114" s="100">
        <v>5.8522240999999999</v>
      </c>
      <c r="AP114" s="100">
        <v>79.326982000000001</v>
      </c>
      <c r="AQ114" s="100">
        <v>81</v>
      </c>
      <c r="AR114" s="100">
        <v>7.2871984000000003</v>
      </c>
      <c r="AS114" s="100">
        <v>2.1319656999999999</v>
      </c>
      <c r="AT114" s="100">
        <v>6059</v>
      </c>
      <c r="AU114" s="100">
        <v>0.3102105</v>
      </c>
      <c r="AV114" s="100">
        <v>0.69627830000000002</v>
      </c>
      <c r="AW114" s="100" t="s">
        <v>204</v>
      </c>
      <c r="AY114" s="124">
        <v>2007</v>
      </c>
    </row>
    <row r="115" spans="2:51">
      <c r="B115" s="124">
        <v>2008</v>
      </c>
      <c r="C115" s="100">
        <v>3031</v>
      </c>
      <c r="D115" s="100">
        <v>28.66995</v>
      </c>
      <c r="E115" s="100">
        <v>31.263736999999999</v>
      </c>
      <c r="F115" s="100">
        <v>31.263736999999999</v>
      </c>
      <c r="G115" s="100">
        <v>38.128515</v>
      </c>
      <c r="H115" s="100">
        <v>17.831047999999999</v>
      </c>
      <c r="I115" s="100">
        <v>13.704848999999999</v>
      </c>
      <c r="J115" s="100">
        <v>79.282084999999995</v>
      </c>
      <c r="K115" s="100">
        <v>80</v>
      </c>
      <c r="L115" s="100">
        <v>12.675114000000001</v>
      </c>
      <c r="M115" s="100">
        <v>4.1211181999999997</v>
      </c>
      <c r="N115" s="100">
        <v>6210</v>
      </c>
      <c r="O115" s="100">
        <v>0.61932109999999996</v>
      </c>
      <c r="P115" s="100">
        <v>1.1111051000000001</v>
      </c>
      <c r="R115" s="124">
        <v>2008</v>
      </c>
      <c r="S115" s="100" t="s">
        <v>204</v>
      </c>
      <c r="T115" s="100" t="s">
        <v>204</v>
      </c>
      <c r="U115" s="100" t="s">
        <v>204</v>
      </c>
      <c r="V115" s="100" t="s">
        <v>204</v>
      </c>
      <c r="W115" s="100" t="s">
        <v>204</v>
      </c>
      <c r="X115" s="100" t="s">
        <v>204</v>
      </c>
      <c r="Y115" s="100" t="s">
        <v>204</v>
      </c>
      <c r="Z115" s="100" t="s">
        <v>204</v>
      </c>
      <c r="AA115" s="100" t="s">
        <v>204</v>
      </c>
      <c r="AB115" s="100" t="s">
        <v>204</v>
      </c>
      <c r="AC115" s="100" t="s">
        <v>204</v>
      </c>
      <c r="AD115" s="100" t="s">
        <v>204</v>
      </c>
      <c r="AE115" s="100" t="s">
        <v>204</v>
      </c>
      <c r="AF115" s="100" t="s">
        <v>204</v>
      </c>
      <c r="AH115" s="124">
        <v>2008</v>
      </c>
      <c r="AI115" s="100">
        <v>3031</v>
      </c>
      <c r="AJ115" s="100">
        <v>14.264067000000001</v>
      </c>
      <c r="AK115" s="100">
        <v>12.956690999999999</v>
      </c>
      <c r="AL115" s="100">
        <v>12.956690999999999</v>
      </c>
      <c r="AM115" s="100">
        <v>15.62979</v>
      </c>
      <c r="AN115" s="100">
        <v>7.5962607999999996</v>
      </c>
      <c r="AO115" s="100">
        <v>5.8952568999999997</v>
      </c>
      <c r="AP115" s="100">
        <v>79.282084999999995</v>
      </c>
      <c r="AQ115" s="100">
        <v>80</v>
      </c>
      <c r="AR115" s="100">
        <v>7.1447092000000003</v>
      </c>
      <c r="AS115" s="100">
        <v>2.1056507</v>
      </c>
      <c r="AT115" s="100">
        <v>6210</v>
      </c>
      <c r="AU115" s="100">
        <v>0.31160510000000002</v>
      </c>
      <c r="AV115" s="100">
        <v>0.70640349999999996</v>
      </c>
      <c r="AW115" s="100" t="s">
        <v>204</v>
      </c>
      <c r="AY115" s="124">
        <v>2008</v>
      </c>
    </row>
    <row r="116" spans="2:51">
      <c r="B116" s="124">
        <v>2009</v>
      </c>
      <c r="C116" s="100">
        <v>3111</v>
      </c>
      <c r="D116" s="100">
        <v>28.803429999999999</v>
      </c>
      <c r="E116" s="100">
        <v>31.060994000000001</v>
      </c>
      <c r="F116" s="100">
        <v>31.060994000000001</v>
      </c>
      <c r="G116" s="100">
        <v>37.904862999999999</v>
      </c>
      <c r="H116" s="100">
        <v>17.666882999999999</v>
      </c>
      <c r="I116" s="100">
        <v>13.544905</v>
      </c>
      <c r="J116" s="100">
        <v>79.373513000000003</v>
      </c>
      <c r="K116" s="100">
        <v>81</v>
      </c>
      <c r="L116" s="100">
        <v>13.130459999999999</v>
      </c>
      <c r="M116" s="100">
        <v>4.3017146000000004</v>
      </c>
      <c r="N116" s="100">
        <v>6333</v>
      </c>
      <c r="O116" s="100">
        <v>0.61825870000000005</v>
      </c>
      <c r="P116" s="100">
        <v>1.1262371</v>
      </c>
      <c r="R116" s="124">
        <v>2009</v>
      </c>
      <c r="S116" s="100" t="s">
        <v>204</v>
      </c>
      <c r="T116" s="100" t="s">
        <v>204</v>
      </c>
      <c r="U116" s="100" t="s">
        <v>204</v>
      </c>
      <c r="V116" s="100" t="s">
        <v>204</v>
      </c>
      <c r="W116" s="100" t="s">
        <v>204</v>
      </c>
      <c r="X116" s="100" t="s">
        <v>204</v>
      </c>
      <c r="Y116" s="100" t="s">
        <v>204</v>
      </c>
      <c r="Z116" s="100" t="s">
        <v>204</v>
      </c>
      <c r="AA116" s="100" t="s">
        <v>204</v>
      </c>
      <c r="AB116" s="100" t="s">
        <v>204</v>
      </c>
      <c r="AC116" s="100" t="s">
        <v>204</v>
      </c>
      <c r="AD116" s="100" t="s">
        <v>204</v>
      </c>
      <c r="AE116" s="100" t="s">
        <v>204</v>
      </c>
      <c r="AF116" s="100" t="s">
        <v>204</v>
      </c>
      <c r="AH116" s="124">
        <v>2009</v>
      </c>
      <c r="AI116" s="100">
        <v>3111</v>
      </c>
      <c r="AJ116" s="100">
        <v>14.341922</v>
      </c>
      <c r="AK116" s="100">
        <v>12.926698</v>
      </c>
      <c r="AL116" s="100">
        <v>12.926698</v>
      </c>
      <c r="AM116" s="100">
        <v>15.605453000000001</v>
      </c>
      <c r="AN116" s="100">
        <v>7.5519270000000001</v>
      </c>
      <c r="AO116" s="100">
        <v>5.8410012</v>
      </c>
      <c r="AP116" s="100">
        <v>79.373513000000003</v>
      </c>
      <c r="AQ116" s="100">
        <v>81</v>
      </c>
      <c r="AR116" s="100">
        <v>7.4133205999999996</v>
      </c>
      <c r="AS116" s="100">
        <v>2.2101449</v>
      </c>
      <c r="AT116" s="100">
        <v>6333</v>
      </c>
      <c r="AU116" s="100">
        <v>0.31124600000000002</v>
      </c>
      <c r="AV116" s="100">
        <v>0.71166099999999999</v>
      </c>
      <c r="AW116" s="100" t="s">
        <v>204</v>
      </c>
      <c r="AY116" s="124">
        <v>2009</v>
      </c>
    </row>
    <row r="117" spans="2:51">
      <c r="B117" s="124">
        <v>2010</v>
      </c>
      <c r="C117" s="100">
        <v>3236</v>
      </c>
      <c r="D117" s="100">
        <v>29.504466000000001</v>
      </c>
      <c r="E117" s="100">
        <v>31.171956000000002</v>
      </c>
      <c r="F117" s="100">
        <v>31.171956000000002</v>
      </c>
      <c r="G117" s="100">
        <v>38.187559999999998</v>
      </c>
      <c r="H117" s="100">
        <v>17.616679999999999</v>
      </c>
      <c r="I117" s="100">
        <v>13.503074</v>
      </c>
      <c r="J117" s="100">
        <v>79.964770999999999</v>
      </c>
      <c r="K117" s="100">
        <v>81</v>
      </c>
      <c r="L117" s="100">
        <v>13.177505</v>
      </c>
      <c r="M117" s="100">
        <v>4.4036796999999996</v>
      </c>
      <c r="N117" s="100">
        <v>5974</v>
      </c>
      <c r="O117" s="100">
        <v>0.57463560000000002</v>
      </c>
      <c r="P117" s="100">
        <v>1.0669915000000001</v>
      </c>
      <c r="R117" s="124">
        <v>2010</v>
      </c>
      <c r="S117" s="100" t="s">
        <v>204</v>
      </c>
      <c r="T117" s="100" t="s">
        <v>204</v>
      </c>
      <c r="U117" s="100" t="s">
        <v>204</v>
      </c>
      <c r="V117" s="100" t="s">
        <v>204</v>
      </c>
      <c r="W117" s="100" t="s">
        <v>204</v>
      </c>
      <c r="X117" s="100" t="s">
        <v>204</v>
      </c>
      <c r="Y117" s="100" t="s">
        <v>204</v>
      </c>
      <c r="Z117" s="100" t="s">
        <v>204</v>
      </c>
      <c r="AA117" s="100" t="s">
        <v>204</v>
      </c>
      <c r="AB117" s="100" t="s">
        <v>204</v>
      </c>
      <c r="AC117" s="100" t="s">
        <v>204</v>
      </c>
      <c r="AD117" s="100" t="s">
        <v>204</v>
      </c>
      <c r="AE117" s="100" t="s">
        <v>204</v>
      </c>
      <c r="AF117" s="100" t="s">
        <v>204</v>
      </c>
      <c r="AH117" s="124">
        <v>2010</v>
      </c>
      <c r="AI117" s="100">
        <v>3236</v>
      </c>
      <c r="AJ117" s="100">
        <v>14.687894</v>
      </c>
      <c r="AK117" s="100">
        <v>12.975531</v>
      </c>
      <c r="AL117" s="100">
        <v>12.975531</v>
      </c>
      <c r="AM117" s="100">
        <v>15.730425</v>
      </c>
      <c r="AN117" s="100">
        <v>7.5299367000000004</v>
      </c>
      <c r="AO117" s="100">
        <v>5.8180091000000003</v>
      </c>
      <c r="AP117" s="100">
        <v>79.964770999999999</v>
      </c>
      <c r="AQ117" s="100">
        <v>81</v>
      </c>
      <c r="AR117" s="100">
        <v>7.4717155000000002</v>
      </c>
      <c r="AS117" s="100">
        <v>2.2554766000000002</v>
      </c>
      <c r="AT117" s="100">
        <v>5974</v>
      </c>
      <c r="AU117" s="100">
        <v>0.28918070000000001</v>
      </c>
      <c r="AV117" s="100">
        <v>0.67864919999999995</v>
      </c>
      <c r="AW117" s="100" t="s">
        <v>204</v>
      </c>
      <c r="AY117" s="124">
        <v>2010</v>
      </c>
    </row>
    <row r="118" spans="2:51">
      <c r="B118" s="124">
        <v>2011</v>
      </c>
      <c r="C118" s="100">
        <v>3294</v>
      </c>
      <c r="D118" s="100">
        <v>29.627006999999999</v>
      </c>
      <c r="E118" s="100">
        <v>30.566181</v>
      </c>
      <c r="F118" s="100">
        <v>30.566181</v>
      </c>
      <c r="G118" s="100">
        <v>37.451301000000001</v>
      </c>
      <c r="H118" s="100">
        <v>17.276702</v>
      </c>
      <c r="I118" s="100">
        <v>13.226972999999999</v>
      </c>
      <c r="J118" s="100">
        <v>80.003338999999997</v>
      </c>
      <c r="K118" s="100">
        <v>81</v>
      </c>
      <c r="L118" s="100">
        <v>13.309628999999999</v>
      </c>
      <c r="M118" s="100">
        <v>4.3727599000000001</v>
      </c>
      <c r="N118" s="100">
        <v>6122</v>
      </c>
      <c r="O118" s="100">
        <v>0.58137649999999996</v>
      </c>
      <c r="P118" s="100">
        <v>1.1259927000000001</v>
      </c>
      <c r="R118" s="124">
        <v>2011</v>
      </c>
      <c r="S118" s="100" t="s">
        <v>204</v>
      </c>
      <c r="T118" s="100" t="s">
        <v>204</v>
      </c>
      <c r="U118" s="100" t="s">
        <v>204</v>
      </c>
      <c r="V118" s="100" t="s">
        <v>204</v>
      </c>
      <c r="W118" s="100" t="s">
        <v>204</v>
      </c>
      <c r="X118" s="100" t="s">
        <v>204</v>
      </c>
      <c r="Y118" s="100" t="s">
        <v>204</v>
      </c>
      <c r="Z118" s="100" t="s">
        <v>204</v>
      </c>
      <c r="AA118" s="100" t="s">
        <v>204</v>
      </c>
      <c r="AB118" s="100" t="s">
        <v>204</v>
      </c>
      <c r="AC118" s="100" t="s">
        <v>204</v>
      </c>
      <c r="AD118" s="100" t="s">
        <v>204</v>
      </c>
      <c r="AE118" s="100" t="s">
        <v>204</v>
      </c>
      <c r="AF118" s="100" t="s">
        <v>204</v>
      </c>
      <c r="AH118" s="124">
        <v>2011</v>
      </c>
      <c r="AI118" s="100">
        <v>3294</v>
      </c>
      <c r="AJ118" s="100">
        <v>14.744835999999999</v>
      </c>
      <c r="AK118" s="100">
        <v>12.812587000000001</v>
      </c>
      <c r="AL118" s="100">
        <v>12.812587000000001</v>
      </c>
      <c r="AM118" s="100">
        <v>15.540089</v>
      </c>
      <c r="AN118" s="100">
        <v>7.4290386000000002</v>
      </c>
      <c r="AO118" s="100">
        <v>5.7325480999999998</v>
      </c>
      <c r="AP118" s="100">
        <v>80.003338999999997</v>
      </c>
      <c r="AQ118" s="100">
        <v>81</v>
      </c>
      <c r="AR118" s="100">
        <v>7.5322418000000004</v>
      </c>
      <c r="AS118" s="100">
        <v>2.2418534000000001</v>
      </c>
      <c r="AT118" s="100">
        <v>6122</v>
      </c>
      <c r="AU118" s="100">
        <v>0.29244229999999999</v>
      </c>
      <c r="AV118" s="100">
        <v>0.70313499999999995</v>
      </c>
      <c r="AW118" s="100" t="s">
        <v>204</v>
      </c>
      <c r="AY118" s="124">
        <v>2011</v>
      </c>
    </row>
    <row r="119" spans="2:51">
      <c r="B119" s="124">
        <v>2012</v>
      </c>
      <c r="C119" s="100">
        <v>3078</v>
      </c>
      <c r="D119" s="100">
        <v>27.208062999999999</v>
      </c>
      <c r="E119" s="100">
        <v>27.568237</v>
      </c>
      <c r="F119" s="100">
        <v>27.568237</v>
      </c>
      <c r="G119" s="100">
        <v>33.787730000000003</v>
      </c>
      <c r="H119" s="100">
        <v>15.560304</v>
      </c>
      <c r="I119" s="100">
        <v>11.939994</v>
      </c>
      <c r="J119" s="100">
        <v>80.170564999999996</v>
      </c>
      <c r="K119" s="100">
        <v>82</v>
      </c>
      <c r="L119" s="100">
        <v>12.531043</v>
      </c>
      <c r="M119" s="100">
        <v>4.1153034000000002</v>
      </c>
      <c r="N119" s="100">
        <v>5720</v>
      </c>
      <c r="O119" s="100">
        <v>0.5342808</v>
      </c>
      <c r="P119" s="100">
        <v>1.0816064999999999</v>
      </c>
      <c r="R119" s="124">
        <v>2012</v>
      </c>
      <c r="S119" s="100" t="s">
        <v>204</v>
      </c>
      <c r="T119" s="100" t="s">
        <v>204</v>
      </c>
      <c r="U119" s="100" t="s">
        <v>204</v>
      </c>
      <c r="V119" s="100" t="s">
        <v>204</v>
      </c>
      <c r="W119" s="100" t="s">
        <v>204</v>
      </c>
      <c r="X119" s="100" t="s">
        <v>204</v>
      </c>
      <c r="Y119" s="100" t="s">
        <v>204</v>
      </c>
      <c r="Z119" s="100" t="s">
        <v>204</v>
      </c>
      <c r="AA119" s="100" t="s">
        <v>204</v>
      </c>
      <c r="AB119" s="100" t="s">
        <v>204</v>
      </c>
      <c r="AC119" s="100" t="s">
        <v>204</v>
      </c>
      <c r="AD119" s="100" t="s">
        <v>204</v>
      </c>
      <c r="AE119" s="100" t="s">
        <v>204</v>
      </c>
      <c r="AF119" s="100" t="s">
        <v>204</v>
      </c>
      <c r="AH119" s="124">
        <v>2012</v>
      </c>
      <c r="AI119" s="100">
        <v>3078</v>
      </c>
      <c r="AJ119" s="100">
        <v>13.542615</v>
      </c>
      <c r="AK119" s="100">
        <v>11.624046</v>
      </c>
      <c r="AL119" s="100">
        <v>11.624046</v>
      </c>
      <c r="AM119" s="100">
        <v>14.105048999999999</v>
      </c>
      <c r="AN119" s="100">
        <v>6.7243896999999997</v>
      </c>
      <c r="AO119" s="100">
        <v>5.1962080999999998</v>
      </c>
      <c r="AP119" s="100">
        <v>80.170564999999996</v>
      </c>
      <c r="AQ119" s="100">
        <v>82</v>
      </c>
      <c r="AR119" s="100">
        <v>7.0748861999999999</v>
      </c>
      <c r="AS119" s="100">
        <v>2.0924825999999999</v>
      </c>
      <c r="AT119" s="100">
        <v>5720</v>
      </c>
      <c r="AU119" s="100">
        <v>0.26867970000000002</v>
      </c>
      <c r="AV119" s="100">
        <v>0.67424130000000004</v>
      </c>
      <c r="AW119" s="100" t="s">
        <v>204</v>
      </c>
      <c r="AY119" s="124">
        <v>2012</v>
      </c>
    </row>
    <row r="120" spans="2:51">
      <c r="B120" s="124">
        <v>2013</v>
      </c>
      <c r="C120" s="100">
        <v>3112</v>
      </c>
      <c r="D120" s="100">
        <v>27.047729</v>
      </c>
      <c r="E120" s="100">
        <v>26.784483000000002</v>
      </c>
      <c r="F120" s="100">
        <v>26.784483000000002</v>
      </c>
      <c r="G120" s="100">
        <v>32.918919000000002</v>
      </c>
      <c r="H120" s="100">
        <v>15.11285</v>
      </c>
      <c r="I120" s="100">
        <v>11.644321</v>
      </c>
      <c r="J120" s="100">
        <v>80.352185000000006</v>
      </c>
      <c r="K120" s="100">
        <v>82</v>
      </c>
      <c r="L120" s="100">
        <v>12.33159</v>
      </c>
      <c r="M120" s="100">
        <v>4.1065161000000003</v>
      </c>
      <c r="N120" s="100">
        <v>5872</v>
      </c>
      <c r="O120" s="100">
        <v>0.53978959999999998</v>
      </c>
      <c r="P120" s="100">
        <v>1.0967439000000001</v>
      </c>
      <c r="R120" s="124">
        <v>2013</v>
      </c>
      <c r="S120" s="100" t="s">
        <v>204</v>
      </c>
      <c r="T120" s="100" t="s">
        <v>204</v>
      </c>
      <c r="U120" s="100" t="s">
        <v>204</v>
      </c>
      <c r="V120" s="100" t="s">
        <v>204</v>
      </c>
      <c r="W120" s="100" t="s">
        <v>204</v>
      </c>
      <c r="X120" s="100" t="s">
        <v>204</v>
      </c>
      <c r="Y120" s="100" t="s">
        <v>204</v>
      </c>
      <c r="Z120" s="100" t="s">
        <v>204</v>
      </c>
      <c r="AA120" s="100" t="s">
        <v>204</v>
      </c>
      <c r="AB120" s="100" t="s">
        <v>204</v>
      </c>
      <c r="AC120" s="100" t="s">
        <v>204</v>
      </c>
      <c r="AD120" s="100" t="s">
        <v>204</v>
      </c>
      <c r="AE120" s="100" t="s">
        <v>204</v>
      </c>
      <c r="AF120" s="100" t="s">
        <v>204</v>
      </c>
      <c r="AH120" s="124">
        <v>2013</v>
      </c>
      <c r="AI120" s="100">
        <v>3112</v>
      </c>
      <c r="AJ120" s="100">
        <v>13.461748999999999</v>
      </c>
      <c r="AK120" s="100">
        <v>11.338939</v>
      </c>
      <c r="AL120" s="100">
        <v>11.338939</v>
      </c>
      <c r="AM120" s="100">
        <v>13.802158</v>
      </c>
      <c r="AN120" s="100">
        <v>6.5542888000000001</v>
      </c>
      <c r="AO120" s="100">
        <v>5.0844109</v>
      </c>
      <c r="AP120" s="100">
        <v>80.352185000000006</v>
      </c>
      <c r="AQ120" s="100">
        <v>82</v>
      </c>
      <c r="AR120" s="100">
        <v>6.9661764000000002</v>
      </c>
      <c r="AS120" s="100">
        <v>2.1072875</v>
      </c>
      <c r="AT120" s="100">
        <v>5872</v>
      </c>
      <c r="AU120" s="100">
        <v>0.271318</v>
      </c>
      <c r="AV120" s="100">
        <v>0.68198099999999995</v>
      </c>
      <c r="AW120" s="100" t="s">
        <v>204</v>
      </c>
      <c r="AY120" s="124">
        <v>2013</v>
      </c>
    </row>
    <row r="121" spans="2:51">
      <c r="B121" s="124">
        <v>2014</v>
      </c>
      <c r="C121" s="100">
        <v>3102</v>
      </c>
      <c r="D121" s="100">
        <v>26.584489999999999</v>
      </c>
      <c r="E121" s="100">
        <v>25.835642</v>
      </c>
      <c r="F121" s="100">
        <v>25.835642</v>
      </c>
      <c r="G121" s="100">
        <v>31.731577999999999</v>
      </c>
      <c r="H121" s="100">
        <v>14.499942000000001</v>
      </c>
      <c r="I121" s="100">
        <v>11.111065</v>
      </c>
      <c r="J121" s="100">
        <v>80.539652000000004</v>
      </c>
      <c r="K121" s="100">
        <v>82</v>
      </c>
      <c r="L121" s="100">
        <v>12.410978999999999</v>
      </c>
      <c r="M121" s="100">
        <v>3.9596125</v>
      </c>
      <c r="N121" s="100">
        <v>5554</v>
      </c>
      <c r="O121" s="100">
        <v>0.50405979999999995</v>
      </c>
      <c r="P121" s="100">
        <v>1.0149334000000001</v>
      </c>
      <c r="R121" s="124">
        <v>2014</v>
      </c>
      <c r="S121" s="100" t="s">
        <v>204</v>
      </c>
      <c r="T121" s="100" t="s">
        <v>204</v>
      </c>
      <c r="U121" s="100" t="s">
        <v>204</v>
      </c>
      <c r="V121" s="100" t="s">
        <v>204</v>
      </c>
      <c r="W121" s="100" t="s">
        <v>204</v>
      </c>
      <c r="X121" s="100" t="s">
        <v>204</v>
      </c>
      <c r="Y121" s="100" t="s">
        <v>204</v>
      </c>
      <c r="Z121" s="100" t="s">
        <v>204</v>
      </c>
      <c r="AA121" s="100" t="s">
        <v>204</v>
      </c>
      <c r="AB121" s="100" t="s">
        <v>204</v>
      </c>
      <c r="AC121" s="100" t="s">
        <v>204</v>
      </c>
      <c r="AD121" s="100" t="s">
        <v>204</v>
      </c>
      <c r="AE121" s="100" t="s">
        <v>204</v>
      </c>
      <c r="AF121" s="100" t="s">
        <v>204</v>
      </c>
      <c r="AH121" s="124">
        <v>2014</v>
      </c>
      <c r="AI121" s="100">
        <v>3102</v>
      </c>
      <c r="AJ121" s="100">
        <v>13.222115000000001</v>
      </c>
      <c r="AK121" s="100">
        <v>11.002207</v>
      </c>
      <c r="AL121" s="100">
        <v>11.002207</v>
      </c>
      <c r="AM121" s="100">
        <v>13.386233000000001</v>
      </c>
      <c r="AN121" s="100">
        <v>6.3141205999999999</v>
      </c>
      <c r="AO121" s="100">
        <v>4.8647204000000004</v>
      </c>
      <c r="AP121" s="100">
        <v>80.539652000000004</v>
      </c>
      <c r="AQ121" s="100">
        <v>82</v>
      </c>
      <c r="AR121" s="100">
        <v>6.9343228999999997</v>
      </c>
      <c r="AS121" s="100">
        <v>2.0197942000000002</v>
      </c>
      <c r="AT121" s="100">
        <v>5554</v>
      </c>
      <c r="AU121" s="100">
        <v>0.25308890000000001</v>
      </c>
      <c r="AV121" s="100">
        <v>0.63082309999999997</v>
      </c>
      <c r="AW121" s="100" t="s">
        <v>204</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v>0</v>
      </c>
      <c r="D27" s="100">
        <v>0</v>
      </c>
      <c r="E27" s="100">
        <v>0</v>
      </c>
      <c r="F27" s="100">
        <v>0</v>
      </c>
      <c r="G27" s="100">
        <v>0</v>
      </c>
      <c r="H27" s="100">
        <v>0</v>
      </c>
      <c r="I27" s="100">
        <v>0</v>
      </c>
      <c r="J27" s="100">
        <v>0</v>
      </c>
      <c r="K27" s="100">
        <v>0</v>
      </c>
      <c r="L27" s="100">
        <v>0</v>
      </c>
      <c r="M27" s="100">
        <v>0</v>
      </c>
      <c r="N27" s="100">
        <v>9</v>
      </c>
      <c r="O27" s="100">
        <v>12</v>
      </c>
      <c r="P27" s="100">
        <v>19</v>
      </c>
      <c r="Q27" s="100">
        <v>16</v>
      </c>
      <c r="R27" s="100">
        <v>13</v>
      </c>
      <c r="S27" s="100">
        <v>11</v>
      </c>
      <c r="T27" s="100">
        <v>6</v>
      </c>
      <c r="U27" s="100">
        <v>0</v>
      </c>
      <c r="V27" s="100">
        <v>86</v>
      </c>
      <c r="W27" s="126"/>
      <c r="X27" s="115">
        <v>1920</v>
      </c>
      <c r="Y27" s="100" t="s">
        <v>204</v>
      </c>
      <c r="Z27" s="100" t="s">
        <v>204</v>
      </c>
      <c r="AA27" s="100" t="s">
        <v>204</v>
      </c>
      <c r="AB27" s="100" t="s">
        <v>204</v>
      </c>
      <c r="AC27" s="100" t="s">
        <v>204</v>
      </c>
      <c r="AD27" s="100" t="s">
        <v>204</v>
      </c>
      <c r="AE27" s="100" t="s">
        <v>204</v>
      </c>
      <c r="AF27" s="100" t="s">
        <v>204</v>
      </c>
      <c r="AG27" s="100" t="s">
        <v>204</v>
      </c>
      <c r="AH27" s="100" t="s">
        <v>204</v>
      </c>
      <c r="AI27" s="100" t="s">
        <v>204</v>
      </c>
      <c r="AJ27" s="100" t="s">
        <v>204</v>
      </c>
      <c r="AK27" s="100" t="s">
        <v>204</v>
      </c>
      <c r="AL27" s="100" t="s">
        <v>204</v>
      </c>
      <c r="AM27" s="100" t="s">
        <v>204</v>
      </c>
      <c r="AN27" s="100" t="s">
        <v>204</v>
      </c>
      <c r="AO27" s="100" t="s">
        <v>204</v>
      </c>
      <c r="AP27" s="100" t="s">
        <v>204</v>
      </c>
      <c r="AQ27" s="100" t="s">
        <v>204</v>
      </c>
      <c r="AR27" s="100" t="s">
        <v>204</v>
      </c>
      <c r="AS27" s="126"/>
      <c r="AT27" s="115">
        <v>1920</v>
      </c>
      <c r="AU27" s="100">
        <v>0</v>
      </c>
      <c r="AV27" s="100">
        <v>0</v>
      </c>
      <c r="AW27" s="100">
        <v>0</v>
      </c>
      <c r="AX27" s="100">
        <v>0</v>
      </c>
      <c r="AY27" s="100">
        <v>0</v>
      </c>
      <c r="AZ27" s="100">
        <v>0</v>
      </c>
      <c r="BA27" s="100">
        <v>0</v>
      </c>
      <c r="BB27" s="100">
        <v>0</v>
      </c>
      <c r="BC27" s="100">
        <v>0</v>
      </c>
      <c r="BD27" s="100">
        <v>0</v>
      </c>
      <c r="BE27" s="100">
        <v>0</v>
      </c>
      <c r="BF27" s="100">
        <v>9</v>
      </c>
      <c r="BG27" s="100">
        <v>12</v>
      </c>
      <c r="BH27" s="100">
        <v>19</v>
      </c>
      <c r="BI27" s="100">
        <v>16</v>
      </c>
      <c r="BJ27" s="100">
        <v>13</v>
      </c>
      <c r="BK27" s="100">
        <v>11</v>
      </c>
      <c r="BL27" s="100">
        <v>6</v>
      </c>
      <c r="BM27" s="100">
        <v>0</v>
      </c>
      <c r="BN27" s="100">
        <v>86</v>
      </c>
      <c r="BP27" s="115">
        <v>1920</v>
      </c>
    </row>
    <row r="28" spans="2:68">
      <c r="B28" s="116">
        <v>1921</v>
      </c>
      <c r="C28" s="100">
        <v>0</v>
      </c>
      <c r="D28" s="100">
        <v>0</v>
      </c>
      <c r="E28" s="100">
        <v>0</v>
      </c>
      <c r="F28" s="100">
        <v>0</v>
      </c>
      <c r="G28" s="100">
        <v>0</v>
      </c>
      <c r="H28" s="100">
        <v>1</v>
      </c>
      <c r="I28" s="100">
        <v>0</v>
      </c>
      <c r="J28" s="100">
        <v>0</v>
      </c>
      <c r="K28" s="100">
        <v>0</v>
      </c>
      <c r="L28" s="100">
        <v>2</v>
      </c>
      <c r="M28" s="100">
        <v>2</v>
      </c>
      <c r="N28" s="100">
        <v>10</v>
      </c>
      <c r="O28" s="100">
        <v>16</v>
      </c>
      <c r="P28" s="100">
        <v>20</v>
      </c>
      <c r="Q28" s="100">
        <v>29</v>
      </c>
      <c r="R28" s="100">
        <v>15</v>
      </c>
      <c r="S28" s="100">
        <v>5</v>
      </c>
      <c r="T28" s="100">
        <v>3</v>
      </c>
      <c r="U28" s="100">
        <v>1</v>
      </c>
      <c r="V28" s="100">
        <v>104</v>
      </c>
      <c r="W28" s="128"/>
      <c r="X28" s="116">
        <v>1921</v>
      </c>
      <c r="Y28" s="100" t="s">
        <v>204</v>
      </c>
      <c r="Z28" s="100" t="s">
        <v>204</v>
      </c>
      <c r="AA28" s="100" t="s">
        <v>204</v>
      </c>
      <c r="AB28" s="100" t="s">
        <v>204</v>
      </c>
      <c r="AC28" s="100" t="s">
        <v>204</v>
      </c>
      <c r="AD28" s="100" t="s">
        <v>204</v>
      </c>
      <c r="AE28" s="100" t="s">
        <v>204</v>
      </c>
      <c r="AF28" s="100" t="s">
        <v>204</v>
      </c>
      <c r="AG28" s="100" t="s">
        <v>204</v>
      </c>
      <c r="AH28" s="100" t="s">
        <v>204</v>
      </c>
      <c r="AI28" s="100" t="s">
        <v>204</v>
      </c>
      <c r="AJ28" s="100" t="s">
        <v>204</v>
      </c>
      <c r="AK28" s="100" t="s">
        <v>204</v>
      </c>
      <c r="AL28" s="100" t="s">
        <v>204</v>
      </c>
      <c r="AM28" s="100" t="s">
        <v>204</v>
      </c>
      <c r="AN28" s="100" t="s">
        <v>204</v>
      </c>
      <c r="AO28" s="100" t="s">
        <v>204</v>
      </c>
      <c r="AP28" s="100" t="s">
        <v>204</v>
      </c>
      <c r="AQ28" s="100" t="s">
        <v>204</v>
      </c>
      <c r="AR28" s="100" t="s">
        <v>204</v>
      </c>
      <c r="AS28" s="128"/>
      <c r="AT28" s="116">
        <v>1921</v>
      </c>
      <c r="AU28" s="100">
        <v>0</v>
      </c>
      <c r="AV28" s="100">
        <v>0</v>
      </c>
      <c r="AW28" s="100">
        <v>0</v>
      </c>
      <c r="AX28" s="100">
        <v>0</v>
      </c>
      <c r="AY28" s="100">
        <v>0</v>
      </c>
      <c r="AZ28" s="100">
        <v>1</v>
      </c>
      <c r="BA28" s="100">
        <v>0</v>
      </c>
      <c r="BB28" s="100">
        <v>0</v>
      </c>
      <c r="BC28" s="100">
        <v>0</v>
      </c>
      <c r="BD28" s="100">
        <v>2</v>
      </c>
      <c r="BE28" s="100">
        <v>2</v>
      </c>
      <c r="BF28" s="100">
        <v>10</v>
      </c>
      <c r="BG28" s="100">
        <v>16</v>
      </c>
      <c r="BH28" s="100">
        <v>20</v>
      </c>
      <c r="BI28" s="100">
        <v>29</v>
      </c>
      <c r="BJ28" s="100">
        <v>15</v>
      </c>
      <c r="BK28" s="100">
        <v>5</v>
      </c>
      <c r="BL28" s="100">
        <v>3</v>
      </c>
      <c r="BM28" s="100">
        <v>1</v>
      </c>
      <c r="BN28" s="100">
        <v>104</v>
      </c>
      <c r="BP28" s="116">
        <v>1921</v>
      </c>
    </row>
    <row r="29" spans="2:68">
      <c r="B29" s="117">
        <v>1922</v>
      </c>
      <c r="C29" s="100">
        <v>0</v>
      </c>
      <c r="D29" s="100">
        <v>0</v>
      </c>
      <c r="E29" s="100">
        <v>0</v>
      </c>
      <c r="F29" s="100">
        <v>0</v>
      </c>
      <c r="G29" s="100">
        <v>0</v>
      </c>
      <c r="H29" s="100">
        <v>0</v>
      </c>
      <c r="I29" s="100">
        <v>0</v>
      </c>
      <c r="J29" s="100">
        <v>0</v>
      </c>
      <c r="K29" s="100">
        <v>0</v>
      </c>
      <c r="L29" s="100">
        <v>0</v>
      </c>
      <c r="M29" s="100">
        <v>0</v>
      </c>
      <c r="N29" s="100">
        <v>13</v>
      </c>
      <c r="O29" s="100">
        <v>18</v>
      </c>
      <c r="P29" s="100">
        <v>20</v>
      </c>
      <c r="Q29" s="100">
        <v>23</v>
      </c>
      <c r="R29" s="100">
        <v>16</v>
      </c>
      <c r="S29" s="100">
        <v>3</v>
      </c>
      <c r="T29" s="100">
        <v>4</v>
      </c>
      <c r="U29" s="100">
        <v>0</v>
      </c>
      <c r="V29" s="100">
        <v>97</v>
      </c>
      <c r="W29" s="128"/>
      <c r="X29" s="117">
        <v>1922</v>
      </c>
      <c r="Y29" s="100" t="s">
        <v>204</v>
      </c>
      <c r="Z29" s="100" t="s">
        <v>204</v>
      </c>
      <c r="AA29" s="100" t="s">
        <v>204</v>
      </c>
      <c r="AB29" s="100" t="s">
        <v>204</v>
      </c>
      <c r="AC29" s="100" t="s">
        <v>204</v>
      </c>
      <c r="AD29" s="100" t="s">
        <v>204</v>
      </c>
      <c r="AE29" s="100" t="s">
        <v>204</v>
      </c>
      <c r="AF29" s="100" t="s">
        <v>204</v>
      </c>
      <c r="AG29" s="100" t="s">
        <v>204</v>
      </c>
      <c r="AH29" s="100" t="s">
        <v>204</v>
      </c>
      <c r="AI29" s="100" t="s">
        <v>204</v>
      </c>
      <c r="AJ29" s="100" t="s">
        <v>204</v>
      </c>
      <c r="AK29" s="100" t="s">
        <v>204</v>
      </c>
      <c r="AL29" s="100" t="s">
        <v>204</v>
      </c>
      <c r="AM29" s="100" t="s">
        <v>204</v>
      </c>
      <c r="AN29" s="100" t="s">
        <v>204</v>
      </c>
      <c r="AO29" s="100" t="s">
        <v>204</v>
      </c>
      <c r="AP29" s="100" t="s">
        <v>204</v>
      </c>
      <c r="AQ29" s="100" t="s">
        <v>204</v>
      </c>
      <c r="AR29" s="100" t="s">
        <v>204</v>
      </c>
      <c r="AS29" s="128"/>
      <c r="AT29" s="117">
        <v>1922</v>
      </c>
      <c r="AU29" s="100">
        <v>0</v>
      </c>
      <c r="AV29" s="100">
        <v>0</v>
      </c>
      <c r="AW29" s="100">
        <v>0</v>
      </c>
      <c r="AX29" s="100">
        <v>0</v>
      </c>
      <c r="AY29" s="100">
        <v>0</v>
      </c>
      <c r="AZ29" s="100">
        <v>0</v>
      </c>
      <c r="BA29" s="100">
        <v>0</v>
      </c>
      <c r="BB29" s="100">
        <v>0</v>
      </c>
      <c r="BC29" s="100">
        <v>0</v>
      </c>
      <c r="BD29" s="100">
        <v>0</v>
      </c>
      <c r="BE29" s="100">
        <v>0</v>
      </c>
      <c r="BF29" s="100">
        <v>13</v>
      </c>
      <c r="BG29" s="100">
        <v>18</v>
      </c>
      <c r="BH29" s="100">
        <v>20</v>
      </c>
      <c r="BI29" s="100">
        <v>23</v>
      </c>
      <c r="BJ29" s="100">
        <v>16</v>
      </c>
      <c r="BK29" s="100">
        <v>3</v>
      </c>
      <c r="BL29" s="100">
        <v>4</v>
      </c>
      <c r="BM29" s="100">
        <v>0</v>
      </c>
      <c r="BN29" s="100">
        <v>97</v>
      </c>
      <c r="BP29" s="117">
        <v>1922</v>
      </c>
    </row>
    <row r="30" spans="2:68">
      <c r="B30" s="117">
        <v>1923</v>
      </c>
      <c r="C30" s="100">
        <v>0</v>
      </c>
      <c r="D30" s="100">
        <v>0</v>
      </c>
      <c r="E30" s="100">
        <v>0</v>
      </c>
      <c r="F30" s="100">
        <v>0</v>
      </c>
      <c r="G30" s="100">
        <v>0</v>
      </c>
      <c r="H30" s="100">
        <v>0</v>
      </c>
      <c r="I30" s="100">
        <v>0</v>
      </c>
      <c r="J30" s="100">
        <v>1</v>
      </c>
      <c r="K30" s="100">
        <v>1</v>
      </c>
      <c r="L30" s="100">
        <v>1</v>
      </c>
      <c r="M30" s="100">
        <v>6</v>
      </c>
      <c r="N30" s="100">
        <v>11</v>
      </c>
      <c r="O30" s="100">
        <v>25</v>
      </c>
      <c r="P30" s="100">
        <v>30</v>
      </c>
      <c r="Q30" s="100">
        <v>23</v>
      </c>
      <c r="R30" s="100">
        <v>23</v>
      </c>
      <c r="S30" s="100">
        <v>11</v>
      </c>
      <c r="T30" s="100">
        <v>4</v>
      </c>
      <c r="U30" s="100">
        <v>0</v>
      </c>
      <c r="V30" s="100">
        <v>136</v>
      </c>
      <c r="W30" s="128"/>
      <c r="X30" s="117">
        <v>1923</v>
      </c>
      <c r="Y30" s="100" t="s">
        <v>204</v>
      </c>
      <c r="Z30" s="100" t="s">
        <v>204</v>
      </c>
      <c r="AA30" s="100" t="s">
        <v>204</v>
      </c>
      <c r="AB30" s="100" t="s">
        <v>204</v>
      </c>
      <c r="AC30" s="100" t="s">
        <v>204</v>
      </c>
      <c r="AD30" s="100" t="s">
        <v>204</v>
      </c>
      <c r="AE30" s="100" t="s">
        <v>204</v>
      </c>
      <c r="AF30" s="100" t="s">
        <v>204</v>
      </c>
      <c r="AG30" s="100" t="s">
        <v>204</v>
      </c>
      <c r="AH30" s="100" t="s">
        <v>204</v>
      </c>
      <c r="AI30" s="100" t="s">
        <v>204</v>
      </c>
      <c r="AJ30" s="100" t="s">
        <v>204</v>
      </c>
      <c r="AK30" s="100" t="s">
        <v>204</v>
      </c>
      <c r="AL30" s="100" t="s">
        <v>204</v>
      </c>
      <c r="AM30" s="100" t="s">
        <v>204</v>
      </c>
      <c r="AN30" s="100" t="s">
        <v>204</v>
      </c>
      <c r="AO30" s="100" t="s">
        <v>204</v>
      </c>
      <c r="AP30" s="100" t="s">
        <v>204</v>
      </c>
      <c r="AQ30" s="100" t="s">
        <v>204</v>
      </c>
      <c r="AR30" s="100" t="s">
        <v>204</v>
      </c>
      <c r="AS30" s="128"/>
      <c r="AT30" s="117">
        <v>1923</v>
      </c>
      <c r="AU30" s="100">
        <v>0</v>
      </c>
      <c r="AV30" s="100">
        <v>0</v>
      </c>
      <c r="AW30" s="100">
        <v>0</v>
      </c>
      <c r="AX30" s="100">
        <v>0</v>
      </c>
      <c r="AY30" s="100">
        <v>0</v>
      </c>
      <c r="AZ30" s="100">
        <v>0</v>
      </c>
      <c r="BA30" s="100">
        <v>0</v>
      </c>
      <c r="BB30" s="100">
        <v>1</v>
      </c>
      <c r="BC30" s="100">
        <v>1</v>
      </c>
      <c r="BD30" s="100">
        <v>1</v>
      </c>
      <c r="BE30" s="100">
        <v>6</v>
      </c>
      <c r="BF30" s="100">
        <v>11</v>
      </c>
      <c r="BG30" s="100">
        <v>25</v>
      </c>
      <c r="BH30" s="100">
        <v>30</v>
      </c>
      <c r="BI30" s="100">
        <v>23</v>
      </c>
      <c r="BJ30" s="100">
        <v>23</v>
      </c>
      <c r="BK30" s="100">
        <v>11</v>
      </c>
      <c r="BL30" s="100">
        <v>4</v>
      </c>
      <c r="BM30" s="100">
        <v>0</v>
      </c>
      <c r="BN30" s="100">
        <v>136</v>
      </c>
      <c r="BP30" s="117">
        <v>1923</v>
      </c>
    </row>
    <row r="31" spans="2:68">
      <c r="B31" s="117">
        <v>1924</v>
      </c>
      <c r="C31" s="100">
        <v>0</v>
      </c>
      <c r="D31" s="100">
        <v>0</v>
      </c>
      <c r="E31" s="100">
        <v>0</v>
      </c>
      <c r="F31" s="100">
        <v>0</v>
      </c>
      <c r="G31" s="100">
        <v>0</v>
      </c>
      <c r="H31" s="100">
        <v>0</v>
      </c>
      <c r="I31" s="100">
        <v>0</v>
      </c>
      <c r="J31" s="100">
        <v>0</v>
      </c>
      <c r="K31" s="100">
        <v>0</v>
      </c>
      <c r="L31" s="100">
        <v>3</v>
      </c>
      <c r="M31" s="100">
        <v>3</v>
      </c>
      <c r="N31" s="100">
        <v>15</v>
      </c>
      <c r="O31" s="100">
        <v>20</v>
      </c>
      <c r="P31" s="100">
        <v>35</v>
      </c>
      <c r="Q31" s="100">
        <v>33</v>
      </c>
      <c r="R31" s="100">
        <v>16</v>
      </c>
      <c r="S31" s="100">
        <v>11</v>
      </c>
      <c r="T31" s="100">
        <v>1</v>
      </c>
      <c r="U31" s="100">
        <v>0</v>
      </c>
      <c r="V31" s="100">
        <v>137</v>
      </c>
      <c r="W31" s="128"/>
      <c r="X31" s="117">
        <v>1924</v>
      </c>
      <c r="Y31" s="100" t="s">
        <v>204</v>
      </c>
      <c r="Z31" s="100" t="s">
        <v>204</v>
      </c>
      <c r="AA31" s="100" t="s">
        <v>204</v>
      </c>
      <c r="AB31" s="100" t="s">
        <v>204</v>
      </c>
      <c r="AC31" s="100" t="s">
        <v>204</v>
      </c>
      <c r="AD31" s="100" t="s">
        <v>204</v>
      </c>
      <c r="AE31" s="100" t="s">
        <v>204</v>
      </c>
      <c r="AF31" s="100" t="s">
        <v>204</v>
      </c>
      <c r="AG31" s="100" t="s">
        <v>204</v>
      </c>
      <c r="AH31" s="100" t="s">
        <v>204</v>
      </c>
      <c r="AI31" s="100" t="s">
        <v>204</v>
      </c>
      <c r="AJ31" s="100" t="s">
        <v>204</v>
      </c>
      <c r="AK31" s="100" t="s">
        <v>204</v>
      </c>
      <c r="AL31" s="100" t="s">
        <v>204</v>
      </c>
      <c r="AM31" s="100" t="s">
        <v>204</v>
      </c>
      <c r="AN31" s="100" t="s">
        <v>204</v>
      </c>
      <c r="AO31" s="100" t="s">
        <v>204</v>
      </c>
      <c r="AP31" s="100" t="s">
        <v>204</v>
      </c>
      <c r="AQ31" s="100" t="s">
        <v>204</v>
      </c>
      <c r="AR31" s="100" t="s">
        <v>204</v>
      </c>
      <c r="AS31" s="128"/>
      <c r="AT31" s="117">
        <v>1924</v>
      </c>
      <c r="AU31" s="100">
        <v>0</v>
      </c>
      <c r="AV31" s="100">
        <v>0</v>
      </c>
      <c r="AW31" s="100">
        <v>0</v>
      </c>
      <c r="AX31" s="100">
        <v>0</v>
      </c>
      <c r="AY31" s="100">
        <v>0</v>
      </c>
      <c r="AZ31" s="100">
        <v>0</v>
      </c>
      <c r="BA31" s="100">
        <v>0</v>
      </c>
      <c r="BB31" s="100">
        <v>0</v>
      </c>
      <c r="BC31" s="100">
        <v>0</v>
      </c>
      <c r="BD31" s="100">
        <v>3</v>
      </c>
      <c r="BE31" s="100">
        <v>3</v>
      </c>
      <c r="BF31" s="100">
        <v>15</v>
      </c>
      <c r="BG31" s="100">
        <v>20</v>
      </c>
      <c r="BH31" s="100">
        <v>35</v>
      </c>
      <c r="BI31" s="100">
        <v>33</v>
      </c>
      <c r="BJ31" s="100">
        <v>16</v>
      </c>
      <c r="BK31" s="100">
        <v>11</v>
      </c>
      <c r="BL31" s="100">
        <v>1</v>
      </c>
      <c r="BM31" s="100">
        <v>0</v>
      </c>
      <c r="BN31" s="100">
        <v>137</v>
      </c>
      <c r="BP31" s="117">
        <v>1924</v>
      </c>
    </row>
    <row r="32" spans="2:68">
      <c r="B32" s="117">
        <v>1925</v>
      </c>
      <c r="C32" s="100">
        <v>0</v>
      </c>
      <c r="D32" s="100">
        <v>0</v>
      </c>
      <c r="E32" s="100">
        <v>0</v>
      </c>
      <c r="F32" s="100">
        <v>1</v>
      </c>
      <c r="G32" s="100">
        <v>0</v>
      </c>
      <c r="H32" s="100">
        <v>0</v>
      </c>
      <c r="I32" s="100">
        <v>0</v>
      </c>
      <c r="J32" s="100">
        <v>1</v>
      </c>
      <c r="K32" s="100">
        <v>2</v>
      </c>
      <c r="L32" s="100">
        <v>1</v>
      </c>
      <c r="M32" s="100">
        <v>7</v>
      </c>
      <c r="N32" s="100">
        <v>10</v>
      </c>
      <c r="O32" s="100">
        <v>28</v>
      </c>
      <c r="P32" s="100">
        <v>30</v>
      </c>
      <c r="Q32" s="100">
        <v>37</v>
      </c>
      <c r="R32" s="100">
        <v>28</v>
      </c>
      <c r="S32" s="100">
        <v>17</v>
      </c>
      <c r="T32" s="100">
        <v>7</v>
      </c>
      <c r="U32" s="100">
        <v>0</v>
      </c>
      <c r="V32" s="100">
        <v>169</v>
      </c>
      <c r="W32" s="128"/>
      <c r="X32" s="117">
        <v>1925</v>
      </c>
      <c r="Y32" s="100" t="s">
        <v>204</v>
      </c>
      <c r="Z32" s="100" t="s">
        <v>204</v>
      </c>
      <c r="AA32" s="100" t="s">
        <v>204</v>
      </c>
      <c r="AB32" s="100" t="s">
        <v>204</v>
      </c>
      <c r="AC32" s="100" t="s">
        <v>204</v>
      </c>
      <c r="AD32" s="100" t="s">
        <v>204</v>
      </c>
      <c r="AE32" s="100" t="s">
        <v>204</v>
      </c>
      <c r="AF32" s="100" t="s">
        <v>204</v>
      </c>
      <c r="AG32" s="100" t="s">
        <v>204</v>
      </c>
      <c r="AH32" s="100" t="s">
        <v>204</v>
      </c>
      <c r="AI32" s="100" t="s">
        <v>204</v>
      </c>
      <c r="AJ32" s="100" t="s">
        <v>204</v>
      </c>
      <c r="AK32" s="100" t="s">
        <v>204</v>
      </c>
      <c r="AL32" s="100" t="s">
        <v>204</v>
      </c>
      <c r="AM32" s="100" t="s">
        <v>204</v>
      </c>
      <c r="AN32" s="100" t="s">
        <v>204</v>
      </c>
      <c r="AO32" s="100" t="s">
        <v>204</v>
      </c>
      <c r="AP32" s="100" t="s">
        <v>204</v>
      </c>
      <c r="AQ32" s="100" t="s">
        <v>204</v>
      </c>
      <c r="AR32" s="100" t="s">
        <v>204</v>
      </c>
      <c r="AS32" s="128"/>
      <c r="AT32" s="117">
        <v>1925</v>
      </c>
      <c r="AU32" s="100">
        <v>0</v>
      </c>
      <c r="AV32" s="100">
        <v>0</v>
      </c>
      <c r="AW32" s="100">
        <v>0</v>
      </c>
      <c r="AX32" s="100">
        <v>1</v>
      </c>
      <c r="AY32" s="100">
        <v>0</v>
      </c>
      <c r="AZ32" s="100">
        <v>0</v>
      </c>
      <c r="BA32" s="100">
        <v>0</v>
      </c>
      <c r="BB32" s="100">
        <v>1</v>
      </c>
      <c r="BC32" s="100">
        <v>2</v>
      </c>
      <c r="BD32" s="100">
        <v>1</v>
      </c>
      <c r="BE32" s="100">
        <v>7</v>
      </c>
      <c r="BF32" s="100">
        <v>10</v>
      </c>
      <c r="BG32" s="100">
        <v>28</v>
      </c>
      <c r="BH32" s="100">
        <v>30</v>
      </c>
      <c r="BI32" s="100">
        <v>37</v>
      </c>
      <c r="BJ32" s="100">
        <v>28</v>
      </c>
      <c r="BK32" s="100">
        <v>17</v>
      </c>
      <c r="BL32" s="100">
        <v>7</v>
      </c>
      <c r="BM32" s="100">
        <v>0</v>
      </c>
      <c r="BN32" s="100">
        <v>169</v>
      </c>
      <c r="BP32" s="117">
        <v>1925</v>
      </c>
    </row>
    <row r="33" spans="2:68">
      <c r="B33" s="117">
        <v>1926</v>
      </c>
      <c r="C33" s="100">
        <v>0</v>
      </c>
      <c r="D33" s="100">
        <v>0</v>
      </c>
      <c r="E33" s="100">
        <v>0</v>
      </c>
      <c r="F33" s="100">
        <v>0</v>
      </c>
      <c r="G33" s="100">
        <v>0</v>
      </c>
      <c r="H33" s="100">
        <v>0</v>
      </c>
      <c r="I33" s="100">
        <v>0</v>
      </c>
      <c r="J33" s="100">
        <v>0</v>
      </c>
      <c r="K33" s="100">
        <v>0</v>
      </c>
      <c r="L33" s="100">
        <v>4</v>
      </c>
      <c r="M33" s="100">
        <v>4</v>
      </c>
      <c r="N33" s="100">
        <v>12</v>
      </c>
      <c r="O33" s="100">
        <v>34</v>
      </c>
      <c r="P33" s="100">
        <v>41</v>
      </c>
      <c r="Q33" s="100">
        <v>43</v>
      </c>
      <c r="R33" s="100">
        <v>30</v>
      </c>
      <c r="S33" s="100">
        <v>17</v>
      </c>
      <c r="T33" s="100">
        <v>3</v>
      </c>
      <c r="U33" s="100">
        <v>0</v>
      </c>
      <c r="V33" s="100">
        <v>188</v>
      </c>
      <c r="W33" s="128"/>
      <c r="X33" s="117">
        <v>1926</v>
      </c>
      <c r="Y33" s="100" t="s">
        <v>204</v>
      </c>
      <c r="Z33" s="100" t="s">
        <v>204</v>
      </c>
      <c r="AA33" s="100" t="s">
        <v>204</v>
      </c>
      <c r="AB33" s="100" t="s">
        <v>204</v>
      </c>
      <c r="AC33" s="100" t="s">
        <v>204</v>
      </c>
      <c r="AD33" s="100" t="s">
        <v>204</v>
      </c>
      <c r="AE33" s="100" t="s">
        <v>204</v>
      </c>
      <c r="AF33" s="100" t="s">
        <v>204</v>
      </c>
      <c r="AG33" s="100" t="s">
        <v>204</v>
      </c>
      <c r="AH33" s="100" t="s">
        <v>204</v>
      </c>
      <c r="AI33" s="100" t="s">
        <v>204</v>
      </c>
      <c r="AJ33" s="100" t="s">
        <v>204</v>
      </c>
      <c r="AK33" s="100" t="s">
        <v>204</v>
      </c>
      <c r="AL33" s="100" t="s">
        <v>204</v>
      </c>
      <c r="AM33" s="100" t="s">
        <v>204</v>
      </c>
      <c r="AN33" s="100" t="s">
        <v>204</v>
      </c>
      <c r="AO33" s="100" t="s">
        <v>204</v>
      </c>
      <c r="AP33" s="100" t="s">
        <v>204</v>
      </c>
      <c r="AQ33" s="100" t="s">
        <v>204</v>
      </c>
      <c r="AR33" s="100" t="s">
        <v>204</v>
      </c>
      <c r="AS33" s="128"/>
      <c r="AT33" s="117">
        <v>1926</v>
      </c>
      <c r="AU33" s="100">
        <v>0</v>
      </c>
      <c r="AV33" s="100">
        <v>0</v>
      </c>
      <c r="AW33" s="100">
        <v>0</v>
      </c>
      <c r="AX33" s="100">
        <v>0</v>
      </c>
      <c r="AY33" s="100">
        <v>0</v>
      </c>
      <c r="AZ33" s="100">
        <v>0</v>
      </c>
      <c r="BA33" s="100">
        <v>0</v>
      </c>
      <c r="BB33" s="100">
        <v>0</v>
      </c>
      <c r="BC33" s="100">
        <v>0</v>
      </c>
      <c r="BD33" s="100">
        <v>4</v>
      </c>
      <c r="BE33" s="100">
        <v>4</v>
      </c>
      <c r="BF33" s="100">
        <v>12</v>
      </c>
      <c r="BG33" s="100">
        <v>34</v>
      </c>
      <c r="BH33" s="100">
        <v>41</v>
      </c>
      <c r="BI33" s="100">
        <v>43</v>
      </c>
      <c r="BJ33" s="100">
        <v>30</v>
      </c>
      <c r="BK33" s="100">
        <v>17</v>
      </c>
      <c r="BL33" s="100">
        <v>3</v>
      </c>
      <c r="BM33" s="100">
        <v>0</v>
      </c>
      <c r="BN33" s="100">
        <v>188</v>
      </c>
      <c r="BP33" s="117">
        <v>1926</v>
      </c>
    </row>
    <row r="34" spans="2:68">
      <c r="B34" s="117">
        <v>1927</v>
      </c>
      <c r="C34" s="100">
        <v>0</v>
      </c>
      <c r="D34" s="100">
        <v>0</v>
      </c>
      <c r="E34" s="100">
        <v>0</v>
      </c>
      <c r="F34" s="100">
        <v>0</v>
      </c>
      <c r="G34" s="100">
        <v>0</v>
      </c>
      <c r="H34" s="100">
        <v>0</v>
      </c>
      <c r="I34" s="100">
        <v>0</v>
      </c>
      <c r="J34" s="100">
        <v>1</v>
      </c>
      <c r="K34" s="100">
        <v>0</v>
      </c>
      <c r="L34" s="100">
        <v>2</v>
      </c>
      <c r="M34" s="100">
        <v>2</v>
      </c>
      <c r="N34" s="100">
        <v>7</v>
      </c>
      <c r="O34" s="100">
        <v>26</v>
      </c>
      <c r="P34" s="100">
        <v>46</v>
      </c>
      <c r="Q34" s="100">
        <v>44</v>
      </c>
      <c r="R34" s="100">
        <v>34</v>
      </c>
      <c r="S34" s="100">
        <v>15</v>
      </c>
      <c r="T34" s="100">
        <v>7</v>
      </c>
      <c r="U34" s="100">
        <v>0</v>
      </c>
      <c r="V34" s="100">
        <v>184</v>
      </c>
      <c r="W34" s="128"/>
      <c r="X34" s="117">
        <v>1927</v>
      </c>
      <c r="Y34" s="100" t="s">
        <v>204</v>
      </c>
      <c r="Z34" s="100" t="s">
        <v>204</v>
      </c>
      <c r="AA34" s="100" t="s">
        <v>204</v>
      </c>
      <c r="AB34" s="100" t="s">
        <v>204</v>
      </c>
      <c r="AC34" s="100" t="s">
        <v>204</v>
      </c>
      <c r="AD34" s="100" t="s">
        <v>204</v>
      </c>
      <c r="AE34" s="100" t="s">
        <v>204</v>
      </c>
      <c r="AF34" s="100" t="s">
        <v>204</v>
      </c>
      <c r="AG34" s="100" t="s">
        <v>204</v>
      </c>
      <c r="AH34" s="100" t="s">
        <v>204</v>
      </c>
      <c r="AI34" s="100" t="s">
        <v>204</v>
      </c>
      <c r="AJ34" s="100" t="s">
        <v>204</v>
      </c>
      <c r="AK34" s="100" t="s">
        <v>204</v>
      </c>
      <c r="AL34" s="100" t="s">
        <v>204</v>
      </c>
      <c r="AM34" s="100" t="s">
        <v>204</v>
      </c>
      <c r="AN34" s="100" t="s">
        <v>204</v>
      </c>
      <c r="AO34" s="100" t="s">
        <v>204</v>
      </c>
      <c r="AP34" s="100" t="s">
        <v>204</v>
      </c>
      <c r="AQ34" s="100" t="s">
        <v>204</v>
      </c>
      <c r="AR34" s="100" t="s">
        <v>204</v>
      </c>
      <c r="AS34" s="128"/>
      <c r="AT34" s="117">
        <v>1927</v>
      </c>
      <c r="AU34" s="100">
        <v>0</v>
      </c>
      <c r="AV34" s="100">
        <v>0</v>
      </c>
      <c r="AW34" s="100">
        <v>0</v>
      </c>
      <c r="AX34" s="100">
        <v>0</v>
      </c>
      <c r="AY34" s="100">
        <v>0</v>
      </c>
      <c r="AZ34" s="100">
        <v>0</v>
      </c>
      <c r="BA34" s="100">
        <v>0</v>
      </c>
      <c r="BB34" s="100">
        <v>1</v>
      </c>
      <c r="BC34" s="100">
        <v>0</v>
      </c>
      <c r="BD34" s="100">
        <v>2</v>
      </c>
      <c r="BE34" s="100">
        <v>2</v>
      </c>
      <c r="BF34" s="100">
        <v>7</v>
      </c>
      <c r="BG34" s="100">
        <v>26</v>
      </c>
      <c r="BH34" s="100">
        <v>46</v>
      </c>
      <c r="BI34" s="100">
        <v>44</v>
      </c>
      <c r="BJ34" s="100">
        <v>34</v>
      </c>
      <c r="BK34" s="100">
        <v>15</v>
      </c>
      <c r="BL34" s="100">
        <v>7</v>
      </c>
      <c r="BM34" s="100">
        <v>0</v>
      </c>
      <c r="BN34" s="100">
        <v>184</v>
      </c>
      <c r="BP34" s="117">
        <v>1927</v>
      </c>
    </row>
    <row r="35" spans="2:68">
      <c r="B35" s="117">
        <v>1928</v>
      </c>
      <c r="C35" s="100">
        <v>0</v>
      </c>
      <c r="D35" s="100">
        <v>0</v>
      </c>
      <c r="E35" s="100">
        <v>0</v>
      </c>
      <c r="F35" s="100">
        <v>0</v>
      </c>
      <c r="G35" s="100">
        <v>0</v>
      </c>
      <c r="H35" s="100">
        <v>0</v>
      </c>
      <c r="I35" s="100">
        <v>0</v>
      </c>
      <c r="J35" s="100">
        <v>0</v>
      </c>
      <c r="K35" s="100">
        <v>0</v>
      </c>
      <c r="L35" s="100">
        <v>2</v>
      </c>
      <c r="M35" s="100">
        <v>7</v>
      </c>
      <c r="N35" s="100">
        <v>10</v>
      </c>
      <c r="O35" s="100">
        <v>21</v>
      </c>
      <c r="P35" s="100">
        <v>45</v>
      </c>
      <c r="Q35" s="100">
        <v>52</v>
      </c>
      <c r="R35" s="100">
        <v>37</v>
      </c>
      <c r="S35" s="100">
        <v>22</v>
      </c>
      <c r="T35" s="100">
        <v>5</v>
      </c>
      <c r="U35" s="100">
        <v>0</v>
      </c>
      <c r="V35" s="100">
        <v>201</v>
      </c>
      <c r="W35" s="128"/>
      <c r="X35" s="117">
        <v>1928</v>
      </c>
      <c r="Y35" s="100" t="s">
        <v>204</v>
      </c>
      <c r="Z35" s="100" t="s">
        <v>204</v>
      </c>
      <c r="AA35" s="100" t="s">
        <v>204</v>
      </c>
      <c r="AB35" s="100" t="s">
        <v>204</v>
      </c>
      <c r="AC35" s="100" t="s">
        <v>204</v>
      </c>
      <c r="AD35" s="100" t="s">
        <v>204</v>
      </c>
      <c r="AE35" s="100" t="s">
        <v>204</v>
      </c>
      <c r="AF35" s="100" t="s">
        <v>204</v>
      </c>
      <c r="AG35" s="100" t="s">
        <v>204</v>
      </c>
      <c r="AH35" s="100" t="s">
        <v>204</v>
      </c>
      <c r="AI35" s="100" t="s">
        <v>204</v>
      </c>
      <c r="AJ35" s="100" t="s">
        <v>204</v>
      </c>
      <c r="AK35" s="100" t="s">
        <v>204</v>
      </c>
      <c r="AL35" s="100" t="s">
        <v>204</v>
      </c>
      <c r="AM35" s="100" t="s">
        <v>204</v>
      </c>
      <c r="AN35" s="100" t="s">
        <v>204</v>
      </c>
      <c r="AO35" s="100" t="s">
        <v>204</v>
      </c>
      <c r="AP35" s="100" t="s">
        <v>204</v>
      </c>
      <c r="AQ35" s="100" t="s">
        <v>204</v>
      </c>
      <c r="AR35" s="100" t="s">
        <v>204</v>
      </c>
      <c r="AS35" s="128"/>
      <c r="AT35" s="117">
        <v>1928</v>
      </c>
      <c r="AU35" s="100">
        <v>0</v>
      </c>
      <c r="AV35" s="100">
        <v>0</v>
      </c>
      <c r="AW35" s="100">
        <v>0</v>
      </c>
      <c r="AX35" s="100">
        <v>0</v>
      </c>
      <c r="AY35" s="100">
        <v>0</v>
      </c>
      <c r="AZ35" s="100">
        <v>0</v>
      </c>
      <c r="BA35" s="100">
        <v>0</v>
      </c>
      <c r="BB35" s="100">
        <v>0</v>
      </c>
      <c r="BC35" s="100">
        <v>0</v>
      </c>
      <c r="BD35" s="100">
        <v>2</v>
      </c>
      <c r="BE35" s="100">
        <v>7</v>
      </c>
      <c r="BF35" s="100">
        <v>10</v>
      </c>
      <c r="BG35" s="100">
        <v>21</v>
      </c>
      <c r="BH35" s="100">
        <v>45</v>
      </c>
      <c r="BI35" s="100">
        <v>52</v>
      </c>
      <c r="BJ35" s="100">
        <v>37</v>
      </c>
      <c r="BK35" s="100">
        <v>22</v>
      </c>
      <c r="BL35" s="100">
        <v>5</v>
      </c>
      <c r="BM35" s="100">
        <v>0</v>
      </c>
      <c r="BN35" s="100">
        <v>201</v>
      </c>
      <c r="BP35" s="117">
        <v>1928</v>
      </c>
    </row>
    <row r="36" spans="2:68">
      <c r="B36" s="117">
        <v>1929</v>
      </c>
      <c r="C36" s="100">
        <v>0</v>
      </c>
      <c r="D36" s="100">
        <v>0</v>
      </c>
      <c r="E36" s="100">
        <v>0</v>
      </c>
      <c r="F36" s="100">
        <v>0</v>
      </c>
      <c r="G36" s="100">
        <v>0</v>
      </c>
      <c r="H36" s="100">
        <v>0</v>
      </c>
      <c r="I36" s="100">
        <v>1</v>
      </c>
      <c r="J36" s="100">
        <v>0</v>
      </c>
      <c r="K36" s="100">
        <v>0</v>
      </c>
      <c r="L36" s="100">
        <v>1</v>
      </c>
      <c r="M36" s="100">
        <v>6</v>
      </c>
      <c r="N36" s="100">
        <v>9</v>
      </c>
      <c r="O36" s="100">
        <v>32</v>
      </c>
      <c r="P36" s="100">
        <v>63</v>
      </c>
      <c r="Q36" s="100">
        <v>55</v>
      </c>
      <c r="R36" s="100">
        <v>54</v>
      </c>
      <c r="S36" s="100">
        <v>27</v>
      </c>
      <c r="T36" s="100">
        <v>6</v>
      </c>
      <c r="U36" s="100">
        <v>0</v>
      </c>
      <c r="V36" s="100">
        <v>254</v>
      </c>
      <c r="W36" s="128"/>
      <c r="X36" s="117">
        <v>1929</v>
      </c>
      <c r="Y36" s="100" t="s">
        <v>204</v>
      </c>
      <c r="Z36" s="100" t="s">
        <v>204</v>
      </c>
      <c r="AA36" s="100" t="s">
        <v>204</v>
      </c>
      <c r="AB36" s="100" t="s">
        <v>204</v>
      </c>
      <c r="AC36" s="100" t="s">
        <v>204</v>
      </c>
      <c r="AD36" s="100" t="s">
        <v>204</v>
      </c>
      <c r="AE36" s="100" t="s">
        <v>204</v>
      </c>
      <c r="AF36" s="100" t="s">
        <v>204</v>
      </c>
      <c r="AG36" s="100" t="s">
        <v>204</v>
      </c>
      <c r="AH36" s="100" t="s">
        <v>204</v>
      </c>
      <c r="AI36" s="100" t="s">
        <v>204</v>
      </c>
      <c r="AJ36" s="100" t="s">
        <v>204</v>
      </c>
      <c r="AK36" s="100" t="s">
        <v>204</v>
      </c>
      <c r="AL36" s="100" t="s">
        <v>204</v>
      </c>
      <c r="AM36" s="100" t="s">
        <v>204</v>
      </c>
      <c r="AN36" s="100" t="s">
        <v>204</v>
      </c>
      <c r="AO36" s="100" t="s">
        <v>204</v>
      </c>
      <c r="AP36" s="100" t="s">
        <v>204</v>
      </c>
      <c r="AQ36" s="100" t="s">
        <v>204</v>
      </c>
      <c r="AR36" s="100" t="s">
        <v>204</v>
      </c>
      <c r="AS36" s="128"/>
      <c r="AT36" s="117">
        <v>1929</v>
      </c>
      <c r="AU36" s="100">
        <v>0</v>
      </c>
      <c r="AV36" s="100">
        <v>0</v>
      </c>
      <c r="AW36" s="100">
        <v>0</v>
      </c>
      <c r="AX36" s="100">
        <v>0</v>
      </c>
      <c r="AY36" s="100">
        <v>0</v>
      </c>
      <c r="AZ36" s="100">
        <v>0</v>
      </c>
      <c r="BA36" s="100">
        <v>1</v>
      </c>
      <c r="BB36" s="100">
        <v>0</v>
      </c>
      <c r="BC36" s="100">
        <v>0</v>
      </c>
      <c r="BD36" s="100">
        <v>1</v>
      </c>
      <c r="BE36" s="100">
        <v>6</v>
      </c>
      <c r="BF36" s="100">
        <v>9</v>
      </c>
      <c r="BG36" s="100">
        <v>32</v>
      </c>
      <c r="BH36" s="100">
        <v>63</v>
      </c>
      <c r="BI36" s="100">
        <v>55</v>
      </c>
      <c r="BJ36" s="100">
        <v>54</v>
      </c>
      <c r="BK36" s="100">
        <v>27</v>
      </c>
      <c r="BL36" s="100">
        <v>6</v>
      </c>
      <c r="BM36" s="100">
        <v>0</v>
      </c>
      <c r="BN36" s="100">
        <v>254</v>
      </c>
      <c r="BP36" s="117">
        <v>1929</v>
      </c>
    </row>
    <row r="37" spans="2:68">
      <c r="B37" s="117">
        <v>1930</v>
      </c>
      <c r="C37" s="100">
        <v>0</v>
      </c>
      <c r="D37" s="100">
        <v>0</v>
      </c>
      <c r="E37" s="100">
        <v>0</v>
      </c>
      <c r="F37" s="100">
        <v>0</v>
      </c>
      <c r="G37" s="100">
        <v>0</v>
      </c>
      <c r="H37" s="100">
        <v>0</v>
      </c>
      <c r="I37" s="100">
        <v>1</v>
      </c>
      <c r="J37" s="100">
        <v>0</v>
      </c>
      <c r="K37" s="100">
        <v>2</v>
      </c>
      <c r="L37" s="100">
        <v>2</v>
      </c>
      <c r="M37" s="100">
        <v>7</v>
      </c>
      <c r="N37" s="100">
        <v>22</v>
      </c>
      <c r="O37" s="100">
        <v>37</v>
      </c>
      <c r="P37" s="100">
        <v>53</v>
      </c>
      <c r="Q37" s="100">
        <v>47</v>
      </c>
      <c r="R37" s="100">
        <v>38</v>
      </c>
      <c r="S37" s="100">
        <v>15</v>
      </c>
      <c r="T37" s="100">
        <v>5</v>
      </c>
      <c r="U37" s="100">
        <v>0</v>
      </c>
      <c r="V37" s="100">
        <v>229</v>
      </c>
      <c r="W37" s="128"/>
      <c r="X37" s="117">
        <v>1930</v>
      </c>
      <c r="Y37" s="100" t="s">
        <v>204</v>
      </c>
      <c r="Z37" s="100" t="s">
        <v>204</v>
      </c>
      <c r="AA37" s="100" t="s">
        <v>204</v>
      </c>
      <c r="AB37" s="100" t="s">
        <v>204</v>
      </c>
      <c r="AC37" s="100" t="s">
        <v>204</v>
      </c>
      <c r="AD37" s="100" t="s">
        <v>204</v>
      </c>
      <c r="AE37" s="100" t="s">
        <v>204</v>
      </c>
      <c r="AF37" s="100" t="s">
        <v>204</v>
      </c>
      <c r="AG37" s="100" t="s">
        <v>204</v>
      </c>
      <c r="AH37" s="100" t="s">
        <v>204</v>
      </c>
      <c r="AI37" s="100" t="s">
        <v>204</v>
      </c>
      <c r="AJ37" s="100" t="s">
        <v>204</v>
      </c>
      <c r="AK37" s="100" t="s">
        <v>204</v>
      </c>
      <c r="AL37" s="100" t="s">
        <v>204</v>
      </c>
      <c r="AM37" s="100" t="s">
        <v>204</v>
      </c>
      <c r="AN37" s="100" t="s">
        <v>204</v>
      </c>
      <c r="AO37" s="100" t="s">
        <v>204</v>
      </c>
      <c r="AP37" s="100" t="s">
        <v>204</v>
      </c>
      <c r="AQ37" s="100" t="s">
        <v>204</v>
      </c>
      <c r="AR37" s="100" t="s">
        <v>204</v>
      </c>
      <c r="AS37" s="128"/>
      <c r="AT37" s="117">
        <v>1930</v>
      </c>
      <c r="AU37" s="100">
        <v>0</v>
      </c>
      <c r="AV37" s="100">
        <v>0</v>
      </c>
      <c r="AW37" s="100">
        <v>0</v>
      </c>
      <c r="AX37" s="100">
        <v>0</v>
      </c>
      <c r="AY37" s="100">
        <v>0</v>
      </c>
      <c r="AZ37" s="100">
        <v>0</v>
      </c>
      <c r="BA37" s="100">
        <v>1</v>
      </c>
      <c r="BB37" s="100">
        <v>0</v>
      </c>
      <c r="BC37" s="100">
        <v>2</v>
      </c>
      <c r="BD37" s="100">
        <v>2</v>
      </c>
      <c r="BE37" s="100">
        <v>7</v>
      </c>
      <c r="BF37" s="100">
        <v>22</v>
      </c>
      <c r="BG37" s="100">
        <v>37</v>
      </c>
      <c r="BH37" s="100">
        <v>53</v>
      </c>
      <c r="BI37" s="100">
        <v>47</v>
      </c>
      <c r="BJ37" s="100">
        <v>38</v>
      </c>
      <c r="BK37" s="100">
        <v>15</v>
      </c>
      <c r="BL37" s="100">
        <v>5</v>
      </c>
      <c r="BM37" s="100">
        <v>0</v>
      </c>
      <c r="BN37" s="100">
        <v>229</v>
      </c>
      <c r="BP37" s="117">
        <v>1930</v>
      </c>
    </row>
    <row r="38" spans="2:68">
      <c r="B38" s="118">
        <v>1931</v>
      </c>
      <c r="C38" s="100">
        <v>0</v>
      </c>
      <c r="D38" s="100">
        <v>0</v>
      </c>
      <c r="E38" s="100">
        <v>0</v>
      </c>
      <c r="F38" s="100">
        <v>0</v>
      </c>
      <c r="G38" s="100">
        <v>0</v>
      </c>
      <c r="H38" s="100">
        <v>0</v>
      </c>
      <c r="I38" s="100">
        <v>0</v>
      </c>
      <c r="J38" s="100">
        <v>2</v>
      </c>
      <c r="K38" s="100">
        <v>3</v>
      </c>
      <c r="L38" s="100">
        <v>2</v>
      </c>
      <c r="M38" s="100">
        <v>5</v>
      </c>
      <c r="N38" s="100">
        <v>13</v>
      </c>
      <c r="O38" s="100">
        <v>50</v>
      </c>
      <c r="P38" s="100">
        <v>52</v>
      </c>
      <c r="Q38" s="100">
        <v>83</v>
      </c>
      <c r="R38" s="100">
        <v>59</v>
      </c>
      <c r="S38" s="100">
        <v>31</v>
      </c>
      <c r="T38" s="100">
        <v>8</v>
      </c>
      <c r="U38" s="100">
        <v>0</v>
      </c>
      <c r="V38" s="100">
        <v>308</v>
      </c>
      <c r="W38" s="128"/>
      <c r="X38" s="118">
        <v>1931</v>
      </c>
      <c r="Y38" s="100" t="s">
        <v>204</v>
      </c>
      <c r="Z38" s="100" t="s">
        <v>204</v>
      </c>
      <c r="AA38" s="100" t="s">
        <v>204</v>
      </c>
      <c r="AB38" s="100" t="s">
        <v>204</v>
      </c>
      <c r="AC38" s="100" t="s">
        <v>204</v>
      </c>
      <c r="AD38" s="100" t="s">
        <v>204</v>
      </c>
      <c r="AE38" s="100" t="s">
        <v>204</v>
      </c>
      <c r="AF38" s="100" t="s">
        <v>204</v>
      </c>
      <c r="AG38" s="100" t="s">
        <v>204</v>
      </c>
      <c r="AH38" s="100" t="s">
        <v>204</v>
      </c>
      <c r="AI38" s="100" t="s">
        <v>204</v>
      </c>
      <c r="AJ38" s="100" t="s">
        <v>204</v>
      </c>
      <c r="AK38" s="100" t="s">
        <v>204</v>
      </c>
      <c r="AL38" s="100" t="s">
        <v>204</v>
      </c>
      <c r="AM38" s="100" t="s">
        <v>204</v>
      </c>
      <c r="AN38" s="100" t="s">
        <v>204</v>
      </c>
      <c r="AO38" s="100" t="s">
        <v>204</v>
      </c>
      <c r="AP38" s="100" t="s">
        <v>204</v>
      </c>
      <c r="AQ38" s="100" t="s">
        <v>204</v>
      </c>
      <c r="AR38" s="100" t="s">
        <v>204</v>
      </c>
      <c r="AS38" s="128"/>
      <c r="AT38" s="118">
        <v>1931</v>
      </c>
      <c r="AU38" s="100">
        <v>0</v>
      </c>
      <c r="AV38" s="100">
        <v>0</v>
      </c>
      <c r="AW38" s="100">
        <v>0</v>
      </c>
      <c r="AX38" s="100">
        <v>0</v>
      </c>
      <c r="AY38" s="100">
        <v>0</v>
      </c>
      <c r="AZ38" s="100">
        <v>0</v>
      </c>
      <c r="BA38" s="100">
        <v>0</v>
      </c>
      <c r="BB38" s="100">
        <v>2</v>
      </c>
      <c r="BC38" s="100">
        <v>3</v>
      </c>
      <c r="BD38" s="100">
        <v>2</v>
      </c>
      <c r="BE38" s="100">
        <v>5</v>
      </c>
      <c r="BF38" s="100">
        <v>13</v>
      </c>
      <c r="BG38" s="100">
        <v>50</v>
      </c>
      <c r="BH38" s="100">
        <v>52</v>
      </c>
      <c r="BI38" s="100">
        <v>83</v>
      </c>
      <c r="BJ38" s="100">
        <v>59</v>
      </c>
      <c r="BK38" s="100">
        <v>31</v>
      </c>
      <c r="BL38" s="100">
        <v>8</v>
      </c>
      <c r="BM38" s="100">
        <v>0</v>
      </c>
      <c r="BN38" s="100">
        <v>308</v>
      </c>
      <c r="BP38" s="118">
        <v>1931</v>
      </c>
    </row>
    <row r="39" spans="2:68">
      <c r="B39" s="118">
        <v>1932</v>
      </c>
      <c r="C39" s="100">
        <v>0</v>
      </c>
      <c r="D39" s="100">
        <v>0</v>
      </c>
      <c r="E39" s="100">
        <v>0</v>
      </c>
      <c r="F39" s="100">
        <v>0</v>
      </c>
      <c r="G39" s="100">
        <v>0</v>
      </c>
      <c r="H39" s="100">
        <v>0</v>
      </c>
      <c r="I39" s="100">
        <v>0</v>
      </c>
      <c r="J39" s="100">
        <v>0</v>
      </c>
      <c r="K39" s="100">
        <v>1</v>
      </c>
      <c r="L39" s="100">
        <v>3</v>
      </c>
      <c r="M39" s="100">
        <v>5</v>
      </c>
      <c r="N39" s="100">
        <v>24</v>
      </c>
      <c r="O39" s="100">
        <v>36</v>
      </c>
      <c r="P39" s="100">
        <v>66</v>
      </c>
      <c r="Q39" s="100">
        <v>101</v>
      </c>
      <c r="R39" s="100">
        <v>54</v>
      </c>
      <c r="S39" s="100">
        <v>25</v>
      </c>
      <c r="T39" s="100">
        <v>22</v>
      </c>
      <c r="U39" s="100">
        <v>0</v>
      </c>
      <c r="V39" s="100">
        <v>337</v>
      </c>
      <c r="W39" s="128"/>
      <c r="X39" s="118">
        <v>1932</v>
      </c>
      <c r="Y39" s="100" t="s">
        <v>204</v>
      </c>
      <c r="Z39" s="100" t="s">
        <v>204</v>
      </c>
      <c r="AA39" s="100" t="s">
        <v>204</v>
      </c>
      <c r="AB39" s="100" t="s">
        <v>204</v>
      </c>
      <c r="AC39" s="100" t="s">
        <v>204</v>
      </c>
      <c r="AD39" s="100" t="s">
        <v>204</v>
      </c>
      <c r="AE39" s="100" t="s">
        <v>204</v>
      </c>
      <c r="AF39" s="100" t="s">
        <v>204</v>
      </c>
      <c r="AG39" s="100" t="s">
        <v>204</v>
      </c>
      <c r="AH39" s="100" t="s">
        <v>204</v>
      </c>
      <c r="AI39" s="100" t="s">
        <v>204</v>
      </c>
      <c r="AJ39" s="100" t="s">
        <v>204</v>
      </c>
      <c r="AK39" s="100" t="s">
        <v>204</v>
      </c>
      <c r="AL39" s="100" t="s">
        <v>204</v>
      </c>
      <c r="AM39" s="100" t="s">
        <v>204</v>
      </c>
      <c r="AN39" s="100" t="s">
        <v>204</v>
      </c>
      <c r="AO39" s="100" t="s">
        <v>204</v>
      </c>
      <c r="AP39" s="100" t="s">
        <v>204</v>
      </c>
      <c r="AQ39" s="100" t="s">
        <v>204</v>
      </c>
      <c r="AR39" s="100" t="s">
        <v>204</v>
      </c>
      <c r="AS39" s="128"/>
      <c r="AT39" s="118">
        <v>1932</v>
      </c>
      <c r="AU39" s="100">
        <v>0</v>
      </c>
      <c r="AV39" s="100">
        <v>0</v>
      </c>
      <c r="AW39" s="100">
        <v>0</v>
      </c>
      <c r="AX39" s="100">
        <v>0</v>
      </c>
      <c r="AY39" s="100">
        <v>0</v>
      </c>
      <c r="AZ39" s="100">
        <v>0</v>
      </c>
      <c r="BA39" s="100">
        <v>0</v>
      </c>
      <c r="BB39" s="100">
        <v>0</v>
      </c>
      <c r="BC39" s="100">
        <v>1</v>
      </c>
      <c r="BD39" s="100">
        <v>3</v>
      </c>
      <c r="BE39" s="100">
        <v>5</v>
      </c>
      <c r="BF39" s="100">
        <v>24</v>
      </c>
      <c r="BG39" s="100">
        <v>36</v>
      </c>
      <c r="BH39" s="100">
        <v>66</v>
      </c>
      <c r="BI39" s="100">
        <v>101</v>
      </c>
      <c r="BJ39" s="100">
        <v>54</v>
      </c>
      <c r="BK39" s="100">
        <v>25</v>
      </c>
      <c r="BL39" s="100">
        <v>22</v>
      </c>
      <c r="BM39" s="100">
        <v>0</v>
      </c>
      <c r="BN39" s="100">
        <v>337</v>
      </c>
      <c r="BP39" s="118">
        <v>1932</v>
      </c>
    </row>
    <row r="40" spans="2:68">
      <c r="B40" s="118">
        <v>1933</v>
      </c>
      <c r="C40" s="100">
        <v>0</v>
      </c>
      <c r="D40" s="100">
        <v>0</v>
      </c>
      <c r="E40" s="100">
        <v>0</v>
      </c>
      <c r="F40" s="100">
        <v>0</v>
      </c>
      <c r="G40" s="100">
        <v>0</v>
      </c>
      <c r="H40" s="100">
        <v>0</v>
      </c>
      <c r="I40" s="100">
        <v>0</v>
      </c>
      <c r="J40" s="100">
        <v>0</v>
      </c>
      <c r="K40" s="100">
        <v>0</v>
      </c>
      <c r="L40" s="100">
        <v>2</v>
      </c>
      <c r="M40" s="100">
        <v>8</v>
      </c>
      <c r="N40" s="100">
        <v>19</v>
      </c>
      <c r="O40" s="100">
        <v>36</v>
      </c>
      <c r="P40" s="100">
        <v>68</v>
      </c>
      <c r="Q40" s="100">
        <v>97</v>
      </c>
      <c r="R40" s="100">
        <v>68</v>
      </c>
      <c r="S40" s="100">
        <v>24</v>
      </c>
      <c r="T40" s="100">
        <v>13</v>
      </c>
      <c r="U40" s="100">
        <v>0</v>
      </c>
      <c r="V40" s="100">
        <v>335</v>
      </c>
      <c r="W40" s="128"/>
      <c r="X40" s="118">
        <v>1933</v>
      </c>
      <c r="Y40" s="100" t="s">
        <v>204</v>
      </c>
      <c r="Z40" s="100" t="s">
        <v>204</v>
      </c>
      <c r="AA40" s="100" t="s">
        <v>204</v>
      </c>
      <c r="AB40" s="100" t="s">
        <v>204</v>
      </c>
      <c r="AC40" s="100" t="s">
        <v>204</v>
      </c>
      <c r="AD40" s="100" t="s">
        <v>204</v>
      </c>
      <c r="AE40" s="100" t="s">
        <v>204</v>
      </c>
      <c r="AF40" s="100" t="s">
        <v>204</v>
      </c>
      <c r="AG40" s="100" t="s">
        <v>204</v>
      </c>
      <c r="AH40" s="100" t="s">
        <v>204</v>
      </c>
      <c r="AI40" s="100" t="s">
        <v>204</v>
      </c>
      <c r="AJ40" s="100" t="s">
        <v>204</v>
      </c>
      <c r="AK40" s="100" t="s">
        <v>204</v>
      </c>
      <c r="AL40" s="100" t="s">
        <v>204</v>
      </c>
      <c r="AM40" s="100" t="s">
        <v>204</v>
      </c>
      <c r="AN40" s="100" t="s">
        <v>204</v>
      </c>
      <c r="AO40" s="100" t="s">
        <v>204</v>
      </c>
      <c r="AP40" s="100" t="s">
        <v>204</v>
      </c>
      <c r="AQ40" s="100" t="s">
        <v>204</v>
      </c>
      <c r="AR40" s="100" t="s">
        <v>204</v>
      </c>
      <c r="AS40" s="128"/>
      <c r="AT40" s="118">
        <v>1933</v>
      </c>
      <c r="AU40" s="100">
        <v>0</v>
      </c>
      <c r="AV40" s="100">
        <v>0</v>
      </c>
      <c r="AW40" s="100">
        <v>0</v>
      </c>
      <c r="AX40" s="100">
        <v>0</v>
      </c>
      <c r="AY40" s="100">
        <v>0</v>
      </c>
      <c r="AZ40" s="100">
        <v>0</v>
      </c>
      <c r="BA40" s="100">
        <v>0</v>
      </c>
      <c r="BB40" s="100">
        <v>0</v>
      </c>
      <c r="BC40" s="100">
        <v>0</v>
      </c>
      <c r="BD40" s="100">
        <v>2</v>
      </c>
      <c r="BE40" s="100">
        <v>8</v>
      </c>
      <c r="BF40" s="100">
        <v>19</v>
      </c>
      <c r="BG40" s="100">
        <v>36</v>
      </c>
      <c r="BH40" s="100">
        <v>68</v>
      </c>
      <c r="BI40" s="100">
        <v>97</v>
      </c>
      <c r="BJ40" s="100">
        <v>68</v>
      </c>
      <c r="BK40" s="100">
        <v>24</v>
      </c>
      <c r="BL40" s="100">
        <v>13</v>
      </c>
      <c r="BM40" s="100">
        <v>0</v>
      </c>
      <c r="BN40" s="100">
        <v>335</v>
      </c>
      <c r="BP40" s="118">
        <v>1933</v>
      </c>
    </row>
    <row r="41" spans="2:68">
      <c r="B41" s="118">
        <v>1934</v>
      </c>
      <c r="C41" s="100">
        <v>0</v>
      </c>
      <c r="D41" s="100">
        <v>0</v>
      </c>
      <c r="E41" s="100">
        <v>0</v>
      </c>
      <c r="F41" s="100">
        <v>0</v>
      </c>
      <c r="G41" s="100">
        <v>0</v>
      </c>
      <c r="H41" s="100">
        <v>0</v>
      </c>
      <c r="I41" s="100">
        <v>1</v>
      </c>
      <c r="J41" s="100">
        <v>0</v>
      </c>
      <c r="K41" s="100">
        <v>1</v>
      </c>
      <c r="L41" s="100">
        <v>2</v>
      </c>
      <c r="M41" s="100">
        <v>8</v>
      </c>
      <c r="N41" s="100">
        <v>16</v>
      </c>
      <c r="O41" s="100">
        <v>38</v>
      </c>
      <c r="P41" s="100">
        <v>60</v>
      </c>
      <c r="Q41" s="100">
        <v>80</v>
      </c>
      <c r="R41" s="100">
        <v>59</v>
      </c>
      <c r="S41" s="100">
        <v>39</v>
      </c>
      <c r="T41" s="100">
        <v>13</v>
      </c>
      <c r="U41" s="100">
        <v>0</v>
      </c>
      <c r="V41" s="100">
        <v>317</v>
      </c>
      <c r="W41" s="128"/>
      <c r="X41" s="118">
        <v>1934</v>
      </c>
      <c r="Y41" s="100" t="s">
        <v>204</v>
      </c>
      <c r="Z41" s="100" t="s">
        <v>204</v>
      </c>
      <c r="AA41" s="100" t="s">
        <v>204</v>
      </c>
      <c r="AB41" s="100" t="s">
        <v>204</v>
      </c>
      <c r="AC41" s="100" t="s">
        <v>204</v>
      </c>
      <c r="AD41" s="100" t="s">
        <v>204</v>
      </c>
      <c r="AE41" s="100" t="s">
        <v>204</v>
      </c>
      <c r="AF41" s="100" t="s">
        <v>204</v>
      </c>
      <c r="AG41" s="100" t="s">
        <v>204</v>
      </c>
      <c r="AH41" s="100" t="s">
        <v>204</v>
      </c>
      <c r="AI41" s="100" t="s">
        <v>204</v>
      </c>
      <c r="AJ41" s="100" t="s">
        <v>204</v>
      </c>
      <c r="AK41" s="100" t="s">
        <v>204</v>
      </c>
      <c r="AL41" s="100" t="s">
        <v>204</v>
      </c>
      <c r="AM41" s="100" t="s">
        <v>204</v>
      </c>
      <c r="AN41" s="100" t="s">
        <v>204</v>
      </c>
      <c r="AO41" s="100" t="s">
        <v>204</v>
      </c>
      <c r="AP41" s="100" t="s">
        <v>204</v>
      </c>
      <c r="AQ41" s="100" t="s">
        <v>204</v>
      </c>
      <c r="AR41" s="100" t="s">
        <v>204</v>
      </c>
      <c r="AS41" s="128"/>
      <c r="AT41" s="118">
        <v>1934</v>
      </c>
      <c r="AU41" s="100">
        <v>0</v>
      </c>
      <c r="AV41" s="100">
        <v>0</v>
      </c>
      <c r="AW41" s="100">
        <v>0</v>
      </c>
      <c r="AX41" s="100">
        <v>0</v>
      </c>
      <c r="AY41" s="100">
        <v>0</v>
      </c>
      <c r="AZ41" s="100">
        <v>0</v>
      </c>
      <c r="BA41" s="100">
        <v>1</v>
      </c>
      <c r="BB41" s="100">
        <v>0</v>
      </c>
      <c r="BC41" s="100">
        <v>1</v>
      </c>
      <c r="BD41" s="100">
        <v>2</v>
      </c>
      <c r="BE41" s="100">
        <v>8</v>
      </c>
      <c r="BF41" s="100">
        <v>16</v>
      </c>
      <c r="BG41" s="100">
        <v>38</v>
      </c>
      <c r="BH41" s="100">
        <v>60</v>
      </c>
      <c r="BI41" s="100">
        <v>80</v>
      </c>
      <c r="BJ41" s="100">
        <v>59</v>
      </c>
      <c r="BK41" s="100">
        <v>39</v>
      </c>
      <c r="BL41" s="100">
        <v>13</v>
      </c>
      <c r="BM41" s="100">
        <v>0</v>
      </c>
      <c r="BN41" s="100">
        <v>317</v>
      </c>
      <c r="BP41" s="118">
        <v>1934</v>
      </c>
    </row>
    <row r="42" spans="2:68">
      <c r="B42" s="118">
        <v>1935</v>
      </c>
      <c r="C42" s="100">
        <v>0</v>
      </c>
      <c r="D42" s="100">
        <v>0</v>
      </c>
      <c r="E42" s="100">
        <v>0</v>
      </c>
      <c r="F42" s="100">
        <v>0</v>
      </c>
      <c r="G42" s="100">
        <v>0</v>
      </c>
      <c r="H42" s="100">
        <v>0</v>
      </c>
      <c r="I42" s="100">
        <v>0</v>
      </c>
      <c r="J42" s="100">
        <v>0</v>
      </c>
      <c r="K42" s="100">
        <v>3</v>
      </c>
      <c r="L42" s="100">
        <v>3</v>
      </c>
      <c r="M42" s="100">
        <v>3</v>
      </c>
      <c r="N42" s="100">
        <v>10</v>
      </c>
      <c r="O42" s="100">
        <v>36</v>
      </c>
      <c r="P42" s="100">
        <v>64</v>
      </c>
      <c r="Q42" s="100">
        <v>92</v>
      </c>
      <c r="R42" s="100">
        <v>63</v>
      </c>
      <c r="S42" s="100">
        <v>35</v>
      </c>
      <c r="T42" s="100">
        <v>13</v>
      </c>
      <c r="U42" s="100">
        <v>0</v>
      </c>
      <c r="V42" s="100">
        <v>322</v>
      </c>
      <c r="W42" s="128"/>
      <c r="X42" s="118">
        <v>1935</v>
      </c>
      <c r="Y42" s="100" t="s">
        <v>204</v>
      </c>
      <c r="Z42" s="100" t="s">
        <v>204</v>
      </c>
      <c r="AA42" s="100" t="s">
        <v>204</v>
      </c>
      <c r="AB42" s="100" t="s">
        <v>204</v>
      </c>
      <c r="AC42" s="100" t="s">
        <v>204</v>
      </c>
      <c r="AD42" s="100" t="s">
        <v>204</v>
      </c>
      <c r="AE42" s="100" t="s">
        <v>204</v>
      </c>
      <c r="AF42" s="100" t="s">
        <v>204</v>
      </c>
      <c r="AG42" s="100" t="s">
        <v>204</v>
      </c>
      <c r="AH42" s="100" t="s">
        <v>204</v>
      </c>
      <c r="AI42" s="100" t="s">
        <v>204</v>
      </c>
      <c r="AJ42" s="100" t="s">
        <v>204</v>
      </c>
      <c r="AK42" s="100" t="s">
        <v>204</v>
      </c>
      <c r="AL42" s="100" t="s">
        <v>204</v>
      </c>
      <c r="AM42" s="100" t="s">
        <v>204</v>
      </c>
      <c r="AN42" s="100" t="s">
        <v>204</v>
      </c>
      <c r="AO42" s="100" t="s">
        <v>204</v>
      </c>
      <c r="AP42" s="100" t="s">
        <v>204</v>
      </c>
      <c r="AQ42" s="100" t="s">
        <v>204</v>
      </c>
      <c r="AR42" s="100" t="s">
        <v>204</v>
      </c>
      <c r="AS42" s="128"/>
      <c r="AT42" s="118">
        <v>1935</v>
      </c>
      <c r="AU42" s="100">
        <v>0</v>
      </c>
      <c r="AV42" s="100">
        <v>0</v>
      </c>
      <c r="AW42" s="100">
        <v>0</v>
      </c>
      <c r="AX42" s="100">
        <v>0</v>
      </c>
      <c r="AY42" s="100">
        <v>0</v>
      </c>
      <c r="AZ42" s="100">
        <v>0</v>
      </c>
      <c r="BA42" s="100">
        <v>0</v>
      </c>
      <c r="BB42" s="100">
        <v>0</v>
      </c>
      <c r="BC42" s="100">
        <v>3</v>
      </c>
      <c r="BD42" s="100">
        <v>3</v>
      </c>
      <c r="BE42" s="100">
        <v>3</v>
      </c>
      <c r="BF42" s="100">
        <v>10</v>
      </c>
      <c r="BG42" s="100">
        <v>36</v>
      </c>
      <c r="BH42" s="100">
        <v>64</v>
      </c>
      <c r="BI42" s="100">
        <v>92</v>
      </c>
      <c r="BJ42" s="100">
        <v>63</v>
      </c>
      <c r="BK42" s="100">
        <v>35</v>
      </c>
      <c r="BL42" s="100">
        <v>13</v>
      </c>
      <c r="BM42" s="100">
        <v>0</v>
      </c>
      <c r="BN42" s="100">
        <v>322</v>
      </c>
      <c r="BP42" s="118">
        <v>1935</v>
      </c>
    </row>
    <row r="43" spans="2:68">
      <c r="B43" s="118">
        <v>1936</v>
      </c>
      <c r="C43" s="100">
        <v>0</v>
      </c>
      <c r="D43" s="100">
        <v>0</v>
      </c>
      <c r="E43" s="100">
        <v>0</v>
      </c>
      <c r="F43" s="100">
        <v>0</v>
      </c>
      <c r="G43" s="100">
        <v>1</v>
      </c>
      <c r="H43" s="100">
        <v>0</v>
      </c>
      <c r="I43" s="100">
        <v>0</v>
      </c>
      <c r="J43" s="100">
        <v>1</v>
      </c>
      <c r="K43" s="100">
        <v>1</v>
      </c>
      <c r="L43" s="100">
        <v>2</v>
      </c>
      <c r="M43" s="100">
        <v>5</v>
      </c>
      <c r="N43" s="100">
        <v>23</v>
      </c>
      <c r="O43" s="100">
        <v>38</v>
      </c>
      <c r="P43" s="100">
        <v>67</v>
      </c>
      <c r="Q43" s="100">
        <v>108</v>
      </c>
      <c r="R43" s="100">
        <v>92</v>
      </c>
      <c r="S43" s="100">
        <v>34</v>
      </c>
      <c r="T43" s="100">
        <v>17</v>
      </c>
      <c r="U43" s="100">
        <v>0</v>
      </c>
      <c r="V43" s="100">
        <v>389</v>
      </c>
      <c r="W43" s="128"/>
      <c r="X43" s="118">
        <v>1936</v>
      </c>
      <c r="Y43" s="100" t="s">
        <v>204</v>
      </c>
      <c r="Z43" s="100" t="s">
        <v>204</v>
      </c>
      <c r="AA43" s="100" t="s">
        <v>204</v>
      </c>
      <c r="AB43" s="100" t="s">
        <v>204</v>
      </c>
      <c r="AC43" s="100" t="s">
        <v>204</v>
      </c>
      <c r="AD43" s="100" t="s">
        <v>204</v>
      </c>
      <c r="AE43" s="100" t="s">
        <v>204</v>
      </c>
      <c r="AF43" s="100" t="s">
        <v>204</v>
      </c>
      <c r="AG43" s="100" t="s">
        <v>204</v>
      </c>
      <c r="AH43" s="100" t="s">
        <v>204</v>
      </c>
      <c r="AI43" s="100" t="s">
        <v>204</v>
      </c>
      <c r="AJ43" s="100" t="s">
        <v>204</v>
      </c>
      <c r="AK43" s="100" t="s">
        <v>204</v>
      </c>
      <c r="AL43" s="100" t="s">
        <v>204</v>
      </c>
      <c r="AM43" s="100" t="s">
        <v>204</v>
      </c>
      <c r="AN43" s="100" t="s">
        <v>204</v>
      </c>
      <c r="AO43" s="100" t="s">
        <v>204</v>
      </c>
      <c r="AP43" s="100" t="s">
        <v>204</v>
      </c>
      <c r="AQ43" s="100" t="s">
        <v>204</v>
      </c>
      <c r="AR43" s="100" t="s">
        <v>204</v>
      </c>
      <c r="AS43" s="128"/>
      <c r="AT43" s="118">
        <v>1936</v>
      </c>
      <c r="AU43" s="100">
        <v>0</v>
      </c>
      <c r="AV43" s="100">
        <v>0</v>
      </c>
      <c r="AW43" s="100">
        <v>0</v>
      </c>
      <c r="AX43" s="100">
        <v>0</v>
      </c>
      <c r="AY43" s="100">
        <v>1</v>
      </c>
      <c r="AZ43" s="100">
        <v>0</v>
      </c>
      <c r="BA43" s="100">
        <v>0</v>
      </c>
      <c r="BB43" s="100">
        <v>1</v>
      </c>
      <c r="BC43" s="100">
        <v>1</v>
      </c>
      <c r="BD43" s="100">
        <v>2</v>
      </c>
      <c r="BE43" s="100">
        <v>5</v>
      </c>
      <c r="BF43" s="100">
        <v>23</v>
      </c>
      <c r="BG43" s="100">
        <v>38</v>
      </c>
      <c r="BH43" s="100">
        <v>67</v>
      </c>
      <c r="BI43" s="100">
        <v>108</v>
      </c>
      <c r="BJ43" s="100">
        <v>92</v>
      </c>
      <c r="BK43" s="100">
        <v>34</v>
      </c>
      <c r="BL43" s="100">
        <v>17</v>
      </c>
      <c r="BM43" s="100">
        <v>0</v>
      </c>
      <c r="BN43" s="100">
        <v>389</v>
      </c>
      <c r="BP43" s="118">
        <v>1936</v>
      </c>
    </row>
    <row r="44" spans="2:68">
      <c r="B44" s="118">
        <v>1937</v>
      </c>
      <c r="C44" s="100">
        <v>0</v>
      </c>
      <c r="D44" s="100">
        <v>0</v>
      </c>
      <c r="E44" s="100">
        <v>0</v>
      </c>
      <c r="F44" s="100">
        <v>0</v>
      </c>
      <c r="G44" s="100">
        <v>0</v>
      </c>
      <c r="H44" s="100">
        <v>0</v>
      </c>
      <c r="I44" s="100">
        <v>0</v>
      </c>
      <c r="J44" s="100">
        <v>1</v>
      </c>
      <c r="K44" s="100">
        <v>1</v>
      </c>
      <c r="L44" s="100">
        <v>2</v>
      </c>
      <c r="M44" s="100">
        <v>7</v>
      </c>
      <c r="N44" s="100">
        <v>20</v>
      </c>
      <c r="O44" s="100">
        <v>48</v>
      </c>
      <c r="P44" s="100">
        <v>75</v>
      </c>
      <c r="Q44" s="100">
        <v>96</v>
      </c>
      <c r="R44" s="100">
        <v>106</v>
      </c>
      <c r="S44" s="100">
        <v>41</v>
      </c>
      <c r="T44" s="100">
        <v>17</v>
      </c>
      <c r="U44" s="100">
        <v>0</v>
      </c>
      <c r="V44" s="100">
        <v>414</v>
      </c>
      <c r="W44" s="128"/>
      <c r="X44" s="118">
        <v>1937</v>
      </c>
      <c r="Y44" s="100" t="s">
        <v>204</v>
      </c>
      <c r="Z44" s="100" t="s">
        <v>204</v>
      </c>
      <c r="AA44" s="100" t="s">
        <v>204</v>
      </c>
      <c r="AB44" s="100" t="s">
        <v>204</v>
      </c>
      <c r="AC44" s="100" t="s">
        <v>204</v>
      </c>
      <c r="AD44" s="100" t="s">
        <v>204</v>
      </c>
      <c r="AE44" s="100" t="s">
        <v>204</v>
      </c>
      <c r="AF44" s="100" t="s">
        <v>204</v>
      </c>
      <c r="AG44" s="100" t="s">
        <v>204</v>
      </c>
      <c r="AH44" s="100" t="s">
        <v>204</v>
      </c>
      <c r="AI44" s="100" t="s">
        <v>204</v>
      </c>
      <c r="AJ44" s="100" t="s">
        <v>204</v>
      </c>
      <c r="AK44" s="100" t="s">
        <v>204</v>
      </c>
      <c r="AL44" s="100" t="s">
        <v>204</v>
      </c>
      <c r="AM44" s="100" t="s">
        <v>204</v>
      </c>
      <c r="AN44" s="100" t="s">
        <v>204</v>
      </c>
      <c r="AO44" s="100" t="s">
        <v>204</v>
      </c>
      <c r="AP44" s="100" t="s">
        <v>204</v>
      </c>
      <c r="AQ44" s="100" t="s">
        <v>204</v>
      </c>
      <c r="AR44" s="100" t="s">
        <v>204</v>
      </c>
      <c r="AS44" s="128"/>
      <c r="AT44" s="118">
        <v>1937</v>
      </c>
      <c r="AU44" s="100">
        <v>0</v>
      </c>
      <c r="AV44" s="100">
        <v>0</v>
      </c>
      <c r="AW44" s="100">
        <v>0</v>
      </c>
      <c r="AX44" s="100">
        <v>0</v>
      </c>
      <c r="AY44" s="100">
        <v>0</v>
      </c>
      <c r="AZ44" s="100">
        <v>0</v>
      </c>
      <c r="BA44" s="100">
        <v>0</v>
      </c>
      <c r="BB44" s="100">
        <v>1</v>
      </c>
      <c r="BC44" s="100">
        <v>1</v>
      </c>
      <c r="BD44" s="100">
        <v>2</v>
      </c>
      <c r="BE44" s="100">
        <v>7</v>
      </c>
      <c r="BF44" s="100">
        <v>20</v>
      </c>
      <c r="BG44" s="100">
        <v>48</v>
      </c>
      <c r="BH44" s="100">
        <v>75</v>
      </c>
      <c r="BI44" s="100">
        <v>96</v>
      </c>
      <c r="BJ44" s="100">
        <v>106</v>
      </c>
      <c r="BK44" s="100">
        <v>41</v>
      </c>
      <c r="BL44" s="100">
        <v>17</v>
      </c>
      <c r="BM44" s="100">
        <v>0</v>
      </c>
      <c r="BN44" s="100">
        <v>414</v>
      </c>
      <c r="BP44" s="118">
        <v>1937</v>
      </c>
    </row>
    <row r="45" spans="2:68">
      <c r="B45" s="118">
        <v>1938</v>
      </c>
      <c r="C45" s="100">
        <v>0</v>
      </c>
      <c r="D45" s="100">
        <v>0</v>
      </c>
      <c r="E45" s="100">
        <v>0</v>
      </c>
      <c r="F45" s="100">
        <v>0</v>
      </c>
      <c r="G45" s="100">
        <v>0</v>
      </c>
      <c r="H45" s="100">
        <v>0</v>
      </c>
      <c r="I45" s="100">
        <v>0</v>
      </c>
      <c r="J45" s="100">
        <v>0</v>
      </c>
      <c r="K45" s="100">
        <v>2</v>
      </c>
      <c r="L45" s="100">
        <v>5</v>
      </c>
      <c r="M45" s="100">
        <v>7</v>
      </c>
      <c r="N45" s="100">
        <v>23</v>
      </c>
      <c r="O45" s="100">
        <v>37</v>
      </c>
      <c r="P45" s="100">
        <v>71</v>
      </c>
      <c r="Q45" s="100">
        <v>106</v>
      </c>
      <c r="R45" s="100">
        <v>98</v>
      </c>
      <c r="S45" s="100">
        <v>57</v>
      </c>
      <c r="T45" s="100">
        <v>12</v>
      </c>
      <c r="U45" s="100">
        <v>0</v>
      </c>
      <c r="V45" s="100">
        <v>418</v>
      </c>
      <c r="W45" s="128"/>
      <c r="X45" s="118">
        <v>1938</v>
      </c>
      <c r="Y45" s="100" t="s">
        <v>204</v>
      </c>
      <c r="Z45" s="100" t="s">
        <v>204</v>
      </c>
      <c r="AA45" s="100" t="s">
        <v>204</v>
      </c>
      <c r="AB45" s="100" t="s">
        <v>204</v>
      </c>
      <c r="AC45" s="100" t="s">
        <v>204</v>
      </c>
      <c r="AD45" s="100" t="s">
        <v>204</v>
      </c>
      <c r="AE45" s="100" t="s">
        <v>204</v>
      </c>
      <c r="AF45" s="100" t="s">
        <v>204</v>
      </c>
      <c r="AG45" s="100" t="s">
        <v>204</v>
      </c>
      <c r="AH45" s="100" t="s">
        <v>204</v>
      </c>
      <c r="AI45" s="100" t="s">
        <v>204</v>
      </c>
      <c r="AJ45" s="100" t="s">
        <v>204</v>
      </c>
      <c r="AK45" s="100" t="s">
        <v>204</v>
      </c>
      <c r="AL45" s="100" t="s">
        <v>204</v>
      </c>
      <c r="AM45" s="100" t="s">
        <v>204</v>
      </c>
      <c r="AN45" s="100" t="s">
        <v>204</v>
      </c>
      <c r="AO45" s="100" t="s">
        <v>204</v>
      </c>
      <c r="AP45" s="100" t="s">
        <v>204</v>
      </c>
      <c r="AQ45" s="100" t="s">
        <v>204</v>
      </c>
      <c r="AR45" s="100" t="s">
        <v>204</v>
      </c>
      <c r="AS45" s="128"/>
      <c r="AT45" s="118">
        <v>1938</v>
      </c>
      <c r="AU45" s="100">
        <v>0</v>
      </c>
      <c r="AV45" s="100">
        <v>0</v>
      </c>
      <c r="AW45" s="100">
        <v>0</v>
      </c>
      <c r="AX45" s="100">
        <v>0</v>
      </c>
      <c r="AY45" s="100">
        <v>0</v>
      </c>
      <c r="AZ45" s="100">
        <v>0</v>
      </c>
      <c r="BA45" s="100">
        <v>0</v>
      </c>
      <c r="BB45" s="100">
        <v>0</v>
      </c>
      <c r="BC45" s="100">
        <v>2</v>
      </c>
      <c r="BD45" s="100">
        <v>5</v>
      </c>
      <c r="BE45" s="100">
        <v>7</v>
      </c>
      <c r="BF45" s="100">
        <v>23</v>
      </c>
      <c r="BG45" s="100">
        <v>37</v>
      </c>
      <c r="BH45" s="100">
        <v>71</v>
      </c>
      <c r="BI45" s="100">
        <v>106</v>
      </c>
      <c r="BJ45" s="100">
        <v>98</v>
      </c>
      <c r="BK45" s="100">
        <v>57</v>
      </c>
      <c r="BL45" s="100">
        <v>12</v>
      </c>
      <c r="BM45" s="100">
        <v>0</v>
      </c>
      <c r="BN45" s="100">
        <v>418</v>
      </c>
      <c r="BP45" s="118">
        <v>1938</v>
      </c>
    </row>
    <row r="46" spans="2:68">
      <c r="B46" s="118">
        <v>1939</v>
      </c>
      <c r="C46" s="100">
        <v>0</v>
      </c>
      <c r="D46" s="100">
        <v>0</v>
      </c>
      <c r="E46" s="100">
        <v>0</v>
      </c>
      <c r="F46" s="100">
        <v>1</v>
      </c>
      <c r="G46" s="100">
        <v>0</v>
      </c>
      <c r="H46" s="100">
        <v>0</v>
      </c>
      <c r="I46" s="100">
        <v>0</v>
      </c>
      <c r="J46" s="100">
        <v>1</v>
      </c>
      <c r="K46" s="100">
        <v>1</v>
      </c>
      <c r="L46" s="100">
        <v>3</v>
      </c>
      <c r="M46" s="100">
        <v>10</v>
      </c>
      <c r="N46" s="100">
        <v>23</v>
      </c>
      <c r="O46" s="100">
        <v>40</v>
      </c>
      <c r="P46" s="100">
        <v>75</v>
      </c>
      <c r="Q46" s="100">
        <v>102</v>
      </c>
      <c r="R46" s="100">
        <v>99</v>
      </c>
      <c r="S46" s="100">
        <v>50</v>
      </c>
      <c r="T46" s="100">
        <v>17</v>
      </c>
      <c r="U46" s="100">
        <v>0</v>
      </c>
      <c r="V46" s="100">
        <v>422</v>
      </c>
      <c r="W46" s="128"/>
      <c r="X46" s="118">
        <v>1939</v>
      </c>
      <c r="Y46" s="100" t="s">
        <v>204</v>
      </c>
      <c r="Z46" s="100" t="s">
        <v>204</v>
      </c>
      <c r="AA46" s="100" t="s">
        <v>204</v>
      </c>
      <c r="AB46" s="100" t="s">
        <v>204</v>
      </c>
      <c r="AC46" s="100" t="s">
        <v>204</v>
      </c>
      <c r="AD46" s="100" t="s">
        <v>204</v>
      </c>
      <c r="AE46" s="100" t="s">
        <v>204</v>
      </c>
      <c r="AF46" s="100" t="s">
        <v>204</v>
      </c>
      <c r="AG46" s="100" t="s">
        <v>204</v>
      </c>
      <c r="AH46" s="100" t="s">
        <v>204</v>
      </c>
      <c r="AI46" s="100" t="s">
        <v>204</v>
      </c>
      <c r="AJ46" s="100" t="s">
        <v>204</v>
      </c>
      <c r="AK46" s="100" t="s">
        <v>204</v>
      </c>
      <c r="AL46" s="100" t="s">
        <v>204</v>
      </c>
      <c r="AM46" s="100" t="s">
        <v>204</v>
      </c>
      <c r="AN46" s="100" t="s">
        <v>204</v>
      </c>
      <c r="AO46" s="100" t="s">
        <v>204</v>
      </c>
      <c r="AP46" s="100" t="s">
        <v>204</v>
      </c>
      <c r="AQ46" s="100" t="s">
        <v>204</v>
      </c>
      <c r="AR46" s="100" t="s">
        <v>204</v>
      </c>
      <c r="AS46" s="128"/>
      <c r="AT46" s="118">
        <v>1939</v>
      </c>
      <c r="AU46" s="100">
        <v>0</v>
      </c>
      <c r="AV46" s="100">
        <v>0</v>
      </c>
      <c r="AW46" s="100">
        <v>0</v>
      </c>
      <c r="AX46" s="100">
        <v>1</v>
      </c>
      <c r="AY46" s="100">
        <v>0</v>
      </c>
      <c r="AZ46" s="100">
        <v>0</v>
      </c>
      <c r="BA46" s="100">
        <v>0</v>
      </c>
      <c r="BB46" s="100">
        <v>1</v>
      </c>
      <c r="BC46" s="100">
        <v>1</v>
      </c>
      <c r="BD46" s="100">
        <v>3</v>
      </c>
      <c r="BE46" s="100">
        <v>10</v>
      </c>
      <c r="BF46" s="100">
        <v>23</v>
      </c>
      <c r="BG46" s="100">
        <v>40</v>
      </c>
      <c r="BH46" s="100">
        <v>75</v>
      </c>
      <c r="BI46" s="100">
        <v>102</v>
      </c>
      <c r="BJ46" s="100">
        <v>99</v>
      </c>
      <c r="BK46" s="100">
        <v>50</v>
      </c>
      <c r="BL46" s="100">
        <v>17</v>
      </c>
      <c r="BM46" s="100">
        <v>0</v>
      </c>
      <c r="BN46" s="100">
        <v>422</v>
      </c>
      <c r="BP46" s="118">
        <v>1939</v>
      </c>
    </row>
    <row r="47" spans="2:68">
      <c r="B47" s="119">
        <v>1940</v>
      </c>
      <c r="C47" s="100">
        <v>0</v>
      </c>
      <c r="D47" s="100">
        <v>0</v>
      </c>
      <c r="E47" s="100">
        <v>0</v>
      </c>
      <c r="F47" s="100">
        <v>0</v>
      </c>
      <c r="G47" s="100">
        <v>0</v>
      </c>
      <c r="H47" s="100">
        <v>0</v>
      </c>
      <c r="I47" s="100">
        <v>0</v>
      </c>
      <c r="J47" s="100">
        <v>0</v>
      </c>
      <c r="K47" s="100">
        <v>1</v>
      </c>
      <c r="L47" s="100">
        <v>4</v>
      </c>
      <c r="M47" s="100">
        <v>8</v>
      </c>
      <c r="N47" s="100">
        <v>23</v>
      </c>
      <c r="O47" s="100">
        <v>43</v>
      </c>
      <c r="P47" s="100">
        <v>68</v>
      </c>
      <c r="Q47" s="100">
        <v>106</v>
      </c>
      <c r="R47" s="100">
        <v>93</v>
      </c>
      <c r="S47" s="100">
        <v>65</v>
      </c>
      <c r="T47" s="100">
        <v>14</v>
      </c>
      <c r="U47" s="100">
        <v>0</v>
      </c>
      <c r="V47" s="100">
        <v>425</v>
      </c>
      <c r="W47" s="128"/>
      <c r="X47" s="119">
        <v>1940</v>
      </c>
      <c r="Y47" s="100" t="s">
        <v>204</v>
      </c>
      <c r="Z47" s="100" t="s">
        <v>204</v>
      </c>
      <c r="AA47" s="100" t="s">
        <v>204</v>
      </c>
      <c r="AB47" s="100" t="s">
        <v>204</v>
      </c>
      <c r="AC47" s="100" t="s">
        <v>204</v>
      </c>
      <c r="AD47" s="100" t="s">
        <v>204</v>
      </c>
      <c r="AE47" s="100" t="s">
        <v>204</v>
      </c>
      <c r="AF47" s="100" t="s">
        <v>204</v>
      </c>
      <c r="AG47" s="100" t="s">
        <v>204</v>
      </c>
      <c r="AH47" s="100" t="s">
        <v>204</v>
      </c>
      <c r="AI47" s="100" t="s">
        <v>204</v>
      </c>
      <c r="AJ47" s="100" t="s">
        <v>204</v>
      </c>
      <c r="AK47" s="100" t="s">
        <v>204</v>
      </c>
      <c r="AL47" s="100" t="s">
        <v>204</v>
      </c>
      <c r="AM47" s="100" t="s">
        <v>204</v>
      </c>
      <c r="AN47" s="100" t="s">
        <v>204</v>
      </c>
      <c r="AO47" s="100" t="s">
        <v>204</v>
      </c>
      <c r="AP47" s="100" t="s">
        <v>204</v>
      </c>
      <c r="AQ47" s="100" t="s">
        <v>204</v>
      </c>
      <c r="AR47" s="100" t="s">
        <v>204</v>
      </c>
      <c r="AS47" s="128"/>
      <c r="AT47" s="119">
        <v>1940</v>
      </c>
      <c r="AU47" s="100">
        <v>0</v>
      </c>
      <c r="AV47" s="100">
        <v>0</v>
      </c>
      <c r="AW47" s="100">
        <v>0</v>
      </c>
      <c r="AX47" s="100">
        <v>0</v>
      </c>
      <c r="AY47" s="100">
        <v>0</v>
      </c>
      <c r="AZ47" s="100">
        <v>0</v>
      </c>
      <c r="BA47" s="100">
        <v>0</v>
      </c>
      <c r="BB47" s="100">
        <v>0</v>
      </c>
      <c r="BC47" s="100">
        <v>1</v>
      </c>
      <c r="BD47" s="100">
        <v>4</v>
      </c>
      <c r="BE47" s="100">
        <v>8</v>
      </c>
      <c r="BF47" s="100">
        <v>23</v>
      </c>
      <c r="BG47" s="100">
        <v>43</v>
      </c>
      <c r="BH47" s="100">
        <v>68</v>
      </c>
      <c r="BI47" s="100">
        <v>106</v>
      </c>
      <c r="BJ47" s="100">
        <v>93</v>
      </c>
      <c r="BK47" s="100">
        <v>65</v>
      </c>
      <c r="BL47" s="100">
        <v>14</v>
      </c>
      <c r="BM47" s="100">
        <v>0</v>
      </c>
      <c r="BN47" s="100">
        <v>425</v>
      </c>
      <c r="BP47" s="119">
        <v>1940</v>
      </c>
    </row>
    <row r="48" spans="2:68">
      <c r="B48" s="119">
        <v>1941</v>
      </c>
      <c r="C48" s="100">
        <v>0</v>
      </c>
      <c r="D48" s="100">
        <v>0</v>
      </c>
      <c r="E48" s="100">
        <v>0</v>
      </c>
      <c r="F48" s="100">
        <v>0</v>
      </c>
      <c r="G48" s="100">
        <v>0</v>
      </c>
      <c r="H48" s="100">
        <v>0</v>
      </c>
      <c r="I48" s="100">
        <v>1</v>
      </c>
      <c r="J48" s="100">
        <v>0</v>
      </c>
      <c r="K48" s="100">
        <v>1</v>
      </c>
      <c r="L48" s="100">
        <v>1</v>
      </c>
      <c r="M48" s="100">
        <v>4</v>
      </c>
      <c r="N48" s="100">
        <v>20</v>
      </c>
      <c r="O48" s="100">
        <v>44</v>
      </c>
      <c r="P48" s="100">
        <v>71</v>
      </c>
      <c r="Q48" s="100">
        <v>106</v>
      </c>
      <c r="R48" s="100">
        <v>106</v>
      </c>
      <c r="S48" s="100">
        <v>54</v>
      </c>
      <c r="T48" s="100">
        <v>16</v>
      </c>
      <c r="U48" s="100">
        <v>0</v>
      </c>
      <c r="V48" s="100">
        <v>424</v>
      </c>
      <c r="W48" s="128"/>
      <c r="X48" s="119">
        <v>1941</v>
      </c>
      <c r="Y48" s="100" t="s">
        <v>204</v>
      </c>
      <c r="Z48" s="100" t="s">
        <v>204</v>
      </c>
      <c r="AA48" s="100" t="s">
        <v>204</v>
      </c>
      <c r="AB48" s="100" t="s">
        <v>204</v>
      </c>
      <c r="AC48" s="100" t="s">
        <v>204</v>
      </c>
      <c r="AD48" s="100" t="s">
        <v>204</v>
      </c>
      <c r="AE48" s="100" t="s">
        <v>204</v>
      </c>
      <c r="AF48" s="100" t="s">
        <v>204</v>
      </c>
      <c r="AG48" s="100" t="s">
        <v>204</v>
      </c>
      <c r="AH48" s="100" t="s">
        <v>204</v>
      </c>
      <c r="AI48" s="100" t="s">
        <v>204</v>
      </c>
      <c r="AJ48" s="100" t="s">
        <v>204</v>
      </c>
      <c r="AK48" s="100" t="s">
        <v>204</v>
      </c>
      <c r="AL48" s="100" t="s">
        <v>204</v>
      </c>
      <c r="AM48" s="100" t="s">
        <v>204</v>
      </c>
      <c r="AN48" s="100" t="s">
        <v>204</v>
      </c>
      <c r="AO48" s="100" t="s">
        <v>204</v>
      </c>
      <c r="AP48" s="100" t="s">
        <v>204</v>
      </c>
      <c r="AQ48" s="100" t="s">
        <v>204</v>
      </c>
      <c r="AR48" s="100" t="s">
        <v>204</v>
      </c>
      <c r="AS48" s="128"/>
      <c r="AT48" s="119">
        <v>1941</v>
      </c>
      <c r="AU48" s="100">
        <v>0</v>
      </c>
      <c r="AV48" s="100">
        <v>0</v>
      </c>
      <c r="AW48" s="100">
        <v>0</v>
      </c>
      <c r="AX48" s="100">
        <v>0</v>
      </c>
      <c r="AY48" s="100">
        <v>0</v>
      </c>
      <c r="AZ48" s="100">
        <v>0</v>
      </c>
      <c r="BA48" s="100">
        <v>1</v>
      </c>
      <c r="BB48" s="100">
        <v>0</v>
      </c>
      <c r="BC48" s="100">
        <v>1</v>
      </c>
      <c r="BD48" s="100">
        <v>1</v>
      </c>
      <c r="BE48" s="100">
        <v>4</v>
      </c>
      <c r="BF48" s="100">
        <v>20</v>
      </c>
      <c r="BG48" s="100">
        <v>44</v>
      </c>
      <c r="BH48" s="100">
        <v>71</v>
      </c>
      <c r="BI48" s="100">
        <v>106</v>
      </c>
      <c r="BJ48" s="100">
        <v>106</v>
      </c>
      <c r="BK48" s="100">
        <v>54</v>
      </c>
      <c r="BL48" s="100">
        <v>16</v>
      </c>
      <c r="BM48" s="100">
        <v>0</v>
      </c>
      <c r="BN48" s="100">
        <v>424</v>
      </c>
      <c r="BP48" s="119">
        <v>1941</v>
      </c>
    </row>
    <row r="49" spans="2:68">
      <c r="B49" s="119">
        <v>1942</v>
      </c>
      <c r="C49" s="100">
        <v>0</v>
      </c>
      <c r="D49" s="100">
        <v>0</v>
      </c>
      <c r="E49" s="100">
        <v>0</v>
      </c>
      <c r="F49" s="100">
        <v>0</v>
      </c>
      <c r="G49" s="100">
        <v>0</v>
      </c>
      <c r="H49" s="100">
        <v>0</v>
      </c>
      <c r="I49" s="100">
        <v>0</v>
      </c>
      <c r="J49" s="100">
        <v>0</v>
      </c>
      <c r="K49" s="100">
        <v>2</v>
      </c>
      <c r="L49" s="100">
        <v>6</v>
      </c>
      <c r="M49" s="100">
        <v>8</v>
      </c>
      <c r="N49" s="100">
        <v>24</v>
      </c>
      <c r="O49" s="100">
        <v>47</v>
      </c>
      <c r="P49" s="100">
        <v>81</v>
      </c>
      <c r="Q49" s="100">
        <v>119</v>
      </c>
      <c r="R49" s="100">
        <v>114</v>
      </c>
      <c r="S49" s="100">
        <v>51</v>
      </c>
      <c r="T49" s="100">
        <v>30</v>
      </c>
      <c r="U49" s="100">
        <v>0</v>
      </c>
      <c r="V49" s="100">
        <v>482</v>
      </c>
      <c r="W49" s="128"/>
      <c r="X49" s="119">
        <v>1942</v>
      </c>
      <c r="Y49" s="100" t="s">
        <v>204</v>
      </c>
      <c r="Z49" s="100" t="s">
        <v>204</v>
      </c>
      <c r="AA49" s="100" t="s">
        <v>204</v>
      </c>
      <c r="AB49" s="100" t="s">
        <v>204</v>
      </c>
      <c r="AC49" s="100" t="s">
        <v>204</v>
      </c>
      <c r="AD49" s="100" t="s">
        <v>204</v>
      </c>
      <c r="AE49" s="100" t="s">
        <v>204</v>
      </c>
      <c r="AF49" s="100" t="s">
        <v>204</v>
      </c>
      <c r="AG49" s="100" t="s">
        <v>204</v>
      </c>
      <c r="AH49" s="100" t="s">
        <v>204</v>
      </c>
      <c r="AI49" s="100" t="s">
        <v>204</v>
      </c>
      <c r="AJ49" s="100" t="s">
        <v>204</v>
      </c>
      <c r="AK49" s="100" t="s">
        <v>204</v>
      </c>
      <c r="AL49" s="100" t="s">
        <v>204</v>
      </c>
      <c r="AM49" s="100" t="s">
        <v>204</v>
      </c>
      <c r="AN49" s="100" t="s">
        <v>204</v>
      </c>
      <c r="AO49" s="100" t="s">
        <v>204</v>
      </c>
      <c r="AP49" s="100" t="s">
        <v>204</v>
      </c>
      <c r="AQ49" s="100" t="s">
        <v>204</v>
      </c>
      <c r="AR49" s="100" t="s">
        <v>204</v>
      </c>
      <c r="AS49" s="128"/>
      <c r="AT49" s="119">
        <v>1942</v>
      </c>
      <c r="AU49" s="100">
        <v>0</v>
      </c>
      <c r="AV49" s="100">
        <v>0</v>
      </c>
      <c r="AW49" s="100">
        <v>0</v>
      </c>
      <c r="AX49" s="100">
        <v>0</v>
      </c>
      <c r="AY49" s="100">
        <v>0</v>
      </c>
      <c r="AZ49" s="100">
        <v>0</v>
      </c>
      <c r="BA49" s="100">
        <v>0</v>
      </c>
      <c r="BB49" s="100">
        <v>0</v>
      </c>
      <c r="BC49" s="100">
        <v>2</v>
      </c>
      <c r="BD49" s="100">
        <v>6</v>
      </c>
      <c r="BE49" s="100">
        <v>8</v>
      </c>
      <c r="BF49" s="100">
        <v>24</v>
      </c>
      <c r="BG49" s="100">
        <v>47</v>
      </c>
      <c r="BH49" s="100">
        <v>81</v>
      </c>
      <c r="BI49" s="100">
        <v>119</v>
      </c>
      <c r="BJ49" s="100">
        <v>114</v>
      </c>
      <c r="BK49" s="100">
        <v>51</v>
      </c>
      <c r="BL49" s="100">
        <v>30</v>
      </c>
      <c r="BM49" s="100">
        <v>0</v>
      </c>
      <c r="BN49" s="100">
        <v>482</v>
      </c>
      <c r="BP49" s="119">
        <v>1942</v>
      </c>
    </row>
    <row r="50" spans="2:68">
      <c r="B50" s="119">
        <v>1943</v>
      </c>
      <c r="C50" s="100">
        <v>0</v>
      </c>
      <c r="D50" s="100">
        <v>0</v>
      </c>
      <c r="E50" s="100">
        <v>0</v>
      </c>
      <c r="F50" s="100">
        <v>0</v>
      </c>
      <c r="G50" s="100">
        <v>0</v>
      </c>
      <c r="H50" s="100">
        <v>0</v>
      </c>
      <c r="I50" s="100">
        <v>0</v>
      </c>
      <c r="J50" s="100">
        <v>0</v>
      </c>
      <c r="K50" s="100">
        <v>1</v>
      </c>
      <c r="L50" s="100">
        <v>4</v>
      </c>
      <c r="M50" s="100">
        <v>8</v>
      </c>
      <c r="N50" s="100">
        <v>19</v>
      </c>
      <c r="O50" s="100">
        <v>41</v>
      </c>
      <c r="P50" s="100">
        <v>66</v>
      </c>
      <c r="Q50" s="100">
        <v>111</v>
      </c>
      <c r="R50" s="100">
        <v>93</v>
      </c>
      <c r="S50" s="100">
        <v>74</v>
      </c>
      <c r="T50" s="100">
        <v>30</v>
      </c>
      <c r="U50" s="100">
        <v>0</v>
      </c>
      <c r="V50" s="100">
        <v>447</v>
      </c>
      <c r="W50" s="128"/>
      <c r="X50" s="119">
        <v>1943</v>
      </c>
      <c r="Y50" s="100" t="s">
        <v>204</v>
      </c>
      <c r="Z50" s="100" t="s">
        <v>204</v>
      </c>
      <c r="AA50" s="100" t="s">
        <v>204</v>
      </c>
      <c r="AB50" s="100" t="s">
        <v>204</v>
      </c>
      <c r="AC50" s="100" t="s">
        <v>204</v>
      </c>
      <c r="AD50" s="100" t="s">
        <v>204</v>
      </c>
      <c r="AE50" s="100" t="s">
        <v>204</v>
      </c>
      <c r="AF50" s="100" t="s">
        <v>204</v>
      </c>
      <c r="AG50" s="100" t="s">
        <v>204</v>
      </c>
      <c r="AH50" s="100" t="s">
        <v>204</v>
      </c>
      <c r="AI50" s="100" t="s">
        <v>204</v>
      </c>
      <c r="AJ50" s="100" t="s">
        <v>204</v>
      </c>
      <c r="AK50" s="100" t="s">
        <v>204</v>
      </c>
      <c r="AL50" s="100" t="s">
        <v>204</v>
      </c>
      <c r="AM50" s="100" t="s">
        <v>204</v>
      </c>
      <c r="AN50" s="100" t="s">
        <v>204</v>
      </c>
      <c r="AO50" s="100" t="s">
        <v>204</v>
      </c>
      <c r="AP50" s="100" t="s">
        <v>204</v>
      </c>
      <c r="AQ50" s="100" t="s">
        <v>204</v>
      </c>
      <c r="AR50" s="100" t="s">
        <v>204</v>
      </c>
      <c r="AS50" s="128"/>
      <c r="AT50" s="119">
        <v>1943</v>
      </c>
      <c r="AU50" s="100">
        <v>0</v>
      </c>
      <c r="AV50" s="100">
        <v>0</v>
      </c>
      <c r="AW50" s="100">
        <v>0</v>
      </c>
      <c r="AX50" s="100">
        <v>0</v>
      </c>
      <c r="AY50" s="100">
        <v>0</v>
      </c>
      <c r="AZ50" s="100">
        <v>0</v>
      </c>
      <c r="BA50" s="100">
        <v>0</v>
      </c>
      <c r="BB50" s="100">
        <v>0</v>
      </c>
      <c r="BC50" s="100">
        <v>1</v>
      </c>
      <c r="BD50" s="100">
        <v>4</v>
      </c>
      <c r="BE50" s="100">
        <v>8</v>
      </c>
      <c r="BF50" s="100">
        <v>19</v>
      </c>
      <c r="BG50" s="100">
        <v>41</v>
      </c>
      <c r="BH50" s="100">
        <v>66</v>
      </c>
      <c r="BI50" s="100">
        <v>111</v>
      </c>
      <c r="BJ50" s="100">
        <v>93</v>
      </c>
      <c r="BK50" s="100">
        <v>74</v>
      </c>
      <c r="BL50" s="100">
        <v>30</v>
      </c>
      <c r="BM50" s="100">
        <v>0</v>
      </c>
      <c r="BN50" s="100">
        <v>447</v>
      </c>
      <c r="BP50" s="119">
        <v>1943</v>
      </c>
    </row>
    <row r="51" spans="2:68">
      <c r="B51" s="119">
        <v>1944</v>
      </c>
      <c r="C51" s="100">
        <v>0</v>
      </c>
      <c r="D51" s="100">
        <v>0</v>
      </c>
      <c r="E51" s="100">
        <v>0</v>
      </c>
      <c r="F51" s="100">
        <v>0</v>
      </c>
      <c r="G51" s="100">
        <v>0</v>
      </c>
      <c r="H51" s="100">
        <v>0</v>
      </c>
      <c r="I51" s="100">
        <v>0</v>
      </c>
      <c r="J51" s="100">
        <v>0</v>
      </c>
      <c r="K51" s="100">
        <v>0</v>
      </c>
      <c r="L51" s="100">
        <v>2</v>
      </c>
      <c r="M51" s="100">
        <v>2</v>
      </c>
      <c r="N51" s="100">
        <v>26</v>
      </c>
      <c r="O51" s="100">
        <v>51</v>
      </c>
      <c r="P51" s="100">
        <v>79</v>
      </c>
      <c r="Q51" s="100">
        <v>96</v>
      </c>
      <c r="R51" s="100">
        <v>98</v>
      </c>
      <c r="S51" s="100">
        <v>57</v>
      </c>
      <c r="T51" s="100">
        <v>21</v>
      </c>
      <c r="U51" s="100">
        <v>0</v>
      </c>
      <c r="V51" s="100">
        <v>432</v>
      </c>
      <c r="W51" s="128"/>
      <c r="X51" s="119">
        <v>1944</v>
      </c>
      <c r="Y51" s="100" t="s">
        <v>204</v>
      </c>
      <c r="Z51" s="100" t="s">
        <v>204</v>
      </c>
      <c r="AA51" s="100" t="s">
        <v>204</v>
      </c>
      <c r="AB51" s="100" t="s">
        <v>204</v>
      </c>
      <c r="AC51" s="100" t="s">
        <v>204</v>
      </c>
      <c r="AD51" s="100" t="s">
        <v>204</v>
      </c>
      <c r="AE51" s="100" t="s">
        <v>204</v>
      </c>
      <c r="AF51" s="100" t="s">
        <v>204</v>
      </c>
      <c r="AG51" s="100" t="s">
        <v>204</v>
      </c>
      <c r="AH51" s="100" t="s">
        <v>204</v>
      </c>
      <c r="AI51" s="100" t="s">
        <v>204</v>
      </c>
      <c r="AJ51" s="100" t="s">
        <v>204</v>
      </c>
      <c r="AK51" s="100" t="s">
        <v>204</v>
      </c>
      <c r="AL51" s="100" t="s">
        <v>204</v>
      </c>
      <c r="AM51" s="100" t="s">
        <v>204</v>
      </c>
      <c r="AN51" s="100" t="s">
        <v>204</v>
      </c>
      <c r="AO51" s="100" t="s">
        <v>204</v>
      </c>
      <c r="AP51" s="100" t="s">
        <v>204</v>
      </c>
      <c r="AQ51" s="100" t="s">
        <v>204</v>
      </c>
      <c r="AR51" s="100" t="s">
        <v>204</v>
      </c>
      <c r="AS51" s="128"/>
      <c r="AT51" s="119">
        <v>1944</v>
      </c>
      <c r="AU51" s="100">
        <v>0</v>
      </c>
      <c r="AV51" s="100">
        <v>0</v>
      </c>
      <c r="AW51" s="100">
        <v>0</v>
      </c>
      <c r="AX51" s="100">
        <v>0</v>
      </c>
      <c r="AY51" s="100">
        <v>0</v>
      </c>
      <c r="AZ51" s="100">
        <v>0</v>
      </c>
      <c r="BA51" s="100">
        <v>0</v>
      </c>
      <c r="BB51" s="100">
        <v>0</v>
      </c>
      <c r="BC51" s="100">
        <v>0</v>
      </c>
      <c r="BD51" s="100">
        <v>2</v>
      </c>
      <c r="BE51" s="100">
        <v>2</v>
      </c>
      <c r="BF51" s="100">
        <v>26</v>
      </c>
      <c r="BG51" s="100">
        <v>51</v>
      </c>
      <c r="BH51" s="100">
        <v>79</v>
      </c>
      <c r="BI51" s="100">
        <v>96</v>
      </c>
      <c r="BJ51" s="100">
        <v>98</v>
      </c>
      <c r="BK51" s="100">
        <v>57</v>
      </c>
      <c r="BL51" s="100">
        <v>21</v>
      </c>
      <c r="BM51" s="100">
        <v>0</v>
      </c>
      <c r="BN51" s="100">
        <v>432</v>
      </c>
      <c r="BP51" s="119">
        <v>1944</v>
      </c>
    </row>
    <row r="52" spans="2:68">
      <c r="B52" s="119">
        <v>1945</v>
      </c>
      <c r="C52" s="100">
        <v>0</v>
      </c>
      <c r="D52" s="100">
        <v>0</v>
      </c>
      <c r="E52" s="100">
        <v>0</v>
      </c>
      <c r="F52" s="100">
        <v>0</v>
      </c>
      <c r="G52" s="100">
        <v>0</v>
      </c>
      <c r="H52" s="100">
        <v>0</v>
      </c>
      <c r="I52" s="100">
        <v>0</v>
      </c>
      <c r="J52" s="100">
        <v>0</v>
      </c>
      <c r="K52" s="100">
        <v>1</v>
      </c>
      <c r="L52" s="100">
        <v>2</v>
      </c>
      <c r="M52" s="100">
        <v>9</v>
      </c>
      <c r="N52" s="100">
        <v>25</v>
      </c>
      <c r="O52" s="100">
        <v>44</v>
      </c>
      <c r="P52" s="100">
        <v>85</v>
      </c>
      <c r="Q52" s="100">
        <v>98</v>
      </c>
      <c r="R52" s="100">
        <v>104</v>
      </c>
      <c r="S52" s="100">
        <v>77</v>
      </c>
      <c r="T52" s="100">
        <v>29</v>
      </c>
      <c r="U52" s="100">
        <v>0</v>
      </c>
      <c r="V52" s="100">
        <v>474</v>
      </c>
      <c r="W52" s="128"/>
      <c r="X52" s="119">
        <v>1945</v>
      </c>
      <c r="Y52" s="100" t="s">
        <v>204</v>
      </c>
      <c r="Z52" s="100" t="s">
        <v>204</v>
      </c>
      <c r="AA52" s="100" t="s">
        <v>204</v>
      </c>
      <c r="AB52" s="100" t="s">
        <v>204</v>
      </c>
      <c r="AC52" s="100" t="s">
        <v>204</v>
      </c>
      <c r="AD52" s="100" t="s">
        <v>204</v>
      </c>
      <c r="AE52" s="100" t="s">
        <v>204</v>
      </c>
      <c r="AF52" s="100" t="s">
        <v>204</v>
      </c>
      <c r="AG52" s="100" t="s">
        <v>204</v>
      </c>
      <c r="AH52" s="100" t="s">
        <v>204</v>
      </c>
      <c r="AI52" s="100" t="s">
        <v>204</v>
      </c>
      <c r="AJ52" s="100" t="s">
        <v>204</v>
      </c>
      <c r="AK52" s="100" t="s">
        <v>204</v>
      </c>
      <c r="AL52" s="100" t="s">
        <v>204</v>
      </c>
      <c r="AM52" s="100" t="s">
        <v>204</v>
      </c>
      <c r="AN52" s="100" t="s">
        <v>204</v>
      </c>
      <c r="AO52" s="100" t="s">
        <v>204</v>
      </c>
      <c r="AP52" s="100" t="s">
        <v>204</v>
      </c>
      <c r="AQ52" s="100" t="s">
        <v>204</v>
      </c>
      <c r="AR52" s="100" t="s">
        <v>204</v>
      </c>
      <c r="AS52" s="128"/>
      <c r="AT52" s="119">
        <v>1945</v>
      </c>
      <c r="AU52" s="100">
        <v>0</v>
      </c>
      <c r="AV52" s="100">
        <v>0</v>
      </c>
      <c r="AW52" s="100">
        <v>0</v>
      </c>
      <c r="AX52" s="100">
        <v>0</v>
      </c>
      <c r="AY52" s="100">
        <v>0</v>
      </c>
      <c r="AZ52" s="100">
        <v>0</v>
      </c>
      <c r="BA52" s="100">
        <v>0</v>
      </c>
      <c r="BB52" s="100">
        <v>0</v>
      </c>
      <c r="BC52" s="100">
        <v>1</v>
      </c>
      <c r="BD52" s="100">
        <v>2</v>
      </c>
      <c r="BE52" s="100">
        <v>9</v>
      </c>
      <c r="BF52" s="100">
        <v>25</v>
      </c>
      <c r="BG52" s="100">
        <v>44</v>
      </c>
      <c r="BH52" s="100">
        <v>85</v>
      </c>
      <c r="BI52" s="100">
        <v>98</v>
      </c>
      <c r="BJ52" s="100">
        <v>104</v>
      </c>
      <c r="BK52" s="100">
        <v>77</v>
      </c>
      <c r="BL52" s="100">
        <v>29</v>
      </c>
      <c r="BM52" s="100">
        <v>0</v>
      </c>
      <c r="BN52" s="100">
        <v>474</v>
      </c>
      <c r="BP52" s="119">
        <v>1945</v>
      </c>
    </row>
    <row r="53" spans="2:68">
      <c r="B53" s="119">
        <v>1946</v>
      </c>
      <c r="C53" s="100">
        <v>0</v>
      </c>
      <c r="D53" s="100">
        <v>0</v>
      </c>
      <c r="E53" s="100">
        <v>0</v>
      </c>
      <c r="F53" s="100">
        <v>0</v>
      </c>
      <c r="G53" s="100">
        <v>0</v>
      </c>
      <c r="H53" s="100">
        <v>0</v>
      </c>
      <c r="I53" s="100">
        <v>0</v>
      </c>
      <c r="J53" s="100">
        <v>0</v>
      </c>
      <c r="K53" s="100">
        <v>0</v>
      </c>
      <c r="L53" s="100">
        <v>5</v>
      </c>
      <c r="M53" s="100">
        <v>9</v>
      </c>
      <c r="N53" s="100">
        <v>18</v>
      </c>
      <c r="O53" s="100">
        <v>56</v>
      </c>
      <c r="P53" s="100">
        <v>72</v>
      </c>
      <c r="Q53" s="100">
        <v>93</v>
      </c>
      <c r="R53" s="100">
        <v>104</v>
      </c>
      <c r="S53" s="100">
        <v>66</v>
      </c>
      <c r="T53" s="100">
        <v>30</v>
      </c>
      <c r="U53" s="100">
        <v>0</v>
      </c>
      <c r="V53" s="100">
        <v>453</v>
      </c>
      <c r="W53" s="128"/>
      <c r="X53" s="119">
        <v>1946</v>
      </c>
      <c r="Y53" s="100" t="s">
        <v>204</v>
      </c>
      <c r="Z53" s="100" t="s">
        <v>204</v>
      </c>
      <c r="AA53" s="100" t="s">
        <v>204</v>
      </c>
      <c r="AB53" s="100" t="s">
        <v>204</v>
      </c>
      <c r="AC53" s="100" t="s">
        <v>204</v>
      </c>
      <c r="AD53" s="100" t="s">
        <v>204</v>
      </c>
      <c r="AE53" s="100" t="s">
        <v>204</v>
      </c>
      <c r="AF53" s="100" t="s">
        <v>204</v>
      </c>
      <c r="AG53" s="100" t="s">
        <v>204</v>
      </c>
      <c r="AH53" s="100" t="s">
        <v>204</v>
      </c>
      <c r="AI53" s="100" t="s">
        <v>204</v>
      </c>
      <c r="AJ53" s="100" t="s">
        <v>204</v>
      </c>
      <c r="AK53" s="100" t="s">
        <v>204</v>
      </c>
      <c r="AL53" s="100" t="s">
        <v>204</v>
      </c>
      <c r="AM53" s="100" t="s">
        <v>204</v>
      </c>
      <c r="AN53" s="100" t="s">
        <v>204</v>
      </c>
      <c r="AO53" s="100" t="s">
        <v>204</v>
      </c>
      <c r="AP53" s="100" t="s">
        <v>204</v>
      </c>
      <c r="AQ53" s="100" t="s">
        <v>204</v>
      </c>
      <c r="AR53" s="100" t="s">
        <v>204</v>
      </c>
      <c r="AS53" s="128"/>
      <c r="AT53" s="119">
        <v>1946</v>
      </c>
      <c r="AU53" s="100">
        <v>0</v>
      </c>
      <c r="AV53" s="100">
        <v>0</v>
      </c>
      <c r="AW53" s="100">
        <v>0</v>
      </c>
      <c r="AX53" s="100">
        <v>0</v>
      </c>
      <c r="AY53" s="100">
        <v>0</v>
      </c>
      <c r="AZ53" s="100">
        <v>0</v>
      </c>
      <c r="BA53" s="100">
        <v>0</v>
      </c>
      <c r="BB53" s="100">
        <v>0</v>
      </c>
      <c r="BC53" s="100">
        <v>0</v>
      </c>
      <c r="BD53" s="100">
        <v>5</v>
      </c>
      <c r="BE53" s="100">
        <v>9</v>
      </c>
      <c r="BF53" s="100">
        <v>18</v>
      </c>
      <c r="BG53" s="100">
        <v>56</v>
      </c>
      <c r="BH53" s="100">
        <v>72</v>
      </c>
      <c r="BI53" s="100">
        <v>93</v>
      </c>
      <c r="BJ53" s="100">
        <v>104</v>
      </c>
      <c r="BK53" s="100">
        <v>66</v>
      </c>
      <c r="BL53" s="100">
        <v>30</v>
      </c>
      <c r="BM53" s="100">
        <v>0</v>
      </c>
      <c r="BN53" s="100">
        <v>453</v>
      </c>
      <c r="BP53" s="119">
        <v>1946</v>
      </c>
    </row>
    <row r="54" spans="2:68">
      <c r="B54" s="119">
        <v>1947</v>
      </c>
      <c r="C54" s="100">
        <v>0</v>
      </c>
      <c r="D54" s="100">
        <v>0</v>
      </c>
      <c r="E54" s="100">
        <v>0</v>
      </c>
      <c r="F54" s="100">
        <v>0</v>
      </c>
      <c r="G54" s="100">
        <v>0</v>
      </c>
      <c r="H54" s="100">
        <v>0</v>
      </c>
      <c r="I54" s="100">
        <v>0</v>
      </c>
      <c r="J54" s="100">
        <v>0</v>
      </c>
      <c r="K54" s="100">
        <v>1</v>
      </c>
      <c r="L54" s="100">
        <v>2</v>
      </c>
      <c r="M54" s="100">
        <v>12</v>
      </c>
      <c r="N54" s="100">
        <v>37</v>
      </c>
      <c r="O54" s="100">
        <v>43</v>
      </c>
      <c r="P54" s="100">
        <v>94</v>
      </c>
      <c r="Q54" s="100">
        <v>100</v>
      </c>
      <c r="R54" s="100">
        <v>107</v>
      </c>
      <c r="S54" s="100">
        <v>57</v>
      </c>
      <c r="T54" s="100">
        <v>37</v>
      </c>
      <c r="U54" s="100">
        <v>0</v>
      </c>
      <c r="V54" s="100">
        <v>490</v>
      </c>
      <c r="W54" s="128"/>
      <c r="X54" s="119">
        <v>1947</v>
      </c>
      <c r="Y54" s="100" t="s">
        <v>204</v>
      </c>
      <c r="Z54" s="100" t="s">
        <v>204</v>
      </c>
      <c r="AA54" s="100" t="s">
        <v>204</v>
      </c>
      <c r="AB54" s="100" t="s">
        <v>204</v>
      </c>
      <c r="AC54" s="100" t="s">
        <v>204</v>
      </c>
      <c r="AD54" s="100" t="s">
        <v>204</v>
      </c>
      <c r="AE54" s="100" t="s">
        <v>204</v>
      </c>
      <c r="AF54" s="100" t="s">
        <v>204</v>
      </c>
      <c r="AG54" s="100" t="s">
        <v>204</v>
      </c>
      <c r="AH54" s="100" t="s">
        <v>204</v>
      </c>
      <c r="AI54" s="100" t="s">
        <v>204</v>
      </c>
      <c r="AJ54" s="100" t="s">
        <v>204</v>
      </c>
      <c r="AK54" s="100" t="s">
        <v>204</v>
      </c>
      <c r="AL54" s="100" t="s">
        <v>204</v>
      </c>
      <c r="AM54" s="100" t="s">
        <v>204</v>
      </c>
      <c r="AN54" s="100" t="s">
        <v>204</v>
      </c>
      <c r="AO54" s="100" t="s">
        <v>204</v>
      </c>
      <c r="AP54" s="100" t="s">
        <v>204</v>
      </c>
      <c r="AQ54" s="100" t="s">
        <v>204</v>
      </c>
      <c r="AR54" s="100" t="s">
        <v>204</v>
      </c>
      <c r="AS54" s="128"/>
      <c r="AT54" s="119">
        <v>1947</v>
      </c>
      <c r="AU54" s="100">
        <v>0</v>
      </c>
      <c r="AV54" s="100">
        <v>0</v>
      </c>
      <c r="AW54" s="100">
        <v>0</v>
      </c>
      <c r="AX54" s="100">
        <v>0</v>
      </c>
      <c r="AY54" s="100">
        <v>0</v>
      </c>
      <c r="AZ54" s="100">
        <v>0</v>
      </c>
      <c r="BA54" s="100">
        <v>0</v>
      </c>
      <c r="BB54" s="100">
        <v>0</v>
      </c>
      <c r="BC54" s="100">
        <v>1</v>
      </c>
      <c r="BD54" s="100">
        <v>2</v>
      </c>
      <c r="BE54" s="100">
        <v>12</v>
      </c>
      <c r="BF54" s="100">
        <v>37</v>
      </c>
      <c r="BG54" s="100">
        <v>43</v>
      </c>
      <c r="BH54" s="100">
        <v>94</v>
      </c>
      <c r="BI54" s="100">
        <v>100</v>
      </c>
      <c r="BJ54" s="100">
        <v>107</v>
      </c>
      <c r="BK54" s="100">
        <v>57</v>
      </c>
      <c r="BL54" s="100">
        <v>37</v>
      </c>
      <c r="BM54" s="100">
        <v>0</v>
      </c>
      <c r="BN54" s="100">
        <v>490</v>
      </c>
      <c r="BP54" s="119">
        <v>1947</v>
      </c>
    </row>
    <row r="55" spans="2:68">
      <c r="B55" s="119">
        <v>1948</v>
      </c>
      <c r="C55" s="100">
        <v>0</v>
      </c>
      <c r="D55" s="100">
        <v>0</v>
      </c>
      <c r="E55" s="100">
        <v>0</v>
      </c>
      <c r="F55" s="100">
        <v>0</v>
      </c>
      <c r="G55" s="100">
        <v>0</v>
      </c>
      <c r="H55" s="100">
        <v>0</v>
      </c>
      <c r="I55" s="100">
        <v>1</v>
      </c>
      <c r="J55" s="100">
        <v>0</v>
      </c>
      <c r="K55" s="100">
        <v>2</v>
      </c>
      <c r="L55" s="100">
        <v>1</v>
      </c>
      <c r="M55" s="100">
        <v>7</v>
      </c>
      <c r="N55" s="100">
        <v>28</v>
      </c>
      <c r="O55" s="100">
        <v>59</v>
      </c>
      <c r="P55" s="100">
        <v>75</v>
      </c>
      <c r="Q55" s="100">
        <v>110</v>
      </c>
      <c r="R55" s="100">
        <v>143</v>
      </c>
      <c r="S55" s="100">
        <v>79</v>
      </c>
      <c r="T55" s="100">
        <v>54</v>
      </c>
      <c r="U55" s="100">
        <v>0</v>
      </c>
      <c r="V55" s="100">
        <v>559</v>
      </c>
      <c r="W55" s="128"/>
      <c r="X55" s="119">
        <v>1948</v>
      </c>
      <c r="Y55" s="100" t="s">
        <v>204</v>
      </c>
      <c r="Z55" s="100" t="s">
        <v>204</v>
      </c>
      <c r="AA55" s="100" t="s">
        <v>204</v>
      </c>
      <c r="AB55" s="100" t="s">
        <v>204</v>
      </c>
      <c r="AC55" s="100" t="s">
        <v>204</v>
      </c>
      <c r="AD55" s="100" t="s">
        <v>204</v>
      </c>
      <c r="AE55" s="100" t="s">
        <v>204</v>
      </c>
      <c r="AF55" s="100" t="s">
        <v>204</v>
      </c>
      <c r="AG55" s="100" t="s">
        <v>204</v>
      </c>
      <c r="AH55" s="100" t="s">
        <v>204</v>
      </c>
      <c r="AI55" s="100" t="s">
        <v>204</v>
      </c>
      <c r="AJ55" s="100" t="s">
        <v>204</v>
      </c>
      <c r="AK55" s="100" t="s">
        <v>204</v>
      </c>
      <c r="AL55" s="100" t="s">
        <v>204</v>
      </c>
      <c r="AM55" s="100" t="s">
        <v>204</v>
      </c>
      <c r="AN55" s="100" t="s">
        <v>204</v>
      </c>
      <c r="AO55" s="100" t="s">
        <v>204</v>
      </c>
      <c r="AP55" s="100" t="s">
        <v>204</v>
      </c>
      <c r="AQ55" s="100" t="s">
        <v>204</v>
      </c>
      <c r="AR55" s="100" t="s">
        <v>204</v>
      </c>
      <c r="AS55" s="128"/>
      <c r="AT55" s="119">
        <v>1948</v>
      </c>
      <c r="AU55" s="100">
        <v>0</v>
      </c>
      <c r="AV55" s="100">
        <v>0</v>
      </c>
      <c r="AW55" s="100">
        <v>0</v>
      </c>
      <c r="AX55" s="100">
        <v>0</v>
      </c>
      <c r="AY55" s="100">
        <v>0</v>
      </c>
      <c r="AZ55" s="100">
        <v>0</v>
      </c>
      <c r="BA55" s="100">
        <v>1</v>
      </c>
      <c r="BB55" s="100">
        <v>0</v>
      </c>
      <c r="BC55" s="100">
        <v>2</v>
      </c>
      <c r="BD55" s="100">
        <v>1</v>
      </c>
      <c r="BE55" s="100">
        <v>7</v>
      </c>
      <c r="BF55" s="100">
        <v>28</v>
      </c>
      <c r="BG55" s="100">
        <v>59</v>
      </c>
      <c r="BH55" s="100">
        <v>75</v>
      </c>
      <c r="BI55" s="100">
        <v>110</v>
      </c>
      <c r="BJ55" s="100">
        <v>143</v>
      </c>
      <c r="BK55" s="100">
        <v>79</v>
      </c>
      <c r="BL55" s="100">
        <v>54</v>
      </c>
      <c r="BM55" s="100">
        <v>0</v>
      </c>
      <c r="BN55" s="100">
        <v>559</v>
      </c>
      <c r="BP55" s="119">
        <v>1948</v>
      </c>
    </row>
    <row r="56" spans="2:68">
      <c r="B56" s="119">
        <v>1949</v>
      </c>
      <c r="C56" s="100">
        <v>0</v>
      </c>
      <c r="D56" s="100">
        <v>0</v>
      </c>
      <c r="E56" s="100">
        <v>1</v>
      </c>
      <c r="F56" s="100">
        <v>1</v>
      </c>
      <c r="G56" s="100">
        <v>1</v>
      </c>
      <c r="H56" s="100">
        <v>0</v>
      </c>
      <c r="I56" s="100">
        <v>0</v>
      </c>
      <c r="J56" s="100">
        <v>1</v>
      </c>
      <c r="K56" s="100">
        <v>1</v>
      </c>
      <c r="L56" s="100">
        <v>3</v>
      </c>
      <c r="M56" s="100">
        <v>4</v>
      </c>
      <c r="N56" s="100">
        <v>30</v>
      </c>
      <c r="O56" s="100">
        <v>60</v>
      </c>
      <c r="P56" s="100">
        <v>99</v>
      </c>
      <c r="Q56" s="100">
        <v>100</v>
      </c>
      <c r="R56" s="100">
        <v>135</v>
      </c>
      <c r="S56" s="100">
        <v>95</v>
      </c>
      <c r="T56" s="100">
        <v>43</v>
      </c>
      <c r="U56" s="100">
        <v>0</v>
      </c>
      <c r="V56" s="100">
        <v>574</v>
      </c>
      <c r="W56" s="128"/>
      <c r="X56" s="119">
        <v>1949</v>
      </c>
      <c r="Y56" s="100" t="s">
        <v>204</v>
      </c>
      <c r="Z56" s="100" t="s">
        <v>204</v>
      </c>
      <c r="AA56" s="100" t="s">
        <v>204</v>
      </c>
      <c r="AB56" s="100" t="s">
        <v>204</v>
      </c>
      <c r="AC56" s="100" t="s">
        <v>204</v>
      </c>
      <c r="AD56" s="100" t="s">
        <v>204</v>
      </c>
      <c r="AE56" s="100" t="s">
        <v>204</v>
      </c>
      <c r="AF56" s="100" t="s">
        <v>204</v>
      </c>
      <c r="AG56" s="100" t="s">
        <v>204</v>
      </c>
      <c r="AH56" s="100" t="s">
        <v>204</v>
      </c>
      <c r="AI56" s="100" t="s">
        <v>204</v>
      </c>
      <c r="AJ56" s="100" t="s">
        <v>204</v>
      </c>
      <c r="AK56" s="100" t="s">
        <v>204</v>
      </c>
      <c r="AL56" s="100" t="s">
        <v>204</v>
      </c>
      <c r="AM56" s="100" t="s">
        <v>204</v>
      </c>
      <c r="AN56" s="100" t="s">
        <v>204</v>
      </c>
      <c r="AO56" s="100" t="s">
        <v>204</v>
      </c>
      <c r="AP56" s="100" t="s">
        <v>204</v>
      </c>
      <c r="AQ56" s="100" t="s">
        <v>204</v>
      </c>
      <c r="AR56" s="100" t="s">
        <v>204</v>
      </c>
      <c r="AS56" s="128"/>
      <c r="AT56" s="119">
        <v>1949</v>
      </c>
      <c r="AU56" s="100">
        <v>0</v>
      </c>
      <c r="AV56" s="100">
        <v>0</v>
      </c>
      <c r="AW56" s="100">
        <v>1</v>
      </c>
      <c r="AX56" s="100">
        <v>1</v>
      </c>
      <c r="AY56" s="100">
        <v>1</v>
      </c>
      <c r="AZ56" s="100">
        <v>0</v>
      </c>
      <c r="BA56" s="100">
        <v>0</v>
      </c>
      <c r="BB56" s="100">
        <v>1</v>
      </c>
      <c r="BC56" s="100">
        <v>1</v>
      </c>
      <c r="BD56" s="100">
        <v>3</v>
      </c>
      <c r="BE56" s="100">
        <v>4</v>
      </c>
      <c r="BF56" s="100">
        <v>30</v>
      </c>
      <c r="BG56" s="100">
        <v>60</v>
      </c>
      <c r="BH56" s="100">
        <v>99</v>
      </c>
      <c r="BI56" s="100">
        <v>100</v>
      </c>
      <c r="BJ56" s="100">
        <v>135</v>
      </c>
      <c r="BK56" s="100">
        <v>95</v>
      </c>
      <c r="BL56" s="100">
        <v>43</v>
      </c>
      <c r="BM56" s="100">
        <v>0</v>
      </c>
      <c r="BN56" s="100">
        <v>574</v>
      </c>
      <c r="BP56" s="119">
        <v>1949</v>
      </c>
    </row>
    <row r="57" spans="2:68">
      <c r="B57" s="120">
        <v>1950</v>
      </c>
      <c r="C57" s="100">
        <v>0</v>
      </c>
      <c r="D57" s="100">
        <v>0</v>
      </c>
      <c r="E57" s="100">
        <v>0</v>
      </c>
      <c r="F57" s="100">
        <v>0</v>
      </c>
      <c r="G57" s="100">
        <v>0</v>
      </c>
      <c r="H57" s="100">
        <v>0</v>
      </c>
      <c r="I57" s="100">
        <v>0</v>
      </c>
      <c r="J57" s="100">
        <v>0</v>
      </c>
      <c r="K57" s="100">
        <v>0</v>
      </c>
      <c r="L57" s="100">
        <v>4</v>
      </c>
      <c r="M57" s="100">
        <v>9</v>
      </c>
      <c r="N57" s="100">
        <v>22</v>
      </c>
      <c r="O57" s="100">
        <v>42</v>
      </c>
      <c r="P57" s="100">
        <v>89</v>
      </c>
      <c r="Q57" s="100">
        <v>118</v>
      </c>
      <c r="R57" s="100">
        <v>145</v>
      </c>
      <c r="S57" s="100">
        <v>99</v>
      </c>
      <c r="T57" s="100">
        <v>59</v>
      </c>
      <c r="U57" s="100">
        <v>0</v>
      </c>
      <c r="V57" s="100">
        <v>587</v>
      </c>
      <c r="W57" s="128"/>
      <c r="X57" s="120">
        <v>1950</v>
      </c>
      <c r="Y57" s="100" t="s">
        <v>204</v>
      </c>
      <c r="Z57" s="100" t="s">
        <v>204</v>
      </c>
      <c r="AA57" s="100" t="s">
        <v>204</v>
      </c>
      <c r="AB57" s="100" t="s">
        <v>204</v>
      </c>
      <c r="AC57" s="100" t="s">
        <v>204</v>
      </c>
      <c r="AD57" s="100" t="s">
        <v>204</v>
      </c>
      <c r="AE57" s="100" t="s">
        <v>204</v>
      </c>
      <c r="AF57" s="100" t="s">
        <v>204</v>
      </c>
      <c r="AG57" s="100" t="s">
        <v>204</v>
      </c>
      <c r="AH57" s="100" t="s">
        <v>204</v>
      </c>
      <c r="AI57" s="100" t="s">
        <v>204</v>
      </c>
      <c r="AJ57" s="100" t="s">
        <v>204</v>
      </c>
      <c r="AK57" s="100" t="s">
        <v>204</v>
      </c>
      <c r="AL57" s="100" t="s">
        <v>204</v>
      </c>
      <c r="AM57" s="100" t="s">
        <v>204</v>
      </c>
      <c r="AN57" s="100" t="s">
        <v>204</v>
      </c>
      <c r="AO57" s="100" t="s">
        <v>204</v>
      </c>
      <c r="AP57" s="100" t="s">
        <v>204</v>
      </c>
      <c r="AQ57" s="100" t="s">
        <v>204</v>
      </c>
      <c r="AR57" s="100" t="s">
        <v>204</v>
      </c>
      <c r="AS57" s="128"/>
      <c r="AT57" s="120">
        <v>1950</v>
      </c>
      <c r="AU57" s="100">
        <v>0</v>
      </c>
      <c r="AV57" s="100">
        <v>0</v>
      </c>
      <c r="AW57" s="100">
        <v>0</v>
      </c>
      <c r="AX57" s="100">
        <v>0</v>
      </c>
      <c r="AY57" s="100">
        <v>0</v>
      </c>
      <c r="AZ57" s="100">
        <v>0</v>
      </c>
      <c r="BA57" s="100">
        <v>0</v>
      </c>
      <c r="BB57" s="100">
        <v>0</v>
      </c>
      <c r="BC57" s="100">
        <v>0</v>
      </c>
      <c r="BD57" s="100">
        <v>4</v>
      </c>
      <c r="BE57" s="100">
        <v>9</v>
      </c>
      <c r="BF57" s="100">
        <v>22</v>
      </c>
      <c r="BG57" s="100">
        <v>42</v>
      </c>
      <c r="BH57" s="100">
        <v>89</v>
      </c>
      <c r="BI57" s="100">
        <v>118</v>
      </c>
      <c r="BJ57" s="100">
        <v>145</v>
      </c>
      <c r="BK57" s="100">
        <v>99</v>
      </c>
      <c r="BL57" s="100">
        <v>59</v>
      </c>
      <c r="BM57" s="100">
        <v>0</v>
      </c>
      <c r="BN57" s="100">
        <v>587</v>
      </c>
      <c r="BP57" s="120">
        <v>1950</v>
      </c>
    </row>
    <row r="58" spans="2:68">
      <c r="B58" s="120">
        <v>1951</v>
      </c>
      <c r="C58" s="100">
        <v>0</v>
      </c>
      <c r="D58" s="100">
        <v>0</v>
      </c>
      <c r="E58" s="100">
        <v>0</v>
      </c>
      <c r="F58" s="100">
        <v>0</v>
      </c>
      <c r="G58" s="100">
        <v>0</v>
      </c>
      <c r="H58" s="100">
        <v>0</v>
      </c>
      <c r="I58" s="100">
        <v>1</v>
      </c>
      <c r="J58" s="100">
        <v>1</v>
      </c>
      <c r="K58" s="100">
        <v>0</v>
      </c>
      <c r="L58" s="100">
        <v>3</v>
      </c>
      <c r="M58" s="100">
        <v>12</v>
      </c>
      <c r="N58" s="100">
        <v>22</v>
      </c>
      <c r="O58" s="100">
        <v>58</v>
      </c>
      <c r="P58" s="100">
        <v>100</v>
      </c>
      <c r="Q58" s="100">
        <v>132</v>
      </c>
      <c r="R58" s="100">
        <v>128</v>
      </c>
      <c r="S58" s="100">
        <v>103</v>
      </c>
      <c r="T58" s="100">
        <v>69</v>
      </c>
      <c r="U58" s="100">
        <v>0</v>
      </c>
      <c r="V58" s="100">
        <v>629</v>
      </c>
      <c r="W58" s="128"/>
      <c r="X58" s="120">
        <v>1951</v>
      </c>
      <c r="Y58" s="100" t="s">
        <v>204</v>
      </c>
      <c r="Z58" s="100" t="s">
        <v>204</v>
      </c>
      <c r="AA58" s="100" t="s">
        <v>204</v>
      </c>
      <c r="AB58" s="100" t="s">
        <v>204</v>
      </c>
      <c r="AC58" s="100" t="s">
        <v>204</v>
      </c>
      <c r="AD58" s="100" t="s">
        <v>204</v>
      </c>
      <c r="AE58" s="100" t="s">
        <v>204</v>
      </c>
      <c r="AF58" s="100" t="s">
        <v>204</v>
      </c>
      <c r="AG58" s="100" t="s">
        <v>204</v>
      </c>
      <c r="AH58" s="100" t="s">
        <v>204</v>
      </c>
      <c r="AI58" s="100" t="s">
        <v>204</v>
      </c>
      <c r="AJ58" s="100" t="s">
        <v>204</v>
      </c>
      <c r="AK58" s="100" t="s">
        <v>204</v>
      </c>
      <c r="AL58" s="100" t="s">
        <v>204</v>
      </c>
      <c r="AM58" s="100" t="s">
        <v>204</v>
      </c>
      <c r="AN58" s="100" t="s">
        <v>204</v>
      </c>
      <c r="AO58" s="100" t="s">
        <v>204</v>
      </c>
      <c r="AP58" s="100" t="s">
        <v>204</v>
      </c>
      <c r="AQ58" s="100" t="s">
        <v>204</v>
      </c>
      <c r="AR58" s="100" t="s">
        <v>204</v>
      </c>
      <c r="AS58" s="128"/>
      <c r="AT58" s="120">
        <v>1951</v>
      </c>
      <c r="AU58" s="100">
        <v>0</v>
      </c>
      <c r="AV58" s="100">
        <v>0</v>
      </c>
      <c r="AW58" s="100">
        <v>0</v>
      </c>
      <c r="AX58" s="100">
        <v>0</v>
      </c>
      <c r="AY58" s="100">
        <v>0</v>
      </c>
      <c r="AZ58" s="100">
        <v>0</v>
      </c>
      <c r="BA58" s="100">
        <v>1</v>
      </c>
      <c r="BB58" s="100">
        <v>1</v>
      </c>
      <c r="BC58" s="100">
        <v>0</v>
      </c>
      <c r="BD58" s="100">
        <v>3</v>
      </c>
      <c r="BE58" s="100">
        <v>12</v>
      </c>
      <c r="BF58" s="100">
        <v>22</v>
      </c>
      <c r="BG58" s="100">
        <v>58</v>
      </c>
      <c r="BH58" s="100">
        <v>100</v>
      </c>
      <c r="BI58" s="100">
        <v>132</v>
      </c>
      <c r="BJ58" s="100">
        <v>128</v>
      </c>
      <c r="BK58" s="100">
        <v>103</v>
      </c>
      <c r="BL58" s="100">
        <v>69</v>
      </c>
      <c r="BM58" s="100">
        <v>0</v>
      </c>
      <c r="BN58" s="100">
        <v>629</v>
      </c>
      <c r="BP58" s="120">
        <v>1951</v>
      </c>
    </row>
    <row r="59" spans="2:68">
      <c r="B59" s="120">
        <v>1952</v>
      </c>
      <c r="C59" s="100">
        <v>0</v>
      </c>
      <c r="D59" s="100">
        <v>0</v>
      </c>
      <c r="E59" s="100">
        <v>0</v>
      </c>
      <c r="F59" s="100">
        <v>0</v>
      </c>
      <c r="G59" s="100">
        <v>0</v>
      </c>
      <c r="H59" s="100">
        <v>0</v>
      </c>
      <c r="I59" s="100">
        <v>0</v>
      </c>
      <c r="J59" s="100">
        <v>0</v>
      </c>
      <c r="K59" s="100">
        <v>1</v>
      </c>
      <c r="L59" s="100">
        <v>3</v>
      </c>
      <c r="M59" s="100">
        <v>7</v>
      </c>
      <c r="N59" s="100">
        <v>19</v>
      </c>
      <c r="O59" s="100">
        <v>58</v>
      </c>
      <c r="P59" s="100">
        <v>90</v>
      </c>
      <c r="Q59" s="100">
        <v>135</v>
      </c>
      <c r="R59" s="100">
        <v>139</v>
      </c>
      <c r="S59" s="100">
        <v>86</v>
      </c>
      <c r="T59" s="100">
        <v>59</v>
      </c>
      <c r="U59" s="100">
        <v>0</v>
      </c>
      <c r="V59" s="100">
        <v>597</v>
      </c>
      <c r="W59" s="128"/>
      <c r="X59" s="120">
        <v>1952</v>
      </c>
      <c r="Y59" s="100" t="s">
        <v>204</v>
      </c>
      <c r="Z59" s="100" t="s">
        <v>204</v>
      </c>
      <c r="AA59" s="100" t="s">
        <v>204</v>
      </c>
      <c r="AB59" s="100" t="s">
        <v>204</v>
      </c>
      <c r="AC59" s="100" t="s">
        <v>204</v>
      </c>
      <c r="AD59" s="100" t="s">
        <v>204</v>
      </c>
      <c r="AE59" s="100" t="s">
        <v>204</v>
      </c>
      <c r="AF59" s="100" t="s">
        <v>204</v>
      </c>
      <c r="AG59" s="100" t="s">
        <v>204</v>
      </c>
      <c r="AH59" s="100" t="s">
        <v>204</v>
      </c>
      <c r="AI59" s="100" t="s">
        <v>204</v>
      </c>
      <c r="AJ59" s="100" t="s">
        <v>204</v>
      </c>
      <c r="AK59" s="100" t="s">
        <v>204</v>
      </c>
      <c r="AL59" s="100" t="s">
        <v>204</v>
      </c>
      <c r="AM59" s="100" t="s">
        <v>204</v>
      </c>
      <c r="AN59" s="100" t="s">
        <v>204</v>
      </c>
      <c r="AO59" s="100" t="s">
        <v>204</v>
      </c>
      <c r="AP59" s="100" t="s">
        <v>204</v>
      </c>
      <c r="AQ59" s="100" t="s">
        <v>204</v>
      </c>
      <c r="AR59" s="100" t="s">
        <v>204</v>
      </c>
      <c r="AS59" s="128"/>
      <c r="AT59" s="120">
        <v>1952</v>
      </c>
      <c r="AU59" s="100">
        <v>0</v>
      </c>
      <c r="AV59" s="100">
        <v>0</v>
      </c>
      <c r="AW59" s="100">
        <v>0</v>
      </c>
      <c r="AX59" s="100">
        <v>0</v>
      </c>
      <c r="AY59" s="100">
        <v>0</v>
      </c>
      <c r="AZ59" s="100">
        <v>0</v>
      </c>
      <c r="BA59" s="100">
        <v>0</v>
      </c>
      <c r="BB59" s="100">
        <v>0</v>
      </c>
      <c r="BC59" s="100">
        <v>1</v>
      </c>
      <c r="BD59" s="100">
        <v>3</v>
      </c>
      <c r="BE59" s="100">
        <v>7</v>
      </c>
      <c r="BF59" s="100">
        <v>19</v>
      </c>
      <c r="BG59" s="100">
        <v>58</v>
      </c>
      <c r="BH59" s="100">
        <v>90</v>
      </c>
      <c r="BI59" s="100">
        <v>135</v>
      </c>
      <c r="BJ59" s="100">
        <v>139</v>
      </c>
      <c r="BK59" s="100">
        <v>86</v>
      </c>
      <c r="BL59" s="100">
        <v>59</v>
      </c>
      <c r="BM59" s="100">
        <v>0</v>
      </c>
      <c r="BN59" s="100">
        <v>597</v>
      </c>
      <c r="BP59" s="120">
        <v>1952</v>
      </c>
    </row>
    <row r="60" spans="2:68">
      <c r="B60" s="120">
        <v>1953</v>
      </c>
      <c r="C60" s="100">
        <v>0</v>
      </c>
      <c r="D60" s="100">
        <v>0</v>
      </c>
      <c r="E60" s="100">
        <v>0</v>
      </c>
      <c r="F60" s="100">
        <v>0</v>
      </c>
      <c r="G60" s="100">
        <v>0</v>
      </c>
      <c r="H60" s="100">
        <v>0</v>
      </c>
      <c r="I60" s="100">
        <v>0</v>
      </c>
      <c r="J60" s="100">
        <v>0</v>
      </c>
      <c r="K60" s="100">
        <v>1</v>
      </c>
      <c r="L60" s="100">
        <v>5</v>
      </c>
      <c r="M60" s="100">
        <v>6</v>
      </c>
      <c r="N60" s="100">
        <v>19</v>
      </c>
      <c r="O60" s="100">
        <v>48</v>
      </c>
      <c r="P60" s="100">
        <v>104</v>
      </c>
      <c r="Q60" s="100">
        <v>130</v>
      </c>
      <c r="R60" s="100">
        <v>154</v>
      </c>
      <c r="S60" s="100">
        <v>117</v>
      </c>
      <c r="T60" s="100">
        <v>81</v>
      </c>
      <c r="U60" s="100">
        <v>0</v>
      </c>
      <c r="V60" s="100">
        <v>665</v>
      </c>
      <c r="W60" s="128"/>
      <c r="X60" s="120">
        <v>1953</v>
      </c>
      <c r="Y60" s="100" t="s">
        <v>204</v>
      </c>
      <c r="Z60" s="100" t="s">
        <v>204</v>
      </c>
      <c r="AA60" s="100" t="s">
        <v>204</v>
      </c>
      <c r="AB60" s="100" t="s">
        <v>204</v>
      </c>
      <c r="AC60" s="100" t="s">
        <v>204</v>
      </c>
      <c r="AD60" s="100" t="s">
        <v>204</v>
      </c>
      <c r="AE60" s="100" t="s">
        <v>204</v>
      </c>
      <c r="AF60" s="100" t="s">
        <v>204</v>
      </c>
      <c r="AG60" s="100" t="s">
        <v>204</v>
      </c>
      <c r="AH60" s="100" t="s">
        <v>204</v>
      </c>
      <c r="AI60" s="100" t="s">
        <v>204</v>
      </c>
      <c r="AJ60" s="100" t="s">
        <v>204</v>
      </c>
      <c r="AK60" s="100" t="s">
        <v>204</v>
      </c>
      <c r="AL60" s="100" t="s">
        <v>204</v>
      </c>
      <c r="AM60" s="100" t="s">
        <v>204</v>
      </c>
      <c r="AN60" s="100" t="s">
        <v>204</v>
      </c>
      <c r="AO60" s="100" t="s">
        <v>204</v>
      </c>
      <c r="AP60" s="100" t="s">
        <v>204</v>
      </c>
      <c r="AQ60" s="100" t="s">
        <v>204</v>
      </c>
      <c r="AR60" s="100" t="s">
        <v>204</v>
      </c>
      <c r="AS60" s="128"/>
      <c r="AT60" s="120">
        <v>1953</v>
      </c>
      <c r="AU60" s="100">
        <v>0</v>
      </c>
      <c r="AV60" s="100">
        <v>0</v>
      </c>
      <c r="AW60" s="100">
        <v>0</v>
      </c>
      <c r="AX60" s="100">
        <v>0</v>
      </c>
      <c r="AY60" s="100">
        <v>0</v>
      </c>
      <c r="AZ60" s="100">
        <v>0</v>
      </c>
      <c r="BA60" s="100">
        <v>0</v>
      </c>
      <c r="BB60" s="100">
        <v>0</v>
      </c>
      <c r="BC60" s="100">
        <v>1</v>
      </c>
      <c r="BD60" s="100">
        <v>5</v>
      </c>
      <c r="BE60" s="100">
        <v>6</v>
      </c>
      <c r="BF60" s="100">
        <v>19</v>
      </c>
      <c r="BG60" s="100">
        <v>48</v>
      </c>
      <c r="BH60" s="100">
        <v>104</v>
      </c>
      <c r="BI60" s="100">
        <v>130</v>
      </c>
      <c r="BJ60" s="100">
        <v>154</v>
      </c>
      <c r="BK60" s="100">
        <v>117</v>
      </c>
      <c r="BL60" s="100">
        <v>81</v>
      </c>
      <c r="BM60" s="100">
        <v>0</v>
      </c>
      <c r="BN60" s="100">
        <v>665</v>
      </c>
      <c r="BP60" s="120">
        <v>1953</v>
      </c>
    </row>
    <row r="61" spans="2:68">
      <c r="B61" s="120">
        <v>1954</v>
      </c>
      <c r="C61" s="100">
        <v>0</v>
      </c>
      <c r="D61" s="100">
        <v>0</v>
      </c>
      <c r="E61" s="100">
        <v>0</v>
      </c>
      <c r="F61" s="100">
        <v>1</v>
      </c>
      <c r="G61" s="100">
        <v>0</v>
      </c>
      <c r="H61" s="100">
        <v>0</v>
      </c>
      <c r="I61" s="100">
        <v>0</v>
      </c>
      <c r="J61" s="100">
        <v>0</v>
      </c>
      <c r="K61" s="100">
        <v>1</v>
      </c>
      <c r="L61" s="100">
        <v>4</v>
      </c>
      <c r="M61" s="100">
        <v>12</v>
      </c>
      <c r="N61" s="100">
        <v>21</v>
      </c>
      <c r="O61" s="100">
        <v>52</v>
      </c>
      <c r="P61" s="100">
        <v>96</v>
      </c>
      <c r="Q61" s="100">
        <v>139</v>
      </c>
      <c r="R61" s="100">
        <v>176</v>
      </c>
      <c r="S61" s="100">
        <v>118</v>
      </c>
      <c r="T61" s="100">
        <v>79</v>
      </c>
      <c r="U61" s="100">
        <v>0</v>
      </c>
      <c r="V61" s="100">
        <v>699</v>
      </c>
      <c r="W61" s="128"/>
      <c r="X61" s="120">
        <v>1954</v>
      </c>
      <c r="Y61" s="100" t="s">
        <v>204</v>
      </c>
      <c r="Z61" s="100" t="s">
        <v>204</v>
      </c>
      <c r="AA61" s="100" t="s">
        <v>204</v>
      </c>
      <c r="AB61" s="100" t="s">
        <v>204</v>
      </c>
      <c r="AC61" s="100" t="s">
        <v>204</v>
      </c>
      <c r="AD61" s="100" t="s">
        <v>204</v>
      </c>
      <c r="AE61" s="100" t="s">
        <v>204</v>
      </c>
      <c r="AF61" s="100" t="s">
        <v>204</v>
      </c>
      <c r="AG61" s="100" t="s">
        <v>204</v>
      </c>
      <c r="AH61" s="100" t="s">
        <v>204</v>
      </c>
      <c r="AI61" s="100" t="s">
        <v>204</v>
      </c>
      <c r="AJ61" s="100" t="s">
        <v>204</v>
      </c>
      <c r="AK61" s="100" t="s">
        <v>204</v>
      </c>
      <c r="AL61" s="100" t="s">
        <v>204</v>
      </c>
      <c r="AM61" s="100" t="s">
        <v>204</v>
      </c>
      <c r="AN61" s="100" t="s">
        <v>204</v>
      </c>
      <c r="AO61" s="100" t="s">
        <v>204</v>
      </c>
      <c r="AP61" s="100" t="s">
        <v>204</v>
      </c>
      <c r="AQ61" s="100" t="s">
        <v>204</v>
      </c>
      <c r="AR61" s="100" t="s">
        <v>204</v>
      </c>
      <c r="AS61" s="128"/>
      <c r="AT61" s="120">
        <v>1954</v>
      </c>
      <c r="AU61" s="100">
        <v>0</v>
      </c>
      <c r="AV61" s="100">
        <v>0</v>
      </c>
      <c r="AW61" s="100">
        <v>0</v>
      </c>
      <c r="AX61" s="100">
        <v>1</v>
      </c>
      <c r="AY61" s="100">
        <v>0</v>
      </c>
      <c r="AZ61" s="100">
        <v>0</v>
      </c>
      <c r="BA61" s="100">
        <v>0</v>
      </c>
      <c r="BB61" s="100">
        <v>0</v>
      </c>
      <c r="BC61" s="100">
        <v>1</v>
      </c>
      <c r="BD61" s="100">
        <v>4</v>
      </c>
      <c r="BE61" s="100">
        <v>12</v>
      </c>
      <c r="BF61" s="100">
        <v>21</v>
      </c>
      <c r="BG61" s="100">
        <v>52</v>
      </c>
      <c r="BH61" s="100">
        <v>96</v>
      </c>
      <c r="BI61" s="100">
        <v>139</v>
      </c>
      <c r="BJ61" s="100">
        <v>176</v>
      </c>
      <c r="BK61" s="100">
        <v>118</v>
      </c>
      <c r="BL61" s="100">
        <v>79</v>
      </c>
      <c r="BM61" s="100">
        <v>0</v>
      </c>
      <c r="BN61" s="100">
        <v>699</v>
      </c>
      <c r="BP61" s="120">
        <v>1954</v>
      </c>
    </row>
    <row r="62" spans="2:68">
      <c r="B62" s="120">
        <v>1955</v>
      </c>
      <c r="C62" s="100">
        <v>1</v>
      </c>
      <c r="D62" s="100">
        <v>0</v>
      </c>
      <c r="E62" s="100">
        <v>0</v>
      </c>
      <c r="F62" s="100">
        <v>0</v>
      </c>
      <c r="G62" s="100">
        <v>1</v>
      </c>
      <c r="H62" s="100">
        <v>0</v>
      </c>
      <c r="I62" s="100">
        <v>0</v>
      </c>
      <c r="J62" s="100">
        <v>1</v>
      </c>
      <c r="K62" s="100">
        <v>1</v>
      </c>
      <c r="L62" s="100">
        <v>5</v>
      </c>
      <c r="M62" s="100">
        <v>9</v>
      </c>
      <c r="N62" s="100">
        <v>17</v>
      </c>
      <c r="O62" s="100">
        <v>50</v>
      </c>
      <c r="P62" s="100">
        <v>116</v>
      </c>
      <c r="Q62" s="100">
        <v>163</v>
      </c>
      <c r="R62" s="100">
        <v>145</v>
      </c>
      <c r="S62" s="100">
        <v>150</v>
      </c>
      <c r="T62" s="100">
        <v>76</v>
      </c>
      <c r="U62" s="100">
        <v>0</v>
      </c>
      <c r="V62" s="100">
        <v>735</v>
      </c>
      <c r="W62" s="128"/>
      <c r="X62" s="120">
        <v>1955</v>
      </c>
      <c r="Y62" s="100" t="s">
        <v>204</v>
      </c>
      <c r="Z62" s="100" t="s">
        <v>204</v>
      </c>
      <c r="AA62" s="100" t="s">
        <v>204</v>
      </c>
      <c r="AB62" s="100" t="s">
        <v>204</v>
      </c>
      <c r="AC62" s="100" t="s">
        <v>204</v>
      </c>
      <c r="AD62" s="100" t="s">
        <v>204</v>
      </c>
      <c r="AE62" s="100" t="s">
        <v>204</v>
      </c>
      <c r="AF62" s="100" t="s">
        <v>204</v>
      </c>
      <c r="AG62" s="100" t="s">
        <v>204</v>
      </c>
      <c r="AH62" s="100" t="s">
        <v>204</v>
      </c>
      <c r="AI62" s="100" t="s">
        <v>204</v>
      </c>
      <c r="AJ62" s="100" t="s">
        <v>204</v>
      </c>
      <c r="AK62" s="100" t="s">
        <v>204</v>
      </c>
      <c r="AL62" s="100" t="s">
        <v>204</v>
      </c>
      <c r="AM62" s="100" t="s">
        <v>204</v>
      </c>
      <c r="AN62" s="100" t="s">
        <v>204</v>
      </c>
      <c r="AO62" s="100" t="s">
        <v>204</v>
      </c>
      <c r="AP62" s="100" t="s">
        <v>204</v>
      </c>
      <c r="AQ62" s="100" t="s">
        <v>204</v>
      </c>
      <c r="AR62" s="100" t="s">
        <v>204</v>
      </c>
      <c r="AS62" s="128"/>
      <c r="AT62" s="120">
        <v>1955</v>
      </c>
      <c r="AU62" s="100">
        <v>1</v>
      </c>
      <c r="AV62" s="100">
        <v>0</v>
      </c>
      <c r="AW62" s="100">
        <v>0</v>
      </c>
      <c r="AX62" s="100">
        <v>0</v>
      </c>
      <c r="AY62" s="100">
        <v>1</v>
      </c>
      <c r="AZ62" s="100">
        <v>0</v>
      </c>
      <c r="BA62" s="100">
        <v>0</v>
      </c>
      <c r="BB62" s="100">
        <v>1</v>
      </c>
      <c r="BC62" s="100">
        <v>1</v>
      </c>
      <c r="BD62" s="100">
        <v>5</v>
      </c>
      <c r="BE62" s="100">
        <v>9</v>
      </c>
      <c r="BF62" s="100">
        <v>17</v>
      </c>
      <c r="BG62" s="100">
        <v>50</v>
      </c>
      <c r="BH62" s="100">
        <v>116</v>
      </c>
      <c r="BI62" s="100">
        <v>163</v>
      </c>
      <c r="BJ62" s="100">
        <v>145</v>
      </c>
      <c r="BK62" s="100">
        <v>150</v>
      </c>
      <c r="BL62" s="100">
        <v>76</v>
      </c>
      <c r="BM62" s="100">
        <v>0</v>
      </c>
      <c r="BN62" s="100">
        <v>735</v>
      </c>
      <c r="BP62" s="120">
        <v>1955</v>
      </c>
    </row>
    <row r="63" spans="2:68">
      <c r="B63" s="120">
        <v>1956</v>
      </c>
      <c r="C63" s="100">
        <v>0</v>
      </c>
      <c r="D63" s="100">
        <v>0</v>
      </c>
      <c r="E63" s="100">
        <v>0</v>
      </c>
      <c r="F63" s="100">
        <v>0</v>
      </c>
      <c r="G63" s="100">
        <v>0</v>
      </c>
      <c r="H63" s="100">
        <v>0</v>
      </c>
      <c r="I63" s="100">
        <v>1</v>
      </c>
      <c r="J63" s="100">
        <v>0</v>
      </c>
      <c r="K63" s="100">
        <v>2</v>
      </c>
      <c r="L63" s="100">
        <v>3</v>
      </c>
      <c r="M63" s="100">
        <v>7</v>
      </c>
      <c r="N63" s="100">
        <v>16</v>
      </c>
      <c r="O63" s="100">
        <v>50</v>
      </c>
      <c r="P63" s="100">
        <v>93</v>
      </c>
      <c r="Q63" s="100">
        <v>158</v>
      </c>
      <c r="R63" s="100">
        <v>162</v>
      </c>
      <c r="S63" s="100">
        <v>148</v>
      </c>
      <c r="T63" s="100">
        <v>91</v>
      </c>
      <c r="U63" s="100">
        <v>0</v>
      </c>
      <c r="V63" s="100">
        <v>731</v>
      </c>
      <c r="W63" s="128"/>
      <c r="X63" s="120">
        <v>1956</v>
      </c>
      <c r="Y63" s="100" t="s">
        <v>204</v>
      </c>
      <c r="Z63" s="100" t="s">
        <v>204</v>
      </c>
      <c r="AA63" s="100" t="s">
        <v>204</v>
      </c>
      <c r="AB63" s="100" t="s">
        <v>204</v>
      </c>
      <c r="AC63" s="100" t="s">
        <v>204</v>
      </c>
      <c r="AD63" s="100" t="s">
        <v>204</v>
      </c>
      <c r="AE63" s="100" t="s">
        <v>204</v>
      </c>
      <c r="AF63" s="100" t="s">
        <v>204</v>
      </c>
      <c r="AG63" s="100" t="s">
        <v>204</v>
      </c>
      <c r="AH63" s="100" t="s">
        <v>204</v>
      </c>
      <c r="AI63" s="100" t="s">
        <v>204</v>
      </c>
      <c r="AJ63" s="100" t="s">
        <v>204</v>
      </c>
      <c r="AK63" s="100" t="s">
        <v>204</v>
      </c>
      <c r="AL63" s="100" t="s">
        <v>204</v>
      </c>
      <c r="AM63" s="100" t="s">
        <v>204</v>
      </c>
      <c r="AN63" s="100" t="s">
        <v>204</v>
      </c>
      <c r="AO63" s="100" t="s">
        <v>204</v>
      </c>
      <c r="AP63" s="100" t="s">
        <v>204</v>
      </c>
      <c r="AQ63" s="100" t="s">
        <v>204</v>
      </c>
      <c r="AR63" s="100" t="s">
        <v>204</v>
      </c>
      <c r="AS63" s="128"/>
      <c r="AT63" s="120">
        <v>1956</v>
      </c>
      <c r="AU63" s="100">
        <v>0</v>
      </c>
      <c r="AV63" s="100">
        <v>0</v>
      </c>
      <c r="AW63" s="100">
        <v>0</v>
      </c>
      <c r="AX63" s="100">
        <v>0</v>
      </c>
      <c r="AY63" s="100">
        <v>0</v>
      </c>
      <c r="AZ63" s="100">
        <v>0</v>
      </c>
      <c r="BA63" s="100">
        <v>1</v>
      </c>
      <c r="BB63" s="100">
        <v>0</v>
      </c>
      <c r="BC63" s="100">
        <v>2</v>
      </c>
      <c r="BD63" s="100">
        <v>3</v>
      </c>
      <c r="BE63" s="100">
        <v>7</v>
      </c>
      <c r="BF63" s="100">
        <v>16</v>
      </c>
      <c r="BG63" s="100">
        <v>50</v>
      </c>
      <c r="BH63" s="100">
        <v>93</v>
      </c>
      <c r="BI63" s="100">
        <v>158</v>
      </c>
      <c r="BJ63" s="100">
        <v>162</v>
      </c>
      <c r="BK63" s="100">
        <v>148</v>
      </c>
      <c r="BL63" s="100">
        <v>91</v>
      </c>
      <c r="BM63" s="100">
        <v>0</v>
      </c>
      <c r="BN63" s="100">
        <v>731</v>
      </c>
      <c r="BP63" s="120">
        <v>1956</v>
      </c>
    </row>
    <row r="64" spans="2:68">
      <c r="B64" s="120">
        <v>1957</v>
      </c>
      <c r="C64" s="100">
        <v>0</v>
      </c>
      <c r="D64" s="100">
        <v>0</v>
      </c>
      <c r="E64" s="100">
        <v>0</v>
      </c>
      <c r="F64" s="100">
        <v>0</v>
      </c>
      <c r="G64" s="100">
        <v>0</v>
      </c>
      <c r="H64" s="100">
        <v>0</v>
      </c>
      <c r="I64" s="100">
        <v>0</v>
      </c>
      <c r="J64" s="100">
        <v>0</v>
      </c>
      <c r="K64" s="100">
        <v>0</v>
      </c>
      <c r="L64" s="100">
        <v>3</v>
      </c>
      <c r="M64" s="100">
        <v>12</v>
      </c>
      <c r="N64" s="100">
        <v>25</v>
      </c>
      <c r="O64" s="100">
        <v>53</v>
      </c>
      <c r="P64" s="100">
        <v>113</v>
      </c>
      <c r="Q64" s="100">
        <v>159</v>
      </c>
      <c r="R64" s="100">
        <v>170</v>
      </c>
      <c r="S64" s="100">
        <v>130</v>
      </c>
      <c r="T64" s="100">
        <v>89</v>
      </c>
      <c r="U64" s="100">
        <v>0</v>
      </c>
      <c r="V64" s="100">
        <v>754</v>
      </c>
      <c r="W64" s="128"/>
      <c r="X64" s="120">
        <v>1957</v>
      </c>
      <c r="Y64" s="100" t="s">
        <v>204</v>
      </c>
      <c r="Z64" s="100" t="s">
        <v>204</v>
      </c>
      <c r="AA64" s="100" t="s">
        <v>204</v>
      </c>
      <c r="AB64" s="100" t="s">
        <v>204</v>
      </c>
      <c r="AC64" s="100" t="s">
        <v>204</v>
      </c>
      <c r="AD64" s="100" t="s">
        <v>204</v>
      </c>
      <c r="AE64" s="100" t="s">
        <v>204</v>
      </c>
      <c r="AF64" s="100" t="s">
        <v>204</v>
      </c>
      <c r="AG64" s="100" t="s">
        <v>204</v>
      </c>
      <c r="AH64" s="100" t="s">
        <v>204</v>
      </c>
      <c r="AI64" s="100" t="s">
        <v>204</v>
      </c>
      <c r="AJ64" s="100" t="s">
        <v>204</v>
      </c>
      <c r="AK64" s="100" t="s">
        <v>204</v>
      </c>
      <c r="AL64" s="100" t="s">
        <v>204</v>
      </c>
      <c r="AM64" s="100" t="s">
        <v>204</v>
      </c>
      <c r="AN64" s="100" t="s">
        <v>204</v>
      </c>
      <c r="AO64" s="100" t="s">
        <v>204</v>
      </c>
      <c r="AP64" s="100" t="s">
        <v>204</v>
      </c>
      <c r="AQ64" s="100" t="s">
        <v>204</v>
      </c>
      <c r="AR64" s="100" t="s">
        <v>204</v>
      </c>
      <c r="AS64" s="128"/>
      <c r="AT64" s="120">
        <v>1957</v>
      </c>
      <c r="AU64" s="100">
        <v>0</v>
      </c>
      <c r="AV64" s="100">
        <v>0</v>
      </c>
      <c r="AW64" s="100">
        <v>0</v>
      </c>
      <c r="AX64" s="100">
        <v>0</v>
      </c>
      <c r="AY64" s="100">
        <v>0</v>
      </c>
      <c r="AZ64" s="100">
        <v>0</v>
      </c>
      <c r="BA64" s="100">
        <v>0</v>
      </c>
      <c r="BB64" s="100">
        <v>0</v>
      </c>
      <c r="BC64" s="100">
        <v>0</v>
      </c>
      <c r="BD64" s="100">
        <v>3</v>
      </c>
      <c r="BE64" s="100">
        <v>12</v>
      </c>
      <c r="BF64" s="100">
        <v>25</v>
      </c>
      <c r="BG64" s="100">
        <v>53</v>
      </c>
      <c r="BH64" s="100">
        <v>113</v>
      </c>
      <c r="BI64" s="100">
        <v>159</v>
      </c>
      <c r="BJ64" s="100">
        <v>170</v>
      </c>
      <c r="BK64" s="100">
        <v>130</v>
      </c>
      <c r="BL64" s="100">
        <v>89</v>
      </c>
      <c r="BM64" s="100">
        <v>0</v>
      </c>
      <c r="BN64" s="100">
        <v>754</v>
      </c>
      <c r="BP64" s="120">
        <v>1957</v>
      </c>
    </row>
    <row r="65" spans="2:68">
      <c r="B65" s="121">
        <v>1958</v>
      </c>
      <c r="C65" s="100">
        <v>2</v>
      </c>
      <c r="D65" s="100">
        <v>0</v>
      </c>
      <c r="E65" s="100">
        <v>0</v>
      </c>
      <c r="F65" s="100">
        <v>0</v>
      </c>
      <c r="G65" s="100">
        <v>0</v>
      </c>
      <c r="H65" s="100">
        <v>0</v>
      </c>
      <c r="I65" s="100">
        <v>0</v>
      </c>
      <c r="J65" s="100">
        <v>0</v>
      </c>
      <c r="K65" s="100">
        <v>0</v>
      </c>
      <c r="L65" s="100">
        <v>11</v>
      </c>
      <c r="M65" s="100">
        <v>8</v>
      </c>
      <c r="N65" s="100">
        <v>19</v>
      </c>
      <c r="O65" s="100">
        <v>45</v>
      </c>
      <c r="P65" s="100">
        <v>119</v>
      </c>
      <c r="Q65" s="100">
        <v>155</v>
      </c>
      <c r="R65" s="100">
        <v>170</v>
      </c>
      <c r="S65" s="100">
        <v>129</v>
      </c>
      <c r="T65" s="100">
        <v>92</v>
      </c>
      <c r="U65" s="100">
        <v>0</v>
      </c>
      <c r="V65" s="100">
        <v>750</v>
      </c>
      <c r="W65" s="128"/>
      <c r="X65" s="121">
        <v>1958</v>
      </c>
      <c r="Y65" s="100" t="s">
        <v>204</v>
      </c>
      <c r="Z65" s="100" t="s">
        <v>204</v>
      </c>
      <c r="AA65" s="100" t="s">
        <v>204</v>
      </c>
      <c r="AB65" s="100" t="s">
        <v>204</v>
      </c>
      <c r="AC65" s="100" t="s">
        <v>204</v>
      </c>
      <c r="AD65" s="100" t="s">
        <v>204</v>
      </c>
      <c r="AE65" s="100" t="s">
        <v>204</v>
      </c>
      <c r="AF65" s="100" t="s">
        <v>204</v>
      </c>
      <c r="AG65" s="100" t="s">
        <v>204</v>
      </c>
      <c r="AH65" s="100" t="s">
        <v>204</v>
      </c>
      <c r="AI65" s="100" t="s">
        <v>204</v>
      </c>
      <c r="AJ65" s="100" t="s">
        <v>204</v>
      </c>
      <c r="AK65" s="100" t="s">
        <v>204</v>
      </c>
      <c r="AL65" s="100" t="s">
        <v>204</v>
      </c>
      <c r="AM65" s="100" t="s">
        <v>204</v>
      </c>
      <c r="AN65" s="100" t="s">
        <v>204</v>
      </c>
      <c r="AO65" s="100" t="s">
        <v>204</v>
      </c>
      <c r="AP65" s="100" t="s">
        <v>204</v>
      </c>
      <c r="AQ65" s="100" t="s">
        <v>204</v>
      </c>
      <c r="AR65" s="100" t="s">
        <v>204</v>
      </c>
      <c r="AS65" s="128"/>
      <c r="AT65" s="121">
        <v>1958</v>
      </c>
      <c r="AU65" s="100">
        <v>2</v>
      </c>
      <c r="AV65" s="100">
        <v>0</v>
      </c>
      <c r="AW65" s="100">
        <v>0</v>
      </c>
      <c r="AX65" s="100">
        <v>0</v>
      </c>
      <c r="AY65" s="100">
        <v>0</v>
      </c>
      <c r="AZ65" s="100">
        <v>0</v>
      </c>
      <c r="BA65" s="100">
        <v>0</v>
      </c>
      <c r="BB65" s="100">
        <v>0</v>
      </c>
      <c r="BC65" s="100">
        <v>0</v>
      </c>
      <c r="BD65" s="100">
        <v>11</v>
      </c>
      <c r="BE65" s="100">
        <v>8</v>
      </c>
      <c r="BF65" s="100">
        <v>19</v>
      </c>
      <c r="BG65" s="100">
        <v>45</v>
      </c>
      <c r="BH65" s="100">
        <v>119</v>
      </c>
      <c r="BI65" s="100">
        <v>155</v>
      </c>
      <c r="BJ65" s="100">
        <v>170</v>
      </c>
      <c r="BK65" s="100">
        <v>129</v>
      </c>
      <c r="BL65" s="100">
        <v>92</v>
      </c>
      <c r="BM65" s="100">
        <v>0</v>
      </c>
      <c r="BN65" s="100">
        <v>750</v>
      </c>
      <c r="BP65" s="121">
        <v>1958</v>
      </c>
    </row>
    <row r="66" spans="2:68">
      <c r="B66" s="121">
        <v>1959</v>
      </c>
      <c r="C66" s="100">
        <v>0</v>
      </c>
      <c r="D66" s="100">
        <v>0</v>
      </c>
      <c r="E66" s="100">
        <v>0</v>
      </c>
      <c r="F66" s="100">
        <v>0</v>
      </c>
      <c r="G66" s="100">
        <v>1</v>
      </c>
      <c r="H66" s="100">
        <v>0</v>
      </c>
      <c r="I66" s="100">
        <v>0</v>
      </c>
      <c r="J66" s="100">
        <v>1</v>
      </c>
      <c r="K66" s="100">
        <v>0</v>
      </c>
      <c r="L66" s="100">
        <v>6</v>
      </c>
      <c r="M66" s="100">
        <v>7</v>
      </c>
      <c r="N66" s="100">
        <v>23</v>
      </c>
      <c r="O66" s="100">
        <v>52</v>
      </c>
      <c r="P66" s="100">
        <v>103</v>
      </c>
      <c r="Q66" s="100">
        <v>177</v>
      </c>
      <c r="R66" s="100">
        <v>184</v>
      </c>
      <c r="S66" s="100">
        <v>127</v>
      </c>
      <c r="T66" s="100">
        <v>88</v>
      </c>
      <c r="U66" s="100">
        <v>0</v>
      </c>
      <c r="V66" s="100">
        <v>769</v>
      </c>
      <c r="W66" s="128"/>
      <c r="X66" s="121">
        <v>1959</v>
      </c>
      <c r="Y66" s="100" t="s">
        <v>204</v>
      </c>
      <c r="Z66" s="100" t="s">
        <v>204</v>
      </c>
      <c r="AA66" s="100" t="s">
        <v>204</v>
      </c>
      <c r="AB66" s="100" t="s">
        <v>204</v>
      </c>
      <c r="AC66" s="100" t="s">
        <v>204</v>
      </c>
      <c r="AD66" s="100" t="s">
        <v>204</v>
      </c>
      <c r="AE66" s="100" t="s">
        <v>204</v>
      </c>
      <c r="AF66" s="100" t="s">
        <v>204</v>
      </c>
      <c r="AG66" s="100" t="s">
        <v>204</v>
      </c>
      <c r="AH66" s="100" t="s">
        <v>204</v>
      </c>
      <c r="AI66" s="100" t="s">
        <v>204</v>
      </c>
      <c r="AJ66" s="100" t="s">
        <v>204</v>
      </c>
      <c r="AK66" s="100" t="s">
        <v>204</v>
      </c>
      <c r="AL66" s="100" t="s">
        <v>204</v>
      </c>
      <c r="AM66" s="100" t="s">
        <v>204</v>
      </c>
      <c r="AN66" s="100" t="s">
        <v>204</v>
      </c>
      <c r="AO66" s="100" t="s">
        <v>204</v>
      </c>
      <c r="AP66" s="100" t="s">
        <v>204</v>
      </c>
      <c r="AQ66" s="100" t="s">
        <v>204</v>
      </c>
      <c r="AR66" s="100" t="s">
        <v>204</v>
      </c>
      <c r="AS66" s="128"/>
      <c r="AT66" s="121">
        <v>1959</v>
      </c>
      <c r="AU66" s="100">
        <v>0</v>
      </c>
      <c r="AV66" s="100">
        <v>0</v>
      </c>
      <c r="AW66" s="100">
        <v>0</v>
      </c>
      <c r="AX66" s="100">
        <v>0</v>
      </c>
      <c r="AY66" s="100">
        <v>1</v>
      </c>
      <c r="AZ66" s="100">
        <v>0</v>
      </c>
      <c r="BA66" s="100">
        <v>0</v>
      </c>
      <c r="BB66" s="100">
        <v>1</v>
      </c>
      <c r="BC66" s="100">
        <v>0</v>
      </c>
      <c r="BD66" s="100">
        <v>6</v>
      </c>
      <c r="BE66" s="100">
        <v>7</v>
      </c>
      <c r="BF66" s="100">
        <v>23</v>
      </c>
      <c r="BG66" s="100">
        <v>52</v>
      </c>
      <c r="BH66" s="100">
        <v>103</v>
      </c>
      <c r="BI66" s="100">
        <v>177</v>
      </c>
      <c r="BJ66" s="100">
        <v>184</v>
      </c>
      <c r="BK66" s="100">
        <v>127</v>
      </c>
      <c r="BL66" s="100">
        <v>88</v>
      </c>
      <c r="BM66" s="100">
        <v>0</v>
      </c>
      <c r="BN66" s="100">
        <v>769</v>
      </c>
      <c r="BP66" s="121">
        <v>1959</v>
      </c>
    </row>
    <row r="67" spans="2:68">
      <c r="B67" s="121">
        <v>1960</v>
      </c>
      <c r="C67" s="100">
        <v>2</v>
      </c>
      <c r="D67" s="100">
        <v>0</v>
      </c>
      <c r="E67" s="100">
        <v>0</v>
      </c>
      <c r="F67" s="100">
        <v>0</v>
      </c>
      <c r="G67" s="100">
        <v>0</v>
      </c>
      <c r="H67" s="100">
        <v>0</v>
      </c>
      <c r="I67" s="100">
        <v>0</v>
      </c>
      <c r="J67" s="100">
        <v>0</v>
      </c>
      <c r="K67" s="100">
        <v>3</v>
      </c>
      <c r="L67" s="100">
        <v>4</v>
      </c>
      <c r="M67" s="100">
        <v>10</v>
      </c>
      <c r="N67" s="100">
        <v>28</v>
      </c>
      <c r="O67" s="100">
        <v>62</v>
      </c>
      <c r="P67" s="100">
        <v>109</v>
      </c>
      <c r="Q67" s="100">
        <v>185</v>
      </c>
      <c r="R67" s="100">
        <v>153</v>
      </c>
      <c r="S67" s="100">
        <v>152</v>
      </c>
      <c r="T67" s="100">
        <v>92</v>
      </c>
      <c r="U67" s="100">
        <v>0</v>
      </c>
      <c r="V67" s="100">
        <v>800</v>
      </c>
      <c r="W67" s="128"/>
      <c r="X67" s="121">
        <v>1960</v>
      </c>
      <c r="Y67" s="100" t="s">
        <v>204</v>
      </c>
      <c r="Z67" s="100" t="s">
        <v>204</v>
      </c>
      <c r="AA67" s="100" t="s">
        <v>204</v>
      </c>
      <c r="AB67" s="100" t="s">
        <v>204</v>
      </c>
      <c r="AC67" s="100" t="s">
        <v>204</v>
      </c>
      <c r="AD67" s="100" t="s">
        <v>204</v>
      </c>
      <c r="AE67" s="100" t="s">
        <v>204</v>
      </c>
      <c r="AF67" s="100" t="s">
        <v>204</v>
      </c>
      <c r="AG67" s="100" t="s">
        <v>204</v>
      </c>
      <c r="AH67" s="100" t="s">
        <v>204</v>
      </c>
      <c r="AI67" s="100" t="s">
        <v>204</v>
      </c>
      <c r="AJ67" s="100" t="s">
        <v>204</v>
      </c>
      <c r="AK67" s="100" t="s">
        <v>204</v>
      </c>
      <c r="AL67" s="100" t="s">
        <v>204</v>
      </c>
      <c r="AM67" s="100" t="s">
        <v>204</v>
      </c>
      <c r="AN67" s="100" t="s">
        <v>204</v>
      </c>
      <c r="AO67" s="100" t="s">
        <v>204</v>
      </c>
      <c r="AP67" s="100" t="s">
        <v>204</v>
      </c>
      <c r="AQ67" s="100" t="s">
        <v>204</v>
      </c>
      <c r="AR67" s="100" t="s">
        <v>204</v>
      </c>
      <c r="AS67" s="128"/>
      <c r="AT67" s="121">
        <v>1960</v>
      </c>
      <c r="AU67" s="100">
        <v>2</v>
      </c>
      <c r="AV67" s="100">
        <v>0</v>
      </c>
      <c r="AW67" s="100">
        <v>0</v>
      </c>
      <c r="AX67" s="100">
        <v>0</v>
      </c>
      <c r="AY67" s="100">
        <v>0</v>
      </c>
      <c r="AZ67" s="100">
        <v>0</v>
      </c>
      <c r="BA67" s="100">
        <v>0</v>
      </c>
      <c r="BB67" s="100">
        <v>0</v>
      </c>
      <c r="BC67" s="100">
        <v>3</v>
      </c>
      <c r="BD67" s="100">
        <v>4</v>
      </c>
      <c r="BE67" s="100">
        <v>10</v>
      </c>
      <c r="BF67" s="100">
        <v>28</v>
      </c>
      <c r="BG67" s="100">
        <v>62</v>
      </c>
      <c r="BH67" s="100">
        <v>109</v>
      </c>
      <c r="BI67" s="100">
        <v>185</v>
      </c>
      <c r="BJ67" s="100">
        <v>153</v>
      </c>
      <c r="BK67" s="100">
        <v>152</v>
      </c>
      <c r="BL67" s="100">
        <v>92</v>
      </c>
      <c r="BM67" s="100">
        <v>0</v>
      </c>
      <c r="BN67" s="100">
        <v>800</v>
      </c>
      <c r="BP67" s="121">
        <v>1960</v>
      </c>
    </row>
    <row r="68" spans="2:68">
      <c r="B68" s="121">
        <v>1961</v>
      </c>
      <c r="C68" s="100">
        <v>2</v>
      </c>
      <c r="D68" s="100">
        <v>0</v>
      </c>
      <c r="E68" s="100">
        <v>0</v>
      </c>
      <c r="F68" s="100">
        <v>0</v>
      </c>
      <c r="G68" s="100">
        <v>0</v>
      </c>
      <c r="H68" s="100">
        <v>0</v>
      </c>
      <c r="I68" s="100">
        <v>0</v>
      </c>
      <c r="J68" s="100">
        <v>1</v>
      </c>
      <c r="K68" s="100">
        <v>1</v>
      </c>
      <c r="L68" s="100">
        <v>4</v>
      </c>
      <c r="M68" s="100">
        <v>5</v>
      </c>
      <c r="N68" s="100">
        <v>21</v>
      </c>
      <c r="O68" s="100">
        <v>59</v>
      </c>
      <c r="P68" s="100">
        <v>105</v>
      </c>
      <c r="Q68" s="100">
        <v>179</v>
      </c>
      <c r="R68" s="100">
        <v>171</v>
      </c>
      <c r="S68" s="100">
        <v>142</v>
      </c>
      <c r="T68" s="100">
        <v>93</v>
      </c>
      <c r="U68" s="100">
        <v>0</v>
      </c>
      <c r="V68" s="100">
        <v>783</v>
      </c>
      <c r="W68" s="128"/>
      <c r="X68" s="121">
        <v>1961</v>
      </c>
      <c r="Y68" s="100" t="s">
        <v>204</v>
      </c>
      <c r="Z68" s="100" t="s">
        <v>204</v>
      </c>
      <c r="AA68" s="100" t="s">
        <v>204</v>
      </c>
      <c r="AB68" s="100" t="s">
        <v>204</v>
      </c>
      <c r="AC68" s="100" t="s">
        <v>204</v>
      </c>
      <c r="AD68" s="100" t="s">
        <v>204</v>
      </c>
      <c r="AE68" s="100" t="s">
        <v>204</v>
      </c>
      <c r="AF68" s="100" t="s">
        <v>204</v>
      </c>
      <c r="AG68" s="100" t="s">
        <v>204</v>
      </c>
      <c r="AH68" s="100" t="s">
        <v>204</v>
      </c>
      <c r="AI68" s="100" t="s">
        <v>204</v>
      </c>
      <c r="AJ68" s="100" t="s">
        <v>204</v>
      </c>
      <c r="AK68" s="100" t="s">
        <v>204</v>
      </c>
      <c r="AL68" s="100" t="s">
        <v>204</v>
      </c>
      <c r="AM68" s="100" t="s">
        <v>204</v>
      </c>
      <c r="AN68" s="100" t="s">
        <v>204</v>
      </c>
      <c r="AO68" s="100" t="s">
        <v>204</v>
      </c>
      <c r="AP68" s="100" t="s">
        <v>204</v>
      </c>
      <c r="AQ68" s="100" t="s">
        <v>204</v>
      </c>
      <c r="AR68" s="100" t="s">
        <v>204</v>
      </c>
      <c r="AS68" s="128"/>
      <c r="AT68" s="121">
        <v>1961</v>
      </c>
      <c r="AU68" s="100">
        <v>2</v>
      </c>
      <c r="AV68" s="100">
        <v>0</v>
      </c>
      <c r="AW68" s="100">
        <v>0</v>
      </c>
      <c r="AX68" s="100">
        <v>0</v>
      </c>
      <c r="AY68" s="100">
        <v>0</v>
      </c>
      <c r="AZ68" s="100">
        <v>0</v>
      </c>
      <c r="BA68" s="100">
        <v>0</v>
      </c>
      <c r="BB68" s="100">
        <v>1</v>
      </c>
      <c r="BC68" s="100">
        <v>1</v>
      </c>
      <c r="BD68" s="100">
        <v>4</v>
      </c>
      <c r="BE68" s="100">
        <v>5</v>
      </c>
      <c r="BF68" s="100">
        <v>21</v>
      </c>
      <c r="BG68" s="100">
        <v>59</v>
      </c>
      <c r="BH68" s="100">
        <v>105</v>
      </c>
      <c r="BI68" s="100">
        <v>179</v>
      </c>
      <c r="BJ68" s="100">
        <v>171</v>
      </c>
      <c r="BK68" s="100">
        <v>142</v>
      </c>
      <c r="BL68" s="100">
        <v>93</v>
      </c>
      <c r="BM68" s="100">
        <v>0</v>
      </c>
      <c r="BN68" s="100">
        <v>783</v>
      </c>
      <c r="BP68" s="121">
        <v>1961</v>
      </c>
    </row>
    <row r="69" spans="2:68">
      <c r="B69" s="121">
        <v>1962</v>
      </c>
      <c r="C69" s="100">
        <v>0</v>
      </c>
      <c r="D69" s="100">
        <v>1</v>
      </c>
      <c r="E69" s="100">
        <v>0</v>
      </c>
      <c r="F69" s="100">
        <v>0</v>
      </c>
      <c r="G69" s="100">
        <v>0</v>
      </c>
      <c r="H69" s="100">
        <v>0</v>
      </c>
      <c r="I69" s="100">
        <v>0</v>
      </c>
      <c r="J69" s="100">
        <v>0</v>
      </c>
      <c r="K69" s="100">
        <v>1</v>
      </c>
      <c r="L69" s="100">
        <v>1</v>
      </c>
      <c r="M69" s="100">
        <v>8</v>
      </c>
      <c r="N69" s="100">
        <v>22</v>
      </c>
      <c r="O69" s="100">
        <v>38</v>
      </c>
      <c r="P69" s="100">
        <v>84</v>
      </c>
      <c r="Q69" s="100">
        <v>177</v>
      </c>
      <c r="R69" s="100">
        <v>193</v>
      </c>
      <c r="S69" s="100">
        <v>128</v>
      </c>
      <c r="T69" s="100">
        <v>97</v>
      </c>
      <c r="U69" s="100">
        <v>0</v>
      </c>
      <c r="V69" s="100">
        <v>750</v>
      </c>
      <c r="W69" s="128"/>
      <c r="X69" s="121">
        <v>1962</v>
      </c>
      <c r="Y69" s="100" t="s">
        <v>204</v>
      </c>
      <c r="Z69" s="100" t="s">
        <v>204</v>
      </c>
      <c r="AA69" s="100" t="s">
        <v>204</v>
      </c>
      <c r="AB69" s="100" t="s">
        <v>204</v>
      </c>
      <c r="AC69" s="100" t="s">
        <v>204</v>
      </c>
      <c r="AD69" s="100" t="s">
        <v>204</v>
      </c>
      <c r="AE69" s="100" t="s">
        <v>204</v>
      </c>
      <c r="AF69" s="100" t="s">
        <v>204</v>
      </c>
      <c r="AG69" s="100" t="s">
        <v>204</v>
      </c>
      <c r="AH69" s="100" t="s">
        <v>204</v>
      </c>
      <c r="AI69" s="100" t="s">
        <v>204</v>
      </c>
      <c r="AJ69" s="100" t="s">
        <v>204</v>
      </c>
      <c r="AK69" s="100" t="s">
        <v>204</v>
      </c>
      <c r="AL69" s="100" t="s">
        <v>204</v>
      </c>
      <c r="AM69" s="100" t="s">
        <v>204</v>
      </c>
      <c r="AN69" s="100" t="s">
        <v>204</v>
      </c>
      <c r="AO69" s="100" t="s">
        <v>204</v>
      </c>
      <c r="AP69" s="100" t="s">
        <v>204</v>
      </c>
      <c r="AQ69" s="100" t="s">
        <v>204</v>
      </c>
      <c r="AR69" s="100" t="s">
        <v>204</v>
      </c>
      <c r="AS69" s="128"/>
      <c r="AT69" s="121">
        <v>1962</v>
      </c>
      <c r="AU69" s="100">
        <v>0</v>
      </c>
      <c r="AV69" s="100">
        <v>1</v>
      </c>
      <c r="AW69" s="100">
        <v>0</v>
      </c>
      <c r="AX69" s="100">
        <v>0</v>
      </c>
      <c r="AY69" s="100">
        <v>0</v>
      </c>
      <c r="AZ69" s="100">
        <v>0</v>
      </c>
      <c r="BA69" s="100">
        <v>0</v>
      </c>
      <c r="BB69" s="100">
        <v>0</v>
      </c>
      <c r="BC69" s="100">
        <v>1</v>
      </c>
      <c r="BD69" s="100">
        <v>1</v>
      </c>
      <c r="BE69" s="100">
        <v>8</v>
      </c>
      <c r="BF69" s="100">
        <v>22</v>
      </c>
      <c r="BG69" s="100">
        <v>38</v>
      </c>
      <c r="BH69" s="100">
        <v>84</v>
      </c>
      <c r="BI69" s="100">
        <v>177</v>
      </c>
      <c r="BJ69" s="100">
        <v>193</v>
      </c>
      <c r="BK69" s="100">
        <v>128</v>
      </c>
      <c r="BL69" s="100">
        <v>97</v>
      </c>
      <c r="BM69" s="100">
        <v>0</v>
      </c>
      <c r="BN69" s="100">
        <v>750</v>
      </c>
      <c r="BP69" s="121">
        <v>1962</v>
      </c>
    </row>
    <row r="70" spans="2:68">
      <c r="B70" s="121">
        <v>1963</v>
      </c>
      <c r="C70" s="100">
        <v>1</v>
      </c>
      <c r="D70" s="100">
        <v>0</v>
      </c>
      <c r="E70" s="100">
        <v>0</v>
      </c>
      <c r="F70" s="100">
        <v>0</v>
      </c>
      <c r="G70" s="100">
        <v>1</v>
      </c>
      <c r="H70" s="100">
        <v>0</v>
      </c>
      <c r="I70" s="100">
        <v>0</v>
      </c>
      <c r="J70" s="100">
        <v>0</v>
      </c>
      <c r="K70" s="100">
        <v>0</v>
      </c>
      <c r="L70" s="100">
        <v>1</v>
      </c>
      <c r="M70" s="100">
        <v>5</v>
      </c>
      <c r="N70" s="100">
        <v>22</v>
      </c>
      <c r="O70" s="100">
        <v>51</v>
      </c>
      <c r="P70" s="100">
        <v>103</v>
      </c>
      <c r="Q70" s="100">
        <v>165</v>
      </c>
      <c r="R70" s="100">
        <v>200</v>
      </c>
      <c r="S70" s="100">
        <v>145</v>
      </c>
      <c r="T70" s="100">
        <v>94</v>
      </c>
      <c r="U70" s="100">
        <v>0</v>
      </c>
      <c r="V70" s="100">
        <v>788</v>
      </c>
      <c r="W70" s="128"/>
      <c r="X70" s="121">
        <v>1963</v>
      </c>
      <c r="Y70" s="100" t="s">
        <v>204</v>
      </c>
      <c r="Z70" s="100" t="s">
        <v>204</v>
      </c>
      <c r="AA70" s="100" t="s">
        <v>204</v>
      </c>
      <c r="AB70" s="100" t="s">
        <v>204</v>
      </c>
      <c r="AC70" s="100" t="s">
        <v>204</v>
      </c>
      <c r="AD70" s="100" t="s">
        <v>204</v>
      </c>
      <c r="AE70" s="100" t="s">
        <v>204</v>
      </c>
      <c r="AF70" s="100" t="s">
        <v>204</v>
      </c>
      <c r="AG70" s="100" t="s">
        <v>204</v>
      </c>
      <c r="AH70" s="100" t="s">
        <v>204</v>
      </c>
      <c r="AI70" s="100" t="s">
        <v>204</v>
      </c>
      <c r="AJ70" s="100" t="s">
        <v>204</v>
      </c>
      <c r="AK70" s="100" t="s">
        <v>204</v>
      </c>
      <c r="AL70" s="100" t="s">
        <v>204</v>
      </c>
      <c r="AM70" s="100" t="s">
        <v>204</v>
      </c>
      <c r="AN70" s="100" t="s">
        <v>204</v>
      </c>
      <c r="AO70" s="100" t="s">
        <v>204</v>
      </c>
      <c r="AP70" s="100" t="s">
        <v>204</v>
      </c>
      <c r="AQ70" s="100" t="s">
        <v>204</v>
      </c>
      <c r="AR70" s="100" t="s">
        <v>204</v>
      </c>
      <c r="AS70" s="128"/>
      <c r="AT70" s="121">
        <v>1963</v>
      </c>
      <c r="AU70" s="100">
        <v>1</v>
      </c>
      <c r="AV70" s="100">
        <v>0</v>
      </c>
      <c r="AW70" s="100">
        <v>0</v>
      </c>
      <c r="AX70" s="100">
        <v>0</v>
      </c>
      <c r="AY70" s="100">
        <v>1</v>
      </c>
      <c r="AZ70" s="100">
        <v>0</v>
      </c>
      <c r="BA70" s="100">
        <v>0</v>
      </c>
      <c r="BB70" s="100">
        <v>0</v>
      </c>
      <c r="BC70" s="100">
        <v>0</v>
      </c>
      <c r="BD70" s="100">
        <v>1</v>
      </c>
      <c r="BE70" s="100">
        <v>5</v>
      </c>
      <c r="BF70" s="100">
        <v>22</v>
      </c>
      <c r="BG70" s="100">
        <v>51</v>
      </c>
      <c r="BH70" s="100">
        <v>103</v>
      </c>
      <c r="BI70" s="100">
        <v>165</v>
      </c>
      <c r="BJ70" s="100">
        <v>200</v>
      </c>
      <c r="BK70" s="100">
        <v>145</v>
      </c>
      <c r="BL70" s="100">
        <v>94</v>
      </c>
      <c r="BM70" s="100">
        <v>0</v>
      </c>
      <c r="BN70" s="100">
        <v>788</v>
      </c>
      <c r="BP70" s="121">
        <v>1963</v>
      </c>
    </row>
    <row r="71" spans="2:68">
      <c r="B71" s="121">
        <v>1964</v>
      </c>
      <c r="C71" s="100">
        <v>0</v>
      </c>
      <c r="D71" s="100">
        <v>0</v>
      </c>
      <c r="E71" s="100">
        <v>0</v>
      </c>
      <c r="F71" s="100">
        <v>0</v>
      </c>
      <c r="G71" s="100">
        <v>0</v>
      </c>
      <c r="H71" s="100">
        <v>0</v>
      </c>
      <c r="I71" s="100">
        <v>0</v>
      </c>
      <c r="J71" s="100">
        <v>0</v>
      </c>
      <c r="K71" s="100">
        <v>2</v>
      </c>
      <c r="L71" s="100">
        <v>2</v>
      </c>
      <c r="M71" s="100">
        <v>5</v>
      </c>
      <c r="N71" s="100">
        <v>26</v>
      </c>
      <c r="O71" s="100">
        <v>58</v>
      </c>
      <c r="P71" s="100">
        <v>121</v>
      </c>
      <c r="Q71" s="100">
        <v>158</v>
      </c>
      <c r="R71" s="100">
        <v>219</v>
      </c>
      <c r="S71" s="100">
        <v>169</v>
      </c>
      <c r="T71" s="100">
        <v>113</v>
      </c>
      <c r="U71" s="100">
        <v>0</v>
      </c>
      <c r="V71" s="100">
        <v>873</v>
      </c>
      <c r="W71" s="128"/>
      <c r="X71" s="121">
        <v>1964</v>
      </c>
      <c r="Y71" s="100" t="s">
        <v>204</v>
      </c>
      <c r="Z71" s="100" t="s">
        <v>204</v>
      </c>
      <c r="AA71" s="100" t="s">
        <v>204</v>
      </c>
      <c r="AB71" s="100" t="s">
        <v>204</v>
      </c>
      <c r="AC71" s="100" t="s">
        <v>204</v>
      </c>
      <c r="AD71" s="100" t="s">
        <v>204</v>
      </c>
      <c r="AE71" s="100" t="s">
        <v>204</v>
      </c>
      <c r="AF71" s="100" t="s">
        <v>204</v>
      </c>
      <c r="AG71" s="100" t="s">
        <v>204</v>
      </c>
      <c r="AH71" s="100" t="s">
        <v>204</v>
      </c>
      <c r="AI71" s="100" t="s">
        <v>204</v>
      </c>
      <c r="AJ71" s="100" t="s">
        <v>204</v>
      </c>
      <c r="AK71" s="100" t="s">
        <v>204</v>
      </c>
      <c r="AL71" s="100" t="s">
        <v>204</v>
      </c>
      <c r="AM71" s="100" t="s">
        <v>204</v>
      </c>
      <c r="AN71" s="100" t="s">
        <v>204</v>
      </c>
      <c r="AO71" s="100" t="s">
        <v>204</v>
      </c>
      <c r="AP71" s="100" t="s">
        <v>204</v>
      </c>
      <c r="AQ71" s="100" t="s">
        <v>204</v>
      </c>
      <c r="AR71" s="100" t="s">
        <v>204</v>
      </c>
      <c r="AS71" s="128"/>
      <c r="AT71" s="121">
        <v>1964</v>
      </c>
      <c r="AU71" s="100">
        <v>0</v>
      </c>
      <c r="AV71" s="100">
        <v>0</v>
      </c>
      <c r="AW71" s="100">
        <v>0</v>
      </c>
      <c r="AX71" s="100">
        <v>0</v>
      </c>
      <c r="AY71" s="100">
        <v>0</v>
      </c>
      <c r="AZ71" s="100">
        <v>0</v>
      </c>
      <c r="BA71" s="100">
        <v>0</v>
      </c>
      <c r="BB71" s="100">
        <v>0</v>
      </c>
      <c r="BC71" s="100">
        <v>2</v>
      </c>
      <c r="BD71" s="100">
        <v>2</v>
      </c>
      <c r="BE71" s="100">
        <v>5</v>
      </c>
      <c r="BF71" s="100">
        <v>26</v>
      </c>
      <c r="BG71" s="100">
        <v>58</v>
      </c>
      <c r="BH71" s="100">
        <v>121</v>
      </c>
      <c r="BI71" s="100">
        <v>158</v>
      </c>
      <c r="BJ71" s="100">
        <v>219</v>
      </c>
      <c r="BK71" s="100">
        <v>169</v>
      </c>
      <c r="BL71" s="100">
        <v>113</v>
      </c>
      <c r="BM71" s="100">
        <v>0</v>
      </c>
      <c r="BN71" s="100">
        <v>873</v>
      </c>
      <c r="BP71" s="121">
        <v>1964</v>
      </c>
    </row>
    <row r="72" spans="2:68">
      <c r="B72" s="121">
        <v>1965</v>
      </c>
      <c r="C72" s="100">
        <v>0</v>
      </c>
      <c r="D72" s="100">
        <v>1</v>
      </c>
      <c r="E72" s="100">
        <v>0</v>
      </c>
      <c r="F72" s="100">
        <v>0</v>
      </c>
      <c r="G72" s="100">
        <v>0</v>
      </c>
      <c r="H72" s="100">
        <v>0</v>
      </c>
      <c r="I72" s="100">
        <v>0</v>
      </c>
      <c r="J72" s="100">
        <v>0</v>
      </c>
      <c r="K72" s="100">
        <v>1</v>
      </c>
      <c r="L72" s="100">
        <v>2</v>
      </c>
      <c r="M72" s="100">
        <v>9</v>
      </c>
      <c r="N72" s="100">
        <v>15</v>
      </c>
      <c r="O72" s="100">
        <v>59</v>
      </c>
      <c r="P72" s="100">
        <v>107</v>
      </c>
      <c r="Q72" s="100">
        <v>154</v>
      </c>
      <c r="R72" s="100">
        <v>225</v>
      </c>
      <c r="S72" s="100">
        <v>182</v>
      </c>
      <c r="T72" s="100">
        <v>119</v>
      </c>
      <c r="U72" s="100">
        <v>0</v>
      </c>
      <c r="V72" s="100">
        <v>874</v>
      </c>
      <c r="W72" s="128"/>
      <c r="X72" s="121">
        <v>1965</v>
      </c>
      <c r="Y72" s="100" t="s">
        <v>204</v>
      </c>
      <c r="Z72" s="100" t="s">
        <v>204</v>
      </c>
      <c r="AA72" s="100" t="s">
        <v>204</v>
      </c>
      <c r="AB72" s="100" t="s">
        <v>204</v>
      </c>
      <c r="AC72" s="100" t="s">
        <v>204</v>
      </c>
      <c r="AD72" s="100" t="s">
        <v>204</v>
      </c>
      <c r="AE72" s="100" t="s">
        <v>204</v>
      </c>
      <c r="AF72" s="100" t="s">
        <v>204</v>
      </c>
      <c r="AG72" s="100" t="s">
        <v>204</v>
      </c>
      <c r="AH72" s="100" t="s">
        <v>204</v>
      </c>
      <c r="AI72" s="100" t="s">
        <v>204</v>
      </c>
      <c r="AJ72" s="100" t="s">
        <v>204</v>
      </c>
      <c r="AK72" s="100" t="s">
        <v>204</v>
      </c>
      <c r="AL72" s="100" t="s">
        <v>204</v>
      </c>
      <c r="AM72" s="100" t="s">
        <v>204</v>
      </c>
      <c r="AN72" s="100" t="s">
        <v>204</v>
      </c>
      <c r="AO72" s="100" t="s">
        <v>204</v>
      </c>
      <c r="AP72" s="100" t="s">
        <v>204</v>
      </c>
      <c r="AQ72" s="100" t="s">
        <v>204</v>
      </c>
      <c r="AR72" s="100" t="s">
        <v>204</v>
      </c>
      <c r="AS72" s="128"/>
      <c r="AT72" s="121">
        <v>1965</v>
      </c>
      <c r="AU72" s="100">
        <v>0</v>
      </c>
      <c r="AV72" s="100">
        <v>1</v>
      </c>
      <c r="AW72" s="100">
        <v>0</v>
      </c>
      <c r="AX72" s="100">
        <v>0</v>
      </c>
      <c r="AY72" s="100">
        <v>0</v>
      </c>
      <c r="AZ72" s="100">
        <v>0</v>
      </c>
      <c r="BA72" s="100">
        <v>0</v>
      </c>
      <c r="BB72" s="100">
        <v>0</v>
      </c>
      <c r="BC72" s="100">
        <v>1</v>
      </c>
      <c r="BD72" s="100">
        <v>2</v>
      </c>
      <c r="BE72" s="100">
        <v>9</v>
      </c>
      <c r="BF72" s="100">
        <v>15</v>
      </c>
      <c r="BG72" s="100">
        <v>59</v>
      </c>
      <c r="BH72" s="100">
        <v>107</v>
      </c>
      <c r="BI72" s="100">
        <v>154</v>
      </c>
      <c r="BJ72" s="100">
        <v>225</v>
      </c>
      <c r="BK72" s="100">
        <v>182</v>
      </c>
      <c r="BL72" s="100">
        <v>119</v>
      </c>
      <c r="BM72" s="100">
        <v>0</v>
      </c>
      <c r="BN72" s="100">
        <v>874</v>
      </c>
      <c r="BP72" s="121">
        <v>1965</v>
      </c>
    </row>
    <row r="73" spans="2:68">
      <c r="B73" s="121">
        <v>1966</v>
      </c>
      <c r="C73" s="100">
        <v>0</v>
      </c>
      <c r="D73" s="100">
        <v>0</v>
      </c>
      <c r="E73" s="100">
        <v>0</v>
      </c>
      <c r="F73" s="100">
        <v>0</v>
      </c>
      <c r="G73" s="100">
        <v>0</v>
      </c>
      <c r="H73" s="100">
        <v>0</v>
      </c>
      <c r="I73" s="100">
        <v>0</v>
      </c>
      <c r="J73" s="100">
        <v>0</v>
      </c>
      <c r="K73" s="100">
        <v>1</v>
      </c>
      <c r="L73" s="100">
        <v>2</v>
      </c>
      <c r="M73" s="100">
        <v>11</v>
      </c>
      <c r="N73" s="100">
        <v>15</v>
      </c>
      <c r="O73" s="100">
        <v>76</v>
      </c>
      <c r="P73" s="100">
        <v>109</v>
      </c>
      <c r="Q73" s="100">
        <v>153</v>
      </c>
      <c r="R73" s="100">
        <v>210</v>
      </c>
      <c r="S73" s="100">
        <v>182</v>
      </c>
      <c r="T73" s="100">
        <v>90</v>
      </c>
      <c r="U73" s="100">
        <v>0</v>
      </c>
      <c r="V73" s="100">
        <v>849</v>
      </c>
      <c r="W73" s="128"/>
      <c r="X73" s="121">
        <v>1966</v>
      </c>
      <c r="Y73" s="100" t="s">
        <v>204</v>
      </c>
      <c r="Z73" s="100" t="s">
        <v>204</v>
      </c>
      <c r="AA73" s="100" t="s">
        <v>204</v>
      </c>
      <c r="AB73" s="100" t="s">
        <v>204</v>
      </c>
      <c r="AC73" s="100" t="s">
        <v>204</v>
      </c>
      <c r="AD73" s="100" t="s">
        <v>204</v>
      </c>
      <c r="AE73" s="100" t="s">
        <v>204</v>
      </c>
      <c r="AF73" s="100" t="s">
        <v>204</v>
      </c>
      <c r="AG73" s="100" t="s">
        <v>204</v>
      </c>
      <c r="AH73" s="100" t="s">
        <v>204</v>
      </c>
      <c r="AI73" s="100" t="s">
        <v>204</v>
      </c>
      <c r="AJ73" s="100" t="s">
        <v>204</v>
      </c>
      <c r="AK73" s="100" t="s">
        <v>204</v>
      </c>
      <c r="AL73" s="100" t="s">
        <v>204</v>
      </c>
      <c r="AM73" s="100" t="s">
        <v>204</v>
      </c>
      <c r="AN73" s="100" t="s">
        <v>204</v>
      </c>
      <c r="AO73" s="100" t="s">
        <v>204</v>
      </c>
      <c r="AP73" s="100" t="s">
        <v>204</v>
      </c>
      <c r="AQ73" s="100" t="s">
        <v>204</v>
      </c>
      <c r="AR73" s="100" t="s">
        <v>204</v>
      </c>
      <c r="AS73" s="128"/>
      <c r="AT73" s="121">
        <v>1966</v>
      </c>
      <c r="AU73" s="100">
        <v>0</v>
      </c>
      <c r="AV73" s="100">
        <v>0</v>
      </c>
      <c r="AW73" s="100">
        <v>0</v>
      </c>
      <c r="AX73" s="100">
        <v>0</v>
      </c>
      <c r="AY73" s="100">
        <v>0</v>
      </c>
      <c r="AZ73" s="100">
        <v>0</v>
      </c>
      <c r="BA73" s="100">
        <v>0</v>
      </c>
      <c r="BB73" s="100">
        <v>0</v>
      </c>
      <c r="BC73" s="100">
        <v>1</v>
      </c>
      <c r="BD73" s="100">
        <v>2</v>
      </c>
      <c r="BE73" s="100">
        <v>11</v>
      </c>
      <c r="BF73" s="100">
        <v>15</v>
      </c>
      <c r="BG73" s="100">
        <v>76</v>
      </c>
      <c r="BH73" s="100">
        <v>109</v>
      </c>
      <c r="BI73" s="100">
        <v>153</v>
      </c>
      <c r="BJ73" s="100">
        <v>210</v>
      </c>
      <c r="BK73" s="100">
        <v>182</v>
      </c>
      <c r="BL73" s="100">
        <v>90</v>
      </c>
      <c r="BM73" s="100">
        <v>0</v>
      </c>
      <c r="BN73" s="100">
        <v>849</v>
      </c>
      <c r="BP73" s="121">
        <v>1966</v>
      </c>
    </row>
    <row r="74" spans="2:68">
      <c r="B74" s="121">
        <v>1967</v>
      </c>
      <c r="C74" s="100">
        <v>0</v>
      </c>
      <c r="D74" s="100">
        <v>0</v>
      </c>
      <c r="E74" s="100">
        <v>0</v>
      </c>
      <c r="F74" s="100">
        <v>0</v>
      </c>
      <c r="G74" s="100">
        <v>0</v>
      </c>
      <c r="H74" s="100">
        <v>0</v>
      </c>
      <c r="I74" s="100">
        <v>0</v>
      </c>
      <c r="J74" s="100">
        <v>0</v>
      </c>
      <c r="K74" s="100">
        <v>0</v>
      </c>
      <c r="L74" s="100">
        <v>5</v>
      </c>
      <c r="M74" s="100">
        <v>7</v>
      </c>
      <c r="N74" s="100">
        <v>22</v>
      </c>
      <c r="O74" s="100">
        <v>68</v>
      </c>
      <c r="P74" s="100">
        <v>98</v>
      </c>
      <c r="Q74" s="100">
        <v>157</v>
      </c>
      <c r="R74" s="100">
        <v>210</v>
      </c>
      <c r="S74" s="100">
        <v>185</v>
      </c>
      <c r="T74" s="100">
        <v>106</v>
      </c>
      <c r="U74" s="100">
        <v>0</v>
      </c>
      <c r="V74" s="100">
        <v>858</v>
      </c>
      <c r="W74" s="128"/>
      <c r="X74" s="121">
        <v>1967</v>
      </c>
      <c r="Y74" s="100" t="s">
        <v>204</v>
      </c>
      <c r="Z74" s="100" t="s">
        <v>204</v>
      </c>
      <c r="AA74" s="100" t="s">
        <v>204</v>
      </c>
      <c r="AB74" s="100" t="s">
        <v>204</v>
      </c>
      <c r="AC74" s="100" t="s">
        <v>204</v>
      </c>
      <c r="AD74" s="100" t="s">
        <v>204</v>
      </c>
      <c r="AE74" s="100" t="s">
        <v>204</v>
      </c>
      <c r="AF74" s="100" t="s">
        <v>204</v>
      </c>
      <c r="AG74" s="100" t="s">
        <v>204</v>
      </c>
      <c r="AH74" s="100" t="s">
        <v>204</v>
      </c>
      <c r="AI74" s="100" t="s">
        <v>204</v>
      </c>
      <c r="AJ74" s="100" t="s">
        <v>204</v>
      </c>
      <c r="AK74" s="100" t="s">
        <v>204</v>
      </c>
      <c r="AL74" s="100" t="s">
        <v>204</v>
      </c>
      <c r="AM74" s="100" t="s">
        <v>204</v>
      </c>
      <c r="AN74" s="100" t="s">
        <v>204</v>
      </c>
      <c r="AO74" s="100" t="s">
        <v>204</v>
      </c>
      <c r="AP74" s="100" t="s">
        <v>204</v>
      </c>
      <c r="AQ74" s="100" t="s">
        <v>204</v>
      </c>
      <c r="AR74" s="100" t="s">
        <v>204</v>
      </c>
      <c r="AS74" s="128"/>
      <c r="AT74" s="121">
        <v>1967</v>
      </c>
      <c r="AU74" s="100">
        <v>0</v>
      </c>
      <c r="AV74" s="100">
        <v>0</v>
      </c>
      <c r="AW74" s="100">
        <v>0</v>
      </c>
      <c r="AX74" s="100">
        <v>0</v>
      </c>
      <c r="AY74" s="100">
        <v>0</v>
      </c>
      <c r="AZ74" s="100">
        <v>0</v>
      </c>
      <c r="BA74" s="100">
        <v>0</v>
      </c>
      <c r="BB74" s="100">
        <v>0</v>
      </c>
      <c r="BC74" s="100">
        <v>0</v>
      </c>
      <c r="BD74" s="100">
        <v>5</v>
      </c>
      <c r="BE74" s="100">
        <v>7</v>
      </c>
      <c r="BF74" s="100">
        <v>22</v>
      </c>
      <c r="BG74" s="100">
        <v>68</v>
      </c>
      <c r="BH74" s="100">
        <v>98</v>
      </c>
      <c r="BI74" s="100">
        <v>157</v>
      </c>
      <c r="BJ74" s="100">
        <v>210</v>
      </c>
      <c r="BK74" s="100">
        <v>185</v>
      </c>
      <c r="BL74" s="100">
        <v>106</v>
      </c>
      <c r="BM74" s="100">
        <v>0</v>
      </c>
      <c r="BN74" s="100">
        <v>858</v>
      </c>
      <c r="BP74" s="121">
        <v>1967</v>
      </c>
    </row>
    <row r="75" spans="2:68">
      <c r="B75" s="122">
        <v>1968</v>
      </c>
      <c r="C75" s="100">
        <v>1</v>
      </c>
      <c r="D75" s="100">
        <v>0</v>
      </c>
      <c r="E75" s="100">
        <v>0</v>
      </c>
      <c r="F75" s="100">
        <v>0</v>
      </c>
      <c r="G75" s="100">
        <v>0</v>
      </c>
      <c r="H75" s="100">
        <v>0</v>
      </c>
      <c r="I75" s="100">
        <v>0</v>
      </c>
      <c r="J75" s="100">
        <v>0</v>
      </c>
      <c r="K75" s="100">
        <v>0</v>
      </c>
      <c r="L75" s="100">
        <v>2</v>
      </c>
      <c r="M75" s="100">
        <v>14</v>
      </c>
      <c r="N75" s="100">
        <v>23</v>
      </c>
      <c r="O75" s="100">
        <v>56</v>
      </c>
      <c r="P75" s="100">
        <v>105</v>
      </c>
      <c r="Q75" s="100">
        <v>178</v>
      </c>
      <c r="R75" s="100">
        <v>222</v>
      </c>
      <c r="S75" s="100">
        <v>229</v>
      </c>
      <c r="T75" s="100">
        <v>125</v>
      </c>
      <c r="U75" s="100">
        <v>0</v>
      </c>
      <c r="V75" s="100">
        <v>955</v>
      </c>
      <c r="W75" s="128"/>
      <c r="X75" s="122">
        <v>1968</v>
      </c>
      <c r="Y75" s="100" t="s">
        <v>204</v>
      </c>
      <c r="Z75" s="100" t="s">
        <v>204</v>
      </c>
      <c r="AA75" s="100" t="s">
        <v>204</v>
      </c>
      <c r="AB75" s="100" t="s">
        <v>204</v>
      </c>
      <c r="AC75" s="100" t="s">
        <v>204</v>
      </c>
      <c r="AD75" s="100" t="s">
        <v>204</v>
      </c>
      <c r="AE75" s="100" t="s">
        <v>204</v>
      </c>
      <c r="AF75" s="100" t="s">
        <v>204</v>
      </c>
      <c r="AG75" s="100" t="s">
        <v>204</v>
      </c>
      <c r="AH75" s="100" t="s">
        <v>204</v>
      </c>
      <c r="AI75" s="100" t="s">
        <v>204</v>
      </c>
      <c r="AJ75" s="100" t="s">
        <v>204</v>
      </c>
      <c r="AK75" s="100" t="s">
        <v>204</v>
      </c>
      <c r="AL75" s="100" t="s">
        <v>204</v>
      </c>
      <c r="AM75" s="100" t="s">
        <v>204</v>
      </c>
      <c r="AN75" s="100" t="s">
        <v>204</v>
      </c>
      <c r="AO75" s="100" t="s">
        <v>204</v>
      </c>
      <c r="AP75" s="100" t="s">
        <v>204</v>
      </c>
      <c r="AQ75" s="100" t="s">
        <v>204</v>
      </c>
      <c r="AR75" s="100" t="s">
        <v>204</v>
      </c>
      <c r="AS75" s="128"/>
      <c r="AT75" s="122">
        <v>1968</v>
      </c>
      <c r="AU75" s="100">
        <v>1</v>
      </c>
      <c r="AV75" s="100">
        <v>0</v>
      </c>
      <c r="AW75" s="100">
        <v>0</v>
      </c>
      <c r="AX75" s="100">
        <v>0</v>
      </c>
      <c r="AY75" s="100">
        <v>0</v>
      </c>
      <c r="AZ75" s="100">
        <v>0</v>
      </c>
      <c r="BA75" s="100">
        <v>0</v>
      </c>
      <c r="BB75" s="100">
        <v>0</v>
      </c>
      <c r="BC75" s="100">
        <v>0</v>
      </c>
      <c r="BD75" s="100">
        <v>2</v>
      </c>
      <c r="BE75" s="100">
        <v>14</v>
      </c>
      <c r="BF75" s="100">
        <v>23</v>
      </c>
      <c r="BG75" s="100">
        <v>56</v>
      </c>
      <c r="BH75" s="100">
        <v>105</v>
      </c>
      <c r="BI75" s="100">
        <v>178</v>
      </c>
      <c r="BJ75" s="100">
        <v>222</v>
      </c>
      <c r="BK75" s="100">
        <v>229</v>
      </c>
      <c r="BL75" s="100">
        <v>125</v>
      </c>
      <c r="BM75" s="100">
        <v>0</v>
      </c>
      <c r="BN75" s="100">
        <v>955</v>
      </c>
      <c r="BP75" s="122">
        <v>1968</v>
      </c>
    </row>
    <row r="76" spans="2:68">
      <c r="B76" s="122">
        <v>1969</v>
      </c>
      <c r="C76" s="100">
        <v>1</v>
      </c>
      <c r="D76" s="100">
        <v>0</v>
      </c>
      <c r="E76" s="100">
        <v>0</v>
      </c>
      <c r="F76" s="100">
        <v>0</v>
      </c>
      <c r="G76" s="100">
        <v>1</v>
      </c>
      <c r="H76" s="100">
        <v>0</v>
      </c>
      <c r="I76" s="100">
        <v>0</v>
      </c>
      <c r="J76" s="100">
        <v>0</v>
      </c>
      <c r="K76" s="100">
        <v>0</v>
      </c>
      <c r="L76" s="100">
        <v>2</v>
      </c>
      <c r="M76" s="100">
        <v>7</v>
      </c>
      <c r="N76" s="100">
        <v>37</v>
      </c>
      <c r="O76" s="100">
        <v>60</v>
      </c>
      <c r="P76" s="100">
        <v>112</v>
      </c>
      <c r="Q76" s="100">
        <v>183</v>
      </c>
      <c r="R76" s="100">
        <v>243</v>
      </c>
      <c r="S76" s="100">
        <v>195</v>
      </c>
      <c r="T76" s="100">
        <v>119</v>
      </c>
      <c r="U76" s="100">
        <v>0</v>
      </c>
      <c r="V76" s="100">
        <v>960</v>
      </c>
      <c r="W76" s="128"/>
      <c r="X76" s="122">
        <v>1969</v>
      </c>
      <c r="Y76" s="100" t="s">
        <v>204</v>
      </c>
      <c r="Z76" s="100" t="s">
        <v>204</v>
      </c>
      <c r="AA76" s="100" t="s">
        <v>204</v>
      </c>
      <c r="AB76" s="100" t="s">
        <v>204</v>
      </c>
      <c r="AC76" s="100" t="s">
        <v>204</v>
      </c>
      <c r="AD76" s="100" t="s">
        <v>204</v>
      </c>
      <c r="AE76" s="100" t="s">
        <v>204</v>
      </c>
      <c r="AF76" s="100" t="s">
        <v>204</v>
      </c>
      <c r="AG76" s="100" t="s">
        <v>204</v>
      </c>
      <c r="AH76" s="100" t="s">
        <v>204</v>
      </c>
      <c r="AI76" s="100" t="s">
        <v>204</v>
      </c>
      <c r="AJ76" s="100" t="s">
        <v>204</v>
      </c>
      <c r="AK76" s="100" t="s">
        <v>204</v>
      </c>
      <c r="AL76" s="100" t="s">
        <v>204</v>
      </c>
      <c r="AM76" s="100" t="s">
        <v>204</v>
      </c>
      <c r="AN76" s="100" t="s">
        <v>204</v>
      </c>
      <c r="AO76" s="100" t="s">
        <v>204</v>
      </c>
      <c r="AP76" s="100" t="s">
        <v>204</v>
      </c>
      <c r="AQ76" s="100" t="s">
        <v>204</v>
      </c>
      <c r="AR76" s="100" t="s">
        <v>204</v>
      </c>
      <c r="AS76" s="128"/>
      <c r="AT76" s="122">
        <v>1969</v>
      </c>
      <c r="AU76" s="100">
        <v>1</v>
      </c>
      <c r="AV76" s="100">
        <v>0</v>
      </c>
      <c r="AW76" s="100">
        <v>0</v>
      </c>
      <c r="AX76" s="100">
        <v>0</v>
      </c>
      <c r="AY76" s="100">
        <v>1</v>
      </c>
      <c r="AZ76" s="100">
        <v>0</v>
      </c>
      <c r="BA76" s="100">
        <v>0</v>
      </c>
      <c r="BB76" s="100">
        <v>0</v>
      </c>
      <c r="BC76" s="100">
        <v>0</v>
      </c>
      <c r="BD76" s="100">
        <v>2</v>
      </c>
      <c r="BE76" s="100">
        <v>7</v>
      </c>
      <c r="BF76" s="100">
        <v>37</v>
      </c>
      <c r="BG76" s="100">
        <v>60</v>
      </c>
      <c r="BH76" s="100">
        <v>112</v>
      </c>
      <c r="BI76" s="100">
        <v>183</v>
      </c>
      <c r="BJ76" s="100">
        <v>243</v>
      </c>
      <c r="BK76" s="100">
        <v>195</v>
      </c>
      <c r="BL76" s="100">
        <v>119</v>
      </c>
      <c r="BM76" s="100">
        <v>0</v>
      </c>
      <c r="BN76" s="100">
        <v>960</v>
      </c>
      <c r="BP76" s="122">
        <v>1969</v>
      </c>
    </row>
    <row r="77" spans="2:68">
      <c r="B77" s="122">
        <v>1970</v>
      </c>
      <c r="C77" s="100">
        <v>0</v>
      </c>
      <c r="D77" s="100">
        <v>0</v>
      </c>
      <c r="E77" s="100">
        <v>0</v>
      </c>
      <c r="F77" s="100">
        <v>0</v>
      </c>
      <c r="G77" s="100">
        <v>0</v>
      </c>
      <c r="H77" s="100">
        <v>0</v>
      </c>
      <c r="I77" s="100">
        <v>0</v>
      </c>
      <c r="J77" s="100">
        <v>0</v>
      </c>
      <c r="K77" s="100">
        <v>2</v>
      </c>
      <c r="L77" s="100">
        <v>6</v>
      </c>
      <c r="M77" s="100">
        <v>10</v>
      </c>
      <c r="N77" s="100">
        <v>28</v>
      </c>
      <c r="O77" s="100">
        <v>70</v>
      </c>
      <c r="P77" s="100">
        <v>127</v>
      </c>
      <c r="Q77" s="100">
        <v>177</v>
      </c>
      <c r="R77" s="100">
        <v>237</v>
      </c>
      <c r="S77" s="100">
        <v>215</v>
      </c>
      <c r="T77" s="100">
        <v>141</v>
      </c>
      <c r="U77" s="100">
        <v>0</v>
      </c>
      <c r="V77" s="100">
        <v>1013</v>
      </c>
      <c r="W77" s="128"/>
      <c r="X77" s="122">
        <v>1970</v>
      </c>
      <c r="Y77" s="100" t="s">
        <v>204</v>
      </c>
      <c r="Z77" s="100" t="s">
        <v>204</v>
      </c>
      <c r="AA77" s="100" t="s">
        <v>204</v>
      </c>
      <c r="AB77" s="100" t="s">
        <v>204</v>
      </c>
      <c r="AC77" s="100" t="s">
        <v>204</v>
      </c>
      <c r="AD77" s="100" t="s">
        <v>204</v>
      </c>
      <c r="AE77" s="100" t="s">
        <v>204</v>
      </c>
      <c r="AF77" s="100" t="s">
        <v>204</v>
      </c>
      <c r="AG77" s="100" t="s">
        <v>204</v>
      </c>
      <c r="AH77" s="100" t="s">
        <v>204</v>
      </c>
      <c r="AI77" s="100" t="s">
        <v>204</v>
      </c>
      <c r="AJ77" s="100" t="s">
        <v>204</v>
      </c>
      <c r="AK77" s="100" t="s">
        <v>204</v>
      </c>
      <c r="AL77" s="100" t="s">
        <v>204</v>
      </c>
      <c r="AM77" s="100" t="s">
        <v>204</v>
      </c>
      <c r="AN77" s="100" t="s">
        <v>204</v>
      </c>
      <c r="AO77" s="100" t="s">
        <v>204</v>
      </c>
      <c r="AP77" s="100" t="s">
        <v>204</v>
      </c>
      <c r="AQ77" s="100" t="s">
        <v>204</v>
      </c>
      <c r="AR77" s="100" t="s">
        <v>204</v>
      </c>
      <c r="AS77" s="128"/>
      <c r="AT77" s="122">
        <v>1970</v>
      </c>
      <c r="AU77" s="100">
        <v>0</v>
      </c>
      <c r="AV77" s="100">
        <v>0</v>
      </c>
      <c r="AW77" s="100">
        <v>0</v>
      </c>
      <c r="AX77" s="100">
        <v>0</v>
      </c>
      <c r="AY77" s="100">
        <v>0</v>
      </c>
      <c r="AZ77" s="100">
        <v>0</v>
      </c>
      <c r="BA77" s="100">
        <v>0</v>
      </c>
      <c r="BB77" s="100">
        <v>0</v>
      </c>
      <c r="BC77" s="100">
        <v>2</v>
      </c>
      <c r="BD77" s="100">
        <v>6</v>
      </c>
      <c r="BE77" s="100">
        <v>10</v>
      </c>
      <c r="BF77" s="100">
        <v>28</v>
      </c>
      <c r="BG77" s="100">
        <v>70</v>
      </c>
      <c r="BH77" s="100">
        <v>127</v>
      </c>
      <c r="BI77" s="100">
        <v>177</v>
      </c>
      <c r="BJ77" s="100">
        <v>237</v>
      </c>
      <c r="BK77" s="100">
        <v>215</v>
      </c>
      <c r="BL77" s="100">
        <v>141</v>
      </c>
      <c r="BM77" s="100">
        <v>0</v>
      </c>
      <c r="BN77" s="100">
        <v>1013</v>
      </c>
      <c r="BP77" s="122">
        <v>1970</v>
      </c>
    </row>
    <row r="78" spans="2:68">
      <c r="B78" s="122">
        <v>1971</v>
      </c>
      <c r="C78" s="100">
        <v>0</v>
      </c>
      <c r="D78" s="100">
        <v>0</v>
      </c>
      <c r="E78" s="100">
        <v>0</v>
      </c>
      <c r="F78" s="100">
        <v>0</v>
      </c>
      <c r="G78" s="100">
        <v>0</v>
      </c>
      <c r="H78" s="100">
        <v>0</v>
      </c>
      <c r="I78" s="100">
        <v>0</v>
      </c>
      <c r="J78" s="100">
        <v>0</v>
      </c>
      <c r="K78" s="100">
        <v>0</v>
      </c>
      <c r="L78" s="100">
        <v>7</v>
      </c>
      <c r="M78" s="100">
        <v>9</v>
      </c>
      <c r="N78" s="100">
        <v>36</v>
      </c>
      <c r="O78" s="100">
        <v>65</v>
      </c>
      <c r="P78" s="100">
        <v>113</v>
      </c>
      <c r="Q78" s="100">
        <v>184</v>
      </c>
      <c r="R78" s="100">
        <v>212</v>
      </c>
      <c r="S78" s="100">
        <v>177</v>
      </c>
      <c r="T78" s="100">
        <v>150</v>
      </c>
      <c r="U78" s="100">
        <v>0</v>
      </c>
      <c r="V78" s="100">
        <v>953</v>
      </c>
      <c r="W78" s="128"/>
      <c r="X78" s="122">
        <v>1971</v>
      </c>
      <c r="Y78" s="100" t="s">
        <v>204</v>
      </c>
      <c r="Z78" s="100" t="s">
        <v>204</v>
      </c>
      <c r="AA78" s="100" t="s">
        <v>204</v>
      </c>
      <c r="AB78" s="100" t="s">
        <v>204</v>
      </c>
      <c r="AC78" s="100" t="s">
        <v>204</v>
      </c>
      <c r="AD78" s="100" t="s">
        <v>204</v>
      </c>
      <c r="AE78" s="100" t="s">
        <v>204</v>
      </c>
      <c r="AF78" s="100" t="s">
        <v>204</v>
      </c>
      <c r="AG78" s="100" t="s">
        <v>204</v>
      </c>
      <c r="AH78" s="100" t="s">
        <v>204</v>
      </c>
      <c r="AI78" s="100" t="s">
        <v>204</v>
      </c>
      <c r="AJ78" s="100" t="s">
        <v>204</v>
      </c>
      <c r="AK78" s="100" t="s">
        <v>204</v>
      </c>
      <c r="AL78" s="100" t="s">
        <v>204</v>
      </c>
      <c r="AM78" s="100" t="s">
        <v>204</v>
      </c>
      <c r="AN78" s="100" t="s">
        <v>204</v>
      </c>
      <c r="AO78" s="100" t="s">
        <v>204</v>
      </c>
      <c r="AP78" s="100" t="s">
        <v>204</v>
      </c>
      <c r="AQ78" s="100" t="s">
        <v>204</v>
      </c>
      <c r="AR78" s="100" t="s">
        <v>204</v>
      </c>
      <c r="AS78" s="128"/>
      <c r="AT78" s="122">
        <v>1971</v>
      </c>
      <c r="AU78" s="100">
        <v>0</v>
      </c>
      <c r="AV78" s="100">
        <v>0</v>
      </c>
      <c r="AW78" s="100">
        <v>0</v>
      </c>
      <c r="AX78" s="100">
        <v>0</v>
      </c>
      <c r="AY78" s="100">
        <v>0</v>
      </c>
      <c r="AZ78" s="100">
        <v>0</v>
      </c>
      <c r="BA78" s="100">
        <v>0</v>
      </c>
      <c r="BB78" s="100">
        <v>0</v>
      </c>
      <c r="BC78" s="100">
        <v>0</v>
      </c>
      <c r="BD78" s="100">
        <v>7</v>
      </c>
      <c r="BE78" s="100">
        <v>9</v>
      </c>
      <c r="BF78" s="100">
        <v>36</v>
      </c>
      <c r="BG78" s="100">
        <v>65</v>
      </c>
      <c r="BH78" s="100">
        <v>113</v>
      </c>
      <c r="BI78" s="100">
        <v>184</v>
      </c>
      <c r="BJ78" s="100">
        <v>212</v>
      </c>
      <c r="BK78" s="100">
        <v>177</v>
      </c>
      <c r="BL78" s="100">
        <v>150</v>
      </c>
      <c r="BM78" s="100">
        <v>0</v>
      </c>
      <c r="BN78" s="100">
        <v>953</v>
      </c>
      <c r="BP78" s="122">
        <v>1971</v>
      </c>
    </row>
    <row r="79" spans="2:68">
      <c r="B79" s="122">
        <v>1972</v>
      </c>
      <c r="C79" s="100">
        <v>1</v>
      </c>
      <c r="D79" s="100">
        <v>0</v>
      </c>
      <c r="E79" s="100">
        <v>0</v>
      </c>
      <c r="F79" s="100">
        <v>0</v>
      </c>
      <c r="G79" s="100">
        <v>0</v>
      </c>
      <c r="H79" s="100">
        <v>0</v>
      </c>
      <c r="I79" s="100">
        <v>0</v>
      </c>
      <c r="J79" s="100">
        <v>0</v>
      </c>
      <c r="K79" s="100">
        <v>2</v>
      </c>
      <c r="L79" s="100">
        <v>5</v>
      </c>
      <c r="M79" s="100">
        <v>10</v>
      </c>
      <c r="N79" s="100">
        <v>26</v>
      </c>
      <c r="O79" s="100">
        <v>67</v>
      </c>
      <c r="P79" s="100">
        <v>127</v>
      </c>
      <c r="Q79" s="100">
        <v>198</v>
      </c>
      <c r="R79" s="100">
        <v>221</v>
      </c>
      <c r="S79" s="100">
        <v>215</v>
      </c>
      <c r="T79" s="100">
        <v>114</v>
      </c>
      <c r="U79" s="100">
        <v>0</v>
      </c>
      <c r="V79" s="100">
        <v>986</v>
      </c>
      <c r="W79" s="128"/>
      <c r="X79" s="122">
        <v>1972</v>
      </c>
      <c r="Y79" s="100" t="s">
        <v>204</v>
      </c>
      <c r="Z79" s="100" t="s">
        <v>204</v>
      </c>
      <c r="AA79" s="100" t="s">
        <v>204</v>
      </c>
      <c r="AB79" s="100" t="s">
        <v>204</v>
      </c>
      <c r="AC79" s="100" t="s">
        <v>204</v>
      </c>
      <c r="AD79" s="100" t="s">
        <v>204</v>
      </c>
      <c r="AE79" s="100" t="s">
        <v>204</v>
      </c>
      <c r="AF79" s="100" t="s">
        <v>204</v>
      </c>
      <c r="AG79" s="100" t="s">
        <v>204</v>
      </c>
      <c r="AH79" s="100" t="s">
        <v>204</v>
      </c>
      <c r="AI79" s="100" t="s">
        <v>204</v>
      </c>
      <c r="AJ79" s="100" t="s">
        <v>204</v>
      </c>
      <c r="AK79" s="100" t="s">
        <v>204</v>
      </c>
      <c r="AL79" s="100" t="s">
        <v>204</v>
      </c>
      <c r="AM79" s="100" t="s">
        <v>204</v>
      </c>
      <c r="AN79" s="100" t="s">
        <v>204</v>
      </c>
      <c r="AO79" s="100" t="s">
        <v>204</v>
      </c>
      <c r="AP79" s="100" t="s">
        <v>204</v>
      </c>
      <c r="AQ79" s="100" t="s">
        <v>204</v>
      </c>
      <c r="AR79" s="100" t="s">
        <v>204</v>
      </c>
      <c r="AS79" s="128"/>
      <c r="AT79" s="122">
        <v>1972</v>
      </c>
      <c r="AU79" s="100">
        <v>1</v>
      </c>
      <c r="AV79" s="100">
        <v>0</v>
      </c>
      <c r="AW79" s="100">
        <v>0</v>
      </c>
      <c r="AX79" s="100">
        <v>0</v>
      </c>
      <c r="AY79" s="100">
        <v>0</v>
      </c>
      <c r="AZ79" s="100">
        <v>0</v>
      </c>
      <c r="BA79" s="100">
        <v>0</v>
      </c>
      <c r="BB79" s="100">
        <v>0</v>
      </c>
      <c r="BC79" s="100">
        <v>2</v>
      </c>
      <c r="BD79" s="100">
        <v>5</v>
      </c>
      <c r="BE79" s="100">
        <v>10</v>
      </c>
      <c r="BF79" s="100">
        <v>26</v>
      </c>
      <c r="BG79" s="100">
        <v>67</v>
      </c>
      <c r="BH79" s="100">
        <v>127</v>
      </c>
      <c r="BI79" s="100">
        <v>198</v>
      </c>
      <c r="BJ79" s="100">
        <v>221</v>
      </c>
      <c r="BK79" s="100">
        <v>215</v>
      </c>
      <c r="BL79" s="100">
        <v>114</v>
      </c>
      <c r="BM79" s="100">
        <v>0</v>
      </c>
      <c r="BN79" s="100">
        <v>986</v>
      </c>
      <c r="BP79" s="122">
        <v>1972</v>
      </c>
    </row>
    <row r="80" spans="2:68">
      <c r="B80" s="122">
        <v>1973</v>
      </c>
      <c r="C80" s="100">
        <v>0</v>
      </c>
      <c r="D80" s="100">
        <v>0</v>
      </c>
      <c r="E80" s="100">
        <v>0</v>
      </c>
      <c r="F80" s="100">
        <v>0</v>
      </c>
      <c r="G80" s="100">
        <v>1</v>
      </c>
      <c r="H80" s="100">
        <v>0</v>
      </c>
      <c r="I80" s="100">
        <v>0</v>
      </c>
      <c r="J80" s="100">
        <v>0</v>
      </c>
      <c r="K80" s="100">
        <v>2</v>
      </c>
      <c r="L80" s="100">
        <v>5</v>
      </c>
      <c r="M80" s="100">
        <v>9</v>
      </c>
      <c r="N80" s="100">
        <v>38</v>
      </c>
      <c r="O80" s="100">
        <v>73</v>
      </c>
      <c r="P80" s="100">
        <v>164</v>
      </c>
      <c r="Q80" s="100">
        <v>220</v>
      </c>
      <c r="R80" s="100">
        <v>184</v>
      </c>
      <c r="S80" s="100">
        <v>235</v>
      </c>
      <c r="T80" s="100">
        <v>142</v>
      </c>
      <c r="U80" s="100">
        <v>0</v>
      </c>
      <c r="V80" s="100">
        <v>1073</v>
      </c>
      <c r="W80" s="128"/>
      <c r="X80" s="122">
        <v>1973</v>
      </c>
      <c r="Y80" s="100" t="s">
        <v>204</v>
      </c>
      <c r="Z80" s="100" t="s">
        <v>204</v>
      </c>
      <c r="AA80" s="100" t="s">
        <v>204</v>
      </c>
      <c r="AB80" s="100" t="s">
        <v>204</v>
      </c>
      <c r="AC80" s="100" t="s">
        <v>204</v>
      </c>
      <c r="AD80" s="100" t="s">
        <v>204</v>
      </c>
      <c r="AE80" s="100" t="s">
        <v>204</v>
      </c>
      <c r="AF80" s="100" t="s">
        <v>204</v>
      </c>
      <c r="AG80" s="100" t="s">
        <v>204</v>
      </c>
      <c r="AH80" s="100" t="s">
        <v>204</v>
      </c>
      <c r="AI80" s="100" t="s">
        <v>204</v>
      </c>
      <c r="AJ80" s="100" t="s">
        <v>204</v>
      </c>
      <c r="AK80" s="100" t="s">
        <v>204</v>
      </c>
      <c r="AL80" s="100" t="s">
        <v>204</v>
      </c>
      <c r="AM80" s="100" t="s">
        <v>204</v>
      </c>
      <c r="AN80" s="100" t="s">
        <v>204</v>
      </c>
      <c r="AO80" s="100" t="s">
        <v>204</v>
      </c>
      <c r="AP80" s="100" t="s">
        <v>204</v>
      </c>
      <c r="AQ80" s="100" t="s">
        <v>204</v>
      </c>
      <c r="AR80" s="100" t="s">
        <v>204</v>
      </c>
      <c r="AS80" s="128"/>
      <c r="AT80" s="122">
        <v>1973</v>
      </c>
      <c r="AU80" s="100">
        <v>0</v>
      </c>
      <c r="AV80" s="100">
        <v>0</v>
      </c>
      <c r="AW80" s="100">
        <v>0</v>
      </c>
      <c r="AX80" s="100">
        <v>0</v>
      </c>
      <c r="AY80" s="100">
        <v>1</v>
      </c>
      <c r="AZ80" s="100">
        <v>0</v>
      </c>
      <c r="BA80" s="100">
        <v>0</v>
      </c>
      <c r="BB80" s="100">
        <v>0</v>
      </c>
      <c r="BC80" s="100">
        <v>2</v>
      </c>
      <c r="BD80" s="100">
        <v>5</v>
      </c>
      <c r="BE80" s="100">
        <v>9</v>
      </c>
      <c r="BF80" s="100">
        <v>38</v>
      </c>
      <c r="BG80" s="100">
        <v>73</v>
      </c>
      <c r="BH80" s="100">
        <v>164</v>
      </c>
      <c r="BI80" s="100">
        <v>220</v>
      </c>
      <c r="BJ80" s="100">
        <v>184</v>
      </c>
      <c r="BK80" s="100">
        <v>235</v>
      </c>
      <c r="BL80" s="100">
        <v>142</v>
      </c>
      <c r="BM80" s="100">
        <v>0</v>
      </c>
      <c r="BN80" s="100">
        <v>1073</v>
      </c>
      <c r="BP80" s="122">
        <v>1973</v>
      </c>
    </row>
    <row r="81" spans="2:68">
      <c r="B81" s="122">
        <v>1974</v>
      </c>
      <c r="C81" s="100">
        <v>0</v>
      </c>
      <c r="D81" s="100">
        <v>0</v>
      </c>
      <c r="E81" s="100">
        <v>0</v>
      </c>
      <c r="F81" s="100">
        <v>0</v>
      </c>
      <c r="G81" s="100">
        <v>0</v>
      </c>
      <c r="H81" s="100">
        <v>0</v>
      </c>
      <c r="I81" s="100">
        <v>0</v>
      </c>
      <c r="J81" s="100">
        <v>1</v>
      </c>
      <c r="K81" s="100">
        <v>0</v>
      </c>
      <c r="L81" s="100">
        <v>3</v>
      </c>
      <c r="M81" s="100">
        <v>8</v>
      </c>
      <c r="N81" s="100">
        <v>25</v>
      </c>
      <c r="O81" s="100">
        <v>72</v>
      </c>
      <c r="P81" s="100">
        <v>161</v>
      </c>
      <c r="Q81" s="100">
        <v>206</v>
      </c>
      <c r="R81" s="100">
        <v>208</v>
      </c>
      <c r="S81" s="100">
        <v>219</v>
      </c>
      <c r="T81" s="100">
        <v>148</v>
      </c>
      <c r="U81" s="100">
        <v>0</v>
      </c>
      <c r="V81" s="100">
        <v>1051</v>
      </c>
      <c r="W81" s="128"/>
      <c r="X81" s="122">
        <v>1974</v>
      </c>
      <c r="Y81" s="100" t="s">
        <v>204</v>
      </c>
      <c r="Z81" s="100" t="s">
        <v>204</v>
      </c>
      <c r="AA81" s="100" t="s">
        <v>204</v>
      </c>
      <c r="AB81" s="100" t="s">
        <v>204</v>
      </c>
      <c r="AC81" s="100" t="s">
        <v>204</v>
      </c>
      <c r="AD81" s="100" t="s">
        <v>204</v>
      </c>
      <c r="AE81" s="100" t="s">
        <v>204</v>
      </c>
      <c r="AF81" s="100" t="s">
        <v>204</v>
      </c>
      <c r="AG81" s="100" t="s">
        <v>204</v>
      </c>
      <c r="AH81" s="100" t="s">
        <v>204</v>
      </c>
      <c r="AI81" s="100" t="s">
        <v>204</v>
      </c>
      <c r="AJ81" s="100" t="s">
        <v>204</v>
      </c>
      <c r="AK81" s="100" t="s">
        <v>204</v>
      </c>
      <c r="AL81" s="100" t="s">
        <v>204</v>
      </c>
      <c r="AM81" s="100" t="s">
        <v>204</v>
      </c>
      <c r="AN81" s="100" t="s">
        <v>204</v>
      </c>
      <c r="AO81" s="100" t="s">
        <v>204</v>
      </c>
      <c r="AP81" s="100" t="s">
        <v>204</v>
      </c>
      <c r="AQ81" s="100" t="s">
        <v>204</v>
      </c>
      <c r="AR81" s="100" t="s">
        <v>204</v>
      </c>
      <c r="AS81" s="128"/>
      <c r="AT81" s="122">
        <v>1974</v>
      </c>
      <c r="AU81" s="100">
        <v>0</v>
      </c>
      <c r="AV81" s="100">
        <v>0</v>
      </c>
      <c r="AW81" s="100">
        <v>0</v>
      </c>
      <c r="AX81" s="100">
        <v>0</v>
      </c>
      <c r="AY81" s="100">
        <v>0</v>
      </c>
      <c r="AZ81" s="100">
        <v>0</v>
      </c>
      <c r="BA81" s="100">
        <v>0</v>
      </c>
      <c r="BB81" s="100">
        <v>1</v>
      </c>
      <c r="BC81" s="100">
        <v>0</v>
      </c>
      <c r="BD81" s="100">
        <v>3</v>
      </c>
      <c r="BE81" s="100">
        <v>8</v>
      </c>
      <c r="BF81" s="100">
        <v>25</v>
      </c>
      <c r="BG81" s="100">
        <v>72</v>
      </c>
      <c r="BH81" s="100">
        <v>161</v>
      </c>
      <c r="BI81" s="100">
        <v>206</v>
      </c>
      <c r="BJ81" s="100">
        <v>208</v>
      </c>
      <c r="BK81" s="100">
        <v>219</v>
      </c>
      <c r="BL81" s="100">
        <v>148</v>
      </c>
      <c r="BM81" s="100">
        <v>0</v>
      </c>
      <c r="BN81" s="100">
        <v>1051</v>
      </c>
      <c r="BP81" s="122">
        <v>1974</v>
      </c>
    </row>
    <row r="82" spans="2:68">
      <c r="B82" s="122">
        <v>1975</v>
      </c>
      <c r="C82" s="100">
        <v>0</v>
      </c>
      <c r="D82" s="100">
        <v>0</v>
      </c>
      <c r="E82" s="100">
        <v>0</v>
      </c>
      <c r="F82" s="100">
        <v>0</v>
      </c>
      <c r="G82" s="100">
        <v>1</v>
      </c>
      <c r="H82" s="100">
        <v>0</v>
      </c>
      <c r="I82" s="100">
        <v>0</v>
      </c>
      <c r="J82" s="100">
        <v>1</v>
      </c>
      <c r="K82" s="100">
        <v>0</v>
      </c>
      <c r="L82" s="100">
        <v>6</v>
      </c>
      <c r="M82" s="100">
        <v>7</v>
      </c>
      <c r="N82" s="100">
        <v>29</v>
      </c>
      <c r="O82" s="100">
        <v>84</v>
      </c>
      <c r="P82" s="100">
        <v>129</v>
      </c>
      <c r="Q82" s="100">
        <v>208</v>
      </c>
      <c r="R82" s="100">
        <v>231</v>
      </c>
      <c r="S82" s="100">
        <v>225</v>
      </c>
      <c r="T82" s="100">
        <v>164</v>
      </c>
      <c r="U82" s="100">
        <v>0</v>
      </c>
      <c r="V82" s="100">
        <v>1085</v>
      </c>
      <c r="W82" s="128"/>
      <c r="X82" s="122">
        <v>1975</v>
      </c>
      <c r="Y82" s="100" t="s">
        <v>204</v>
      </c>
      <c r="Z82" s="100" t="s">
        <v>204</v>
      </c>
      <c r="AA82" s="100" t="s">
        <v>204</v>
      </c>
      <c r="AB82" s="100" t="s">
        <v>204</v>
      </c>
      <c r="AC82" s="100" t="s">
        <v>204</v>
      </c>
      <c r="AD82" s="100" t="s">
        <v>204</v>
      </c>
      <c r="AE82" s="100" t="s">
        <v>204</v>
      </c>
      <c r="AF82" s="100" t="s">
        <v>204</v>
      </c>
      <c r="AG82" s="100" t="s">
        <v>204</v>
      </c>
      <c r="AH82" s="100" t="s">
        <v>204</v>
      </c>
      <c r="AI82" s="100" t="s">
        <v>204</v>
      </c>
      <c r="AJ82" s="100" t="s">
        <v>204</v>
      </c>
      <c r="AK82" s="100" t="s">
        <v>204</v>
      </c>
      <c r="AL82" s="100" t="s">
        <v>204</v>
      </c>
      <c r="AM82" s="100" t="s">
        <v>204</v>
      </c>
      <c r="AN82" s="100" t="s">
        <v>204</v>
      </c>
      <c r="AO82" s="100" t="s">
        <v>204</v>
      </c>
      <c r="AP82" s="100" t="s">
        <v>204</v>
      </c>
      <c r="AQ82" s="100" t="s">
        <v>204</v>
      </c>
      <c r="AR82" s="100" t="s">
        <v>204</v>
      </c>
      <c r="AS82" s="128"/>
      <c r="AT82" s="122">
        <v>1975</v>
      </c>
      <c r="AU82" s="100">
        <v>0</v>
      </c>
      <c r="AV82" s="100">
        <v>0</v>
      </c>
      <c r="AW82" s="100">
        <v>0</v>
      </c>
      <c r="AX82" s="100">
        <v>0</v>
      </c>
      <c r="AY82" s="100">
        <v>1</v>
      </c>
      <c r="AZ82" s="100">
        <v>0</v>
      </c>
      <c r="BA82" s="100">
        <v>0</v>
      </c>
      <c r="BB82" s="100">
        <v>1</v>
      </c>
      <c r="BC82" s="100">
        <v>0</v>
      </c>
      <c r="BD82" s="100">
        <v>6</v>
      </c>
      <c r="BE82" s="100">
        <v>7</v>
      </c>
      <c r="BF82" s="100">
        <v>29</v>
      </c>
      <c r="BG82" s="100">
        <v>84</v>
      </c>
      <c r="BH82" s="100">
        <v>129</v>
      </c>
      <c r="BI82" s="100">
        <v>208</v>
      </c>
      <c r="BJ82" s="100">
        <v>231</v>
      </c>
      <c r="BK82" s="100">
        <v>225</v>
      </c>
      <c r="BL82" s="100">
        <v>164</v>
      </c>
      <c r="BM82" s="100">
        <v>0</v>
      </c>
      <c r="BN82" s="100">
        <v>1085</v>
      </c>
      <c r="BP82" s="122">
        <v>1975</v>
      </c>
    </row>
    <row r="83" spans="2:68">
      <c r="B83" s="122">
        <v>1976</v>
      </c>
      <c r="C83" s="100">
        <v>0</v>
      </c>
      <c r="D83" s="100">
        <v>0</v>
      </c>
      <c r="E83" s="100">
        <v>0</v>
      </c>
      <c r="F83" s="100">
        <v>0</v>
      </c>
      <c r="G83" s="100">
        <v>0</v>
      </c>
      <c r="H83" s="100">
        <v>0</v>
      </c>
      <c r="I83" s="100">
        <v>0</v>
      </c>
      <c r="J83" s="100">
        <v>1</v>
      </c>
      <c r="K83" s="100">
        <v>0</v>
      </c>
      <c r="L83" s="100">
        <v>3</v>
      </c>
      <c r="M83" s="100">
        <v>17</v>
      </c>
      <c r="N83" s="100">
        <v>38</v>
      </c>
      <c r="O83" s="100">
        <v>99</v>
      </c>
      <c r="P83" s="100">
        <v>153</v>
      </c>
      <c r="Q83" s="100">
        <v>227</v>
      </c>
      <c r="R83" s="100">
        <v>235</v>
      </c>
      <c r="S83" s="100">
        <v>182</v>
      </c>
      <c r="T83" s="100">
        <v>155</v>
      </c>
      <c r="U83" s="100">
        <v>0</v>
      </c>
      <c r="V83" s="100">
        <v>1110</v>
      </c>
      <c r="W83" s="128"/>
      <c r="X83" s="122">
        <v>1976</v>
      </c>
      <c r="Y83" s="100" t="s">
        <v>204</v>
      </c>
      <c r="Z83" s="100" t="s">
        <v>204</v>
      </c>
      <c r="AA83" s="100" t="s">
        <v>204</v>
      </c>
      <c r="AB83" s="100" t="s">
        <v>204</v>
      </c>
      <c r="AC83" s="100" t="s">
        <v>204</v>
      </c>
      <c r="AD83" s="100" t="s">
        <v>204</v>
      </c>
      <c r="AE83" s="100" t="s">
        <v>204</v>
      </c>
      <c r="AF83" s="100" t="s">
        <v>204</v>
      </c>
      <c r="AG83" s="100" t="s">
        <v>204</v>
      </c>
      <c r="AH83" s="100" t="s">
        <v>204</v>
      </c>
      <c r="AI83" s="100" t="s">
        <v>204</v>
      </c>
      <c r="AJ83" s="100" t="s">
        <v>204</v>
      </c>
      <c r="AK83" s="100" t="s">
        <v>204</v>
      </c>
      <c r="AL83" s="100" t="s">
        <v>204</v>
      </c>
      <c r="AM83" s="100" t="s">
        <v>204</v>
      </c>
      <c r="AN83" s="100" t="s">
        <v>204</v>
      </c>
      <c r="AO83" s="100" t="s">
        <v>204</v>
      </c>
      <c r="AP83" s="100" t="s">
        <v>204</v>
      </c>
      <c r="AQ83" s="100" t="s">
        <v>204</v>
      </c>
      <c r="AR83" s="100" t="s">
        <v>204</v>
      </c>
      <c r="AS83" s="128"/>
      <c r="AT83" s="122">
        <v>1976</v>
      </c>
      <c r="AU83" s="100">
        <v>0</v>
      </c>
      <c r="AV83" s="100">
        <v>0</v>
      </c>
      <c r="AW83" s="100">
        <v>0</v>
      </c>
      <c r="AX83" s="100">
        <v>0</v>
      </c>
      <c r="AY83" s="100">
        <v>0</v>
      </c>
      <c r="AZ83" s="100">
        <v>0</v>
      </c>
      <c r="BA83" s="100">
        <v>0</v>
      </c>
      <c r="BB83" s="100">
        <v>1</v>
      </c>
      <c r="BC83" s="100">
        <v>0</v>
      </c>
      <c r="BD83" s="100">
        <v>3</v>
      </c>
      <c r="BE83" s="100">
        <v>17</v>
      </c>
      <c r="BF83" s="100">
        <v>38</v>
      </c>
      <c r="BG83" s="100">
        <v>99</v>
      </c>
      <c r="BH83" s="100">
        <v>153</v>
      </c>
      <c r="BI83" s="100">
        <v>227</v>
      </c>
      <c r="BJ83" s="100">
        <v>235</v>
      </c>
      <c r="BK83" s="100">
        <v>182</v>
      </c>
      <c r="BL83" s="100">
        <v>155</v>
      </c>
      <c r="BM83" s="100">
        <v>0</v>
      </c>
      <c r="BN83" s="100">
        <v>1110</v>
      </c>
      <c r="BP83" s="122">
        <v>1976</v>
      </c>
    </row>
    <row r="84" spans="2:68">
      <c r="B84" s="122">
        <v>1977</v>
      </c>
      <c r="C84" s="100">
        <v>0</v>
      </c>
      <c r="D84" s="100">
        <v>0</v>
      </c>
      <c r="E84" s="100">
        <v>0</v>
      </c>
      <c r="F84" s="100">
        <v>0</v>
      </c>
      <c r="G84" s="100">
        <v>0</v>
      </c>
      <c r="H84" s="100">
        <v>0</v>
      </c>
      <c r="I84" s="100">
        <v>0</v>
      </c>
      <c r="J84" s="100">
        <v>0</v>
      </c>
      <c r="K84" s="100">
        <v>1</v>
      </c>
      <c r="L84" s="100">
        <v>3</v>
      </c>
      <c r="M84" s="100">
        <v>9</v>
      </c>
      <c r="N84" s="100">
        <v>33</v>
      </c>
      <c r="O84" s="100">
        <v>94</v>
      </c>
      <c r="P84" s="100">
        <v>146</v>
      </c>
      <c r="Q84" s="100">
        <v>223</v>
      </c>
      <c r="R84" s="100">
        <v>263</v>
      </c>
      <c r="S84" s="100">
        <v>216</v>
      </c>
      <c r="T84" s="100">
        <v>159</v>
      </c>
      <c r="U84" s="100">
        <v>0</v>
      </c>
      <c r="V84" s="100">
        <v>1147</v>
      </c>
      <c r="W84" s="128"/>
      <c r="X84" s="122">
        <v>1977</v>
      </c>
      <c r="Y84" s="100" t="s">
        <v>204</v>
      </c>
      <c r="Z84" s="100" t="s">
        <v>204</v>
      </c>
      <c r="AA84" s="100" t="s">
        <v>204</v>
      </c>
      <c r="AB84" s="100" t="s">
        <v>204</v>
      </c>
      <c r="AC84" s="100" t="s">
        <v>204</v>
      </c>
      <c r="AD84" s="100" t="s">
        <v>204</v>
      </c>
      <c r="AE84" s="100" t="s">
        <v>204</v>
      </c>
      <c r="AF84" s="100" t="s">
        <v>204</v>
      </c>
      <c r="AG84" s="100" t="s">
        <v>204</v>
      </c>
      <c r="AH84" s="100" t="s">
        <v>204</v>
      </c>
      <c r="AI84" s="100" t="s">
        <v>204</v>
      </c>
      <c r="AJ84" s="100" t="s">
        <v>204</v>
      </c>
      <c r="AK84" s="100" t="s">
        <v>204</v>
      </c>
      <c r="AL84" s="100" t="s">
        <v>204</v>
      </c>
      <c r="AM84" s="100" t="s">
        <v>204</v>
      </c>
      <c r="AN84" s="100" t="s">
        <v>204</v>
      </c>
      <c r="AO84" s="100" t="s">
        <v>204</v>
      </c>
      <c r="AP84" s="100" t="s">
        <v>204</v>
      </c>
      <c r="AQ84" s="100" t="s">
        <v>204</v>
      </c>
      <c r="AR84" s="100" t="s">
        <v>204</v>
      </c>
      <c r="AS84" s="128"/>
      <c r="AT84" s="122">
        <v>1977</v>
      </c>
      <c r="AU84" s="100">
        <v>0</v>
      </c>
      <c r="AV84" s="100">
        <v>0</v>
      </c>
      <c r="AW84" s="100">
        <v>0</v>
      </c>
      <c r="AX84" s="100">
        <v>0</v>
      </c>
      <c r="AY84" s="100">
        <v>0</v>
      </c>
      <c r="AZ84" s="100">
        <v>0</v>
      </c>
      <c r="BA84" s="100">
        <v>0</v>
      </c>
      <c r="BB84" s="100">
        <v>0</v>
      </c>
      <c r="BC84" s="100">
        <v>1</v>
      </c>
      <c r="BD84" s="100">
        <v>3</v>
      </c>
      <c r="BE84" s="100">
        <v>9</v>
      </c>
      <c r="BF84" s="100">
        <v>33</v>
      </c>
      <c r="BG84" s="100">
        <v>94</v>
      </c>
      <c r="BH84" s="100">
        <v>146</v>
      </c>
      <c r="BI84" s="100">
        <v>223</v>
      </c>
      <c r="BJ84" s="100">
        <v>263</v>
      </c>
      <c r="BK84" s="100">
        <v>216</v>
      </c>
      <c r="BL84" s="100">
        <v>159</v>
      </c>
      <c r="BM84" s="100">
        <v>0</v>
      </c>
      <c r="BN84" s="100">
        <v>1147</v>
      </c>
      <c r="BP84" s="122">
        <v>1977</v>
      </c>
    </row>
    <row r="85" spans="2:68">
      <c r="B85" s="122">
        <v>1978</v>
      </c>
      <c r="C85" s="100">
        <v>0</v>
      </c>
      <c r="D85" s="100">
        <v>0</v>
      </c>
      <c r="E85" s="100">
        <v>0</v>
      </c>
      <c r="F85" s="100">
        <v>0</v>
      </c>
      <c r="G85" s="100">
        <v>0</v>
      </c>
      <c r="H85" s="100">
        <v>0</v>
      </c>
      <c r="I85" s="100">
        <v>0</v>
      </c>
      <c r="J85" s="100">
        <v>1</v>
      </c>
      <c r="K85" s="100">
        <v>0</v>
      </c>
      <c r="L85" s="100">
        <v>3</v>
      </c>
      <c r="M85" s="100">
        <v>10</v>
      </c>
      <c r="N85" s="100">
        <v>43</v>
      </c>
      <c r="O85" s="100">
        <v>82</v>
      </c>
      <c r="P85" s="100">
        <v>153</v>
      </c>
      <c r="Q85" s="100">
        <v>218</v>
      </c>
      <c r="R85" s="100">
        <v>248</v>
      </c>
      <c r="S85" s="100">
        <v>220</v>
      </c>
      <c r="T85" s="100">
        <v>166</v>
      </c>
      <c r="U85" s="100">
        <v>0</v>
      </c>
      <c r="V85" s="100">
        <v>1144</v>
      </c>
      <c r="W85" s="128"/>
      <c r="X85" s="122">
        <v>1978</v>
      </c>
      <c r="Y85" s="100" t="s">
        <v>204</v>
      </c>
      <c r="Z85" s="100" t="s">
        <v>204</v>
      </c>
      <c r="AA85" s="100" t="s">
        <v>204</v>
      </c>
      <c r="AB85" s="100" t="s">
        <v>204</v>
      </c>
      <c r="AC85" s="100" t="s">
        <v>204</v>
      </c>
      <c r="AD85" s="100" t="s">
        <v>204</v>
      </c>
      <c r="AE85" s="100" t="s">
        <v>204</v>
      </c>
      <c r="AF85" s="100" t="s">
        <v>204</v>
      </c>
      <c r="AG85" s="100" t="s">
        <v>204</v>
      </c>
      <c r="AH85" s="100" t="s">
        <v>204</v>
      </c>
      <c r="AI85" s="100" t="s">
        <v>204</v>
      </c>
      <c r="AJ85" s="100" t="s">
        <v>204</v>
      </c>
      <c r="AK85" s="100" t="s">
        <v>204</v>
      </c>
      <c r="AL85" s="100" t="s">
        <v>204</v>
      </c>
      <c r="AM85" s="100" t="s">
        <v>204</v>
      </c>
      <c r="AN85" s="100" t="s">
        <v>204</v>
      </c>
      <c r="AO85" s="100" t="s">
        <v>204</v>
      </c>
      <c r="AP85" s="100" t="s">
        <v>204</v>
      </c>
      <c r="AQ85" s="100" t="s">
        <v>204</v>
      </c>
      <c r="AR85" s="100" t="s">
        <v>204</v>
      </c>
      <c r="AS85" s="128"/>
      <c r="AT85" s="122">
        <v>1978</v>
      </c>
      <c r="AU85" s="100">
        <v>0</v>
      </c>
      <c r="AV85" s="100">
        <v>0</v>
      </c>
      <c r="AW85" s="100">
        <v>0</v>
      </c>
      <c r="AX85" s="100">
        <v>0</v>
      </c>
      <c r="AY85" s="100">
        <v>0</v>
      </c>
      <c r="AZ85" s="100">
        <v>0</v>
      </c>
      <c r="BA85" s="100">
        <v>0</v>
      </c>
      <c r="BB85" s="100">
        <v>1</v>
      </c>
      <c r="BC85" s="100">
        <v>0</v>
      </c>
      <c r="BD85" s="100">
        <v>3</v>
      </c>
      <c r="BE85" s="100">
        <v>10</v>
      </c>
      <c r="BF85" s="100">
        <v>43</v>
      </c>
      <c r="BG85" s="100">
        <v>82</v>
      </c>
      <c r="BH85" s="100">
        <v>153</v>
      </c>
      <c r="BI85" s="100">
        <v>218</v>
      </c>
      <c r="BJ85" s="100">
        <v>248</v>
      </c>
      <c r="BK85" s="100">
        <v>220</v>
      </c>
      <c r="BL85" s="100">
        <v>166</v>
      </c>
      <c r="BM85" s="100">
        <v>0</v>
      </c>
      <c r="BN85" s="100">
        <v>1144</v>
      </c>
      <c r="BP85" s="122">
        <v>1978</v>
      </c>
    </row>
    <row r="86" spans="2:68">
      <c r="B86" s="123">
        <v>1979</v>
      </c>
      <c r="C86" s="100">
        <v>0</v>
      </c>
      <c r="D86" s="100">
        <v>0</v>
      </c>
      <c r="E86" s="100">
        <v>0</v>
      </c>
      <c r="F86" s="100">
        <v>0</v>
      </c>
      <c r="G86" s="100">
        <v>0</v>
      </c>
      <c r="H86" s="100">
        <v>1</v>
      </c>
      <c r="I86" s="100">
        <v>0</v>
      </c>
      <c r="J86" s="100">
        <v>0</v>
      </c>
      <c r="K86" s="100">
        <v>3</v>
      </c>
      <c r="L86" s="100">
        <v>3</v>
      </c>
      <c r="M86" s="100">
        <v>9</v>
      </c>
      <c r="N86" s="100">
        <v>45</v>
      </c>
      <c r="O86" s="100">
        <v>72</v>
      </c>
      <c r="P86" s="100">
        <v>172</v>
      </c>
      <c r="Q86" s="100">
        <v>215</v>
      </c>
      <c r="R86" s="100">
        <v>257</v>
      </c>
      <c r="S86" s="100">
        <v>215</v>
      </c>
      <c r="T86" s="100">
        <v>180</v>
      </c>
      <c r="U86" s="100">
        <v>0</v>
      </c>
      <c r="V86" s="100">
        <v>1172</v>
      </c>
      <c r="W86" s="128"/>
      <c r="X86" s="123">
        <v>1979</v>
      </c>
      <c r="Y86" s="100" t="s">
        <v>204</v>
      </c>
      <c r="Z86" s="100" t="s">
        <v>204</v>
      </c>
      <c r="AA86" s="100" t="s">
        <v>204</v>
      </c>
      <c r="AB86" s="100" t="s">
        <v>204</v>
      </c>
      <c r="AC86" s="100" t="s">
        <v>204</v>
      </c>
      <c r="AD86" s="100" t="s">
        <v>204</v>
      </c>
      <c r="AE86" s="100" t="s">
        <v>204</v>
      </c>
      <c r="AF86" s="100" t="s">
        <v>204</v>
      </c>
      <c r="AG86" s="100" t="s">
        <v>204</v>
      </c>
      <c r="AH86" s="100" t="s">
        <v>204</v>
      </c>
      <c r="AI86" s="100" t="s">
        <v>204</v>
      </c>
      <c r="AJ86" s="100" t="s">
        <v>204</v>
      </c>
      <c r="AK86" s="100" t="s">
        <v>204</v>
      </c>
      <c r="AL86" s="100" t="s">
        <v>204</v>
      </c>
      <c r="AM86" s="100" t="s">
        <v>204</v>
      </c>
      <c r="AN86" s="100" t="s">
        <v>204</v>
      </c>
      <c r="AO86" s="100" t="s">
        <v>204</v>
      </c>
      <c r="AP86" s="100" t="s">
        <v>204</v>
      </c>
      <c r="AQ86" s="100" t="s">
        <v>204</v>
      </c>
      <c r="AR86" s="100" t="s">
        <v>204</v>
      </c>
      <c r="AS86" s="128"/>
      <c r="AT86" s="123">
        <v>1979</v>
      </c>
      <c r="AU86" s="100">
        <v>0</v>
      </c>
      <c r="AV86" s="100">
        <v>0</v>
      </c>
      <c r="AW86" s="100">
        <v>0</v>
      </c>
      <c r="AX86" s="100">
        <v>0</v>
      </c>
      <c r="AY86" s="100">
        <v>0</v>
      </c>
      <c r="AZ86" s="100">
        <v>1</v>
      </c>
      <c r="BA86" s="100">
        <v>0</v>
      </c>
      <c r="BB86" s="100">
        <v>0</v>
      </c>
      <c r="BC86" s="100">
        <v>3</v>
      </c>
      <c r="BD86" s="100">
        <v>3</v>
      </c>
      <c r="BE86" s="100">
        <v>9</v>
      </c>
      <c r="BF86" s="100">
        <v>45</v>
      </c>
      <c r="BG86" s="100">
        <v>72</v>
      </c>
      <c r="BH86" s="100">
        <v>172</v>
      </c>
      <c r="BI86" s="100">
        <v>215</v>
      </c>
      <c r="BJ86" s="100">
        <v>257</v>
      </c>
      <c r="BK86" s="100">
        <v>215</v>
      </c>
      <c r="BL86" s="100">
        <v>180</v>
      </c>
      <c r="BM86" s="100">
        <v>0</v>
      </c>
      <c r="BN86" s="100">
        <v>1172</v>
      </c>
      <c r="BP86" s="123">
        <v>1979</v>
      </c>
    </row>
    <row r="87" spans="2:68">
      <c r="B87" s="123">
        <v>1980</v>
      </c>
      <c r="C87" s="100">
        <v>0</v>
      </c>
      <c r="D87" s="100">
        <v>0</v>
      </c>
      <c r="E87" s="100">
        <v>0</v>
      </c>
      <c r="F87" s="100">
        <v>0</v>
      </c>
      <c r="G87" s="100">
        <v>0</v>
      </c>
      <c r="H87" s="100">
        <v>0</v>
      </c>
      <c r="I87" s="100">
        <v>0</v>
      </c>
      <c r="J87" s="100">
        <v>0</v>
      </c>
      <c r="K87" s="100">
        <v>0</v>
      </c>
      <c r="L87" s="100">
        <v>2</v>
      </c>
      <c r="M87" s="100">
        <v>10</v>
      </c>
      <c r="N87" s="100">
        <v>39</v>
      </c>
      <c r="O87" s="100">
        <v>99</v>
      </c>
      <c r="P87" s="100">
        <v>186</v>
      </c>
      <c r="Q87" s="100">
        <v>246</v>
      </c>
      <c r="R87" s="100">
        <v>266</v>
      </c>
      <c r="S87" s="100">
        <v>235</v>
      </c>
      <c r="T87" s="100">
        <v>170</v>
      </c>
      <c r="U87" s="100">
        <v>0</v>
      </c>
      <c r="V87" s="100">
        <v>1253</v>
      </c>
      <c r="W87" s="128"/>
      <c r="X87" s="123">
        <v>1980</v>
      </c>
      <c r="Y87" s="100" t="s">
        <v>204</v>
      </c>
      <c r="Z87" s="100" t="s">
        <v>204</v>
      </c>
      <c r="AA87" s="100" t="s">
        <v>204</v>
      </c>
      <c r="AB87" s="100" t="s">
        <v>204</v>
      </c>
      <c r="AC87" s="100" t="s">
        <v>204</v>
      </c>
      <c r="AD87" s="100" t="s">
        <v>204</v>
      </c>
      <c r="AE87" s="100" t="s">
        <v>204</v>
      </c>
      <c r="AF87" s="100" t="s">
        <v>204</v>
      </c>
      <c r="AG87" s="100" t="s">
        <v>204</v>
      </c>
      <c r="AH87" s="100" t="s">
        <v>204</v>
      </c>
      <c r="AI87" s="100" t="s">
        <v>204</v>
      </c>
      <c r="AJ87" s="100" t="s">
        <v>204</v>
      </c>
      <c r="AK87" s="100" t="s">
        <v>204</v>
      </c>
      <c r="AL87" s="100" t="s">
        <v>204</v>
      </c>
      <c r="AM87" s="100" t="s">
        <v>204</v>
      </c>
      <c r="AN87" s="100" t="s">
        <v>204</v>
      </c>
      <c r="AO87" s="100" t="s">
        <v>204</v>
      </c>
      <c r="AP87" s="100" t="s">
        <v>204</v>
      </c>
      <c r="AQ87" s="100" t="s">
        <v>204</v>
      </c>
      <c r="AR87" s="100" t="s">
        <v>204</v>
      </c>
      <c r="AS87" s="128"/>
      <c r="AT87" s="123">
        <v>1980</v>
      </c>
      <c r="AU87" s="100">
        <v>0</v>
      </c>
      <c r="AV87" s="100">
        <v>0</v>
      </c>
      <c r="AW87" s="100">
        <v>0</v>
      </c>
      <c r="AX87" s="100">
        <v>0</v>
      </c>
      <c r="AY87" s="100">
        <v>0</v>
      </c>
      <c r="AZ87" s="100">
        <v>0</v>
      </c>
      <c r="BA87" s="100">
        <v>0</v>
      </c>
      <c r="BB87" s="100">
        <v>0</v>
      </c>
      <c r="BC87" s="100">
        <v>0</v>
      </c>
      <c r="BD87" s="100">
        <v>2</v>
      </c>
      <c r="BE87" s="100">
        <v>10</v>
      </c>
      <c r="BF87" s="100">
        <v>39</v>
      </c>
      <c r="BG87" s="100">
        <v>99</v>
      </c>
      <c r="BH87" s="100">
        <v>186</v>
      </c>
      <c r="BI87" s="100">
        <v>246</v>
      </c>
      <c r="BJ87" s="100">
        <v>266</v>
      </c>
      <c r="BK87" s="100">
        <v>235</v>
      </c>
      <c r="BL87" s="100">
        <v>170</v>
      </c>
      <c r="BM87" s="100">
        <v>0</v>
      </c>
      <c r="BN87" s="100">
        <v>1253</v>
      </c>
      <c r="BP87" s="123">
        <v>1980</v>
      </c>
    </row>
    <row r="88" spans="2:68">
      <c r="B88" s="123">
        <v>1981</v>
      </c>
      <c r="C88" s="100">
        <v>0</v>
      </c>
      <c r="D88" s="100">
        <v>0</v>
      </c>
      <c r="E88" s="100">
        <v>0</v>
      </c>
      <c r="F88" s="100">
        <v>0</v>
      </c>
      <c r="G88" s="100">
        <v>0</v>
      </c>
      <c r="H88" s="100">
        <v>0</v>
      </c>
      <c r="I88" s="100">
        <v>0</v>
      </c>
      <c r="J88" s="100">
        <v>0</v>
      </c>
      <c r="K88" s="100">
        <v>0</v>
      </c>
      <c r="L88" s="100">
        <v>4</v>
      </c>
      <c r="M88" s="100">
        <v>8</v>
      </c>
      <c r="N88" s="100">
        <v>32</v>
      </c>
      <c r="O88" s="100">
        <v>73</v>
      </c>
      <c r="P88" s="100">
        <v>167</v>
      </c>
      <c r="Q88" s="100">
        <v>265</v>
      </c>
      <c r="R88" s="100">
        <v>290</v>
      </c>
      <c r="S88" s="100">
        <v>251</v>
      </c>
      <c r="T88" s="100">
        <v>188</v>
      </c>
      <c r="U88" s="100">
        <v>1</v>
      </c>
      <c r="V88" s="100">
        <v>1279</v>
      </c>
      <c r="W88" s="128"/>
      <c r="X88" s="123">
        <v>1981</v>
      </c>
      <c r="Y88" s="100" t="s">
        <v>204</v>
      </c>
      <c r="Z88" s="100" t="s">
        <v>204</v>
      </c>
      <c r="AA88" s="100" t="s">
        <v>204</v>
      </c>
      <c r="AB88" s="100" t="s">
        <v>204</v>
      </c>
      <c r="AC88" s="100" t="s">
        <v>204</v>
      </c>
      <c r="AD88" s="100" t="s">
        <v>204</v>
      </c>
      <c r="AE88" s="100" t="s">
        <v>204</v>
      </c>
      <c r="AF88" s="100" t="s">
        <v>204</v>
      </c>
      <c r="AG88" s="100" t="s">
        <v>204</v>
      </c>
      <c r="AH88" s="100" t="s">
        <v>204</v>
      </c>
      <c r="AI88" s="100" t="s">
        <v>204</v>
      </c>
      <c r="AJ88" s="100" t="s">
        <v>204</v>
      </c>
      <c r="AK88" s="100" t="s">
        <v>204</v>
      </c>
      <c r="AL88" s="100" t="s">
        <v>204</v>
      </c>
      <c r="AM88" s="100" t="s">
        <v>204</v>
      </c>
      <c r="AN88" s="100" t="s">
        <v>204</v>
      </c>
      <c r="AO88" s="100" t="s">
        <v>204</v>
      </c>
      <c r="AP88" s="100" t="s">
        <v>204</v>
      </c>
      <c r="AQ88" s="100" t="s">
        <v>204</v>
      </c>
      <c r="AR88" s="100" t="s">
        <v>204</v>
      </c>
      <c r="AS88" s="128"/>
      <c r="AT88" s="123">
        <v>1981</v>
      </c>
      <c r="AU88" s="100">
        <v>0</v>
      </c>
      <c r="AV88" s="100">
        <v>0</v>
      </c>
      <c r="AW88" s="100">
        <v>0</v>
      </c>
      <c r="AX88" s="100">
        <v>0</v>
      </c>
      <c r="AY88" s="100">
        <v>0</v>
      </c>
      <c r="AZ88" s="100">
        <v>0</v>
      </c>
      <c r="BA88" s="100">
        <v>0</v>
      </c>
      <c r="BB88" s="100">
        <v>0</v>
      </c>
      <c r="BC88" s="100">
        <v>0</v>
      </c>
      <c r="BD88" s="100">
        <v>4</v>
      </c>
      <c r="BE88" s="100">
        <v>8</v>
      </c>
      <c r="BF88" s="100">
        <v>32</v>
      </c>
      <c r="BG88" s="100">
        <v>73</v>
      </c>
      <c r="BH88" s="100">
        <v>167</v>
      </c>
      <c r="BI88" s="100">
        <v>265</v>
      </c>
      <c r="BJ88" s="100">
        <v>290</v>
      </c>
      <c r="BK88" s="100">
        <v>251</v>
      </c>
      <c r="BL88" s="100">
        <v>188</v>
      </c>
      <c r="BM88" s="100">
        <v>1</v>
      </c>
      <c r="BN88" s="100">
        <v>1279</v>
      </c>
      <c r="BP88" s="123">
        <v>1981</v>
      </c>
    </row>
    <row r="89" spans="2:68">
      <c r="B89" s="123">
        <v>1982</v>
      </c>
      <c r="C89" s="100">
        <v>0</v>
      </c>
      <c r="D89" s="100">
        <v>0</v>
      </c>
      <c r="E89" s="100">
        <v>0</v>
      </c>
      <c r="F89" s="100">
        <v>1</v>
      </c>
      <c r="G89" s="100">
        <v>0</v>
      </c>
      <c r="H89" s="100">
        <v>0</v>
      </c>
      <c r="I89" s="100">
        <v>0</v>
      </c>
      <c r="J89" s="100">
        <v>0</v>
      </c>
      <c r="K89" s="100">
        <v>0</v>
      </c>
      <c r="L89" s="100">
        <v>2</v>
      </c>
      <c r="M89" s="100">
        <v>12</v>
      </c>
      <c r="N89" s="100">
        <v>41</v>
      </c>
      <c r="O89" s="100">
        <v>93</v>
      </c>
      <c r="P89" s="100">
        <v>160</v>
      </c>
      <c r="Q89" s="100">
        <v>277</v>
      </c>
      <c r="R89" s="100">
        <v>336</v>
      </c>
      <c r="S89" s="100">
        <v>240</v>
      </c>
      <c r="T89" s="100">
        <v>194</v>
      </c>
      <c r="U89" s="100">
        <v>0</v>
      </c>
      <c r="V89" s="100">
        <v>1356</v>
      </c>
      <c r="W89" s="128"/>
      <c r="X89" s="123">
        <v>1982</v>
      </c>
      <c r="Y89" s="100" t="s">
        <v>204</v>
      </c>
      <c r="Z89" s="100" t="s">
        <v>204</v>
      </c>
      <c r="AA89" s="100" t="s">
        <v>204</v>
      </c>
      <c r="AB89" s="100" t="s">
        <v>204</v>
      </c>
      <c r="AC89" s="100" t="s">
        <v>204</v>
      </c>
      <c r="AD89" s="100" t="s">
        <v>204</v>
      </c>
      <c r="AE89" s="100" t="s">
        <v>204</v>
      </c>
      <c r="AF89" s="100" t="s">
        <v>204</v>
      </c>
      <c r="AG89" s="100" t="s">
        <v>204</v>
      </c>
      <c r="AH89" s="100" t="s">
        <v>204</v>
      </c>
      <c r="AI89" s="100" t="s">
        <v>204</v>
      </c>
      <c r="AJ89" s="100" t="s">
        <v>204</v>
      </c>
      <c r="AK89" s="100" t="s">
        <v>204</v>
      </c>
      <c r="AL89" s="100" t="s">
        <v>204</v>
      </c>
      <c r="AM89" s="100" t="s">
        <v>204</v>
      </c>
      <c r="AN89" s="100" t="s">
        <v>204</v>
      </c>
      <c r="AO89" s="100" t="s">
        <v>204</v>
      </c>
      <c r="AP89" s="100" t="s">
        <v>204</v>
      </c>
      <c r="AQ89" s="100" t="s">
        <v>204</v>
      </c>
      <c r="AR89" s="100" t="s">
        <v>204</v>
      </c>
      <c r="AS89" s="128"/>
      <c r="AT89" s="123">
        <v>1982</v>
      </c>
      <c r="AU89" s="100">
        <v>0</v>
      </c>
      <c r="AV89" s="100">
        <v>0</v>
      </c>
      <c r="AW89" s="100">
        <v>0</v>
      </c>
      <c r="AX89" s="100">
        <v>1</v>
      </c>
      <c r="AY89" s="100">
        <v>0</v>
      </c>
      <c r="AZ89" s="100">
        <v>0</v>
      </c>
      <c r="BA89" s="100">
        <v>0</v>
      </c>
      <c r="BB89" s="100">
        <v>0</v>
      </c>
      <c r="BC89" s="100">
        <v>0</v>
      </c>
      <c r="BD89" s="100">
        <v>2</v>
      </c>
      <c r="BE89" s="100">
        <v>12</v>
      </c>
      <c r="BF89" s="100">
        <v>41</v>
      </c>
      <c r="BG89" s="100">
        <v>93</v>
      </c>
      <c r="BH89" s="100">
        <v>160</v>
      </c>
      <c r="BI89" s="100">
        <v>277</v>
      </c>
      <c r="BJ89" s="100">
        <v>336</v>
      </c>
      <c r="BK89" s="100">
        <v>240</v>
      </c>
      <c r="BL89" s="100">
        <v>194</v>
      </c>
      <c r="BM89" s="100">
        <v>0</v>
      </c>
      <c r="BN89" s="100">
        <v>1356</v>
      </c>
      <c r="BP89" s="123">
        <v>1982</v>
      </c>
    </row>
    <row r="90" spans="2:68">
      <c r="B90" s="123">
        <v>1983</v>
      </c>
      <c r="C90" s="100">
        <v>0</v>
      </c>
      <c r="D90" s="100">
        <v>0</v>
      </c>
      <c r="E90" s="100">
        <v>0</v>
      </c>
      <c r="F90" s="100">
        <v>0</v>
      </c>
      <c r="G90" s="100">
        <v>0</v>
      </c>
      <c r="H90" s="100">
        <v>0</v>
      </c>
      <c r="I90" s="100">
        <v>1</v>
      </c>
      <c r="J90" s="100">
        <v>0</v>
      </c>
      <c r="K90" s="100">
        <v>0</v>
      </c>
      <c r="L90" s="100">
        <v>3</v>
      </c>
      <c r="M90" s="100">
        <v>9</v>
      </c>
      <c r="N90" s="100">
        <v>49</v>
      </c>
      <c r="O90" s="100">
        <v>78</v>
      </c>
      <c r="P90" s="100">
        <v>169</v>
      </c>
      <c r="Q90" s="100">
        <v>263</v>
      </c>
      <c r="R90" s="100">
        <v>320</v>
      </c>
      <c r="S90" s="100">
        <v>294</v>
      </c>
      <c r="T90" s="100">
        <v>208</v>
      </c>
      <c r="U90" s="100">
        <v>0</v>
      </c>
      <c r="V90" s="100">
        <v>1394</v>
      </c>
      <c r="W90" s="128"/>
      <c r="X90" s="123">
        <v>1983</v>
      </c>
      <c r="Y90" s="100" t="s">
        <v>204</v>
      </c>
      <c r="Z90" s="100" t="s">
        <v>204</v>
      </c>
      <c r="AA90" s="100" t="s">
        <v>204</v>
      </c>
      <c r="AB90" s="100" t="s">
        <v>204</v>
      </c>
      <c r="AC90" s="100" t="s">
        <v>204</v>
      </c>
      <c r="AD90" s="100" t="s">
        <v>204</v>
      </c>
      <c r="AE90" s="100" t="s">
        <v>204</v>
      </c>
      <c r="AF90" s="100" t="s">
        <v>204</v>
      </c>
      <c r="AG90" s="100" t="s">
        <v>204</v>
      </c>
      <c r="AH90" s="100" t="s">
        <v>204</v>
      </c>
      <c r="AI90" s="100" t="s">
        <v>204</v>
      </c>
      <c r="AJ90" s="100" t="s">
        <v>204</v>
      </c>
      <c r="AK90" s="100" t="s">
        <v>204</v>
      </c>
      <c r="AL90" s="100" t="s">
        <v>204</v>
      </c>
      <c r="AM90" s="100" t="s">
        <v>204</v>
      </c>
      <c r="AN90" s="100" t="s">
        <v>204</v>
      </c>
      <c r="AO90" s="100" t="s">
        <v>204</v>
      </c>
      <c r="AP90" s="100" t="s">
        <v>204</v>
      </c>
      <c r="AQ90" s="100" t="s">
        <v>204</v>
      </c>
      <c r="AR90" s="100" t="s">
        <v>204</v>
      </c>
      <c r="AS90" s="128"/>
      <c r="AT90" s="123">
        <v>1983</v>
      </c>
      <c r="AU90" s="100">
        <v>0</v>
      </c>
      <c r="AV90" s="100">
        <v>0</v>
      </c>
      <c r="AW90" s="100">
        <v>0</v>
      </c>
      <c r="AX90" s="100">
        <v>0</v>
      </c>
      <c r="AY90" s="100">
        <v>0</v>
      </c>
      <c r="AZ90" s="100">
        <v>0</v>
      </c>
      <c r="BA90" s="100">
        <v>1</v>
      </c>
      <c r="BB90" s="100">
        <v>0</v>
      </c>
      <c r="BC90" s="100">
        <v>0</v>
      </c>
      <c r="BD90" s="100">
        <v>3</v>
      </c>
      <c r="BE90" s="100">
        <v>9</v>
      </c>
      <c r="BF90" s="100">
        <v>49</v>
      </c>
      <c r="BG90" s="100">
        <v>78</v>
      </c>
      <c r="BH90" s="100">
        <v>169</v>
      </c>
      <c r="BI90" s="100">
        <v>263</v>
      </c>
      <c r="BJ90" s="100">
        <v>320</v>
      </c>
      <c r="BK90" s="100">
        <v>294</v>
      </c>
      <c r="BL90" s="100">
        <v>208</v>
      </c>
      <c r="BM90" s="100">
        <v>0</v>
      </c>
      <c r="BN90" s="100">
        <v>1394</v>
      </c>
      <c r="BP90" s="123">
        <v>1983</v>
      </c>
    </row>
    <row r="91" spans="2:68">
      <c r="B91" s="123">
        <v>1984</v>
      </c>
      <c r="C91" s="100">
        <v>0</v>
      </c>
      <c r="D91" s="100">
        <v>0</v>
      </c>
      <c r="E91" s="100">
        <v>1</v>
      </c>
      <c r="F91" s="100">
        <v>0</v>
      </c>
      <c r="G91" s="100">
        <v>0</v>
      </c>
      <c r="H91" s="100">
        <v>0</v>
      </c>
      <c r="I91" s="100">
        <v>0</v>
      </c>
      <c r="J91" s="100">
        <v>0</v>
      </c>
      <c r="K91" s="100">
        <v>1</v>
      </c>
      <c r="L91" s="100">
        <v>4</v>
      </c>
      <c r="M91" s="100">
        <v>15</v>
      </c>
      <c r="N91" s="100">
        <v>37</v>
      </c>
      <c r="O91" s="100">
        <v>115</v>
      </c>
      <c r="P91" s="100">
        <v>185</v>
      </c>
      <c r="Q91" s="100">
        <v>285</v>
      </c>
      <c r="R91" s="100">
        <v>301</v>
      </c>
      <c r="S91" s="100">
        <v>270</v>
      </c>
      <c r="T91" s="100">
        <v>188</v>
      </c>
      <c r="U91" s="100">
        <v>1</v>
      </c>
      <c r="V91" s="100">
        <v>1403</v>
      </c>
      <c r="W91" s="128"/>
      <c r="X91" s="123">
        <v>1984</v>
      </c>
      <c r="Y91" s="100" t="s">
        <v>204</v>
      </c>
      <c r="Z91" s="100" t="s">
        <v>204</v>
      </c>
      <c r="AA91" s="100" t="s">
        <v>204</v>
      </c>
      <c r="AB91" s="100" t="s">
        <v>204</v>
      </c>
      <c r="AC91" s="100" t="s">
        <v>204</v>
      </c>
      <c r="AD91" s="100" t="s">
        <v>204</v>
      </c>
      <c r="AE91" s="100" t="s">
        <v>204</v>
      </c>
      <c r="AF91" s="100" t="s">
        <v>204</v>
      </c>
      <c r="AG91" s="100" t="s">
        <v>204</v>
      </c>
      <c r="AH91" s="100" t="s">
        <v>204</v>
      </c>
      <c r="AI91" s="100" t="s">
        <v>204</v>
      </c>
      <c r="AJ91" s="100" t="s">
        <v>204</v>
      </c>
      <c r="AK91" s="100" t="s">
        <v>204</v>
      </c>
      <c r="AL91" s="100" t="s">
        <v>204</v>
      </c>
      <c r="AM91" s="100" t="s">
        <v>204</v>
      </c>
      <c r="AN91" s="100" t="s">
        <v>204</v>
      </c>
      <c r="AO91" s="100" t="s">
        <v>204</v>
      </c>
      <c r="AP91" s="100" t="s">
        <v>204</v>
      </c>
      <c r="AQ91" s="100" t="s">
        <v>204</v>
      </c>
      <c r="AR91" s="100" t="s">
        <v>204</v>
      </c>
      <c r="AS91" s="128"/>
      <c r="AT91" s="123">
        <v>1984</v>
      </c>
      <c r="AU91" s="100">
        <v>0</v>
      </c>
      <c r="AV91" s="100">
        <v>0</v>
      </c>
      <c r="AW91" s="100">
        <v>1</v>
      </c>
      <c r="AX91" s="100">
        <v>0</v>
      </c>
      <c r="AY91" s="100">
        <v>0</v>
      </c>
      <c r="AZ91" s="100">
        <v>0</v>
      </c>
      <c r="BA91" s="100">
        <v>0</v>
      </c>
      <c r="BB91" s="100">
        <v>0</v>
      </c>
      <c r="BC91" s="100">
        <v>1</v>
      </c>
      <c r="BD91" s="100">
        <v>4</v>
      </c>
      <c r="BE91" s="100">
        <v>15</v>
      </c>
      <c r="BF91" s="100">
        <v>37</v>
      </c>
      <c r="BG91" s="100">
        <v>115</v>
      </c>
      <c r="BH91" s="100">
        <v>185</v>
      </c>
      <c r="BI91" s="100">
        <v>285</v>
      </c>
      <c r="BJ91" s="100">
        <v>301</v>
      </c>
      <c r="BK91" s="100">
        <v>270</v>
      </c>
      <c r="BL91" s="100">
        <v>188</v>
      </c>
      <c r="BM91" s="100">
        <v>1</v>
      </c>
      <c r="BN91" s="100">
        <v>1403</v>
      </c>
      <c r="BP91" s="123">
        <v>1984</v>
      </c>
    </row>
    <row r="92" spans="2:68">
      <c r="B92" s="123">
        <v>1985</v>
      </c>
      <c r="C92" s="100">
        <v>0</v>
      </c>
      <c r="D92" s="100">
        <v>1</v>
      </c>
      <c r="E92" s="100">
        <v>0</v>
      </c>
      <c r="F92" s="100">
        <v>0</v>
      </c>
      <c r="G92" s="100">
        <v>0</v>
      </c>
      <c r="H92" s="100">
        <v>0</v>
      </c>
      <c r="I92" s="100">
        <v>0</v>
      </c>
      <c r="J92" s="100">
        <v>1</v>
      </c>
      <c r="K92" s="100">
        <v>0</v>
      </c>
      <c r="L92" s="100">
        <v>3</v>
      </c>
      <c r="M92" s="100">
        <v>19</v>
      </c>
      <c r="N92" s="100">
        <v>33</v>
      </c>
      <c r="O92" s="100">
        <v>104</v>
      </c>
      <c r="P92" s="100">
        <v>186</v>
      </c>
      <c r="Q92" s="100">
        <v>291</v>
      </c>
      <c r="R92" s="100">
        <v>395</v>
      </c>
      <c r="S92" s="100">
        <v>312</v>
      </c>
      <c r="T92" s="100">
        <v>243</v>
      </c>
      <c r="U92" s="100">
        <v>0</v>
      </c>
      <c r="V92" s="100">
        <v>1588</v>
      </c>
      <c r="W92" s="128"/>
      <c r="X92" s="123">
        <v>1985</v>
      </c>
      <c r="Y92" s="100" t="s">
        <v>204</v>
      </c>
      <c r="Z92" s="100" t="s">
        <v>204</v>
      </c>
      <c r="AA92" s="100" t="s">
        <v>204</v>
      </c>
      <c r="AB92" s="100" t="s">
        <v>204</v>
      </c>
      <c r="AC92" s="100" t="s">
        <v>204</v>
      </c>
      <c r="AD92" s="100" t="s">
        <v>204</v>
      </c>
      <c r="AE92" s="100" t="s">
        <v>204</v>
      </c>
      <c r="AF92" s="100" t="s">
        <v>204</v>
      </c>
      <c r="AG92" s="100" t="s">
        <v>204</v>
      </c>
      <c r="AH92" s="100" t="s">
        <v>204</v>
      </c>
      <c r="AI92" s="100" t="s">
        <v>204</v>
      </c>
      <c r="AJ92" s="100" t="s">
        <v>204</v>
      </c>
      <c r="AK92" s="100" t="s">
        <v>204</v>
      </c>
      <c r="AL92" s="100" t="s">
        <v>204</v>
      </c>
      <c r="AM92" s="100" t="s">
        <v>204</v>
      </c>
      <c r="AN92" s="100" t="s">
        <v>204</v>
      </c>
      <c r="AO92" s="100" t="s">
        <v>204</v>
      </c>
      <c r="AP92" s="100" t="s">
        <v>204</v>
      </c>
      <c r="AQ92" s="100" t="s">
        <v>204</v>
      </c>
      <c r="AR92" s="100" t="s">
        <v>204</v>
      </c>
      <c r="AS92" s="128"/>
      <c r="AT92" s="123">
        <v>1985</v>
      </c>
      <c r="AU92" s="100">
        <v>0</v>
      </c>
      <c r="AV92" s="100">
        <v>1</v>
      </c>
      <c r="AW92" s="100">
        <v>0</v>
      </c>
      <c r="AX92" s="100">
        <v>0</v>
      </c>
      <c r="AY92" s="100">
        <v>0</v>
      </c>
      <c r="AZ92" s="100">
        <v>0</v>
      </c>
      <c r="BA92" s="100">
        <v>0</v>
      </c>
      <c r="BB92" s="100">
        <v>1</v>
      </c>
      <c r="BC92" s="100">
        <v>0</v>
      </c>
      <c r="BD92" s="100">
        <v>3</v>
      </c>
      <c r="BE92" s="100">
        <v>19</v>
      </c>
      <c r="BF92" s="100">
        <v>33</v>
      </c>
      <c r="BG92" s="100">
        <v>104</v>
      </c>
      <c r="BH92" s="100">
        <v>186</v>
      </c>
      <c r="BI92" s="100">
        <v>291</v>
      </c>
      <c r="BJ92" s="100">
        <v>395</v>
      </c>
      <c r="BK92" s="100">
        <v>312</v>
      </c>
      <c r="BL92" s="100">
        <v>243</v>
      </c>
      <c r="BM92" s="100">
        <v>0</v>
      </c>
      <c r="BN92" s="100">
        <v>1588</v>
      </c>
      <c r="BP92" s="123">
        <v>1985</v>
      </c>
    </row>
    <row r="93" spans="2:68">
      <c r="B93" s="123">
        <v>1986</v>
      </c>
      <c r="C93" s="100">
        <v>0</v>
      </c>
      <c r="D93" s="100">
        <v>0</v>
      </c>
      <c r="E93" s="100">
        <v>0</v>
      </c>
      <c r="F93" s="100">
        <v>1</v>
      </c>
      <c r="G93" s="100">
        <v>0</v>
      </c>
      <c r="H93" s="100">
        <v>1</v>
      </c>
      <c r="I93" s="100">
        <v>0</v>
      </c>
      <c r="J93" s="100">
        <v>0</v>
      </c>
      <c r="K93" s="100">
        <v>0</v>
      </c>
      <c r="L93" s="100">
        <v>3</v>
      </c>
      <c r="M93" s="100">
        <v>8</v>
      </c>
      <c r="N93" s="100">
        <v>45</v>
      </c>
      <c r="O93" s="100">
        <v>108</v>
      </c>
      <c r="P93" s="100">
        <v>194</v>
      </c>
      <c r="Q93" s="100">
        <v>329</v>
      </c>
      <c r="R93" s="100">
        <v>386</v>
      </c>
      <c r="S93" s="100">
        <v>310</v>
      </c>
      <c r="T93" s="100">
        <v>257</v>
      </c>
      <c r="U93" s="100">
        <v>0</v>
      </c>
      <c r="V93" s="100">
        <v>1642</v>
      </c>
      <c r="W93" s="128"/>
      <c r="X93" s="123">
        <v>1986</v>
      </c>
      <c r="Y93" s="100" t="s">
        <v>204</v>
      </c>
      <c r="Z93" s="100" t="s">
        <v>204</v>
      </c>
      <c r="AA93" s="100" t="s">
        <v>204</v>
      </c>
      <c r="AB93" s="100" t="s">
        <v>204</v>
      </c>
      <c r="AC93" s="100" t="s">
        <v>204</v>
      </c>
      <c r="AD93" s="100" t="s">
        <v>204</v>
      </c>
      <c r="AE93" s="100" t="s">
        <v>204</v>
      </c>
      <c r="AF93" s="100" t="s">
        <v>204</v>
      </c>
      <c r="AG93" s="100" t="s">
        <v>204</v>
      </c>
      <c r="AH93" s="100" t="s">
        <v>204</v>
      </c>
      <c r="AI93" s="100" t="s">
        <v>204</v>
      </c>
      <c r="AJ93" s="100" t="s">
        <v>204</v>
      </c>
      <c r="AK93" s="100" t="s">
        <v>204</v>
      </c>
      <c r="AL93" s="100" t="s">
        <v>204</v>
      </c>
      <c r="AM93" s="100" t="s">
        <v>204</v>
      </c>
      <c r="AN93" s="100" t="s">
        <v>204</v>
      </c>
      <c r="AO93" s="100" t="s">
        <v>204</v>
      </c>
      <c r="AP93" s="100" t="s">
        <v>204</v>
      </c>
      <c r="AQ93" s="100" t="s">
        <v>204</v>
      </c>
      <c r="AR93" s="100" t="s">
        <v>204</v>
      </c>
      <c r="AS93" s="128"/>
      <c r="AT93" s="123">
        <v>1986</v>
      </c>
      <c r="AU93" s="100">
        <v>0</v>
      </c>
      <c r="AV93" s="100">
        <v>0</v>
      </c>
      <c r="AW93" s="100">
        <v>0</v>
      </c>
      <c r="AX93" s="100">
        <v>1</v>
      </c>
      <c r="AY93" s="100">
        <v>0</v>
      </c>
      <c r="AZ93" s="100">
        <v>1</v>
      </c>
      <c r="BA93" s="100">
        <v>0</v>
      </c>
      <c r="BB93" s="100">
        <v>0</v>
      </c>
      <c r="BC93" s="100">
        <v>0</v>
      </c>
      <c r="BD93" s="100">
        <v>3</v>
      </c>
      <c r="BE93" s="100">
        <v>8</v>
      </c>
      <c r="BF93" s="100">
        <v>45</v>
      </c>
      <c r="BG93" s="100">
        <v>108</v>
      </c>
      <c r="BH93" s="100">
        <v>194</v>
      </c>
      <c r="BI93" s="100">
        <v>329</v>
      </c>
      <c r="BJ93" s="100">
        <v>386</v>
      </c>
      <c r="BK93" s="100">
        <v>310</v>
      </c>
      <c r="BL93" s="100">
        <v>257</v>
      </c>
      <c r="BM93" s="100">
        <v>0</v>
      </c>
      <c r="BN93" s="100">
        <v>1642</v>
      </c>
      <c r="BP93" s="123">
        <v>1986</v>
      </c>
    </row>
    <row r="94" spans="2:68">
      <c r="B94" s="123">
        <v>1987</v>
      </c>
      <c r="C94" s="100">
        <v>0</v>
      </c>
      <c r="D94" s="100">
        <v>0</v>
      </c>
      <c r="E94" s="100">
        <v>0</v>
      </c>
      <c r="F94" s="100">
        <v>0</v>
      </c>
      <c r="G94" s="100">
        <v>0</v>
      </c>
      <c r="H94" s="100">
        <v>0</v>
      </c>
      <c r="I94" s="100">
        <v>0</v>
      </c>
      <c r="J94" s="100">
        <v>0</v>
      </c>
      <c r="K94" s="100">
        <v>1</v>
      </c>
      <c r="L94" s="100">
        <v>5</v>
      </c>
      <c r="M94" s="100">
        <v>8</v>
      </c>
      <c r="N94" s="100">
        <v>47</v>
      </c>
      <c r="O94" s="100">
        <v>129</v>
      </c>
      <c r="P94" s="100">
        <v>223</v>
      </c>
      <c r="Q94" s="100">
        <v>308</v>
      </c>
      <c r="R94" s="100">
        <v>395</v>
      </c>
      <c r="S94" s="100">
        <v>351</v>
      </c>
      <c r="T94" s="100">
        <v>277</v>
      </c>
      <c r="U94" s="100">
        <v>0</v>
      </c>
      <c r="V94" s="100">
        <v>1744</v>
      </c>
      <c r="W94" s="128"/>
      <c r="X94" s="123">
        <v>1987</v>
      </c>
      <c r="Y94" s="100" t="s">
        <v>204</v>
      </c>
      <c r="Z94" s="100" t="s">
        <v>204</v>
      </c>
      <c r="AA94" s="100" t="s">
        <v>204</v>
      </c>
      <c r="AB94" s="100" t="s">
        <v>204</v>
      </c>
      <c r="AC94" s="100" t="s">
        <v>204</v>
      </c>
      <c r="AD94" s="100" t="s">
        <v>204</v>
      </c>
      <c r="AE94" s="100" t="s">
        <v>204</v>
      </c>
      <c r="AF94" s="100" t="s">
        <v>204</v>
      </c>
      <c r="AG94" s="100" t="s">
        <v>204</v>
      </c>
      <c r="AH94" s="100" t="s">
        <v>204</v>
      </c>
      <c r="AI94" s="100" t="s">
        <v>204</v>
      </c>
      <c r="AJ94" s="100" t="s">
        <v>204</v>
      </c>
      <c r="AK94" s="100" t="s">
        <v>204</v>
      </c>
      <c r="AL94" s="100" t="s">
        <v>204</v>
      </c>
      <c r="AM94" s="100" t="s">
        <v>204</v>
      </c>
      <c r="AN94" s="100" t="s">
        <v>204</v>
      </c>
      <c r="AO94" s="100" t="s">
        <v>204</v>
      </c>
      <c r="AP94" s="100" t="s">
        <v>204</v>
      </c>
      <c r="AQ94" s="100" t="s">
        <v>204</v>
      </c>
      <c r="AR94" s="100" t="s">
        <v>204</v>
      </c>
      <c r="AS94" s="128"/>
      <c r="AT94" s="123">
        <v>1987</v>
      </c>
      <c r="AU94" s="100">
        <v>0</v>
      </c>
      <c r="AV94" s="100">
        <v>0</v>
      </c>
      <c r="AW94" s="100">
        <v>0</v>
      </c>
      <c r="AX94" s="100">
        <v>0</v>
      </c>
      <c r="AY94" s="100">
        <v>0</v>
      </c>
      <c r="AZ94" s="100">
        <v>0</v>
      </c>
      <c r="BA94" s="100">
        <v>0</v>
      </c>
      <c r="BB94" s="100">
        <v>0</v>
      </c>
      <c r="BC94" s="100">
        <v>1</v>
      </c>
      <c r="BD94" s="100">
        <v>5</v>
      </c>
      <c r="BE94" s="100">
        <v>8</v>
      </c>
      <c r="BF94" s="100">
        <v>47</v>
      </c>
      <c r="BG94" s="100">
        <v>129</v>
      </c>
      <c r="BH94" s="100">
        <v>223</v>
      </c>
      <c r="BI94" s="100">
        <v>308</v>
      </c>
      <c r="BJ94" s="100">
        <v>395</v>
      </c>
      <c r="BK94" s="100">
        <v>351</v>
      </c>
      <c r="BL94" s="100">
        <v>277</v>
      </c>
      <c r="BM94" s="100">
        <v>0</v>
      </c>
      <c r="BN94" s="100">
        <v>1744</v>
      </c>
      <c r="BP94" s="123">
        <v>1987</v>
      </c>
    </row>
    <row r="95" spans="2:68">
      <c r="B95" s="123">
        <v>1988</v>
      </c>
      <c r="C95" s="100">
        <v>0</v>
      </c>
      <c r="D95" s="100">
        <v>0</v>
      </c>
      <c r="E95" s="100">
        <v>0</v>
      </c>
      <c r="F95" s="100">
        <v>0</v>
      </c>
      <c r="G95" s="100">
        <v>0</v>
      </c>
      <c r="H95" s="100">
        <v>0</v>
      </c>
      <c r="I95" s="100">
        <v>0</v>
      </c>
      <c r="J95" s="100">
        <v>0</v>
      </c>
      <c r="K95" s="100">
        <v>1</v>
      </c>
      <c r="L95" s="100">
        <v>6</v>
      </c>
      <c r="M95" s="100">
        <v>11</v>
      </c>
      <c r="N95" s="100">
        <v>51</v>
      </c>
      <c r="O95" s="100">
        <v>126</v>
      </c>
      <c r="P95" s="100">
        <v>225</v>
      </c>
      <c r="Q95" s="100">
        <v>363</v>
      </c>
      <c r="R95" s="100">
        <v>449</v>
      </c>
      <c r="S95" s="100">
        <v>372</v>
      </c>
      <c r="T95" s="100">
        <v>280</v>
      </c>
      <c r="U95" s="100">
        <v>0</v>
      </c>
      <c r="V95" s="100">
        <v>1884</v>
      </c>
      <c r="W95" s="128"/>
      <c r="X95" s="123">
        <v>1988</v>
      </c>
      <c r="Y95" s="100" t="s">
        <v>204</v>
      </c>
      <c r="Z95" s="100" t="s">
        <v>204</v>
      </c>
      <c r="AA95" s="100" t="s">
        <v>204</v>
      </c>
      <c r="AB95" s="100" t="s">
        <v>204</v>
      </c>
      <c r="AC95" s="100" t="s">
        <v>204</v>
      </c>
      <c r="AD95" s="100" t="s">
        <v>204</v>
      </c>
      <c r="AE95" s="100" t="s">
        <v>204</v>
      </c>
      <c r="AF95" s="100" t="s">
        <v>204</v>
      </c>
      <c r="AG95" s="100" t="s">
        <v>204</v>
      </c>
      <c r="AH95" s="100" t="s">
        <v>204</v>
      </c>
      <c r="AI95" s="100" t="s">
        <v>204</v>
      </c>
      <c r="AJ95" s="100" t="s">
        <v>204</v>
      </c>
      <c r="AK95" s="100" t="s">
        <v>204</v>
      </c>
      <c r="AL95" s="100" t="s">
        <v>204</v>
      </c>
      <c r="AM95" s="100" t="s">
        <v>204</v>
      </c>
      <c r="AN95" s="100" t="s">
        <v>204</v>
      </c>
      <c r="AO95" s="100" t="s">
        <v>204</v>
      </c>
      <c r="AP95" s="100" t="s">
        <v>204</v>
      </c>
      <c r="AQ95" s="100" t="s">
        <v>204</v>
      </c>
      <c r="AR95" s="100" t="s">
        <v>204</v>
      </c>
      <c r="AS95" s="128"/>
      <c r="AT95" s="123">
        <v>1988</v>
      </c>
      <c r="AU95" s="100">
        <v>0</v>
      </c>
      <c r="AV95" s="100">
        <v>0</v>
      </c>
      <c r="AW95" s="100">
        <v>0</v>
      </c>
      <c r="AX95" s="100">
        <v>0</v>
      </c>
      <c r="AY95" s="100">
        <v>0</v>
      </c>
      <c r="AZ95" s="100">
        <v>0</v>
      </c>
      <c r="BA95" s="100">
        <v>0</v>
      </c>
      <c r="BB95" s="100">
        <v>0</v>
      </c>
      <c r="BC95" s="100">
        <v>1</v>
      </c>
      <c r="BD95" s="100">
        <v>6</v>
      </c>
      <c r="BE95" s="100">
        <v>11</v>
      </c>
      <c r="BF95" s="100">
        <v>51</v>
      </c>
      <c r="BG95" s="100">
        <v>126</v>
      </c>
      <c r="BH95" s="100">
        <v>225</v>
      </c>
      <c r="BI95" s="100">
        <v>363</v>
      </c>
      <c r="BJ95" s="100">
        <v>449</v>
      </c>
      <c r="BK95" s="100">
        <v>372</v>
      </c>
      <c r="BL95" s="100">
        <v>280</v>
      </c>
      <c r="BM95" s="100">
        <v>0</v>
      </c>
      <c r="BN95" s="100">
        <v>1884</v>
      </c>
      <c r="BP95" s="123">
        <v>1988</v>
      </c>
    </row>
    <row r="96" spans="2:68">
      <c r="B96" s="123">
        <v>1989</v>
      </c>
      <c r="C96" s="100">
        <v>0</v>
      </c>
      <c r="D96" s="100">
        <v>0</v>
      </c>
      <c r="E96" s="100">
        <v>0</v>
      </c>
      <c r="F96" s="100">
        <v>0</v>
      </c>
      <c r="G96" s="100">
        <v>0</v>
      </c>
      <c r="H96" s="100">
        <v>0</v>
      </c>
      <c r="I96" s="100">
        <v>0</v>
      </c>
      <c r="J96" s="100">
        <v>0</v>
      </c>
      <c r="K96" s="100">
        <v>2</v>
      </c>
      <c r="L96" s="100">
        <v>4</v>
      </c>
      <c r="M96" s="100">
        <v>17</v>
      </c>
      <c r="N96" s="100">
        <v>53</v>
      </c>
      <c r="O96" s="100">
        <v>143</v>
      </c>
      <c r="P96" s="100">
        <v>241</v>
      </c>
      <c r="Q96" s="100">
        <v>336</v>
      </c>
      <c r="R96" s="100">
        <v>497</v>
      </c>
      <c r="S96" s="100">
        <v>407</v>
      </c>
      <c r="T96" s="100">
        <v>314</v>
      </c>
      <c r="U96" s="100">
        <v>0</v>
      </c>
      <c r="V96" s="100">
        <v>2014</v>
      </c>
      <c r="W96" s="128"/>
      <c r="X96" s="123">
        <v>1989</v>
      </c>
      <c r="Y96" s="100" t="s">
        <v>204</v>
      </c>
      <c r="Z96" s="100" t="s">
        <v>204</v>
      </c>
      <c r="AA96" s="100" t="s">
        <v>204</v>
      </c>
      <c r="AB96" s="100" t="s">
        <v>204</v>
      </c>
      <c r="AC96" s="100" t="s">
        <v>204</v>
      </c>
      <c r="AD96" s="100" t="s">
        <v>204</v>
      </c>
      <c r="AE96" s="100" t="s">
        <v>204</v>
      </c>
      <c r="AF96" s="100" t="s">
        <v>204</v>
      </c>
      <c r="AG96" s="100" t="s">
        <v>204</v>
      </c>
      <c r="AH96" s="100" t="s">
        <v>204</v>
      </c>
      <c r="AI96" s="100" t="s">
        <v>204</v>
      </c>
      <c r="AJ96" s="100" t="s">
        <v>204</v>
      </c>
      <c r="AK96" s="100" t="s">
        <v>204</v>
      </c>
      <c r="AL96" s="100" t="s">
        <v>204</v>
      </c>
      <c r="AM96" s="100" t="s">
        <v>204</v>
      </c>
      <c r="AN96" s="100" t="s">
        <v>204</v>
      </c>
      <c r="AO96" s="100" t="s">
        <v>204</v>
      </c>
      <c r="AP96" s="100" t="s">
        <v>204</v>
      </c>
      <c r="AQ96" s="100" t="s">
        <v>204</v>
      </c>
      <c r="AR96" s="100" t="s">
        <v>204</v>
      </c>
      <c r="AS96" s="128"/>
      <c r="AT96" s="123">
        <v>1989</v>
      </c>
      <c r="AU96" s="100">
        <v>0</v>
      </c>
      <c r="AV96" s="100">
        <v>0</v>
      </c>
      <c r="AW96" s="100">
        <v>0</v>
      </c>
      <c r="AX96" s="100">
        <v>0</v>
      </c>
      <c r="AY96" s="100">
        <v>0</v>
      </c>
      <c r="AZ96" s="100">
        <v>0</v>
      </c>
      <c r="BA96" s="100">
        <v>0</v>
      </c>
      <c r="BB96" s="100">
        <v>0</v>
      </c>
      <c r="BC96" s="100">
        <v>2</v>
      </c>
      <c r="BD96" s="100">
        <v>4</v>
      </c>
      <c r="BE96" s="100">
        <v>17</v>
      </c>
      <c r="BF96" s="100">
        <v>53</v>
      </c>
      <c r="BG96" s="100">
        <v>143</v>
      </c>
      <c r="BH96" s="100">
        <v>241</v>
      </c>
      <c r="BI96" s="100">
        <v>336</v>
      </c>
      <c r="BJ96" s="100">
        <v>497</v>
      </c>
      <c r="BK96" s="100">
        <v>407</v>
      </c>
      <c r="BL96" s="100">
        <v>314</v>
      </c>
      <c r="BM96" s="100">
        <v>0</v>
      </c>
      <c r="BN96" s="100">
        <v>2014</v>
      </c>
      <c r="BP96" s="123">
        <v>1989</v>
      </c>
    </row>
    <row r="97" spans="2:68">
      <c r="B97" s="123">
        <v>1990</v>
      </c>
      <c r="C97" s="100">
        <v>0</v>
      </c>
      <c r="D97" s="100">
        <v>0</v>
      </c>
      <c r="E97" s="100">
        <v>0</v>
      </c>
      <c r="F97" s="100">
        <v>0</v>
      </c>
      <c r="G97" s="100">
        <v>0</v>
      </c>
      <c r="H97" s="100">
        <v>0</v>
      </c>
      <c r="I97" s="100">
        <v>0</v>
      </c>
      <c r="J97" s="100">
        <v>0</v>
      </c>
      <c r="K97" s="100">
        <v>1</v>
      </c>
      <c r="L97" s="100">
        <v>3</v>
      </c>
      <c r="M97" s="100">
        <v>12</v>
      </c>
      <c r="N97" s="100">
        <v>35</v>
      </c>
      <c r="O97" s="100">
        <v>122</v>
      </c>
      <c r="P97" s="100">
        <v>259</v>
      </c>
      <c r="Q97" s="100">
        <v>398</v>
      </c>
      <c r="R97" s="100">
        <v>491</v>
      </c>
      <c r="S97" s="100">
        <v>416</v>
      </c>
      <c r="T97" s="100">
        <v>354</v>
      </c>
      <c r="U97" s="100">
        <v>0</v>
      </c>
      <c r="V97" s="100">
        <v>2091</v>
      </c>
      <c r="W97" s="128"/>
      <c r="X97" s="123">
        <v>1990</v>
      </c>
      <c r="Y97" s="100" t="s">
        <v>204</v>
      </c>
      <c r="Z97" s="100" t="s">
        <v>204</v>
      </c>
      <c r="AA97" s="100" t="s">
        <v>204</v>
      </c>
      <c r="AB97" s="100" t="s">
        <v>204</v>
      </c>
      <c r="AC97" s="100" t="s">
        <v>204</v>
      </c>
      <c r="AD97" s="100" t="s">
        <v>204</v>
      </c>
      <c r="AE97" s="100" t="s">
        <v>204</v>
      </c>
      <c r="AF97" s="100" t="s">
        <v>204</v>
      </c>
      <c r="AG97" s="100" t="s">
        <v>204</v>
      </c>
      <c r="AH97" s="100" t="s">
        <v>204</v>
      </c>
      <c r="AI97" s="100" t="s">
        <v>204</v>
      </c>
      <c r="AJ97" s="100" t="s">
        <v>204</v>
      </c>
      <c r="AK97" s="100" t="s">
        <v>204</v>
      </c>
      <c r="AL97" s="100" t="s">
        <v>204</v>
      </c>
      <c r="AM97" s="100" t="s">
        <v>204</v>
      </c>
      <c r="AN97" s="100" t="s">
        <v>204</v>
      </c>
      <c r="AO97" s="100" t="s">
        <v>204</v>
      </c>
      <c r="AP97" s="100" t="s">
        <v>204</v>
      </c>
      <c r="AQ97" s="100" t="s">
        <v>204</v>
      </c>
      <c r="AR97" s="100" t="s">
        <v>204</v>
      </c>
      <c r="AS97" s="128"/>
      <c r="AT97" s="123">
        <v>1990</v>
      </c>
      <c r="AU97" s="100">
        <v>0</v>
      </c>
      <c r="AV97" s="100">
        <v>0</v>
      </c>
      <c r="AW97" s="100">
        <v>0</v>
      </c>
      <c r="AX97" s="100">
        <v>0</v>
      </c>
      <c r="AY97" s="100">
        <v>0</v>
      </c>
      <c r="AZ97" s="100">
        <v>0</v>
      </c>
      <c r="BA97" s="100">
        <v>0</v>
      </c>
      <c r="BB97" s="100">
        <v>0</v>
      </c>
      <c r="BC97" s="100">
        <v>1</v>
      </c>
      <c r="BD97" s="100">
        <v>3</v>
      </c>
      <c r="BE97" s="100">
        <v>12</v>
      </c>
      <c r="BF97" s="100">
        <v>35</v>
      </c>
      <c r="BG97" s="100">
        <v>122</v>
      </c>
      <c r="BH97" s="100">
        <v>259</v>
      </c>
      <c r="BI97" s="100">
        <v>398</v>
      </c>
      <c r="BJ97" s="100">
        <v>491</v>
      </c>
      <c r="BK97" s="100">
        <v>416</v>
      </c>
      <c r="BL97" s="100">
        <v>354</v>
      </c>
      <c r="BM97" s="100">
        <v>0</v>
      </c>
      <c r="BN97" s="100">
        <v>2091</v>
      </c>
      <c r="BP97" s="123">
        <v>1990</v>
      </c>
    </row>
    <row r="98" spans="2:68">
      <c r="B98" s="123">
        <v>1991</v>
      </c>
      <c r="C98" s="100">
        <v>0</v>
      </c>
      <c r="D98" s="100">
        <v>0</v>
      </c>
      <c r="E98" s="100">
        <v>0</v>
      </c>
      <c r="F98" s="100">
        <v>0</v>
      </c>
      <c r="G98" s="100">
        <v>0</v>
      </c>
      <c r="H98" s="100">
        <v>0</v>
      </c>
      <c r="I98" s="100">
        <v>0</v>
      </c>
      <c r="J98" s="100">
        <v>0</v>
      </c>
      <c r="K98" s="100">
        <v>1</v>
      </c>
      <c r="L98" s="100">
        <v>7</v>
      </c>
      <c r="M98" s="100">
        <v>13</v>
      </c>
      <c r="N98" s="100">
        <v>55</v>
      </c>
      <c r="O98" s="100">
        <v>129</v>
      </c>
      <c r="P98" s="100">
        <v>269</v>
      </c>
      <c r="Q98" s="100">
        <v>363</v>
      </c>
      <c r="R98" s="100">
        <v>494</v>
      </c>
      <c r="S98" s="100">
        <v>432</v>
      </c>
      <c r="T98" s="100">
        <v>352</v>
      </c>
      <c r="U98" s="100">
        <v>0</v>
      </c>
      <c r="V98" s="100">
        <v>2115</v>
      </c>
      <c r="W98" s="128"/>
      <c r="X98" s="123">
        <v>1991</v>
      </c>
      <c r="Y98" s="100" t="s">
        <v>204</v>
      </c>
      <c r="Z98" s="100" t="s">
        <v>204</v>
      </c>
      <c r="AA98" s="100" t="s">
        <v>204</v>
      </c>
      <c r="AB98" s="100" t="s">
        <v>204</v>
      </c>
      <c r="AC98" s="100" t="s">
        <v>204</v>
      </c>
      <c r="AD98" s="100" t="s">
        <v>204</v>
      </c>
      <c r="AE98" s="100" t="s">
        <v>204</v>
      </c>
      <c r="AF98" s="100" t="s">
        <v>204</v>
      </c>
      <c r="AG98" s="100" t="s">
        <v>204</v>
      </c>
      <c r="AH98" s="100" t="s">
        <v>204</v>
      </c>
      <c r="AI98" s="100" t="s">
        <v>204</v>
      </c>
      <c r="AJ98" s="100" t="s">
        <v>204</v>
      </c>
      <c r="AK98" s="100" t="s">
        <v>204</v>
      </c>
      <c r="AL98" s="100" t="s">
        <v>204</v>
      </c>
      <c r="AM98" s="100" t="s">
        <v>204</v>
      </c>
      <c r="AN98" s="100" t="s">
        <v>204</v>
      </c>
      <c r="AO98" s="100" t="s">
        <v>204</v>
      </c>
      <c r="AP98" s="100" t="s">
        <v>204</v>
      </c>
      <c r="AQ98" s="100" t="s">
        <v>204</v>
      </c>
      <c r="AR98" s="100" t="s">
        <v>204</v>
      </c>
      <c r="AS98" s="128"/>
      <c r="AT98" s="123">
        <v>1991</v>
      </c>
      <c r="AU98" s="100">
        <v>0</v>
      </c>
      <c r="AV98" s="100">
        <v>0</v>
      </c>
      <c r="AW98" s="100">
        <v>0</v>
      </c>
      <c r="AX98" s="100">
        <v>0</v>
      </c>
      <c r="AY98" s="100">
        <v>0</v>
      </c>
      <c r="AZ98" s="100">
        <v>0</v>
      </c>
      <c r="BA98" s="100">
        <v>0</v>
      </c>
      <c r="BB98" s="100">
        <v>0</v>
      </c>
      <c r="BC98" s="100">
        <v>1</v>
      </c>
      <c r="BD98" s="100">
        <v>7</v>
      </c>
      <c r="BE98" s="100">
        <v>13</v>
      </c>
      <c r="BF98" s="100">
        <v>55</v>
      </c>
      <c r="BG98" s="100">
        <v>129</v>
      </c>
      <c r="BH98" s="100">
        <v>269</v>
      </c>
      <c r="BI98" s="100">
        <v>363</v>
      </c>
      <c r="BJ98" s="100">
        <v>494</v>
      </c>
      <c r="BK98" s="100">
        <v>432</v>
      </c>
      <c r="BL98" s="100">
        <v>352</v>
      </c>
      <c r="BM98" s="100">
        <v>0</v>
      </c>
      <c r="BN98" s="100">
        <v>2115</v>
      </c>
      <c r="BP98" s="123">
        <v>1991</v>
      </c>
    </row>
    <row r="99" spans="2:68">
      <c r="B99" s="123">
        <v>1992</v>
      </c>
      <c r="C99" s="100">
        <v>0</v>
      </c>
      <c r="D99" s="100">
        <v>0</v>
      </c>
      <c r="E99" s="100">
        <v>0</v>
      </c>
      <c r="F99" s="100">
        <v>0</v>
      </c>
      <c r="G99" s="100">
        <v>1</v>
      </c>
      <c r="H99" s="100">
        <v>0</v>
      </c>
      <c r="I99" s="100">
        <v>0</v>
      </c>
      <c r="J99" s="100">
        <v>1</v>
      </c>
      <c r="K99" s="100">
        <v>1</v>
      </c>
      <c r="L99" s="100">
        <v>5</v>
      </c>
      <c r="M99" s="100">
        <v>19</v>
      </c>
      <c r="N99" s="100">
        <v>55</v>
      </c>
      <c r="O99" s="100">
        <v>126</v>
      </c>
      <c r="P99" s="100">
        <v>303</v>
      </c>
      <c r="Q99" s="100">
        <v>456</v>
      </c>
      <c r="R99" s="100">
        <v>486</v>
      </c>
      <c r="S99" s="100">
        <v>500</v>
      </c>
      <c r="T99" s="100">
        <v>417</v>
      </c>
      <c r="U99" s="100">
        <v>0</v>
      </c>
      <c r="V99" s="100">
        <v>2370</v>
      </c>
      <c r="W99" s="128"/>
      <c r="X99" s="123">
        <v>1992</v>
      </c>
      <c r="Y99" s="100" t="s">
        <v>204</v>
      </c>
      <c r="Z99" s="100" t="s">
        <v>204</v>
      </c>
      <c r="AA99" s="100" t="s">
        <v>204</v>
      </c>
      <c r="AB99" s="100" t="s">
        <v>204</v>
      </c>
      <c r="AC99" s="100" t="s">
        <v>204</v>
      </c>
      <c r="AD99" s="100" t="s">
        <v>204</v>
      </c>
      <c r="AE99" s="100" t="s">
        <v>204</v>
      </c>
      <c r="AF99" s="100" t="s">
        <v>204</v>
      </c>
      <c r="AG99" s="100" t="s">
        <v>204</v>
      </c>
      <c r="AH99" s="100" t="s">
        <v>204</v>
      </c>
      <c r="AI99" s="100" t="s">
        <v>204</v>
      </c>
      <c r="AJ99" s="100" t="s">
        <v>204</v>
      </c>
      <c r="AK99" s="100" t="s">
        <v>204</v>
      </c>
      <c r="AL99" s="100" t="s">
        <v>204</v>
      </c>
      <c r="AM99" s="100" t="s">
        <v>204</v>
      </c>
      <c r="AN99" s="100" t="s">
        <v>204</v>
      </c>
      <c r="AO99" s="100" t="s">
        <v>204</v>
      </c>
      <c r="AP99" s="100" t="s">
        <v>204</v>
      </c>
      <c r="AQ99" s="100" t="s">
        <v>204</v>
      </c>
      <c r="AR99" s="100" t="s">
        <v>204</v>
      </c>
      <c r="AS99" s="128"/>
      <c r="AT99" s="123">
        <v>1992</v>
      </c>
      <c r="AU99" s="100">
        <v>0</v>
      </c>
      <c r="AV99" s="100">
        <v>0</v>
      </c>
      <c r="AW99" s="100">
        <v>0</v>
      </c>
      <c r="AX99" s="100">
        <v>0</v>
      </c>
      <c r="AY99" s="100">
        <v>1</v>
      </c>
      <c r="AZ99" s="100">
        <v>0</v>
      </c>
      <c r="BA99" s="100">
        <v>0</v>
      </c>
      <c r="BB99" s="100">
        <v>1</v>
      </c>
      <c r="BC99" s="100">
        <v>1</v>
      </c>
      <c r="BD99" s="100">
        <v>5</v>
      </c>
      <c r="BE99" s="100">
        <v>19</v>
      </c>
      <c r="BF99" s="100">
        <v>55</v>
      </c>
      <c r="BG99" s="100">
        <v>126</v>
      </c>
      <c r="BH99" s="100">
        <v>303</v>
      </c>
      <c r="BI99" s="100">
        <v>456</v>
      </c>
      <c r="BJ99" s="100">
        <v>486</v>
      </c>
      <c r="BK99" s="100">
        <v>500</v>
      </c>
      <c r="BL99" s="100">
        <v>417</v>
      </c>
      <c r="BM99" s="100">
        <v>0</v>
      </c>
      <c r="BN99" s="100">
        <v>2370</v>
      </c>
      <c r="BP99" s="123">
        <v>1992</v>
      </c>
    </row>
    <row r="100" spans="2:68">
      <c r="B100" s="123">
        <v>1993</v>
      </c>
      <c r="C100" s="100">
        <v>0</v>
      </c>
      <c r="D100" s="100">
        <v>0</v>
      </c>
      <c r="E100" s="100">
        <v>0</v>
      </c>
      <c r="F100" s="100">
        <v>0</v>
      </c>
      <c r="G100" s="100">
        <v>0</v>
      </c>
      <c r="H100" s="100">
        <v>0</v>
      </c>
      <c r="I100" s="100">
        <v>0</v>
      </c>
      <c r="J100" s="100">
        <v>0</v>
      </c>
      <c r="K100" s="100">
        <v>0</v>
      </c>
      <c r="L100" s="100">
        <v>6</v>
      </c>
      <c r="M100" s="100">
        <v>18</v>
      </c>
      <c r="N100" s="100">
        <v>57</v>
      </c>
      <c r="O100" s="100">
        <v>124</v>
      </c>
      <c r="P100" s="100">
        <v>312</v>
      </c>
      <c r="Q100" s="100">
        <v>445</v>
      </c>
      <c r="R100" s="100">
        <v>573</v>
      </c>
      <c r="S100" s="100">
        <v>528</v>
      </c>
      <c r="T100" s="100">
        <v>480</v>
      </c>
      <c r="U100" s="100">
        <v>1</v>
      </c>
      <c r="V100" s="100">
        <v>2544</v>
      </c>
      <c r="W100" s="128"/>
      <c r="X100" s="123">
        <v>1993</v>
      </c>
      <c r="Y100" s="100" t="s">
        <v>204</v>
      </c>
      <c r="Z100" s="100" t="s">
        <v>204</v>
      </c>
      <c r="AA100" s="100" t="s">
        <v>204</v>
      </c>
      <c r="AB100" s="100" t="s">
        <v>204</v>
      </c>
      <c r="AC100" s="100" t="s">
        <v>204</v>
      </c>
      <c r="AD100" s="100" t="s">
        <v>204</v>
      </c>
      <c r="AE100" s="100" t="s">
        <v>204</v>
      </c>
      <c r="AF100" s="100" t="s">
        <v>204</v>
      </c>
      <c r="AG100" s="100" t="s">
        <v>204</v>
      </c>
      <c r="AH100" s="100" t="s">
        <v>204</v>
      </c>
      <c r="AI100" s="100" t="s">
        <v>204</v>
      </c>
      <c r="AJ100" s="100" t="s">
        <v>204</v>
      </c>
      <c r="AK100" s="100" t="s">
        <v>204</v>
      </c>
      <c r="AL100" s="100" t="s">
        <v>204</v>
      </c>
      <c r="AM100" s="100" t="s">
        <v>204</v>
      </c>
      <c r="AN100" s="100" t="s">
        <v>204</v>
      </c>
      <c r="AO100" s="100" t="s">
        <v>204</v>
      </c>
      <c r="AP100" s="100" t="s">
        <v>204</v>
      </c>
      <c r="AQ100" s="100" t="s">
        <v>204</v>
      </c>
      <c r="AR100" s="100" t="s">
        <v>204</v>
      </c>
      <c r="AS100" s="128"/>
      <c r="AT100" s="123">
        <v>1993</v>
      </c>
      <c r="AU100" s="100">
        <v>0</v>
      </c>
      <c r="AV100" s="100">
        <v>0</v>
      </c>
      <c r="AW100" s="100">
        <v>0</v>
      </c>
      <c r="AX100" s="100">
        <v>0</v>
      </c>
      <c r="AY100" s="100">
        <v>0</v>
      </c>
      <c r="AZ100" s="100">
        <v>0</v>
      </c>
      <c r="BA100" s="100">
        <v>0</v>
      </c>
      <c r="BB100" s="100">
        <v>0</v>
      </c>
      <c r="BC100" s="100">
        <v>0</v>
      </c>
      <c r="BD100" s="100">
        <v>6</v>
      </c>
      <c r="BE100" s="100">
        <v>18</v>
      </c>
      <c r="BF100" s="100">
        <v>57</v>
      </c>
      <c r="BG100" s="100">
        <v>124</v>
      </c>
      <c r="BH100" s="100">
        <v>312</v>
      </c>
      <c r="BI100" s="100">
        <v>445</v>
      </c>
      <c r="BJ100" s="100">
        <v>573</v>
      </c>
      <c r="BK100" s="100">
        <v>528</v>
      </c>
      <c r="BL100" s="100">
        <v>480</v>
      </c>
      <c r="BM100" s="100">
        <v>1</v>
      </c>
      <c r="BN100" s="100">
        <v>2544</v>
      </c>
      <c r="BP100" s="123">
        <v>1993</v>
      </c>
    </row>
    <row r="101" spans="2:68">
      <c r="B101" s="123">
        <v>1994</v>
      </c>
      <c r="C101" s="100">
        <v>0</v>
      </c>
      <c r="D101" s="100">
        <v>0</v>
      </c>
      <c r="E101" s="100">
        <v>0</v>
      </c>
      <c r="F101" s="100">
        <v>0</v>
      </c>
      <c r="G101" s="100">
        <v>0</v>
      </c>
      <c r="H101" s="100">
        <v>0</v>
      </c>
      <c r="I101" s="100">
        <v>0</v>
      </c>
      <c r="J101" s="100">
        <v>0</v>
      </c>
      <c r="K101" s="100">
        <v>0</v>
      </c>
      <c r="L101" s="100">
        <v>7</v>
      </c>
      <c r="M101" s="100">
        <v>16</v>
      </c>
      <c r="N101" s="100">
        <v>49</v>
      </c>
      <c r="O101" s="100">
        <v>132</v>
      </c>
      <c r="P101" s="100">
        <v>276</v>
      </c>
      <c r="Q101" s="100">
        <v>484</v>
      </c>
      <c r="R101" s="100">
        <v>564</v>
      </c>
      <c r="S101" s="100">
        <v>555</v>
      </c>
      <c r="T101" s="100">
        <v>507</v>
      </c>
      <c r="U101" s="100">
        <v>0</v>
      </c>
      <c r="V101" s="100">
        <v>2590</v>
      </c>
      <c r="W101" s="128"/>
      <c r="X101" s="123">
        <v>1994</v>
      </c>
      <c r="Y101" s="100" t="s">
        <v>204</v>
      </c>
      <c r="Z101" s="100" t="s">
        <v>204</v>
      </c>
      <c r="AA101" s="100" t="s">
        <v>204</v>
      </c>
      <c r="AB101" s="100" t="s">
        <v>204</v>
      </c>
      <c r="AC101" s="100" t="s">
        <v>204</v>
      </c>
      <c r="AD101" s="100" t="s">
        <v>204</v>
      </c>
      <c r="AE101" s="100" t="s">
        <v>204</v>
      </c>
      <c r="AF101" s="100" t="s">
        <v>204</v>
      </c>
      <c r="AG101" s="100" t="s">
        <v>204</v>
      </c>
      <c r="AH101" s="100" t="s">
        <v>204</v>
      </c>
      <c r="AI101" s="100" t="s">
        <v>204</v>
      </c>
      <c r="AJ101" s="100" t="s">
        <v>204</v>
      </c>
      <c r="AK101" s="100" t="s">
        <v>204</v>
      </c>
      <c r="AL101" s="100" t="s">
        <v>204</v>
      </c>
      <c r="AM101" s="100" t="s">
        <v>204</v>
      </c>
      <c r="AN101" s="100" t="s">
        <v>204</v>
      </c>
      <c r="AO101" s="100" t="s">
        <v>204</v>
      </c>
      <c r="AP101" s="100" t="s">
        <v>204</v>
      </c>
      <c r="AQ101" s="100" t="s">
        <v>204</v>
      </c>
      <c r="AR101" s="100" t="s">
        <v>204</v>
      </c>
      <c r="AS101" s="128"/>
      <c r="AT101" s="123">
        <v>1994</v>
      </c>
      <c r="AU101" s="100">
        <v>0</v>
      </c>
      <c r="AV101" s="100">
        <v>0</v>
      </c>
      <c r="AW101" s="100">
        <v>0</v>
      </c>
      <c r="AX101" s="100">
        <v>0</v>
      </c>
      <c r="AY101" s="100">
        <v>0</v>
      </c>
      <c r="AZ101" s="100">
        <v>0</v>
      </c>
      <c r="BA101" s="100">
        <v>0</v>
      </c>
      <c r="BB101" s="100">
        <v>0</v>
      </c>
      <c r="BC101" s="100">
        <v>0</v>
      </c>
      <c r="BD101" s="100">
        <v>7</v>
      </c>
      <c r="BE101" s="100">
        <v>16</v>
      </c>
      <c r="BF101" s="100">
        <v>49</v>
      </c>
      <c r="BG101" s="100">
        <v>132</v>
      </c>
      <c r="BH101" s="100">
        <v>276</v>
      </c>
      <c r="BI101" s="100">
        <v>484</v>
      </c>
      <c r="BJ101" s="100">
        <v>564</v>
      </c>
      <c r="BK101" s="100">
        <v>555</v>
      </c>
      <c r="BL101" s="100">
        <v>507</v>
      </c>
      <c r="BM101" s="100">
        <v>0</v>
      </c>
      <c r="BN101" s="100">
        <v>2590</v>
      </c>
      <c r="BP101" s="123">
        <v>1994</v>
      </c>
    </row>
    <row r="102" spans="2:68">
      <c r="B102" s="123">
        <v>1995</v>
      </c>
      <c r="C102" s="100">
        <v>0</v>
      </c>
      <c r="D102" s="100">
        <v>0</v>
      </c>
      <c r="E102" s="100">
        <v>0</v>
      </c>
      <c r="F102" s="100">
        <v>0</v>
      </c>
      <c r="G102" s="100">
        <v>0</v>
      </c>
      <c r="H102" s="100">
        <v>0</v>
      </c>
      <c r="I102" s="100">
        <v>0</v>
      </c>
      <c r="J102" s="100">
        <v>0</v>
      </c>
      <c r="K102" s="100">
        <v>3</v>
      </c>
      <c r="L102" s="100">
        <v>7</v>
      </c>
      <c r="M102" s="100">
        <v>20</v>
      </c>
      <c r="N102" s="100">
        <v>46</v>
      </c>
      <c r="O102" s="100">
        <v>146</v>
      </c>
      <c r="P102" s="100">
        <v>278</v>
      </c>
      <c r="Q102" s="100">
        <v>473</v>
      </c>
      <c r="R102" s="100">
        <v>531</v>
      </c>
      <c r="S102" s="100">
        <v>558</v>
      </c>
      <c r="T102" s="100">
        <v>513</v>
      </c>
      <c r="U102" s="100">
        <v>0</v>
      </c>
      <c r="V102" s="100">
        <v>2575</v>
      </c>
      <c r="W102" s="128"/>
      <c r="X102" s="123">
        <v>1995</v>
      </c>
      <c r="Y102" s="100" t="s">
        <v>204</v>
      </c>
      <c r="Z102" s="100" t="s">
        <v>204</v>
      </c>
      <c r="AA102" s="100" t="s">
        <v>204</v>
      </c>
      <c r="AB102" s="100" t="s">
        <v>204</v>
      </c>
      <c r="AC102" s="100" t="s">
        <v>204</v>
      </c>
      <c r="AD102" s="100" t="s">
        <v>204</v>
      </c>
      <c r="AE102" s="100" t="s">
        <v>204</v>
      </c>
      <c r="AF102" s="100" t="s">
        <v>204</v>
      </c>
      <c r="AG102" s="100" t="s">
        <v>204</v>
      </c>
      <c r="AH102" s="100" t="s">
        <v>204</v>
      </c>
      <c r="AI102" s="100" t="s">
        <v>204</v>
      </c>
      <c r="AJ102" s="100" t="s">
        <v>204</v>
      </c>
      <c r="AK102" s="100" t="s">
        <v>204</v>
      </c>
      <c r="AL102" s="100" t="s">
        <v>204</v>
      </c>
      <c r="AM102" s="100" t="s">
        <v>204</v>
      </c>
      <c r="AN102" s="100" t="s">
        <v>204</v>
      </c>
      <c r="AO102" s="100" t="s">
        <v>204</v>
      </c>
      <c r="AP102" s="100" t="s">
        <v>204</v>
      </c>
      <c r="AQ102" s="100" t="s">
        <v>204</v>
      </c>
      <c r="AR102" s="100" t="s">
        <v>204</v>
      </c>
      <c r="AS102" s="128"/>
      <c r="AT102" s="123">
        <v>1995</v>
      </c>
      <c r="AU102" s="100">
        <v>0</v>
      </c>
      <c r="AV102" s="100">
        <v>0</v>
      </c>
      <c r="AW102" s="100">
        <v>0</v>
      </c>
      <c r="AX102" s="100">
        <v>0</v>
      </c>
      <c r="AY102" s="100">
        <v>0</v>
      </c>
      <c r="AZ102" s="100">
        <v>0</v>
      </c>
      <c r="BA102" s="100">
        <v>0</v>
      </c>
      <c r="BB102" s="100">
        <v>0</v>
      </c>
      <c r="BC102" s="100">
        <v>3</v>
      </c>
      <c r="BD102" s="100">
        <v>7</v>
      </c>
      <c r="BE102" s="100">
        <v>20</v>
      </c>
      <c r="BF102" s="100">
        <v>46</v>
      </c>
      <c r="BG102" s="100">
        <v>146</v>
      </c>
      <c r="BH102" s="100">
        <v>278</v>
      </c>
      <c r="BI102" s="100">
        <v>473</v>
      </c>
      <c r="BJ102" s="100">
        <v>531</v>
      </c>
      <c r="BK102" s="100">
        <v>558</v>
      </c>
      <c r="BL102" s="100">
        <v>513</v>
      </c>
      <c r="BM102" s="100">
        <v>0</v>
      </c>
      <c r="BN102" s="100">
        <v>2575</v>
      </c>
      <c r="BP102" s="123">
        <v>1995</v>
      </c>
    </row>
    <row r="103" spans="2:68">
      <c r="B103" s="123">
        <v>1996</v>
      </c>
      <c r="C103" s="100">
        <v>0</v>
      </c>
      <c r="D103" s="100">
        <v>0</v>
      </c>
      <c r="E103" s="100">
        <v>0</v>
      </c>
      <c r="F103" s="100">
        <v>0</v>
      </c>
      <c r="G103" s="100">
        <v>0</v>
      </c>
      <c r="H103" s="100">
        <v>0</v>
      </c>
      <c r="I103" s="100">
        <v>0</v>
      </c>
      <c r="J103" s="100">
        <v>0</v>
      </c>
      <c r="K103" s="100">
        <v>1</v>
      </c>
      <c r="L103" s="100">
        <v>10</v>
      </c>
      <c r="M103" s="100">
        <v>18</v>
      </c>
      <c r="N103" s="100">
        <v>56</v>
      </c>
      <c r="O103" s="100">
        <v>116</v>
      </c>
      <c r="P103" s="100">
        <v>282</v>
      </c>
      <c r="Q103" s="100">
        <v>467</v>
      </c>
      <c r="R103" s="100">
        <v>572</v>
      </c>
      <c r="S103" s="100">
        <v>562</v>
      </c>
      <c r="T103" s="100">
        <v>576</v>
      </c>
      <c r="U103" s="100">
        <v>0</v>
      </c>
      <c r="V103" s="100">
        <v>2660</v>
      </c>
      <c r="W103" s="128"/>
      <c r="X103" s="123">
        <v>1996</v>
      </c>
      <c r="Y103" s="100" t="s">
        <v>204</v>
      </c>
      <c r="Z103" s="100" t="s">
        <v>204</v>
      </c>
      <c r="AA103" s="100" t="s">
        <v>204</v>
      </c>
      <c r="AB103" s="100" t="s">
        <v>204</v>
      </c>
      <c r="AC103" s="100" t="s">
        <v>204</v>
      </c>
      <c r="AD103" s="100" t="s">
        <v>204</v>
      </c>
      <c r="AE103" s="100" t="s">
        <v>204</v>
      </c>
      <c r="AF103" s="100" t="s">
        <v>204</v>
      </c>
      <c r="AG103" s="100" t="s">
        <v>204</v>
      </c>
      <c r="AH103" s="100" t="s">
        <v>204</v>
      </c>
      <c r="AI103" s="100" t="s">
        <v>204</v>
      </c>
      <c r="AJ103" s="100" t="s">
        <v>204</v>
      </c>
      <c r="AK103" s="100" t="s">
        <v>204</v>
      </c>
      <c r="AL103" s="100" t="s">
        <v>204</v>
      </c>
      <c r="AM103" s="100" t="s">
        <v>204</v>
      </c>
      <c r="AN103" s="100" t="s">
        <v>204</v>
      </c>
      <c r="AO103" s="100" t="s">
        <v>204</v>
      </c>
      <c r="AP103" s="100" t="s">
        <v>204</v>
      </c>
      <c r="AQ103" s="100" t="s">
        <v>204</v>
      </c>
      <c r="AR103" s="100" t="s">
        <v>204</v>
      </c>
      <c r="AS103" s="128"/>
      <c r="AT103" s="123">
        <v>1996</v>
      </c>
      <c r="AU103" s="100">
        <v>0</v>
      </c>
      <c r="AV103" s="100">
        <v>0</v>
      </c>
      <c r="AW103" s="100">
        <v>0</v>
      </c>
      <c r="AX103" s="100">
        <v>0</v>
      </c>
      <c r="AY103" s="100">
        <v>0</v>
      </c>
      <c r="AZ103" s="100">
        <v>0</v>
      </c>
      <c r="BA103" s="100">
        <v>0</v>
      </c>
      <c r="BB103" s="100">
        <v>0</v>
      </c>
      <c r="BC103" s="100">
        <v>1</v>
      </c>
      <c r="BD103" s="100">
        <v>10</v>
      </c>
      <c r="BE103" s="100">
        <v>18</v>
      </c>
      <c r="BF103" s="100">
        <v>56</v>
      </c>
      <c r="BG103" s="100">
        <v>116</v>
      </c>
      <c r="BH103" s="100">
        <v>282</v>
      </c>
      <c r="BI103" s="100">
        <v>467</v>
      </c>
      <c r="BJ103" s="100">
        <v>572</v>
      </c>
      <c r="BK103" s="100">
        <v>562</v>
      </c>
      <c r="BL103" s="100">
        <v>576</v>
      </c>
      <c r="BM103" s="100">
        <v>0</v>
      </c>
      <c r="BN103" s="100">
        <v>2660</v>
      </c>
      <c r="BP103" s="123">
        <v>1996</v>
      </c>
    </row>
    <row r="104" spans="2:68">
      <c r="B104" s="124">
        <v>1997</v>
      </c>
      <c r="C104" s="100">
        <v>0</v>
      </c>
      <c r="D104" s="100">
        <v>0</v>
      </c>
      <c r="E104" s="100">
        <v>0</v>
      </c>
      <c r="F104" s="100">
        <v>1</v>
      </c>
      <c r="G104" s="100">
        <v>0</v>
      </c>
      <c r="H104" s="100">
        <v>0</v>
      </c>
      <c r="I104" s="100">
        <v>0</v>
      </c>
      <c r="J104" s="100">
        <v>0</v>
      </c>
      <c r="K104" s="100">
        <v>2</v>
      </c>
      <c r="L104" s="100">
        <v>4</v>
      </c>
      <c r="M104" s="100">
        <v>20</v>
      </c>
      <c r="N104" s="100">
        <v>51</v>
      </c>
      <c r="O104" s="100">
        <v>107</v>
      </c>
      <c r="P104" s="100">
        <v>249</v>
      </c>
      <c r="Q104" s="100">
        <v>421</v>
      </c>
      <c r="R104" s="100">
        <v>528</v>
      </c>
      <c r="S104" s="100">
        <v>531</v>
      </c>
      <c r="T104" s="100">
        <v>532</v>
      </c>
      <c r="U104" s="100">
        <v>0</v>
      </c>
      <c r="V104" s="100">
        <v>2446</v>
      </c>
      <c r="W104" s="128"/>
      <c r="X104" s="124">
        <v>1997</v>
      </c>
      <c r="Y104" s="100" t="s">
        <v>204</v>
      </c>
      <c r="Z104" s="100" t="s">
        <v>204</v>
      </c>
      <c r="AA104" s="100" t="s">
        <v>204</v>
      </c>
      <c r="AB104" s="100" t="s">
        <v>204</v>
      </c>
      <c r="AC104" s="100" t="s">
        <v>204</v>
      </c>
      <c r="AD104" s="100" t="s">
        <v>204</v>
      </c>
      <c r="AE104" s="100" t="s">
        <v>204</v>
      </c>
      <c r="AF104" s="100" t="s">
        <v>204</v>
      </c>
      <c r="AG104" s="100" t="s">
        <v>204</v>
      </c>
      <c r="AH104" s="100" t="s">
        <v>204</v>
      </c>
      <c r="AI104" s="100" t="s">
        <v>204</v>
      </c>
      <c r="AJ104" s="100" t="s">
        <v>204</v>
      </c>
      <c r="AK104" s="100" t="s">
        <v>204</v>
      </c>
      <c r="AL104" s="100" t="s">
        <v>204</v>
      </c>
      <c r="AM104" s="100" t="s">
        <v>204</v>
      </c>
      <c r="AN104" s="100" t="s">
        <v>204</v>
      </c>
      <c r="AO104" s="100" t="s">
        <v>204</v>
      </c>
      <c r="AP104" s="100" t="s">
        <v>204</v>
      </c>
      <c r="AQ104" s="100" t="s">
        <v>204</v>
      </c>
      <c r="AR104" s="100" t="s">
        <v>204</v>
      </c>
      <c r="AS104" s="128"/>
      <c r="AT104" s="124">
        <v>1997</v>
      </c>
      <c r="AU104" s="100">
        <v>0</v>
      </c>
      <c r="AV104" s="100">
        <v>0</v>
      </c>
      <c r="AW104" s="100">
        <v>0</v>
      </c>
      <c r="AX104" s="100">
        <v>1</v>
      </c>
      <c r="AY104" s="100">
        <v>0</v>
      </c>
      <c r="AZ104" s="100">
        <v>0</v>
      </c>
      <c r="BA104" s="100">
        <v>0</v>
      </c>
      <c r="BB104" s="100">
        <v>0</v>
      </c>
      <c r="BC104" s="100">
        <v>2</v>
      </c>
      <c r="BD104" s="100">
        <v>4</v>
      </c>
      <c r="BE104" s="100">
        <v>20</v>
      </c>
      <c r="BF104" s="100">
        <v>51</v>
      </c>
      <c r="BG104" s="100">
        <v>107</v>
      </c>
      <c r="BH104" s="100">
        <v>249</v>
      </c>
      <c r="BI104" s="100">
        <v>421</v>
      </c>
      <c r="BJ104" s="100">
        <v>528</v>
      </c>
      <c r="BK104" s="100">
        <v>531</v>
      </c>
      <c r="BL104" s="100">
        <v>532</v>
      </c>
      <c r="BM104" s="100">
        <v>0</v>
      </c>
      <c r="BN104" s="100">
        <v>2446</v>
      </c>
      <c r="BP104" s="124">
        <v>1997</v>
      </c>
    </row>
    <row r="105" spans="2:68">
      <c r="B105" s="124">
        <v>1998</v>
      </c>
      <c r="C105" s="100">
        <v>0</v>
      </c>
      <c r="D105" s="100">
        <v>0</v>
      </c>
      <c r="E105" s="100">
        <v>0</v>
      </c>
      <c r="F105" s="100">
        <v>0</v>
      </c>
      <c r="G105" s="100">
        <v>0</v>
      </c>
      <c r="H105" s="100">
        <v>0</v>
      </c>
      <c r="I105" s="100">
        <v>1</v>
      </c>
      <c r="J105" s="100">
        <v>0</v>
      </c>
      <c r="K105" s="100">
        <v>2</v>
      </c>
      <c r="L105" s="100">
        <v>9</v>
      </c>
      <c r="M105" s="100">
        <v>27</v>
      </c>
      <c r="N105" s="100">
        <v>53</v>
      </c>
      <c r="O105" s="100">
        <v>114</v>
      </c>
      <c r="P105" s="100">
        <v>230</v>
      </c>
      <c r="Q105" s="100">
        <v>452</v>
      </c>
      <c r="R105" s="100">
        <v>533</v>
      </c>
      <c r="S105" s="100">
        <v>594</v>
      </c>
      <c r="T105" s="100">
        <v>540</v>
      </c>
      <c r="U105" s="100">
        <v>1</v>
      </c>
      <c r="V105" s="100">
        <v>2556</v>
      </c>
      <c r="W105" s="128"/>
      <c r="X105" s="124">
        <v>1998</v>
      </c>
      <c r="Y105" s="100" t="s">
        <v>204</v>
      </c>
      <c r="Z105" s="100" t="s">
        <v>204</v>
      </c>
      <c r="AA105" s="100" t="s">
        <v>204</v>
      </c>
      <c r="AB105" s="100" t="s">
        <v>204</v>
      </c>
      <c r="AC105" s="100" t="s">
        <v>204</v>
      </c>
      <c r="AD105" s="100" t="s">
        <v>204</v>
      </c>
      <c r="AE105" s="100" t="s">
        <v>204</v>
      </c>
      <c r="AF105" s="100" t="s">
        <v>204</v>
      </c>
      <c r="AG105" s="100" t="s">
        <v>204</v>
      </c>
      <c r="AH105" s="100" t="s">
        <v>204</v>
      </c>
      <c r="AI105" s="100" t="s">
        <v>204</v>
      </c>
      <c r="AJ105" s="100" t="s">
        <v>204</v>
      </c>
      <c r="AK105" s="100" t="s">
        <v>204</v>
      </c>
      <c r="AL105" s="100" t="s">
        <v>204</v>
      </c>
      <c r="AM105" s="100" t="s">
        <v>204</v>
      </c>
      <c r="AN105" s="100" t="s">
        <v>204</v>
      </c>
      <c r="AO105" s="100" t="s">
        <v>204</v>
      </c>
      <c r="AP105" s="100" t="s">
        <v>204</v>
      </c>
      <c r="AQ105" s="100" t="s">
        <v>204</v>
      </c>
      <c r="AR105" s="100" t="s">
        <v>204</v>
      </c>
      <c r="AS105" s="128"/>
      <c r="AT105" s="124">
        <v>1998</v>
      </c>
      <c r="AU105" s="100">
        <v>0</v>
      </c>
      <c r="AV105" s="100">
        <v>0</v>
      </c>
      <c r="AW105" s="100">
        <v>0</v>
      </c>
      <c r="AX105" s="100">
        <v>0</v>
      </c>
      <c r="AY105" s="100">
        <v>0</v>
      </c>
      <c r="AZ105" s="100">
        <v>0</v>
      </c>
      <c r="BA105" s="100">
        <v>1</v>
      </c>
      <c r="BB105" s="100">
        <v>0</v>
      </c>
      <c r="BC105" s="100">
        <v>2</v>
      </c>
      <c r="BD105" s="100">
        <v>9</v>
      </c>
      <c r="BE105" s="100">
        <v>27</v>
      </c>
      <c r="BF105" s="100">
        <v>53</v>
      </c>
      <c r="BG105" s="100">
        <v>114</v>
      </c>
      <c r="BH105" s="100">
        <v>230</v>
      </c>
      <c r="BI105" s="100">
        <v>452</v>
      </c>
      <c r="BJ105" s="100">
        <v>533</v>
      </c>
      <c r="BK105" s="100">
        <v>594</v>
      </c>
      <c r="BL105" s="100">
        <v>540</v>
      </c>
      <c r="BM105" s="100">
        <v>1</v>
      </c>
      <c r="BN105" s="100">
        <v>2556</v>
      </c>
      <c r="BP105" s="124">
        <v>1998</v>
      </c>
    </row>
    <row r="106" spans="2:68">
      <c r="B106" s="124">
        <v>1999</v>
      </c>
      <c r="C106" s="100">
        <v>0</v>
      </c>
      <c r="D106" s="100">
        <v>0</v>
      </c>
      <c r="E106" s="100">
        <v>0</v>
      </c>
      <c r="F106" s="100">
        <v>0</v>
      </c>
      <c r="G106" s="100">
        <v>0</v>
      </c>
      <c r="H106" s="100">
        <v>0</v>
      </c>
      <c r="I106" s="100">
        <v>0</v>
      </c>
      <c r="J106" s="100">
        <v>1</v>
      </c>
      <c r="K106" s="100">
        <v>4</v>
      </c>
      <c r="L106" s="100">
        <v>6</v>
      </c>
      <c r="M106" s="100">
        <v>17</v>
      </c>
      <c r="N106" s="100">
        <v>43</v>
      </c>
      <c r="O106" s="100">
        <v>104</v>
      </c>
      <c r="P106" s="100">
        <v>215</v>
      </c>
      <c r="Q106" s="100">
        <v>412</v>
      </c>
      <c r="R106" s="100">
        <v>604</v>
      </c>
      <c r="S106" s="100">
        <v>536</v>
      </c>
      <c r="T106" s="100">
        <v>557</v>
      </c>
      <c r="U106" s="100">
        <v>0</v>
      </c>
      <c r="V106" s="100">
        <v>2499</v>
      </c>
      <c r="W106" s="128"/>
      <c r="X106" s="124">
        <v>1999</v>
      </c>
      <c r="Y106" s="100" t="s">
        <v>204</v>
      </c>
      <c r="Z106" s="100" t="s">
        <v>204</v>
      </c>
      <c r="AA106" s="100" t="s">
        <v>204</v>
      </c>
      <c r="AB106" s="100" t="s">
        <v>204</v>
      </c>
      <c r="AC106" s="100" t="s">
        <v>204</v>
      </c>
      <c r="AD106" s="100" t="s">
        <v>204</v>
      </c>
      <c r="AE106" s="100" t="s">
        <v>204</v>
      </c>
      <c r="AF106" s="100" t="s">
        <v>204</v>
      </c>
      <c r="AG106" s="100" t="s">
        <v>204</v>
      </c>
      <c r="AH106" s="100" t="s">
        <v>204</v>
      </c>
      <c r="AI106" s="100" t="s">
        <v>204</v>
      </c>
      <c r="AJ106" s="100" t="s">
        <v>204</v>
      </c>
      <c r="AK106" s="100" t="s">
        <v>204</v>
      </c>
      <c r="AL106" s="100" t="s">
        <v>204</v>
      </c>
      <c r="AM106" s="100" t="s">
        <v>204</v>
      </c>
      <c r="AN106" s="100" t="s">
        <v>204</v>
      </c>
      <c r="AO106" s="100" t="s">
        <v>204</v>
      </c>
      <c r="AP106" s="100" t="s">
        <v>204</v>
      </c>
      <c r="AQ106" s="100" t="s">
        <v>204</v>
      </c>
      <c r="AR106" s="100" t="s">
        <v>204</v>
      </c>
      <c r="AS106" s="128"/>
      <c r="AT106" s="124">
        <v>1999</v>
      </c>
      <c r="AU106" s="100">
        <v>0</v>
      </c>
      <c r="AV106" s="100">
        <v>0</v>
      </c>
      <c r="AW106" s="100">
        <v>0</v>
      </c>
      <c r="AX106" s="100">
        <v>0</v>
      </c>
      <c r="AY106" s="100">
        <v>0</v>
      </c>
      <c r="AZ106" s="100">
        <v>0</v>
      </c>
      <c r="BA106" s="100">
        <v>0</v>
      </c>
      <c r="BB106" s="100">
        <v>1</v>
      </c>
      <c r="BC106" s="100">
        <v>4</v>
      </c>
      <c r="BD106" s="100">
        <v>6</v>
      </c>
      <c r="BE106" s="100">
        <v>17</v>
      </c>
      <c r="BF106" s="100">
        <v>43</v>
      </c>
      <c r="BG106" s="100">
        <v>104</v>
      </c>
      <c r="BH106" s="100">
        <v>215</v>
      </c>
      <c r="BI106" s="100">
        <v>412</v>
      </c>
      <c r="BJ106" s="100">
        <v>604</v>
      </c>
      <c r="BK106" s="100">
        <v>536</v>
      </c>
      <c r="BL106" s="100">
        <v>557</v>
      </c>
      <c r="BM106" s="100">
        <v>0</v>
      </c>
      <c r="BN106" s="100">
        <v>2499</v>
      </c>
      <c r="BP106" s="124">
        <v>1999</v>
      </c>
    </row>
    <row r="107" spans="2:68" s="92" customFormat="1">
      <c r="B107" s="125">
        <v>2000</v>
      </c>
      <c r="C107" s="100">
        <v>0</v>
      </c>
      <c r="D107" s="100">
        <v>0</v>
      </c>
      <c r="E107" s="100">
        <v>0</v>
      </c>
      <c r="F107" s="100">
        <v>0</v>
      </c>
      <c r="G107" s="100">
        <v>0</v>
      </c>
      <c r="H107" s="100">
        <v>0</v>
      </c>
      <c r="I107" s="100">
        <v>0</v>
      </c>
      <c r="J107" s="100">
        <v>0</v>
      </c>
      <c r="K107" s="100">
        <v>0</v>
      </c>
      <c r="L107" s="100">
        <v>6</v>
      </c>
      <c r="M107" s="100">
        <v>24</v>
      </c>
      <c r="N107" s="100">
        <v>60</v>
      </c>
      <c r="O107" s="100">
        <v>93</v>
      </c>
      <c r="P107" s="100">
        <v>222</v>
      </c>
      <c r="Q107" s="100">
        <v>465</v>
      </c>
      <c r="R107" s="100">
        <v>592</v>
      </c>
      <c r="S107" s="100">
        <v>568</v>
      </c>
      <c r="T107" s="100">
        <v>633</v>
      </c>
      <c r="U107" s="100">
        <v>0</v>
      </c>
      <c r="V107" s="100">
        <v>2663</v>
      </c>
      <c r="W107" s="126"/>
      <c r="X107" s="125">
        <v>2000</v>
      </c>
      <c r="Y107" s="100" t="s">
        <v>204</v>
      </c>
      <c r="Z107" s="100" t="s">
        <v>204</v>
      </c>
      <c r="AA107" s="100" t="s">
        <v>204</v>
      </c>
      <c r="AB107" s="100" t="s">
        <v>204</v>
      </c>
      <c r="AC107" s="100" t="s">
        <v>204</v>
      </c>
      <c r="AD107" s="100" t="s">
        <v>204</v>
      </c>
      <c r="AE107" s="100" t="s">
        <v>204</v>
      </c>
      <c r="AF107" s="100" t="s">
        <v>204</v>
      </c>
      <c r="AG107" s="100" t="s">
        <v>204</v>
      </c>
      <c r="AH107" s="100" t="s">
        <v>204</v>
      </c>
      <c r="AI107" s="100" t="s">
        <v>204</v>
      </c>
      <c r="AJ107" s="100" t="s">
        <v>204</v>
      </c>
      <c r="AK107" s="100" t="s">
        <v>204</v>
      </c>
      <c r="AL107" s="100" t="s">
        <v>204</v>
      </c>
      <c r="AM107" s="100" t="s">
        <v>204</v>
      </c>
      <c r="AN107" s="100" t="s">
        <v>204</v>
      </c>
      <c r="AO107" s="100" t="s">
        <v>204</v>
      </c>
      <c r="AP107" s="100" t="s">
        <v>204</v>
      </c>
      <c r="AQ107" s="100" t="s">
        <v>204</v>
      </c>
      <c r="AR107" s="100" t="s">
        <v>204</v>
      </c>
      <c r="AS107" s="126"/>
      <c r="AT107" s="125">
        <v>2000</v>
      </c>
      <c r="AU107" s="100">
        <v>0</v>
      </c>
      <c r="AV107" s="100">
        <v>0</v>
      </c>
      <c r="AW107" s="100">
        <v>0</v>
      </c>
      <c r="AX107" s="100">
        <v>0</v>
      </c>
      <c r="AY107" s="100">
        <v>0</v>
      </c>
      <c r="AZ107" s="100">
        <v>0</v>
      </c>
      <c r="BA107" s="100">
        <v>0</v>
      </c>
      <c r="BB107" s="100">
        <v>0</v>
      </c>
      <c r="BC107" s="100">
        <v>0</v>
      </c>
      <c r="BD107" s="100">
        <v>6</v>
      </c>
      <c r="BE107" s="100">
        <v>24</v>
      </c>
      <c r="BF107" s="100">
        <v>60</v>
      </c>
      <c r="BG107" s="100">
        <v>93</v>
      </c>
      <c r="BH107" s="100">
        <v>222</v>
      </c>
      <c r="BI107" s="100">
        <v>465</v>
      </c>
      <c r="BJ107" s="100">
        <v>592</v>
      </c>
      <c r="BK107" s="100">
        <v>568</v>
      </c>
      <c r="BL107" s="100">
        <v>633</v>
      </c>
      <c r="BM107" s="100">
        <v>0</v>
      </c>
      <c r="BN107" s="100">
        <v>2663</v>
      </c>
      <c r="BP107" s="125">
        <v>2000</v>
      </c>
    </row>
    <row r="108" spans="2:68">
      <c r="B108" s="124">
        <v>2001</v>
      </c>
      <c r="C108" s="100">
        <v>0</v>
      </c>
      <c r="D108" s="100">
        <v>0</v>
      </c>
      <c r="E108" s="100">
        <v>0</v>
      </c>
      <c r="F108" s="100">
        <v>0</v>
      </c>
      <c r="G108" s="100">
        <v>0</v>
      </c>
      <c r="H108" s="100">
        <v>0</v>
      </c>
      <c r="I108" s="100">
        <v>0</v>
      </c>
      <c r="J108" s="100">
        <v>0</v>
      </c>
      <c r="K108" s="100">
        <v>0</v>
      </c>
      <c r="L108" s="100">
        <v>6</v>
      </c>
      <c r="M108" s="100">
        <v>21</v>
      </c>
      <c r="N108" s="100">
        <v>60</v>
      </c>
      <c r="O108" s="100">
        <v>106</v>
      </c>
      <c r="P108" s="100">
        <v>213</v>
      </c>
      <c r="Q108" s="100">
        <v>432</v>
      </c>
      <c r="R108" s="100">
        <v>596</v>
      </c>
      <c r="S108" s="100">
        <v>604</v>
      </c>
      <c r="T108" s="100">
        <v>673</v>
      </c>
      <c r="U108" s="100">
        <v>0</v>
      </c>
      <c r="V108" s="100">
        <v>2711</v>
      </c>
      <c r="W108" s="128"/>
      <c r="X108" s="124">
        <v>2001</v>
      </c>
      <c r="Y108" s="100" t="s">
        <v>204</v>
      </c>
      <c r="Z108" s="100" t="s">
        <v>204</v>
      </c>
      <c r="AA108" s="100" t="s">
        <v>204</v>
      </c>
      <c r="AB108" s="100" t="s">
        <v>204</v>
      </c>
      <c r="AC108" s="100" t="s">
        <v>204</v>
      </c>
      <c r="AD108" s="100" t="s">
        <v>204</v>
      </c>
      <c r="AE108" s="100" t="s">
        <v>204</v>
      </c>
      <c r="AF108" s="100" t="s">
        <v>204</v>
      </c>
      <c r="AG108" s="100" t="s">
        <v>204</v>
      </c>
      <c r="AH108" s="100" t="s">
        <v>204</v>
      </c>
      <c r="AI108" s="100" t="s">
        <v>204</v>
      </c>
      <c r="AJ108" s="100" t="s">
        <v>204</v>
      </c>
      <c r="AK108" s="100" t="s">
        <v>204</v>
      </c>
      <c r="AL108" s="100" t="s">
        <v>204</v>
      </c>
      <c r="AM108" s="100" t="s">
        <v>204</v>
      </c>
      <c r="AN108" s="100" t="s">
        <v>204</v>
      </c>
      <c r="AO108" s="100" t="s">
        <v>204</v>
      </c>
      <c r="AP108" s="100" t="s">
        <v>204</v>
      </c>
      <c r="AQ108" s="100" t="s">
        <v>204</v>
      </c>
      <c r="AR108" s="100" t="s">
        <v>204</v>
      </c>
      <c r="AS108" s="128"/>
      <c r="AT108" s="124">
        <v>2001</v>
      </c>
      <c r="AU108" s="100">
        <v>0</v>
      </c>
      <c r="AV108" s="100">
        <v>0</v>
      </c>
      <c r="AW108" s="100">
        <v>0</v>
      </c>
      <c r="AX108" s="100">
        <v>0</v>
      </c>
      <c r="AY108" s="100">
        <v>0</v>
      </c>
      <c r="AZ108" s="100">
        <v>0</v>
      </c>
      <c r="BA108" s="100">
        <v>0</v>
      </c>
      <c r="BB108" s="100">
        <v>0</v>
      </c>
      <c r="BC108" s="100">
        <v>0</v>
      </c>
      <c r="BD108" s="100">
        <v>6</v>
      </c>
      <c r="BE108" s="100">
        <v>21</v>
      </c>
      <c r="BF108" s="100">
        <v>60</v>
      </c>
      <c r="BG108" s="100">
        <v>106</v>
      </c>
      <c r="BH108" s="100">
        <v>213</v>
      </c>
      <c r="BI108" s="100">
        <v>432</v>
      </c>
      <c r="BJ108" s="100">
        <v>596</v>
      </c>
      <c r="BK108" s="100">
        <v>604</v>
      </c>
      <c r="BL108" s="100">
        <v>673</v>
      </c>
      <c r="BM108" s="100">
        <v>0</v>
      </c>
      <c r="BN108" s="100">
        <v>2711</v>
      </c>
      <c r="BP108" s="124">
        <v>2001</v>
      </c>
    </row>
    <row r="109" spans="2:68">
      <c r="B109" s="125">
        <v>2002</v>
      </c>
      <c r="C109" s="100">
        <v>0</v>
      </c>
      <c r="D109" s="100">
        <v>0</v>
      </c>
      <c r="E109" s="100">
        <v>0</v>
      </c>
      <c r="F109" s="100">
        <v>0</v>
      </c>
      <c r="G109" s="100">
        <v>0</v>
      </c>
      <c r="H109" s="100">
        <v>1</v>
      </c>
      <c r="I109" s="100">
        <v>0</v>
      </c>
      <c r="J109" s="100">
        <v>0</v>
      </c>
      <c r="K109" s="100">
        <v>1</v>
      </c>
      <c r="L109" s="100">
        <v>10</v>
      </c>
      <c r="M109" s="100">
        <v>18</v>
      </c>
      <c r="N109" s="100">
        <v>68</v>
      </c>
      <c r="O109" s="100">
        <v>120</v>
      </c>
      <c r="P109" s="100">
        <v>250</v>
      </c>
      <c r="Q109" s="100">
        <v>418</v>
      </c>
      <c r="R109" s="100">
        <v>619</v>
      </c>
      <c r="S109" s="100">
        <v>633</v>
      </c>
      <c r="T109" s="100">
        <v>714</v>
      </c>
      <c r="U109" s="100">
        <v>0</v>
      </c>
      <c r="V109" s="100">
        <v>2852</v>
      </c>
      <c r="W109" s="128"/>
      <c r="X109" s="125">
        <v>2002</v>
      </c>
      <c r="Y109" s="100" t="s">
        <v>204</v>
      </c>
      <c r="Z109" s="100" t="s">
        <v>204</v>
      </c>
      <c r="AA109" s="100" t="s">
        <v>204</v>
      </c>
      <c r="AB109" s="100" t="s">
        <v>204</v>
      </c>
      <c r="AC109" s="100" t="s">
        <v>204</v>
      </c>
      <c r="AD109" s="100" t="s">
        <v>204</v>
      </c>
      <c r="AE109" s="100" t="s">
        <v>204</v>
      </c>
      <c r="AF109" s="100" t="s">
        <v>204</v>
      </c>
      <c r="AG109" s="100" t="s">
        <v>204</v>
      </c>
      <c r="AH109" s="100" t="s">
        <v>204</v>
      </c>
      <c r="AI109" s="100" t="s">
        <v>204</v>
      </c>
      <c r="AJ109" s="100" t="s">
        <v>204</v>
      </c>
      <c r="AK109" s="100" t="s">
        <v>204</v>
      </c>
      <c r="AL109" s="100" t="s">
        <v>204</v>
      </c>
      <c r="AM109" s="100" t="s">
        <v>204</v>
      </c>
      <c r="AN109" s="100" t="s">
        <v>204</v>
      </c>
      <c r="AO109" s="100" t="s">
        <v>204</v>
      </c>
      <c r="AP109" s="100" t="s">
        <v>204</v>
      </c>
      <c r="AQ109" s="100" t="s">
        <v>204</v>
      </c>
      <c r="AR109" s="100" t="s">
        <v>204</v>
      </c>
      <c r="AS109" s="128"/>
      <c r="AT109" s="125">
        <v>2002</v>
      </c>
      <c r="AU109" s="100">
        <v>0</v>
      </c>
      <c r="AV109" s="100">
        <v>0</v>
      </c>
      <c r="AW109" s="100">
        <v>0</v>
      </c>
      <c r="AX109" s="100">
        <v>0</v>
      </c>
      <c r="AY109" s="100">
        <v>0</v>
      </c>
      <c r="AZ109" s="100">
        <v>1</v>
      </c>
      <c r="BA109" s="100">
        <v>0</v>
      </c>
      <c r="BB109" s="100">
        <v>0</v>
      </c>
      <c r="BC109" s="100">
        <v>1</v>
      </c>
      <c r="BD109" s="100">
        <v>10</v>
      </c>
      <c r="BE109" s="100">
        <v>18</v>
      </c>
      <c r="BF109" s="100">
        <v>68</v>
      </c>
      <c r="BG109" s="100">
        <v>120</v>
      </c>
      <c r="BH109" s="100">
        <v>250</v>
      </c>
      <c r="BI109" s="100">
        <v>418</v>
      </c>
      <c r="BJ109" s="100">
        <v>619</v>
      </c>
      <c r="BK109" s="100">
        <v>633</v>
      </c>
      <c r="BL109" s="100">
        <v>714</v>
      </c>
      <c r="BM109" s="100">
        <v>0</v>
      </c>
      <c r="BN109" s="100">
        <v>2852</v>
      </c>
      <c r="BP109" s="125">
        <v>2002</v>
      </c>
    </row>
    <row r="110" spans="2:68">
      <c r="B110" s="124">
        <v>2003</v>
      </c>
      <c r="C110" s="100">
        <v>0</v>
      </c>
      <c r="D110" s="100">
        <v>0</v>
      </c>
      <c r="E110" s="100">
        <v>0</v>
      </c>
      <c r="F110" s="100">
        <v>0</v>
      </c>
      <c r="G110" s="100">
        <v>0</v>
      </c>
      <c r="H110" s="100">
        <v>1</v>
      </c>
      <c r="I110" s="100">
        <v>0</v>
      </c>
      <c r="J110" s="100">
        <v>1</v>
      </c>
      <c r="K110" s="100">
        <v>2</v>
      </c>
      <c r="L110" s="100">
        <v>9</v>
      </c>
      <c r="M110" s="100">
        <v>24</v>
      </c>
      <c r="N110" s="100">
        <v>68</v>
      </c>
      <c r="O110" s="100">
        <v>114</v>
      </c>
      <c r="P110" s="100">
        <v>229</v>
      </c>
      <c r="Q110" s="100">
        <v>401</v>
      </c>
      <c r="R110" s="100">
        <v>607</v>
      </c>
      <c r="S110" s="100">
        <v>654</v>
      </c>
      <c r="T110" s="100">
        <v>732</v>
      </c>
      <c r="U110" s="100">
        <v>0</v>
      </c>
      <c r="V110" s="100">
        <v>2842</v>
      </c>
      <c r="W110" s="128"/>
      <c r="X110" s="124">
        <v>2003</v>
      </c>
      <c r="Y110" s="100" t="s">
        <v>204</v>
      </c>
      <c r="Z110" s="100" t="s">
        <v>204</v>
      </c>
      <c r="AA110" s="100" t="s">
        <v>204</v>
      </c>
      <c r="AB110" s="100" t="s">
        <v>204</v>
      </c>
      <c r="AC110" s="100" t="s">
        <v>204</v>
      </c>
      <c r="AD110" s="100" t="s">
        <v>204</v>
      </c>
      <c r="AE110" s="100" t="s">
        <v>204</v>
      </c>
      <c r="AF110" s="100" t="s">
        <v>204</v>
      </c>
      <c r="AG110" s="100" t="s">
        <v>204</v>
      </c>
      <c r="AH110" s="100" t="s">
        <v>204</v>
      </c>
      <c r="AI110" s="100" t="s">
        <v>204</v>
      </c>
      <c r="AJ110" s="100" t="s">
        <v>204</v>
      </c>
      <c r="AK110" s="100" t="s">
        <v>204</v>
      </c>
      <c r="AL110" s="100" t="s">
        <v>204</v>
      </c>
      <c r="AM110" s="100" t="s">
        <v>204</v>
      </c>
      <c r="AN110" s="100" t="s">
        <v>204</v>
      </c>
      <c r="AO110" s="100" t="s">
        <v>204</v>
      </c>
      <c r="AP110" s="100" t="s">
        <v>204</v>
      </c>
      <c r="AQ110" s="100" t="s">
        <v>204</v>
      </c>
      <c r="AR110" s="100" t="s">
        <v>204</v>
      </c>
      <c r="AS110" s="128"/>
      <c r="AT110" s="124">
        <v>2003</v>
      </c>
      <c r="AU110" s="100">
        <v>0</v>
      </c>
      <c r="AV110" s="100">
        <v>0</v>
      </c>
      <c r="AW110" s="100">
        <v>0</v>
      </c>
      <c r="AX110" s="100">
        <v>0</v>
      </c>
      <c r="AY110" s="100">
        <v>0</v>
      </c>
      <c r="AZ110" s="100">
        <v>1</v>
      </c>
      <c r="BA110" s="100">
        <v>0</v>
      </c>
      <c r="BB110" s="100">
        <v>1</v>
      </c>
      <c r="BC110" s="100">
        <v>2</v>
      </c>
      <c r="BD110" s="100">
        <v>9</v>
      </c>
      <c r="BE110" s="100">
        <v>24</v>
      </c>
      <c r="BF110" s="100">
        <v>68</v>
      </c>
      <c r="BG110" s="100">
        <v>114</v>
      </c>
      <c r="BH110" s="100">
        <v>229</v>
      </c>
      <c r="BI110" s="100">
        <v>401</v>
      </c>
      <c r="BJ110" s="100">
        <v>607</v>
      </c>
      <c r="BK110" s="100">
        <v>654</v>
      </c>
      <c r="BL110" s="100">
        <v>732</v>
      </c>
      <c r="BM110" s="100">
        <v>0</v>
      </c>
      <c r="BN110" s="100">
        <v>2842</v>
      </c>
      <c r="BP110" s="124">
        <v>2003</v>
      </c>
    </row>
    <row r="111" spans="2:68">
      <c r="B111" s="125">
        <v>2004</v>
      </c>
      <c r="C111" s="100">
        <v>0</v>
      </c>
      <c r="D111" s="100">
        <v>0</v>
      </c>
      <c r="E111" s="100">
        <v>0</v>
      </c>
      <c r="F111" s="100">
        <v>1</v>
      </c>
      <c r="G111" s="100">
        <v>0</v>
      </c>
      <c r="H111" s="100">
        <v>1</v>
      </c>
      <c r="I111" s="100">
        <v>0</v>
      </c>
      <c r="J111" s="100">
        <v>0</v>
      </c>
      <c r="K111" s="100">
        <v>0</v>
      </c>
      <c r="L111" s="100">
        <v>5</v>
      </c>
      <c r="M111" s="100">
        <v>22</v>
      </c>
      <c r="N111" s="100">
        <v>66</v>
      </c>
      <c r="O111" s="100">
        <v>132</v>
      </c>
      <c r="P111" s="100">
        <v>219</v>
      </c>
      <c r="Q111" s="100">
        <v>369</v>
      </c>
      <c r="R111" s="100">
        <v>587</v>
      </c>
      <c r="S111" s="100">
        <v>653</v>
      </c>
      <c r="T111" s="100">
        <v>706</v>
      </c>
      <c r="U111" s="100">
        <v>0</v>
      </c>
      <c r="V111" s="100">
        <v>2761</v>
      </c>
      <c r="W111" s="128"/>
      <c r="X111" s="125">
        <v>2004</v>
      </c>
      <c r="Y111" s="100" t="s">
        <v>204</v>
      </c>
      <c r="Z111" s="100" t="s">
        <v>204</v>
      </c>
      <c r="AA111" s="100" t="s">
        <v>204</v>
      </c>
      <c r="AB111" s="100" t="s">
        <v>204</v>
      </c>
      <c r="AC111" s="100" t="s">
        <v>204</v>
      </c>
      <c r="AD111" s="100" t="s">
        <v>204</v>
      </c>
      <c r="AE111" s="100" t="s">
        <v>204</v>
      </c>
      <c r="AF111" s="100" t="s">
        <v>204</v>
      </c>
      <c r="AG111" s="100" t="s">
        <v>204</v>
      </c>
      <c r="AH111" s="100" t="s">
        <v>204</v>
      </c>
      <c r="AI111" s="100" t="s">
        <v>204</v>
      </c>
      <c r="AJ111" s="100" t="s">
        <v>204</v>
      </c>
      <c r="AK111" s="100" t="s">
        <v>204</v>
      </c>
      <c r="AL111" s="100" t="s">
        <v>204</v>
      </c>
      <c r="AM111" s="100" t="s">
        <v>204</v>
      </c>
      <c r="AN111" s="100" t="s">
        <v>204</v>
      </c>
      <c r="AO111" s="100" t="s">
        <v>204</v>
      </c>
      <c r="AP111" s="100" t="s">
        <v>204</v>
      </c>
      <c r="AQ111" s="100" t="s">
        <v>204</v>
      </c>
      <c r="AR111" s="100" t="s">
        <v>204</v>
      </c>
      <c r="AS111" s="128"/>
      <c r="AT111" s="125">
        <v>2004</v>
      </c>
      <c r="AU111" s="100">
        <v>0</v>
      </c>
      <c r="AV111" s="100">
        <v>0</v>
      </c>
      <c r="AW111" s="100">
        <v>0</v>
      </c>
      <c r="AX111" s="100">
        <v>1</v>
      </c>
      <c r="AY111" s="100">
        <v>0</v>
      </c>
      <c r="AZ111" s="100">
        <v>1</v>
      </c>
      <c r="BA111" s="100">
        <v>0</v>
      </c>
      <c r="BB111" s="100">
        <v>0</v>
      </c>
      <c r="BC111" s="100">
        <v>0</v>
      </c>
      <c r="BD111" s="100">
        <v>5</v>
      </c>
      <c r="BE111" s="100">
        <v>22</v>
      </c>
      <c r="BF111" s="100">
        <v>66</v>
      </c>
      <c r="BG111" s="100">
        <v>132</v>
      </c>
      <c r="BH111" s="100">
        <v>219</v>
      </c>
      <c r="BI111" s="100">
        <v>369</v>
      </c>
      <c r="BJ111" s="100">
        <v>587</v>
      </c>
      <c r="BK111" s="100">
        <v>653</v>
      </c>
      <c r="BL111" s="100">
        <v>706</v>
      </c>
      <c r="BM111" s="100">
        <v>0</v>
      </c>
      <c r="BN111" s="100">
        <v>2761</v>
      </c>
      <c r="BP111" s="125">
        <v>2004</v>
      </c>
    </row>
    <row r="112" spans="2:68">
      <c r="B112" s="124">
        <v>2005</v>
      </c>
      <c r="C112" s="100">
        <v>0</v>
      </c>
      <c r="D112" s="100">
        <v>0</v>
      </c>
      <c r="E112" s="100">
        <v>0</v>
      </c>
      <c r="F112" s="100">
        <v>0</v>
      </c>
      <c r="G112" s="100">
        <v>0</v>
      </c>
      <c r="H112" s="100">
        <v>0</v>
      </c>
      <c r="I112" s="100">
        <v>0</v>
      </c>
      <c r="J112" s="100">
        <v>0</v>
      </c>
      <c r="K112" s="100">
        <v>2</v>
      </c>
      <c r="L112" s="100">
        <v>5</v>
      </c>
      <c r="M112" s="100">
        <v>18</v>
      </c>
      <c r="N112" s="100">
        <v>50</v>
      </c>
      <c r="O112" s="100">
        <v>119</v>
      </c>
      <c r="P112" s="100">
        <v>255</v>
      </c>
      <c r="Q112" s="100">
        <v>384</v>
      </c>
      <c r="R112" s="100">
        <v>645</v>
      </c>
      <c r="S112" s="100">
        <v>702</v>
      </c>
      <c r="T112" s="100">
        <v>766</v>
      </c>
      <c r="U112" s="100">
        <v>0</v>
      </c>
      <c r="V112" s="100">
        <v>2946</v>
      </c>
      <c r="W112" s="128"/>
      <c r="X112" s="124">
        <v>2005</v>
      </c>
      <c r="Y112" s="100" t="s">
        <v>204</v>
      </c>
      <c r="Z112" s="100" t="s">
        <v>204</v>
      </c>
      <c r="AA112" s="100" t="s">
        <v>204</v>
      </c>
      <c r="AB112" s="100" t="s">
        <v>204</v>
      </c>
      <c r="AC112" s="100" t="s">
        <v>204</v>
      </c>
      <c r="AD112" s="100" t="s">
        <v>204</v>
      </c>
      <c r="AE112" s="100" t="s">
        <v>204</v>
      </c>
      <c r="AF112" s="100" t="s">
        <v>204</v>
      </c>
      <c r="AG112" s="100" t="s">
        <v>204</v>
      </c>
      <c r="AH112" s="100" t="s">
        <v>204</v>
      </c>
      <c r="AI112" s="100" t="s">
        <v>204</v>
      </c>
      <c r="AJ112" s="100" t="s">
        <v>204</v>
      </c>
      <c r="AK112" s="100" t="s">
        <v>204</v>
      </c>
      <c r="AL112" s="100" t="s">
        <v>204</v>
      </c>
      <c r="AM112" s="100" t="s">
        <v>204</v>
      </c>
      <c r="AN112" s="100" t="s">
        <v>204</v>
      </c>
      <c r="AO112" s="100" t="s">
        <v>204</v>
      </c>
      <c r="AP112" s="100" t="s">
        <v>204</v>
      </c>
      <c r="AQ112" s="100" t="s">
        <v>204</v>
      </c>
      <c r="AR112" s="100" t="s">
        <v>204</v>
      </c>
      <c r="AS112" s="128"/>
      <c r="AT112" s="124">
        <v>2005</v>
      </c>
      <c r="AU112" s="100">
        <v>0</v>
      </c>
      <c r="AV112" s="100">
        <v>0</v>
      </c>
      <c r="AW112" s="100">
        <v>0</v>
      </c>
      <c r="AX112" s="100">
        <v>0</v>
      </c>
      <c r="AY112" s="100">
        <v>0</v>
      </c>
      <c r="AZ112" s="100">
        <v>0</v>
      </c>
      <c r="BA112" s="100">
        <v>0</v>
      </c>
      <c r="BB112" s="100">
        <v>0</v>
      </c>
      <c r="BC112" s="100">
        <v>2</v>
      </c>
      <c r="BD112" s="100">
        <v>5</v>
      </c>
      <c r="BE112" s="100">
        <v>18</v>
      </c>
      <c r="BF112" s="100">
        <v>50</v>
      </c>
      <c r="BG112" s="100">
        <v>119</v>
      </c>
      <c r="BH112" s="100">
        <v>255</v>
      </c>
      <c r="BI112" s="100">
        <v>384</v>
      </c>
      <c r="BJ112" s="100">
        <v>645</v>
      </c>
      <c r="BK112" s="100">
        <v>702</v>
      </c>
      <c r="BL112" s="100">
        <v>766</v>
      </c>
      <c r="BM112" s="100">
        <v>0</v>
      </c>
      <c r="BN112" s="100">
        <v>2946</v>
      </c>
      <c r="BP112" s="124">
        <v>2005</v>
      </c>
    </row>
    <row r="113" spans="2:68">
      <c r="B113" s="124">
        <v>2006</v>
      </c>
      <c r="C113" s="100">
        <v>0</v>
      </c>
      <c r="D113" s="100">
        <v>0</v>
      </c>
      <c r="E113" s="100">
        <v>0</v>
      </c>
      <c r="F113" s="100">
        <v>0</v>
      </c>
      <c r="G113" s="100">
        <v>0</v>
      </c>
      <c r="H113" s="100">
        <v>0</v>
      </c>
      <c r="I113" s="100">
        <v>0</v>
      </c>
      <c r="J113" s="100">
        <v>0</v>
      </c>
      <c r="K113" s="100">
        <v>2</v>
      </c>
      <c r="L113" s="100">
        <v>6</v>
      </c>
      <c r="M113" s="100">
        <v>23</v>
      </c>
      <c r="N113" s="100">
        <v>77</v>
      </c>
      <c r="O113" s="100">
        <v>134</v>
      </c>
      <c r="P113" s="100">
        <v>228</v>
      </c>
      <c r="Q113" s="100">
        <v>373</v>
      </c>
      <c r="R113" s="100">
        <v>571</v>
      </c>
      <c r="S113" s="100">
        <v>736</v>
      </c>
      <c r="T113" s="100">
        <v>801</v>
      </c>
      <c r="U113" s="100">
        <v>0</v>
      </c>
      <c r="V113" s="100">
        <v>2951</v>
      </c>
      <c r="X113" s="124">
        <v>2006</v>
      </c>
      <c r="Y113" s="100" t="s">
        <v>204</v>
      </c>
      <c r="Z113" s="100" t="s">
        <v>204</v>
      </c>
      <c r="AA113" s="100" t="s">
        <v>204</v>
      </c>
      <c r="AB113" s="100" t="s">
        <v>204</v>
      </c>
      <c r="AC113" s="100" t="s">
        <v>204</v>
      </c>
      <c r="AD113" s="100" t="s">
        <v>204</v>
      </c>
      <c r="AE113" s="100" t="s">
        <v>204</v>
      </c>
      <c r="AF113" s="100" t="s">
        <v>204</v>
      </c>
      <c r="AG113" s="100" t="s">
        <v>204</v>
      </c>
      <c r="AH113" s="100" t="s">
        <v>204</v>
      </c>
      <c r="AI113" s="100" t="s">
        <v>204</v>
      </c>
      <c r="AJ113" s="100" t="s">
        <v>204</v>
      </c>
      <c r="AK113" s="100" t="s">
        <v>204</v>
      </c>
      <c r="AL113" s="100" t="s">
        <v>204</v>
      </c>
      <c r="AM113" s="100" t="s">
        <v>204</v>
      </c>
      <c r="AN113" s="100" t="s">
        <v>204</v>
      </c>
      <c r="AO113" s="100" t="s">
        <v>204</v>
      </c>
      <c r="AP113" s="100" t="s">
        <v>204</v>
      </c>
      <c r="AQ113" s="100" t="s">
        <v>204</v>
      </c>
      <c r="AR113" s="100" t="s">
        <v>204</v>
      </c>
      <c r="AT113" s="124">
        <v>2006</v>
      </c>
      <c r="AU113" s="100">
        <v>0</v>
      </c>
      <c r="AV113" s="100">
        <v>0</v>
      </c>
      <c r="AW113" s="100">
        <v>0</v>
      </c>
      <c r="AX113" s="100">
        <v>0</v>
      </c>
      <c r="AY113" s="100">
        <v>0</v>
      </c>
      <c r="AZ113" s="100">
        <v>0</v>
      </c>
      <c r="BA113" s="100">
        <v>0</v>
      </c>
      <c r="BB113" s="100">
        <v>0</v>
      </c>
      <c r="BC113" s="100">
        <v>2</v>
      </c>
      <c r="BD113" s="100">
        <v>6</v>
      </c>
      <c r="BE113" s="100">
        <v>23</v>
      </c>
      <c r="BF113" s="100">
        <v>77</v>
      </c>
      <c r="BG113" s="100">
        <v>134</v>
      </c>
      <c r="BH113" s="100">
        <v>228</v>
      </c>
      <c r="BI113" s="100">
        <v>373</v>
      </c>
      <c r="BJ113" s="100">
        <v>571</v>
      </c>
      <c r="BK113" s="100">
        <v>736</v>
      </c>
      <c r="BL113" s="100">
        <v>801</v>
      </c>
      <c r="BM113" s="100">
        <v>0</v>
      </c>
      <c r="BN113" s="100">
        <v>2951</v>
      </c>
      <c r="BP113" s="124">
        <v>2006</v>
      </c>
    </row>
    <row r="114" spans="2:68">
      <c r="B114" s="124">
        <v>2007</v>
      </c>
      <c r="C114" s="100">
        <v>0</v>
      </c>
      <c r="D114" s="100">
        <v>0</v>
      </c>
      <c r="E114" s="100">
        <v>0</v>
      </c>
      <c r="F114" s="100">
        <v>0</v>
      </c>
      <c r="G114" s="100">
        <v>0</v>
      </c>
      <c r="H114" s="100">
        <v>0</v>
      </c>
      <c r="I114" s="100">
        <v>0</v>
      </c>
      <c r="J114" s="100">
        <v>0</v>
      </c>
      <c r="K114" s="100">
        <v>3</v>
      </c>
      <c r="L114" s="100">
        <v>7</v>
      </c>
      <c r="M114" s="100">
        <v>18</v>
      </c>
      <c r="N114" s="100">
        <v>55</v>
      </c>
      <c r="O114" s="100">
        <v>142</v>
      </c>
      <c r="P114" s="100">
        <v>215</v>
      </c>
      <c r="Q114" s="100">
        <v>315</v>
      </c>
      <c r="R114" s="100">
        <v>567</v>
      </c>
      <c r="S114" s="100">
        <v>713</v>
      </c>
      <c r="T114" s="100">
        <v>904</v>
      </c>
      <c r="U114" s="100">
        <v>0</v>
      </c>
      <c r="V114" s="100">
        <v>2939</v>
      </c>
      <c r="X114" s="124">
        <v>2007</v>
      </c>
      <c r="Y114" s="100" t="s">
        <v>204</v>
      </c>
      <c r="Z114" s="100" t="s">
        <v>204</v>
      </c>
      <c r="AA114" s="100" t="s">
        <v>204</v>
      </c>
      <c r="AB114" s="100" t="s">
        <v>204</v>
      </c>
      <c r="AC114" s="100" t="s">
        <v>204</v>
      </c>
      <c r="AD114" s="100" t="s">
        <v>204</v>
      </c>
      <c r="AE114" s="100" t="s">
        <v>204</v>
      </c>
      <c r="AF114" s="100" t="s">
        <v>204</v>
      </c>
      <c r="AG114" s="100" t="s">
        <v>204</v>
      </c>
      <c r="AH114" s="100" t="s">
        <v>204</v>
      </c>
      <c r="AI114" s="100" t="s">
        <v>204</v>
      </c>
      <c r="AJ114" s="100" t="s">
        <v>204</v>
      </c>
      <c r="AK114" s="100" t="s">
        <v>204</v>
      </c>
      <c r="AL114" s="100" t="s">
        <v>204</v>
      </c>
      <c r="AM114" s="100" t="s">
        <v>204</v>
      </c>
      <c r="AN114" s="100" t="s">
        <v>204</v>
      </c>
      <c r="AO114" s="100" t="s">
        <v>204</v>
      </c>
      <c r="AP114" s="100" t="s">
        <v>204</v>
      </c>
      <c r="AQ114" s="100" t="s">
        <v>204</v>
      </c>
      <c r="AR114" s="100" t="s">
        <v>204</v>
      </c>
      <c r="AT114" s="124">
        <v>2007</v>
      </c>
      <c r="AU114" s="100">
        <v>0</v>
      </c>
      <c r="AV114" s="100">
        <v>0</v>
      </c>
      <c r="AW114" s="100">
        <v>0</v>
      </c>
      <c r="AX114" s="100">
        <v>0</v>
      </c>
      <c r="AY114" s="100">
        <v>0</v>
      </c>
      <c r="AZ114" s="100">
        <v>0</v>
      </c>
      <c r="BA114" s="100">
        <v>0</v>
      </c>
      <c r="BB114" s="100">
        <v>0</v>
      </c>
      <c r="BC114" s="100">
        <v>3</v>
      </c>
      <c r="BD114" s="100">
        <v>7</v>
      </c>
      <c r="BE114" s="100">
        <v>18</v>
      </c>
      <c r="BF114" s="100">
        <v>55</v>
      </c>
      <c r="BG114" s="100">
        <v>142</v>
      </c>
      <c r="BH114" s="100">
        <v>215</v>
      </c>
      <c r="BI114" s="100">
        <v>315</v>
      </c>
      <c r="BJ114" s="100">
        <v>567</v>
      </c>
      <c r="BK114" s="100">
        <v>713</v>
      </c>
      <c r="BL114" s="100">
        <v>904</v>
      </c>
      <c r="BM114" s="100">
        <v>0</v>
      </c>
      <c r="BN114" s="100">
        <v>2939</v>
      </c>
      <c r="BP114" s="124">
        <v>2007</v>
      </c>
    </row>
    <row r="115" spans="2:68">
      <c r="B115" s="124">
        <v>2008</v>
      </c>
      <c r="C115" s="100">
        <v>0</v>
      </c>
      <c r="D115" s="100">
        <v>0</v>
      </c>
      <c r="E115" s="100">
        <v>0</v>
      </c>
      <c r="F115" s="100">
        <v>0</v>
      </c>
      <c r="G115" s="100">
        <v>0</v>
      </c>
      <c r="H115" s="100">
        <v>0</v>
      </c>
      <c r="I115" s="100">
        <v>0</v>
      </c>
      <c r="J115" s="100">
        <v>0</v>
      </c>
      <c r="K115" s="100">
        <v>2</v>
      </c>
      <c r="L115" s="100">
        <v>10</v>
      </c>
      <c r="M115" s="100">
        <v>16</v>
      </c>
      <c r="N115" s="100">
        <v>49</v>
      </c>
      <c r="O115" s="100">
        <v>141</v>
      </c>
      <c r="P115" s="100">
        <v>229</v>
      </c>
      <c r="Q115" s="100">
        <v>354</v>
      </c>
      <c r="R115" s="100">
        <v>571</v>
      </c>
      <c r="S115" s="100">
        <v>748</v>
      </c>
      <c r="T115" s="100">
        <v>911</v>
      </c>
      <c r="U115" s="100">
        <v>0</v>
      </c>
      <c r="V115" s="100">
        <v>3031</v>
      </c>
      <c r="X115" s="124">
        <v>2008</v>
      </c>
      <c r="Y115" s="100" t="s">
        <v>204</v>
      </c>
      <c r="Z115" s="100" t="s">
        <v>204</v>
      </c>
      <c r="AA115" s="100" t="s">
        <v>204</v>
      </c>
      <c r="AB115" s="100" t="s">
        <v>204</v>
      </c>
      <c r="AC115" s="100" t="s">
        <v>204</v>
      </c>
      <c r="AD115" s="100" t="s">
        <v>204</v>
      </c>
      <c r="AE115" s="100" t="s">
        <v>204</v>
      </c>
      <c r="AF115" s="100" t="s">
        <v>204</v>
      </c>
      <c r="AG115" s="100" t="s">
        <v>204</v>
      </c>
      <c r="AH115" s="100" t="s">
        <v>204</v>
      </c>
      <c r="AI115" s="100" t="s">
        <v>204</v>
      </c>
      <c r="AJ115" s="100" t="s">
        <v>204</v>
      </c>
      <c r="AK115" s="100" t="s">
        <v>204</v>
      </c>
      <c r="AL115" s="100" t="s">
        <v>204</v>
      </c>
      <c r="AM115" s="100" t="s">
        <v>204</v>
      </c>
      <c r="AN115" s="100" t="s">
        <v>204</v>
      </c>
      <c r="AO115" s="100" t="s">
        <v>204</v>
      </c>
      <c r="AP115" s="100" t="s">
        <v>204</v>
      </c>
      <c r="AQ115" s="100" t="s">
        <v>204</v>
      </c>
      <c r="AR115" s="100" t="s">
        <v>204</v>
      </c>
      <c r="AT115" s="124">
        <v>2008</v>
      </c>
      <c r="AU115" s="100">
        <v>0</v>
      </c>
      <c r="AV115" s="100">
        <v>0</v>
      </c>
      <c r="AW115" s="100">
        <v>0</v>
      </c>
      <c r="AX115" s="100">
        <v>0</v>
      </c>
      <c r="AY115" s="100">
        <v>0</v>
      </c>
      <c r="AZ115" s="100">
        <v>0</v>
      </c>
      <c r="BA115" s="100">
        <v>0</v>
      </c>
      <c r="BB115" s="100">
        <v>0</v>
      </c>
      <c r="BC115" s="100">
        <v>2</v>
      </c>
      <c r="BD115" s="100">
        <v>10</v>
      </c>
      <c r="BE115" s="100">
        <v>16</v>
      </c>
      <c r="BF115" s="100">
        <v>49</v>
      </c>
      <c r="BG115" s="100">
        <v>141</v>
      </c>
      <c r="BH115" s="100">
        <v>229</v>
      </c>
      <c r="BI115" s="100">
        <v>354</v>
      </c>
      <c r="BJ115" s="100">
        <v>571</v>
      </c>
      <c r="BK115" s="100">
        <v>748</v>
      </c>
      <c r="BL115" s="100">
        <v>911</v>
      </c>
      <c r="BM115" s="100">
        <v>0</v>
      </c>
      <c r="BN115" s="100">
        <v>3031</v>
      </c>
      <c r="BP115" s="124">
        <v>2008</v>
      </c>
    </row>
    <row r="116" spans="2:68">
      <c r="B116" s="124">
        <v>2009</v>
      </c>
      <c r="C116" s="100">
        <v>0</v>
      </c>
      <c r="D116" s="100">
        <v>0</v>
      </c>
      <c r="E116" s="100">
        <v>0</v>
      </c>
      <c r="F116" s="100">
        <v>0</v>
      </c>
      <c r="G116" s="100">
        <v>1</v>
      </c>
      <c r="H116" s="100">
        <v>0</v>
      </c>
      <c r="I116" s="100">
        <v>0</v>
      </c>
      <c r="J116" s="100">
        <v>0</v>
      </c>
      <c r="K116" s="100">
        <v>0</v>
      </c>
      <c r="L116" s="100">
        <v>4</v>
      </c>
      <c r="M116" s="100">
        <v>25</v>
      </c>
      <c r="N116" s="100">
        <v>63</v>
      </c>
      <c r="O116" s="100">
        <v>129</v>
      </c>
      <c r="P116" s="100">
        <v>223</v>
      </c>
      <c r="Q116" s="100">
        <v>371</v>
      </c>
      <c r="R116" s="100">
        <v>553</v>
      </c>
      <c r="S116" s="100">
        <v>769</v>
      </c>
      <c r="T116" s="100">
        <v>973</v>
      </c>
      <c r="U116" s="100">
        <v>0</v>
      </c>
      <c r="V116" s="100">
        <v>3111</v>
      </c>
      <c r="X116" s="124">
        <v>2009</v>
      </c>
      <c r="Y116" s="100" t="s">
        <v>204</v>
      </c>
      <c r="Z116" s="100" t="s">
        <v>204</v>
      </c>
      <c r="AA116" s="100" t="s">
        <v>204</v>
      </c>
      <c r="AB116" s="100" t="s">
        <v>204</v>
      </c>
      <c r="AC116" s="100" t="s">
        <v>204</v>
      </c>
      <c r="AD116" s="100" t="s">
        <v>204</v>
      </c>
      <c r="AE116" s="100" t="s">
        <v>204</v>
      </c>
      <c r="AF116" s="100" t="s">
        <v>204</v>
      </c>
      <c r="AG116" s="100" t="s">
        <v>204</v>
      </c>
      <c r="AH116" s="100" t="s">
        <v>204</v>
      </c>
      <c r="AI116" s="100" t="s">
        <v>204</v>
      </c>
      <c r="AJ116" s="100" t="s">
        <v>204</v>
      </c>
      <c r="AK116" s="100" t="s">
        <v>204</v>
      </c>
      <c r="AL116" s="100" t="s">
        <v>204</v>
      </c>
      <c r="AM116" s="100" t="s">
        <v>204</v>
      </c>
      <c r="AN116" s="100" t="s">
        <v>204</v>
      </c>
      <c r="AO116" s="100" t="s">
        <v>204</v>
      </c>
      <c r="AP116" s="100" t="s">
        <v>204</v>
      </c>
      <c r="AQ116" s="100" t="s">
        <v>204</v>
      </c>
      <c r="AR116" s="100" t="s">
        <v>204</v>
      </c>
      <c r="AT116" s="124">
        <v>2009</v>
      </c>
      <c r="AU116" s="100">
        <v>0</v>
      </c>
      <c r="AV116" s="100">
        <v>0</v>
      </c>
      <c r="AW116" s="100">
        <v>0</v>
      </c>
      <c r="AX116" s="100">
        <v>0</v>
      </c>
      <c r="AY116" s="100">
        <v>1</v>
      </c>
      <c r="AZ116" s="100">
        <v>0</v>
      </c>
      <c r="BA116" s="100">
        <v>0</v>
      </c>
      <c r="BB116" s="100">
        <v>0</v>
      </c>
      <c r="BC116" s="100">
        <v>0</v>
      </c>
      <c r="BD116" s="100">
        <v>4</v>
      </c>
      <c r="BE116" s="100">
        <v>25</v>
      </c>
      <c r="BF116" s="100">
        <v>63</v>
      </c>
      <c r="BG116" s="100">
        <v>129</v>
      </c>
      <c r="BH116" s="100">
        <v>223</v>
      </c>
      <c r="BI116" s="100">
        <v>371</v>
      </c>
      <c r="BJ116" s="100">
        <v>553</v>
      </c>
      <c r="BK116" s="100">
        <v>769</v>
      </c>
      <c r="BL116" s="100">
        <v>973</v>
      </c>
      <c r="BM116" s="100">
        <v>0</v>
      </c>
      <c r="BN116" s="100">
        <v>3111</v>
      </c>
      <c r="BP116" s="124">
        <v>2009</v>
      </c>
    </row>
    <row r="117" spans="2:68">
      <c r="B117" s="124">
        <v>2010</v>
      </c>
      <c r="C117" s="100">
        <v>0</v>
      </c>
      <c r="D117" s="100">
        <v>0</v>
      </c>
      <c r="E117" s="100">
        <v>0</v>
      </c>
      <c r="F117" s="100">
        <v>0</v>
      </c>
      <c r="G117" s="100">
        <v>0</v>
      </c>
      <c r="H117" s="100">
        <v>0</v>
      </c>
      <c r="I117" s="100">
        <v>0</v>
      </c>
      <c r="J117" s="100">
        <v>0</v>
      </c>
      <c r="K117" s="100">
        <v>0</v>
      </c>
      <c r="L117" s="100">
        <v>1</v>
      </c>
      <c r="M117" s="100">
        <v>12</v>
      </c>
      <c r="N117" s="100">
        <v>59</v>
      </c>
      <c r="O117" s="100">
        <v>133</v>
      </c>
      <c r="P117" s="100">
        <v>254</v>
      </c>
      <c r="Q117" s="100">
        <v>350</v>
      </c>
      <c r="R117" s="100">
        <v>556</v>
      </c>
      <c r="S117" s="100">
        <v>776</v>
      </c>
      <c r="T117" s="100">
        <v>1095</v>
      </c>
      <c r="U117" s="100">
        <v>0</v>
      </c>
      <c r="V117" s="100">
        <v>3236</v>
      </c>
      <c r="X117" s="124">
        <v>2010</v>
      </c>
      <c r="Y117" s="100" t="s">
        <v>204</v>
      </c>
      <c r="Z117" s="100" t="s">
        <v>204</v>
      </c>
      <c r="AA117" s="100" t="s">
        <v>204</v>
      </c>
      <c r="AB117" s="100" t="s">
        <v>204</v>
      </c>
      <c r="AC117" s="100" t="s">
        <v>204</v>
      </c>
      <c r="AD117" s="100" t="s">
        <v>204</v>
      </c>
      <c r="AE117" s="100" t="s">
        <v>204</v>
      </c>
      <c r="AF117" s="100" t="s">
        <v>204</v>
      </c>
      <c r="AG117" s="100" t="s">
        <v>204</v>
      </c>
      <c r="AH117" s="100" t="s">
        <v>204</v>
      </c>
      <c r="AI117" s="100" t="s">
        <v>204</v>
      </c>
      <c r="AJ117" s="100" t="s">
        <v>204</v>
      </c>
      <c r="AK117" s="100" t="s">
        <v>204</v>
      </c>
      <c r="AL117" s="100" t="s">
        <v>204</v>
      </c>
      <c r="AM117" s="100" t="s">
        <v>204</v>
      </c>
      <c r="AN117" s="100" t="s">
        <v>204</v>
      </c>
      <c r="AO117" s="100" t="s">
        <v>204</v>
      </c>
      <c r="AP117" s="100" t="s">
        <v>204</v>
      </c>
      <c r="AQ117" s="100" t="s">
        <v>204</v>
      </c>
      <c r="AR117" s="100" t="s">
        <v>204</v>
      </c>
      <c r="AT117" s="124">
        <v>2010</v>
      </c>
      <c r="AU117" s="100">
        <v>0</v>
      </c>
      <c r="AV117" s="100">
        <v>0</v>
      </c>
      <c r="AW117" s="100">
        <v>0</v>
      </c>
      <c r="AX117" s="100">
        <v>0</v>
      </c>
      <c r="AY117" s="100">
        <v>0</v>
      </c>
      <c r="AZ117" s="100">
        <v>0</v>
      </c>
      <c r="BA117" s="100">
        <v>0</v>
      </c>
      <c r="BB117" s="100">
        <v>0</v>
      </c>
      <c r="BC117" s="100">
        <v>0</v>
      </c>
      <c r="BD117" s="100">
        <v>1</v>
      </c>
      <c r="BE117" s="100">
        <v>12</v>
      </c>
      <c r="BF117" s="100">
        <v>59</v>
      </c>
      <c r="BG117" s="100">
        <v>133</v>
      </c>
      <c r="BH117" s="100">
        <v>254</v>
      </c>
      <c r="BI117" s="100">
        <v>350</v>
      </c>
      <c r="BJ117" s="100">
        <v>556</v>
      </c>
      <c r="BK117" s="100">
        <v>776</v>
      </c>
      <c r="BL117" s="100">
        <v>1095</v>
      </c>
      <c r="BM117" s="100">
        <v>0</v>
      </c>
      <c r="BN117" s="100">
        <v>3236</v>
      </c>
      <c r="BP117" s="124">
        <v>2010</v>
      </c>
    </row>
    <row r="118" spans="2:68">
      <c r="B118" s="124">
        <v>2011</v>
      </c>
      <c r="C118" s="100">
        <v>0</v>
      </c>
      <c r="D118" s="100">
        <v>0</v>
      </c>
      <c r="E118" s="100">
        <v>0</v>
      </c>
      <c r="F118" s="100">
        <v>0</v>
      </c>
      <c r="G118" s="100">
        <v>0</v>
      </c>
      <c r="H118" s="100">
        <v>0</v>
      </c>
      <c r="I118" s="100">
        <v>0</v>
      </c>
      <c r="J118" s="100">
        <v>0</v>
      </c>
      <c r="K118" s="100">
        <v>0</v>
      </c>
      <c r="L118" s="100">
        <v>6</v>
      </c>
      <c r="M118" s="100">
        <v>16</v>
      </c>
      <c r="N118" s="100">
        <v>55</v>
      </c>
      <c r="O118" s="100">
        <v>140</v>
      </c>
      <c r="P118" s="100">
        <v>240</v>
      </c>
      <c r="Q118" s="100">
        <v>374</v>
      </c>
      <c r="R118" s="100">
        <v>529</v>
      </c>
      <c r="S118" s="100">
        <v>812</v>
      </c>
      <c r="T118" s="100">
        <v>1122</v>
      </c>
      <c r="U118" s="100">
        <v>0</v>
      </c>
      <c r="V118" s="100">
        <v>3294</v>
      </c>
      <c r="X118" s="124">
        <v>2011</v>
      </c>
      <c r="Y118" s="100" t="s">
        <v>204</v>
      </c>
      <c r="Z118" s="100" t="s">
        <v>204</v>
      </c>
      <c r="AA118" s="100" t="s">
        <v>204</v>
      </c>
      <c r="AB118" s="100" t="s">
        <v>204</v>
      </c>
      <c r="AC118" s="100" t="s">
        <v>204</v>
      </c>
      <c r="AD118" s="100" t="s">
        <v>204</v>
      </c>
      <c r="AE118" s="100" t="s">
        <v>204</v>
      </c>
      <c r="AF118" s="100" t="s">
        <v>204</v>
      </c>
      <c r="AG118" s="100" t="s">
        <v>204</v>
      </c>
      <c r="AH118" s="100" t="s">
        <v>204</v>
      </c>
      <c r="AI118" s="100" t="s">
        <v>204</v>
      </c>
      <c r="AJ118" s="100" t="s">
        <v>204</v>
      </c>
      <c r="AK118" s="100" t="s">
        <v>204</v>
      </c>
      <c r="AL118" s="100" t="s">
        <v>204</v>
      </c>
      <c r="AM118" s="100" t="s">
        <v>204</v>
      </c>
      <c r="AN118" s="100" t="s">
        <v>204</v>
      </c>
      <c r="AO118" s="100" t="s">
        <v>204</v>
      </c>
      <c r="AP118" s="100" t="s">
        <v>204</v>
      </c>
      <c r="AQ118" s="100" t="s">
        <v>204</v>
      </c>
      <c r="AR118" s="100" t="s">
        <v>204</v>
      </c>
      <c r="AT118" s="124">
        <v>2011</v>
      </c>
      <c r="AU118" s="100">
        <v>0</v>
      </c>
      <c r="AV118" s="100">
        <v>0</v>
      </c>
      <c r="AW118" s="100">
        <v>0</v>
      </c>
      <c r="AX118" s="100">
        <v>0</v>
      </c>
      <c r="AY118" s="100">
        <v>0</v>
      </c>
      <c r="AZ118" s="100">
        <v>0</v>
      </c>
      <c r="BA118" s="100">
        <v>0</v>
      </c>
      <c r="BB118" s="100">
        <v>0</v>
      </c>
      <c r="BC118" s="100">
        <v>0</v>
      </c>
      <c r="BD118" s="100">
        <v>6</v>
      </c>
      <c r="BE118" s="100">
        <v>16</v>
      </c>
      <c r="BF118" s="100">
        <v>55</v>
      </c>
      <c r="BG118" s="100">
        <v>140</v>
      </c>
      <c r="BH118" s="100">
        <v>240</v>
      </c>
      <c r="BI118" s="100">
        <v>374</v>
      </c>
      <c r="BJ118" s="100">
        <v>529</v>
      </c>
      <c r="BK118" s="100">
        <v>812</v>
      </c>
      <c r="BL118" s="100">
        <v>1122</v>
      </c>
      <c r="BM118" s="100">
        <v>0</v>
      </c>
      <c r="BN118" s="100">
        <v>3294</v>
      </c>
      <c r="BP118" s="124">
        <v>2011</v>
      </c>
    </row>
    <row r="119" spans="2:68">
      <c r="B119" s="124">
        <v>2012</v>
      </c>
      <c r="C119" s="100">
        <v>0</v>
      </c>
      <c r="D119" s="100">
        <v>0</v>
      </c>
      <c r="E119" s="100">
        <v>0</v>
      </c>
      <c r="F119" s="100">
        <v>0</v>
      </c>
      <c r="G119" s="100">
        <v>0</v>
      </c>
      <c r="H119" s="100">
        <v>0</v>
      </c>
      <c r="I119" s="100">
        <v>0</v>
      </c>
      <c r="J119" s="100">
        <v>0</v>
      </c>
      <c r="K119" s="100">
        <v>2</v>
      </c>
      <c r="L119" s="100">
        <v>2</v>
      </c>
      <c r="M119" s="100">
        <v>11</v>
      </c>
      <c r="N119" s="100">
        <v>51</v>
      </c>
      <c r="O119" s="100">
        <v>141</v>
      </c>
      <c r="P119" s="100">
        <v>217</v>
      </c>
      <c r="Q119" s="100">
        <v>347</v>
      </c>
      <c r="R119" s="100">
        <v>510</v>
      </c>
      <c r="S119" s="100">
        <v>704</v>
      </c>
      <c r="T119" s="100">
        <v>1093</v>
      </c>
      <c r="U119" s="100">
        <v>0</v>
      </c>
      <c r="V119" s="100">
        <v>3078</v>
      </c>
      <c r="X119" s="124">
        <v>2012</v>
      </c>
      <c r="Y119" s="100" t="s">
        <v>204</v>
      </c>
      <c r="Z119" s="100" t="s">
        <v>204</v>
      </c>
      <c r="AA119" s="100" t="s">
        <v>204</v>
      </c>
      <c r="AB119" s="100" t="s">
        <v>204</v>
      </c>
      <c r="AC119" s="100" t="s">
        <v>204</v>
      </c>
      <c r="AD119" s="100" t="s">
        <v>204</v>
      </c>
      <c r="AE119" s="100" t="s">
        <v>204</v>
      </c>
      <c r="AF119" s="100" t="s">
        <v>204</v>
      </c>
      <c r="AG119" s="100" t="s">
        <v>204</v>
      </c>
      <c r="AH119" s="100" t="s">
        <v>204</v>
      </c>
      <c r="AI119" s="100" t="s">
        <v>204</v>
      </c>
      <c r="AJ119" s="100" t="s">
        <v>204</v>
      </c>
      <c r="AK119" s="100" t="s">
        <v>204</v>
      </c>
      <c r="AL119" s="100" t="s">
        <v>204</v>
      </c>
      <c r="AM119" s="100" t="s">
        <v>204</v>
      </c>
      <c r="AN119" s="100" t="s">
        <v>204</v>
      </c>
      <c r="AO119" s="100" t="s">
        <v>204</v>
      </c>
      <c r="AP119" s="100" t="s">
        <v>204</v>
      </c>
      <c r="AQ119" s="100" t="s">
        <v>204</v>
      </c>
      <c r="AR119" s="100" t="s">
        <v>204</v>
      </c>
      <c r="AT119" s="124">
        <v>2012</v>
      </c>
      <c r="AU119" s="100">
        <v>0</v>
      </c>
      <c r="AV119" s="100">
        <v>0</v>
      </c>
      <c r="AW119" s="100">
        <v>0</v>
      </c>
      <c r="AX119" s="100">
        <v>0</v>
      </c>
      <c r="AY119" s="100">
        <v>0</v>
      </c>
      <c r="AZ119" s="100">
        <v>0</v>
      </c>
      <c r="BA119" s="100">
        <v>0</v>
      </c>
      <c r="BB119" s="100">
        <v>0</v>
      </c>
      <c r="BC119" s="100">
        <v>2</v>
      </c>
      <c r="BD119" s="100">
        <v>2</v>
      </c>
      <c r="BE119" s="100">
        <v>11</v>
      </c>
      <c r="BF119" s="100">
        <v>51</v>
      </c>
      <c r="BG119" s="100">
        <v>141</v>
      </c>
      <c r="BH119" s="100">
        <v>217</v>
      </c>
      <c r="BI119" s="100">
        <v>347</v>
      </c>
      <c r="BJ119" s="100">
        <v>510</v>
      </c>
      <c r="BK119" s="100">
        <v>704</v>
      </c>
      <c r="BL119" s="100">
        <v>1093</v>
      </c>
      <c r="BM119" s="100">
        <v>0</v>
      </c>
      <c r="BN119" s="100">
        <v>3078</v>
      </c>
      <c r="BP119" s="124">
        <v>2012</v>
      </c>
    </row>
    <row r="120" spans="2:68">
      <c r="B120" s="124">
        <v>2013</v>
      </c>
      <c r="C120" s="100">
        <v>0</v>
      </c>
      <c r="D120" s="100">
        <v>0</v>
      </c>
      <c r="E120" s="100">
        <v>0</v>
      </c>
      <c r="F120" s="100">
        <v>0</v>
      </c>
      <c r="G120" s="100">
        <v>0</v>
      </c>
      <c r="H120" s="100">
        <v>0</v>
      </c>
      <c r="I120" s="100">
        <v>0</v>
      </c>
      <c r="J120" s="100">
        <v>0</v>
      </c>
      <c r="K120" s="100">
        <v>2</v>
      </c>
      <c r="L120" s="100">
        <v>6</v>
      </c>
      <c r="M120" s="100">
        <v>16</v>
      </c>
      <c r="N120" s="100">
        <v>41</v>
      </c>
      <c r="O120" s="100">
        <v>123</v>
      </c>
      <c r="P120" s="100">
        <v>268</v>
      </c>
      <c r="Q120" s="100">
        <v>329</v>
      </c>
      <c r="R120" s="100">
        <v>472</v>
      </c>
      <c r="S120" s="100">
        <v>696</v>
      </c>
      <c r="T120" s="100">
        <v>1159</v>
      </c>
      <c r="U120" s="100">
        <v>0</v>
      </c>
      <c r="V120" s="100">
        <v>3112</v>
      </c>
      <c r="X120" s="124">
        <v>2013</v>
      </c>
      <c r="Y120" s="100" t="s">
        <v>204</v>
      </c>
      <c r="Z120" s="100" t="s">
        <v>204</v>
      </c>
      <c r="AA120" s="100" t="s">
        <v>204</v>
      </c>
      <c r="AB120" s="100" t="s">
        <v>204</v>
      </c>
      <c r="AC120" s="100" t="s">
        <v>204</v>
      </c>
      <c r="AD120" s="100" t="s">
        <v>204</v>
      </c>
      <c r="AE120" s="100" t="s">
        <v>204</v>
      </c>
      <c r="AF120" s="100" t="s">
        <v>204</v>
      </c>
      <c r="AG120" s="100" t="s">
        <v>204</v>
      </c>
      <c r="AH120" s="100" t="s">
        <v>204</v>
      </c>
      <c r="AI120" s="100" t="s">
        <v>204</v>
      </c>
      <c r="AJ120" s="100" t="s">
        <v>204</v>
      </c>
      <c r="AK120" s="100" t="s">
        <v>204</v>
      </c>
      <c r="AL120" s="100" t="s">
        <v>204</v>
      </c>
      <c r="AM120" s="100" t="s">
        <v>204</v>
      </c>
      <c r="AN120" s="100" t="s">
        <v>204</v>
      </c>
      <c r="AO120" s="100" t="s">
        <v>204</v>
      </c>
      <c r="AP120" s="100" t="s">
        <v>204</v>
      </c>
      <c r="AQ120" s="100" t="s">
        <v>204</v>
      </c>
      <c r="AR120" s="100" t="s">
        <v>204</v>
      </c>
      <c r="AT120" s="124">
        <v>2013</v>
      </c>
      <c r="AU120" s="100">
        <v>0</v>
      </c>
      <c r="AV120" s="100">
        <v>0</v>
      </c>
      <c r="AW120" s="100">
        <v>0</v>
      </c>
      <c r="AX120" s="100">
        <v>0</v>
      </c>
      <c r="AY120" s="100">
        <v>0</v>
      </c>
      <c r="AZ120" s="100">
        <v>0</v>
      </c>
      <c r="BA120" s="100">
        <v>0</v>
      </c>
      <c r="BB120" s="100">
        <v>0</v>
      </c>
      <c r="BC120" s="100">
        <v>2</v>
      </c>
      <c r="BD120" s="100">
        <v>6</v>
      </c>
      <c r="BE120" s="100">
        <v>16</v>
      </c>
      <c r="BF120" s="100">
        <v>41</v>
      </c>
      <c r="BG120" s="100">
        <v>123</v>
      </c>
      <c r="BH120" s="100">
        <v>268</v>
      </c>
      <c r="BI120" s="100">
        <v>329</v>
      </c>
      <c r="BJ120" s="100">
        <v>472</v>
      </c>
      <c r="BK120" s="100">
        <v>696</v>
      </c>
      <c r="BL120" s="100">
        <v>1159</v>
      </c>
      <c r="BM120" s="100">
        <v>0</v>
      </c>
      <c r="BN120" s="100">
        <v>3112</v>
      </c>
      <c r="BP120" s="124">
        <v>2013</v>
      </c>
    </row>
    <row r="121" spans="2:68">
      <c r="B121" s="124">
        <v>2014</v>
      </c>
      <c r="C121" s="100">
        <v>0</v>
      </c>
      <c r="D121" s="100">
        <v>0</v>
      </c>
      <c r="E121" s="100">
        <v>0</v>
      </c>
      <c r="F121" s="100">
        <v>0</v>
      </c>
      <c r="G121" s="100">
        <v>0</v>
      </c>
      <c r="H121" s="100">
        <v>0</v>
      </c>
      <c r="I121" s="100">
        <v>0</v>
      </c>
      <c r="J121" s="100">
        <v>1</v>
      </c>
      <c r="K121" s="100">
        <v>0</v>
      </c>
      <c r="L121" s="100">
        <v>2</v>
      </c>
      <c r="M121" s="100">
        <v>18</v>
      </c>
      <c r="N121" s="100">
        <v>44</v>
      </c>
      <c r="O121" s="100">
        <v>123</v>
      </c>
      <c r="P121" s="100">
        <v>213</v>
      </c>
      <c r="Q121" s="100">
        <v>349</v>
      </c>
      <c r="R121" s="100">
        <v>490</v>
      </c>
      <c r="S121" s="100">
        <v>677</v>
      </c>
      <c r="T121" s="100">
        <v>1185</v>
      </c>
      <c r="U121" s="100">
        <v>0</v>
      </c>
      <c r="V121" s="100">
        <v>3102</v>
      </c>
      <c r="X121" s="124">
        <v>2014</v>
      </c>
      <c r="Y121" s="100" t="s">
        <v>204</v>
      </c>
      <c r="Z121" s="100" t="s">
        <v>204</v>
      </c>
      <c r="AA121" s="100" t="s">
        <v>204</v>
      </c>
      <c r="AB121" s="100" t="s">
        <v>204</v>
      </c>
      <c r="AC121" s="100" t="s">
        <v>204</v>
      </c>
      <c r="AD121" s="100" t="s">
        <v>204</v>
      </c>
      <c r="AE121" s="100" t="s">
        <v>204</v>
      </c>
      <c r="AF121" s="100" t="s">
        <v>204</v>
      </c>
      <c r="AG121" s="100" t="s">
        <v>204</v>
      </c>
      <c r="AH121" s="100" t="s">
        <v>204</v>
      </c>
      <c r="AI121" s="100" t="s">
        <v>204</v>
      </c>
      <c r="AJ121" s="100" t="s">
        <v>204</v>
      </c>
      <c r="AK121" s="100" t="s">
        <v>204</v>
      </c>
      <c r="AL121" s="100" t="s">
        <v>204</v>
      </c>
      <c r="AM121" s="100" t="s">
        <v>204</v>
      </c>
      <c r="AN121" s="100" t="s">
        <v>204</v>
      </c>
      <c r="AO121" s="100" t="s">
        <v>204</v>
      </c>
      <c r="AP121" s="100" t="s">
        <v>204</v>
      </c>
      <c r="AQ121" s="100" t="s">
        <v>204</v>
      </c>
      <c r="AR121" s="100" t="s">
        <v>204</v>
      </c>
      <c r="AT121" s="124">
        <v>2014</v>
      </c>
      <c r="AU121" s="100">
        <v>0</v>
      </c>
      <c r="AV121" s="100">
        <v>0</v>
      </c>
      <c r="AW121" s="100">
        <v>0</v>
      </c>
      <c r="AX121" s="100">
        <v>0</v>
      </c>
      <c r="AY121" s="100">
        <v>0</v>
      </c>
      <c r="AZ121" s="100">
        <v>0</v>
      </c>
      <c r="BA121" s="100">
        <v>0</v>
      </c>
      <c r="BB121" s="100">
        <v>1</v>
      </c>
      <c r="BC121" s="100">
        <v>0</v>
      </c>
      <c r="BD121" s="100">
        <v>2</v>
      </c>
      <c r="BE121" s="100">
        <v>18</v>
      </c>
      <c r="BF121" s="100">
        <v>44</v>
      </c>
      <c r="BG121" s="100">
        <v>123</v>
      </c>
      <c r="BH121" s="100">
        <v>213</v>
      </c>
      <c r="BI121" s="100">
        <v>349</v>
      </c>
      <c r="BJ121" s="100">
        <v>490</v>
      </c>
      <c r="BK121" s="100">
        <v>677</v>
      </c>
      <c r="BL121" s="100">
        <v>1185</v>
      </c>
      <c r="BM121" s="100">
        <v>0</v>
      </c>
      <c r="BN121" s="100">
        <v>3102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v>0</v>
      </c>
      <c r="D27" s="100">
        <v>0</v>
      </c>
      <c r="E27" s="100">
        <v>0</v>
      </c>
      <c r="F27" s="100">
        <v>0</v>
      </c>
      <c r="G27" s="100">
        <v>0</v>
      </c>
      <c r="H27" s="100">
        <v>0</v>
      </c>
      <c r="I27" s="100">
        <v>0</v>
      </c>
      <c r="J27" s="100">
        <v>0</v>
      </c>
      <c r="K27" s="100">
        <v>0</v>
      </c>
      <c r="L27" s="100">
        <v>0</v>
      </c>
      <c r="M27" s="100">
        <v>0</v>
      </c>
      <c r="N27" s="100">
        <v>7.9706609000000004</v>
      </c>
      <c r="O27" s="100">
        <v>13.781081</v>
      </c>
      <c r="P27" s="100">
        <v>34.160927000000001</v>
      </c>
      <c r="Q27" s="100">
        <v>48.242902999999998</v>
      </c>
      <c r="R27" s="100">
        <v>65.939305000000004</v>
      </c>
      <c r="S27" s="100">
        <v>116.57111</v>
      </c>
      <c r="T27" s="100">
        <v>131.16761</v>
      </c>
      <c r="U27" s="100">
        <v>3.1547900000000002</v>
      </c>
      <c r="V27" s="100">
        <v>9.3231354</v>
      </c>
      <c r="W27" s="126"/>
      <c r="X27" s="115">
        <v>1920</v>
      </c>
      <c r="Y27" s="100" t="s">
        <v>204</v>
      </c>
      <c r="Z27" s="100" t="s">
        <v>204</v>
      </c>
      <c r="AA27" s="100" t="s">
        <v>204</v>
      </c>
      <c r="AB27" s="100" t="s">
        <v>204</v>
      </c>
      <c r="AC27" s="100" t="s">
        <v>204</v>
      </c>
      <c r="AD27" s="100" t="s">
        <v>204</v>
      </c>
      <c r="AE27" s="100" t="s">
        <v>204</v>
      </c>
      <c r="AF27" s="100" t="s">
        <v>204</v>
      </c>
      <c r="AG27" s="100" t="s">
        <v>204</v>
      </c>
      <c r="AH27" s="100" t="s">
        <v>204</v>
      </c>
      <c r="AI27" s="100" t="s">
        <v>204</v>
      </c>
      <c r="AJ27" s="100" t="s">
        <v>204</v>
      </c>
      <c r="AK27" s="100" t="s">
        <v>204</v>
      </c>
      <c r="AL27" s="100" t="s">
        <v>204</v>
      </c>
      <c r="AM27" s="100" t="s">
        <v>204</v>
      </c>
      <c r="AN27" s="100" t="s">
        <v>204</v>
      </c>
      <c r="AO27" s="100" t="s">
        <v>204</v>
      </c>
      <c r="AP27" s="100" t="s">
        <v>204</v>
      </c>
      <c r="AQ27" s="100" t="s">
        <v>204</v>
      </c>
      <c r="AR27" s="100" t="s">
        <v>204</v>
      </c>
      <c r="AS27" s="126"/>
      <c r="AT27" s="115">
        <v>1920</v>
      </c>
      <c r="AU27" s="100">
        <v>0</v>
      </c>
      <c r="AV27" s="100">
        <v>0</v>
      </c>
      <c r="AW27" s="100">
        <v>0</v>
      </c>
      <c r="AX27" s="100">
        <v>0</v>
      </c>
      <c r="AY27" s="100">
        <v>0</v>
      </c>
      <c r="AZ27" s="100">
        <v>0</v>
      </c>
      <c r="BA27" s="100">
        <v>0</v>
      </c>
      <c r="BB27" s="100">
        <v>0</v>
      </c>
      <c r="BC27" s="100">
        <v>0</v>
      </c>
      <c r="BD27" s="100">
        <v>0</v>
      </c>
      <c r="BE27" s="100">
        <v>0</v>
      </c>
      <c r="BF27" s="100">
        <v>4.3043027</v>
      </c>
      <c r="BG27" s="100">
        <v>7.3881572000000002</v>
      </c>
      <c r="BH27" s="100">
        <v>18.218586999999999</v>
      </c>
      <c r="BI27" s="100">
        <v>24.774283</v>
      </c>
      <c r="BJ27" s="100">
        <v>32.495125999999999</v>
      </c>
      <c r="BK27" s="100">
        <v>56.467303000000001</v>
      </c>
      <c r="BL27" s="100">
        <v>60.714610999999998</v>
      </c>
      <c r="BM27" s="100">
        <v>1.6059486000000001</v>
      </c>
      <c r="BN27" s="100">
        <v>4.6505611</v>
      </c>
      <c r="BO27" s="126"/>
      <c r="BP27" s="115">
        <v>1920</v>
      </c>
    </row>
    <row r="28" spans="1:68">
      <c r="A28" s="128"/>
      <c r="B28" s="116">
        <v>1921</v>
      </c>
      <c r="C28" s="100">
        <v>0</v>
      </c>
      <c r="D28" s="100">
        <v>0</v>
      </c>
      <c r="E28" s="100">
        <v>0</v>
      </c>
      <c r="F28" s="100">
        <v>0</v>
      </c>
      <c r="G28" s="100">
        <v>0</v>
      </c>
      <c r="H28" s="100">
        <v>0.44503779999999998</v>
      </c>
      <c r="I28" s="100">
        <v>0</v>
      </c>
      <c r="J28" s="100">
        <v>0</v>
      </c>
      <c r="K28" s="100">
        <v>0</v>
      </c>
      <c r="L28" s="100">
        <v>1.367054</v>
      </c>
      <c r="M28" s="100">
        <v>1.4814814999999999</v>
      </c>
      <c r="N28" s="100">
        <v>8.5178875999999999</v>
      </c>
      <c r="O28" s="100">
        <v>17.582418000000001</v>
      </c>
      <c r="P28" s="100">
        <v>34.904013999999997</v>
      </c>
      <c r="Q28" s="100">
        <v>86.309523999999996</v>
      </c>
      <c r="R28" s="100">
        <v>75.757576</v>
      </c>
      <c r="S28" s="100">
        <v>52.631579000000002</v>
      </c>
      <c r="T28" s="100">
        <v>63.829787000000003</v>
      </c>
      <c r="U28" s="100">
        <v>3.7519391</v>
      </c>
      <c r="V28" s="100">
        <v>9.2732265999999992</v>
      </c>
      <c r="W28" s="128"/>
      <c r="X28" s="116">
        <v>1921</v>
      </c>
      <c r="Y28" s="100" t="s">
        <v>204</v>
      </c>
      <c r="Z28" s="100" t="s">
        <v>204</v>
      </c>
      <c r="AA28" s="100" t="s">
        <v>204</v>
      </c>
      <c r="AB28" s="100" t="s">
        <v>204</v>
      </c>
      <c r="AC28" s="100" t="s">
        <v>204</v>
      </c>
      <c r="AD28" s="100" t="s">
        <v>204</v>
      </c>
      <c r="AE28" s="100" t="s">
        <v>204</v>
      </c>
      <c r="AF28" s="100" t="s">
        <v>204</v>
      </c>
      <c r="AG28" s="100" t="s">
        <v>204</v>
      </c>
      <c r="AH28" s="100" t="s">
        <v>204</v>
      </c>
      <c r="AI28" s="100" t="s">
        <v>204</v>
      </c>
      <c r="AJ28" s="100" t="s">
        <v>204</v>
      </c>
      <c r="AK28" s="100" t="s">
        <v>204</v>
      </c>
      <c r="AL28" s="100" t="s">
        <v>204</v>
      </c>
      <c r="AM28" s="100" t="s">
        <v>204</v>
      </c>
      <c r="AN28" s="100" t="s">
        <v>204</v>
      </c>
      <c r="AO28" s="100" t="s">
        <v>204</v>
      </c>
      <c r="AP28" s="100" t="s">
        <v>204</v>
      </c>
      <c r="AQ28" s="100" t="s">
        <v>204</v>
      </c>
      <c r="AR28" s="100" t="s">
        <v>204</v>
      </c>
      <c r="AS28" s="128"/>
      <c r="AT28" s="116">
        <v>1921</v>
      </c>
      <c r="AU28" s="100">
        <v>0</v>
      </c>
      <c r="AV28" s="100">
        <v>0</v>
      </c>
      <c r="AW28" s="100">
        <v>0</v>
      </c>
      <c r="AX28" s="100">
        <v>0</v>
      </c>
      <c r="AY28" s="100">
        <v>0</v>
      </c>
      <c r="AZ28" s="100">
        <v>0.21645020000000001</v>
      </c>
      <c r="BA28" s="100">
        <v>0</v>
      </c>
      <c r="BB28" s="100">
        <v>0</v>
      </c>
      <c r="BC28" s="100">
        <v>0</v>
      </c>
      <c r="BD28" s="100">
        <v>0.70521860000000003</v>
      </c>
      <c r="BE28" s="100">
        <v>0.78400630000000004</v>
      </c>
      <c r="BF28" s="100">
        <v>4.5892610999999999</v>
      </c>
      <c r="BG28" s="100">
        <v>9.4228503999999997</v>
      </c>
      <c r="BH28" s="100">
        <v>18.639329</v>
      </c>
      <c r="BI28" s="100">
        <v>44.207317000000003</v>
      </c>
      <c r="BJ28" s="100">
        <v>37.037036999999998</v>
      </c>
      <c r="BK28" s="100">
        <v>25.252524999999999</v>
      </c>
      <c r="BL28" s="100">
        <v>29.411764999999999</v>
      </c>
      <c r="BM28" s="100">
        <v>1.9064728</v>
      </c>
      <c r="BN28" s="100">
        <v>4.6860606999999996</v>
      </c>
      <c r="BO28" s="128"/>
      <c r="BP28" s="116">
        <v>1921</v>
      </c>
    </row>
    <row r="29" spans="1:68">
      <c r="A29" s="128"/>
      <c r="B29" s="117">
        <v>1922</v>
      </c>
      <c r="C29" s="100">
        <v>0</v>
      </c>
      <c r="D29" s="100">
        <v>0</v>
      </c>
      <c r="E29" s="100">
        <v>0</v>
      </c>
      <c r="F29" s="100">
        <v>0</v>
      </c>
      <c r="G29" s="100">
        <v>0</v>
      </c>
      <c r="H29" s="100">
        <v>0</v>
      </c>
      <c r="I29" s="100">
        <v>0</v>
      </c>
      <c r="J29" s="100">
        <v>0</v>
      </c>
      <c r="K29" s="100">
        <v>0</v>
      </c>
      <c r="L29" s="100">
        <v>0</v>
      </c>
      <c r="M29" s="100">
        <v>0</v>
      </c>
      <c r="N29" s="100">
        <v>10.869565</v>
      </c>
      <c r="O29" s="100">
        <v>18.947368000000001</v>
      </c>
      <c r="P29" s="100">
        <v>31.948882000000001</v>
      </c>
      <c r="Q29" s="100">
        <v>65.340908999999996</v>
      </c>
      <c r="R29" s="100">
        <v>78.817734000000002</v>
      </c>
      <c r="S29" s="100">
        <v>30.927835000000002</v>
      </c>
      <c r="T29" s="100">
        <v>85.106382999999994</v>
      </c>
      <c r="U29" s="100">
        <v>3.4257461</v>
      </c>
      <c r="V29" s="100">
        <v>8.4361827999999992</v>
      </c>
      <c r="W29" s="128"/>
      <c r="X29" s="117">
        <v>1922</v>
      </c>
      <c r="Y29" s="100" t="s">
        <v>204</v>
      </c>
      <c r="Z29" s="100" t="s">
        <v>204</v>
      </c>
      <c r="AA29" s="100" t="s">
        <v>204</v>
      </c>
      <c r="AB29" s="100" t="s">
        <v>204</v>
      </c>
      <c r="AC29" s="100" t="s">
        <v>204</v>
      </c>
      <c r="AD29" s="100" t="s">
        <v>204</v>
      </c>
      <c r="AE29" s="100" t="s">
        <v>204</v>
      </c>
      <c r="AF29" s="100" t="s">
        <v>204</v>
      </c>
      <c r="AG29" s="100" t="s">
        <v>204</v>
      </c>
      <c r="AH29" s="100" t="s">
        <v>204</v>
      </c>
      <c r="AI29" s="100" t="s">
        <v>204</v>
      </c>
      <c r="AJ29" s="100" t="s">
        <v>204</v>
      </c>
      <c r="AK29" s="100" t="s">
        <v>204</v>
      </c>
      <c r="AL29" s="100" t="s">
        <v>204</v>
      </c>
      <c r="AM29" s="100" t="s">
        <v>204</v>
      </c>
      <c r="AN29" s="100" t="s">
        <v>204</v>
      </c>
      <c r="AO29" s="100" t="s">
        <v>204</v>
      </c>
      <c r="AP29" s="100" t="s">
        <v>204</v>
      </c>
      <c r="AQ29" s="100" t="s">
        <v>204</v>
      </c>
      <c r="AR29" s="100" t="s">
        <v>204</v>
      </c>
      <c r="AS29" s="128"/>
      <c r="AT29" s="117">
        <v>1922</v>
      </c>
      <c r="AU29" s="100">
        <v>0</v>
      </c>
      <c r="AV29" s="100">
        <v>0</v>
      </c>
      <c r="AW29" s="100">
        <v>0</v>
      </c>
      <c r="AX29" s="100">
        <v>0</v>
      </c>
      <c r="AY29" s="100">
        <v>0</v>
      </c>
      <c r="AZ29" s="100">
        <v>0</v>
      </c>
      <c r="BA29" s="100">
        <v>0</v>
      </c>
      <c r="BB29" s="100">
        <v>0</v>
      </c>
      <c r="BC29" s="100">
        <v>0</v>
      </c>
      <c r="BD29" s="100">
        <v>0</v>
      </c>
      <c r="BE29" s="100">
        <v>0</v>
      </c>
      <c r="BF29" s="100">
        <v>5.8426966</v>
      </c>
      <c r="BG29" s="100">
        <v>10.135135</v>
      </c>
      <c r="BH29" s="100">
        <v>17.035775000000001</v>
      </c>
      <c r="BI29" s="100">
        <v>33.724339999999998</v>
      </c>
      <c r="BJ29" s="100">
        <v>38.369304999999997</v>
      </c>
      <c r="BK29" s="100">
        <v>14.778325000000001</v>
      </c>
      <c r="BL29" s="100">
        <v>38.834950999999997</v>
      </c>
      <c r="BM29" s="100">
        <v>1.7415034</v>
      </c>
      <c r="BN29" s="100">
        <v>4.2489979</v>
      </c>
      <c r="BO29" s="128"/>
      <c r="BP29" s="117">
        <v>1922</v>
      </c>
    </row>
    <row r="30" spans="1:68">
      <c r="A30" s="128"/>
      <c r="B30" s="117">
        <v>1923</v>
      </c>
      <c r="C30" s="100">
        <v>0</v>
      </c>
      <c r="D30" s="100">
        <v>0</v>
      </c>
      <c r="E30" s="100">
        <v>0</v>
      </c>
      <c r="F30" s="100">
        <v>0</v>
      </c>
      <c r="G30" s="100">
        <v>0</v>
      </c>
      <c r="H30" s="100">
        <v>0</v>
      </c>
      <c r="I30" s="100">
        <v>0</v>
      </c>
      <c r="J30" s="100">
        <v>0.4655493</v>
      </c>
      <c r="K30" s="100">
        <v>0.54794520000000002</v>
      </c>
      <c r="L30" s="100">
        <v>0.65487879999999998</v>
      </c>
      <c r="M30" s="100">
        <v>4.2857143000000004</v>
      </c>
      <c r="N30" s="100">
        <v>8.9942764000000004</v>
      </c>
      <c r="O30" s="100">
        <v>24.950099999999999</v>
      </c>
      <c r="P30" s="100">
        <v>44.313146000000003</v>
      </c>
      <c r="Q30" s="100">
        <v>61.497326000000001</v>
      </c>
      <c r="R30" s="100">
        <v>110.04785</v>
      </c>
      <c r="S30" s="100">
        <v>108.91088999999999</v>
      </c>
      <c r="T30" s="100">
        <v>88.888889000000006</v>
      </c>
      <c r="U30" s="100">
        <v>4.6915965000000002</v>
      </c>
      <c r="V30" s="100">
        <v>11.524721</v>
      </c>
      <c r="W30" s="128"/>
      <c r="X30" s="117">
        <v>1923</v>
      </c>
      <c r="Y30" s="100" t="s">
        <v>204</v>
      </c>
      <c r="Z30" s="100" t="s">
        <v>204</v>
      </c>
      <c r="AA30" s="100" t="s">
        <v>204</v>
      </c>
      <c r="AB30" s="100" t="s">
        <v>204</v>
      </c>
      <c r="AC30" s="100" t="s">
        <v>204</v>
      </c>
      <c r="AD30" s="100" t="s">
        <v>204</v>
      </c>
      <c r="AE30" s="100" t="s">
        <v>204</v>
      </c>
      <c r="AF30" s="100" t="s">
        <v>204</v>
      </c>
      <c r="AG30" s="100" t="s">
        <v>204</v>
      </c>
      <c r="AH30" s="100" t="s">
        <v>204</v>
      </c>
      <c r="AI30" s="100" t="s">
        <v>204</v>
      </c>
      <c r="AJ30" s="100" t="s">
        <v>204</v>
      </c>
      <c r="AK30" s="100" t="s">
        <v>204</v>
      </c>
      <c r="AL30" s="100" t="s">
        <v>204</v>
      </c>
      <c r="AM30" s="100" t="s">
        <v>204</v>
      </c>
      <c r="AN30" s="100" t="s">
        <v>204</v>
      </c>
      <c r="AO30" s="100" t="s">
        <v>204</v>
      </c>
      <c r="AP30" s="100" t="s">
        <v>204</v>
      </c>
      <c r="AQ30" s="100" t="s">
        <v>204</v>
      </c>
      <c r="AR30" s="100" t="s">
        <v>204</v>
      </c>
      <c r="AS30" s="128"/>
      <c r="AT30" s="117">
        <v>1923</v>
      </c>
      <c r="AU30" s="100">
        <v>0</v>
      </c>
      <c r="AV30" s="100">
        <v>0</v>
      </c>
      <c r="AW30" s="100">
        <v>0</v>
      </c>
      <c r="AX30" s="100">
        <v>0</v>
      </c>
      <c r="AY30" s="100">
        <v>0</v>
      </c>
      <c r="AZ30" s="100">
        <v>0</v>
      </c>
      <c r="BA30" s="100">
        <v>0</v>
      </c>
      <c r="BB30" s="100">
        <v>0.2382087</v>
      </c>
      <c r="BC30" s="100">
        <v>0.28121479999999999</v>
      </c>
      <c r="BD30" s="100">
        <v>0.33749580000000001</v>
      </c>
      <c r="BE30" s="100">
        <v>2.2488755999999999</v>
      </c>
      <c r="BF30" s="100">
        <v>4.8118984999999999</v>
      </c>
      <c r="BG30" s="100">
        <v>13.383298</v>
      </c>
      <c r="BH30" s="100">
        <v>23.566379000000001</v>
      </c>
      <c r="BI30" s="100">
        <v>31.988873000000002</v>
      </c>
      <c r="BJ30" s="100">
        <v>53.738318</v>
      </c>
      <c r="BK30" s="100">
        <v>52.132700999999997</v>
      </c>
      <c r="BL30" s="100">
        <v>40</v>
      </c>
      <c r="BM30" s="100">
        <v>2.3887307999999998</v>
      </c>
      <c r="BN30" s="100">
        <v>5.7816939999999999</v>
      </c>
      <c r="BO30" s="128"/>
      <c r="BP30" s="117">
        <v>1923</v>
      </c>
    </row>
    <row r="31" spans="1:68">
      <c r="A31" s="128"/>
      <c r="B31" s="117">
        <v>1924</v>
      </c>
      <c r="C31" s="100">
        <v>0</v>
      </c>
      <c r="D31" s="100">
        <v>0</v>
      </c>
      <c r="E31" s="100">
        <v>0</v>
      </c>
      <c r="F31" s="100">
        <v>0</v>
      </c>
      <c r="G31" s="100">
        <v>0</v>
      </c>
      <c r="H31" s="100">
        <v>0</v>
      </c>
      <c r="I31" s="100">
        <v>0</v>
      </c>
      <c r="J31" s="100">
        <v>0</v>
      </c>
      <c r="K31" s="100">
        <v>0</v>
      </c>
      <c r="L31" s="100">
        <v>1.8987342</v>
      </c>
      <c r="M31" s="100">
        <v>2.1111892999999999</v>
      </c>
      <c r="N31" s="100">
        <v>11.990408</v>
      </c>
      <c r="O31" s="100">
        <v>19.083969</v>
      </c>
      <c r="P31" s="100">
        <v>48.409405</v>
      </c>
      <c r="Q31" s="100">
        <v>82.5</v>
      </c>
      <c r="R31" s="100">
        <v>73.732719000000003</v>
      </c>
      <c r="S31" s="100">
        <v>106.79612</v>
      </c>
      <c r="T31" s="100">
        <v>24.390243999999999</v>
      </c>
      <c r="U31" s="100">
        <v>4.6260341</v>
      </c>
      <c r="V31" s="100">
        <v>10.24179</v>
      </c>
      <c r="W31" s="128"/>
      <c r="X31" s="117">
        <v>1924</v>
      </c>
      <c r="Y31" s="100" t="s">
        <v>204</v>
      </c>
      <c r="Z31" s="100" t="s">
        <v>204</v>
      </c>
      <c r="AA31" s="100" t="s">
        <v>204</v>
      </c>
      <c r="AB31" s="100" t="s">
        <v>204</v>
      </c>
      <c r="AC31" s="100" t="s">
        <v>204</v>
      </c>
      <c r="AD31" s="100" t="s">
        <v>204</v>
      </c>
      <c r="AE31" s="100" t="s">
        <v>204</v>
      </c>
      <c r="AF31" s="100" t="s">
        <v>204</v>
      </c>
      <c r="AG31" s="100" t="s">
        <v>204</v>
      </c>
      <c r="AH31" s="100" t="s">
        <v>204</v>
      </c>
      <c r="AI31" s="100" t="s">
        <v>204</v>
      </c>
      <c r="AJ31" s="100" t="s">
        <v>204</v>
      </c>
      <c r="AK31" s="100" t="s">
        <v>204</v>
      </c>
      <c r="AL31" s="100" t="s">
        <v>204</v>
      </c>
      <c r="AM31" s="100" t="s">
        <v>204</v>
      </c>
      <c r="AN31" s="100" t="s">
        <v>204</v>
      </c>
      <c r="AO31" s="100" t="s">
        <v>204</v>
      </c>
      <c r="AP31" s="100" t="s">
        <v>204</v>
      </c>
      <c r="AQ31" s="100" t="s">
        <v>204</v>
      </c>
      <c r="AR31" s="100" t="s">
        <v>204</v>
      </c>
      <c r="AS31" s="128"/>
      <c r="AT31" s="117">
        <v>1924</v>
      </c>
      <c r="AU31" s="100">
        <v>0</v>
      </c>
      <c r="AV31" s="100">
        <v>0</v>
      </c>
      <c r="AW31" s="100">
        <v>0</v>
      </c>
      <c r="AX31" s="100">
        <v>0</v>
      </c>
      <c r="AY31" s="100">
        <v>0</v>
      </c>
      <c r="AZ31" s="100">
        <v>0</v>
      </c>
      <c r="BA31" s="100">
        <v>0</v>
      </c>
      <c r="BB31" s="100">
        <v>0</v>
      </c>
      <c r="BC31" s="100">
        <v>0</v>
      </c>
      <c r="BD31" s="100">
        <v>0.98071269999999999</v>
      </c>
      <c r="BE31" s="100">
        <v>1.1033468</v>
      </c>
      <c r="BF31" s="100">
        <v>6.3829786999999998</v>
      </c>
      <c r="BG31" s="100">
        <v>10.240655</v>
      </c>
      <c r="BH31" s="100">
        <v>25.697503999999999</v>
      </c>
      <c r="BI31" s="100">
        <v>43.193716999999999</v>
      </c>
      <c r="BJ31" s="100">
        <v>36.446469</v>
      </c>
      <c r="BK31" s="100">
        <v>50.228310999999998</v>
      </c>
      <c r="BL31" s="100">
        <v>10.752687999999999</v>
      </c>
      <c r="BM31" s="100">
        <v>2.3575165</v>
      </c>
      <c r="BN31" s="100">
        <v>5.2075917</v>
      </c>
      <c r="BO31" s="128"/>
      <c r="BP31" s="117">
        <v>1924</v>
      </c>
    </row>
    <row r="32" spans="1:68">
      <c r="A32" s="128"/>
      <c r="B32" s="117">
        <v>1925</v>
      </c>
      <c r="C32" s="100">
        <v>0</v>
      </c>
      <c r="D32" s="100">
        <v>0</v>
      </c>
      <c r="E32" s="100">
        <v>0</v>
      </c>
      <c r="F32" s="100">
        <v>0.36859570000000003</v>
      </c>
      <c r="G32" s="100">
        <v>0</v>
      </c>
      <c r="H32" s="100">
        <v>0</v>
      </c>
      <c r="I32" s="100">
        <v>0</v>
      </c>
      <c r="J32" s="100">
        <v>0.43725399999999998</v>
      </c>
      <c r="K32" s="100">
        <v>1.0230178999999999</v>
      </c>
      <c r="L32" s="100">
        <v>0.6093845</v>
      </c>
      <c r="M32" s="100">
        <v>4.9261084000000004</v>
      </c>
      <c r="N32" s="100">
        <v>7.8802206000000004</v>
      </c>
      <c r="O32" s="100">
        <v>26.070764</v>
      </c>
      <c r="P32" s="100">
        <v>39.267015999999998</v>
      </c>
      <c r="Q32" s="100">
        <v>86.046512000000007</v>
      </c>
      <c r="R32" s="100">
        <v>125.56054</v>
      </c>
      <c r="S32" s="100">
        <v>154.54544999999999</v>
      </c>
      <c r="T32" s="100">
        <v>175</v>
      </c>
      <c r="U32" s="100">
        <v>5.5755336</v>
      </c>
      <c r="V32" s="100">
        <v>14.610931000000001</v>
      </c>
      <c r="W32" s="128"/>
      <c r="X32" s="117">
        <v>1925</v>
      </c>
      <c r="Y32" s="100" t="s">
        <v>204</v>
      </c>
      <c r="Z32" s="100" t="s">
        <v>204</v>
      </c>
      <c r="AA32" s="100" t="s">
        <v>204</v>
      </c>
      <c r="AB32" s="100" t="s">
        <v>204</v>
      </c>
      <c r="AC32" s="100" t="s">
        <v>204</v>
      </c>
      <c r="AD32" s="100" t="s">
        <v>204</v>
      </c>
      <c r="AE32" s="100" t="s">
        <v>204</v>
      </c>
      <c r="AF32" s="100" t="s">
        <v>204</v>
      </c>
      <c r="AG32" s="100" t="s">
        <v>204</v>
      </c>
      <c r="AH32" s="100" t="s">
        <v>204</v>
      </c>
      <c r="AI32" s="100" t="s">
        <v>204</v>
      </c>
      <c r="AJ32" s="100" t="s">
        <v>204</v>
      </c>
      <c r="AK32" s="100" t="s">
        <v>204</v>
      </c>
      <c r="AL32" s="100" t="s">
        <v>204</v>
      </c>
      <c r="AM32" s="100" t="s">
        <v>204</v>
      </c>
      <c r="AN32" s="100" t="s">
        <v>204</v>
      </c>
      <c r="AO32" s="100" t="s">
        <v>204</v>
      </c>
      <c r="AP32" s="100" t="s">
        <v>204</v>
      </c>
      <c r="AQ32" s="100" t="s">
        <v>204</v>
      </c>
      <c r="AR32" s="100" t="s">
        <v>204</v>
      </c>
      <c r="AS32" s="128"/>
      <c r="AT32" s="117">
        <v>1925</v>
      </c>
      <c r="AU32" s="100">
        <v>0</v>
      </c>
      <c r="AV32" s="100">
        <v>0</v>
      </c>
      <c r="AW32" s="100">
        <v>0</v>
      </c>
      <c r="AX32" s="100">
        <v>0.18875049999999999</v>
      </c>
      <c r="AY32" s="100">
        <v>0</v>
      </c>
      <c r="AZ32" s="100">
        <v>0</v>
      </c>
      <c r="BA32" s="100">
        <v>0</v>
      </c>
      <c r="BB32" s="100">
        <v>0.224165</v>
      </c>
      <c r="BC32" s="100">
        <v>0.52645430000000004</v>
      </c>
      <c r="BD32" s="100">
        <v>0.31466329999999998</v>
      </c>
      <c r="BE32" s="100">
        <v>2.5547445</v>
      </c>
      <c r="BF32" s="100">
        <v>4.1631973000000002</v>
      </c>
      <c r="BG32" s="100">
        <v>13.972056</v>
      </c>
      <c r="BH32" s="100">
        <v>20.761246</v>
      </c>
      <c r="BI32" s="100">
        <v>45.177045</v>
      </c>
      <c r="BJ32" s="100">
        <v>61.674008999999998</v>
      </c>
      <c r="BK32" s="100">
        <v>73.593074000000001</v>
      </c>
      <c r="BL32" s="100">
        <v>76.086956999999998</v>
      </c>
      <c r="BM32" s="100">
        <v>2.8455010999999999</v>
      </c>
      <c r="BN32" s="100">
        <v>7.2278231999999996</v>
      </c>
      <c r="BO32" s="128"/>
      <c r="BP32" s="117">
        <v>1925</v>
      </c>
    </row>
    <row r="33" spans="1:68">
      <c r="A33" s="128"/>
      <c r="B33" s="117">
        <v>1926</v>
      </c>
      <c r="C33" s="100">
        <v>0</v>
      </c>
      <c r="D33" s="100">
        <v>0</v>
      </c>
      <c r="E33" s="100">
        <v>0</v>
      </c>
      <c r="F33" s="100">
        <v>0</v>
      </c>
      <c r="G33" s="100">
        <v>0</v>
      </c>
      <c r="H33" s="100">
        <v>0</v>
      </c>
      <c r="I33" s="100">
        <v>0</v>
      </c>
      <c r="J33" s="100">
        <v>0</v>
      </c>
      <c r="K33" s="100">
        <v>0</v>
      </c>
      <c r="L33" s="100">
        <v>2.3571008</v>
      </c>
      <c r="M33" s="100">
        <v>2.8129395000000001</v>
      </c>
      <c r="N33" s="100">
        <v>9.3457944000000008</v>
      </c>
      <c r="O33" s="100">
        <v>31.278749000000001</v>
      </c>
      <c r="P33" s="100">
        <v>51.507537999999997</v>
      </c>
      <c r="Q33" s="100">
        <v>93.073593000000002</v>
      </c>
      <c r="R33" s="100">
        <v>128.20513</v>
      </c>
      <c r="S33" s="100">
        <v>154.54544999999999</v>
      </c>
      <c r="T33" s="100">
        <v>76.923077000000006</v>
      </c>
      <c r="U33" s="100">
        <v>6.0811903999999997</v>
      </c>
      <c r="V33" s="100">
        <v>14.143269</v>
      </c>
      <c r="W33" s="128"/>
      <c r="X33" s="117">
        <v>1926</v>
      </c>
      <c r="Y33" s="100" t="s">
        <v>204</v>
      </c>
      <c r="Z33" s="100" t="s">
        <v>204</v>
      </c>
      <c r="AA33" s="100" t="s">
        <v>204</v>
      </c>
      <c r="AB33" s="100" t="s">
        <v>204</v>
      </c>
      <c r="AC33" s="100" t="s">
        <v>204</v>
      </c>
      <c r="AD33" s="100" t="s">
        <v>204</v>
      </c>
      <c r="AE33" s="100" t="s">
        <v>204</v>
      </c>
      <c r="AF33" s="100" t="s">
        <v>204</v>
      </c>
      <c r="AG33" s="100" t="s">
        <v>204</v>
      </c>
      <c r="AH33" s="100" t="s">
        <v>204</v>
      </c>
      <c r="AI33" s="100" t="s">
        <v>204</v>
      </c>
      <c r="AJ33" s="100" t="s">
        <v>204</v>
      </c>
      <c r="AK33" s="100" t="s">
        <v>204</v>
      </c>
      <c r="AL33" s="100" t="s">
        <v>204</v>
      </c>
      <c r="AM33" s="100" t="s">
        <v>204</v>
      </c>
      <c r="AN33" s="100" t="s">
        <v>204</v>
      </c>
      <c r="AO33" s="100" t="s">
        <v>204</v>
      </c>
      <c r="AP33" s="100" t="s">
        <v>204</v>
      </c>
      <c r="AQ33" s="100" t="s">
        <v>204</v>
      </c>
      <c r="AR33" s="100" t="s">
        <v>204</v>
      </c>
      <c r="AS33" s="128"/>
      <c r="AT33" s="117">
        <v>1926</v>
      </c>
      <c r="AU33" s="100">
        <v>0</v>
      </c>
      <c r="AV33" s="100">
        <v>0</v>
      </c>
      <c r="AW33" s="100">
        <v>0</v>
      </c>
      <c r="AX33" s="100">
        <v>0</v>
      </c>
      <c r="AY33" s="100">
        <v>0</v>
      </c>
      <c r="AZ33" s="100">
        <v>0</v>
      </c>
      <c r="BA33" s="100">
        <v>0</v>
      </c>
      <c r="BB33" s="100">
        <v>0</v>
      </c>
      <c r="BC33" s="100">
        <v>0</v>
      </c>
      <c r="BD33" s="100">
        <v>1.2158055000000001</v>
      </c>
      <c r="BE33" s="100">
        <v>1.4487505000000001</v>
      </c>
      <c r="BF33" s="100">
        <v>4.8959608000000001</v>
      </c>
      <c r="BG33" s="100">
        <v>16.674841000000001</v>
      </c>
      <c r="BH33" s="100">
        <v>27.152318000000001</v>
      </c>
      <c r="BI33" s="100">
        <v>48.697622000000003</v>
      </c>
      <c r="BJ33" s="100">
        <v>63.829787000000003</v>
      </c>
      <c r="BK33" s="100">
        <v>72.340425999999994</v>
      </c>
      <c r="BL33" s="100">
        <v>32.608696000000002</v>
      </c>
      <c r="BM33" s="100">
        <v>3.1042055</v>
      </c>
      <c r="BN33" s="100">
        <v>7.0816181</v>
      </c>
      <c r="BO33" s="128"/>
      <c r="BP33" s="117">
        <v>1926</v>
      </c>
    </row>
    <row r="34" spans="1:68">
      <c r="A34" s="128"/>
      <c r="B34" s="117">
        <v>1927</v>
      </c>
      <c r="C34" s="100">
        <v>0</v>
      </c>
      <c r="D34" s="100">
        <v>0</v>
      </c>
      <c r="E34" s="100">
        <v>0</v>
      </c>
      <c r="F34" s="100">
        <v>0</v>
      </c>
      <c r="G34" s="100">
        <v>0</v>
      </c>
      <c r="H34" s="100">
        <v>0</v>
      </c>
      <c r="I34" s="100">
        <v>0</v>
      </c>
      <c r="J34" s="100">
        <v>0.4198153</v>
      </c>
      <c r="K34" s="100">
        <v>0</v>
      </c>
      <c r="L34" s="100">
        <v>1.1376564</v>
      </c>
      <c r="M34" s="100">
        <v>1.3917884</v>
      </c>
      <c r="N34" s="100">
        <v>5.3929121999999996</v>
      </c>
      <c r="O34" s="100">
        <v>23.679417000000001</v>
      </c>
      <c r="P34" s="100">
        <v>55.690072999999998</v>
      </c>
      <c r="Q34" s="100">
        <v>88.353414000000001</v>
      </c>
      <c r="R34" s="100">
        <v>140.49587</v>
      </c>
      <c r="S34" s="100">
        <v>135.13514000000001</v>
      </c>
      <c r="T34" s="100">
        <v>170.73170999999999</v>
      </c>
      <c r="U34" s="100">
        <v>5.8249968000000001</v>
      </c>
      <c r="V34" s="100">
        <v>14.740088999999999</v>
      </c>
      <c r="W34" s="128"/>
      <c r="X34" s="117">
        <v>1927</v>
      </c>
      <c r="Y34" s="100" t="s">
        <v>204</v>
      </c>
      <c r="Z34" s="100" t="s">
        <v>204</v>
      </c>
      <c r="AA34" s="100" t="s">
        <v>204</v>
      </c>
      <c r="AB34" s="100" t="s">
        <v>204</v>
      </c>
      <c r="AC34" s="100" t="s">
        <v>204</v>
      </c>
      <c r="AD34" s="100" t="s">
        <v>204</v>
      </c>
      <c r="AE34" s="100" t="s">
        <v>204</v>
      </c>
      <c r="AF34" s="100" t="s">
        <v>204</v>
      </c>
      <c r="AG34" s="100" t="s">
        <v>204</v>
      </c>
      <c r="AH34" s="100" t="s">
        <v>204</v>
      </c>
      <c r="AI34" s="100" t="s">
        <v>204</v>
      </c>
      <c r="AJ34" s="100" t="s">
        <v>204</v>
      </c>
      <c r="AK34" s="100" t="s">
        <v>204</v>
      </c>
      <c r="AL34" s="100" t="s">
        <v>204</v>
      </c>
      <c r="AM34" s="100" t="s">
        <v>204</v>
      </c>
      <c r="AN34" s="100" t="s">
        <v>204</v>
      </c>
      <c r="AO34" s="100" t="s">
        <v>204</v>
      </c>
      <c r="AP34" s="100" t="s">
        <v>204</v>
      </c>
      <c r="AQ34" s="100" t="s">
        <v>204</v>
      </c>
      <c r="AR34" s="100" t="s">
        <v>204</v>
      </c>
      <c r="AS34" s="128"/>
      <c r="AT34" s="117">
        <v>1927</v>
      </c>
      <c r="AU34" s="100">
        <v>0</v>
      </c>
      <c r="AV34" s="100">
        <v>0</v>
      </c>
      <c r="AW34" s="100">
        <v>0</v>
      </c>
      <c r="AX34" s="100">
        <v>0</v>
      </c>
      <c r="AY34" s="100">
        <v>0</v>
      </c>
      <c r="AZ34" s="100">
        <v>0</v>
      </c>
      <c r="BA34" s="100">
        <v>0</v>
      </c>
      <c r="BB34" s="100">
        <v>0.2136296</v>
      </c>
      <c r="BC34" s="100">
        <v>0</v>
      </c>
      <c r="BD34" s="100">
        <v>0.58651030000000004</v>
      </c>
      <c r="BE34" s="100">
        <v>0.71454090000000003</v>
      </c>
      <c r="BF34" s="100">
        <v>2.8067362</v>
      </c>
      <c r="BG34" s="100">
        <v>12.542209</v>
      </c>
      <c r="BH34" s="100">
        <v>29.336735000000001</v>
      </c>
      <c r="BI34" s="100">
        <v>45.977010999999997</v>
      </c>
      <c r="BJ34" s="100">
        <v>70.103093000000001</v>
      </c>
      <c r="BK34" s="100">
        <v>62.5</v>
      </c>
      <c r="BL34" s="100">
        <v>72.916667000000004</v>
      </c>
      <c r="BM34" s="100">
        <v>2.9761422999999998</v>
      </c>
      <c r="BN34" s="100">
        <v>7.2598208</v>
      </c>
      <c r="BO34" s="128"/>
      <c r="BP34" s="117">
        <v>1927</v>
      </c>
    </row>
    <row r="35" spans="1:68">
      <c r="A35" s="128"/>
      <c r="B35" s="117">
        <v>1928</v>
      </c>
      <c r="C35" s="100">
        <v>0</v>
      </c>
      <c r="D35" s="100">
        <v>0</v>
      </c>
      <c r="E35" s="100">
        <v>0</v>
      </c>
      <c r="F35" s="100">
        <v>0</v>
      </c>
      <c r="G35" s="100">
        <v>0</v>
      </c>
      <c r="H35" s="100">
        <v>0</v>
      </c>
      <c r="I35" s="100">
        <v>0</v>
      </c>
      <c r="J35" s="100">
        <v>0</v>
      </c>
      <c r="K35" s="100">
        <v>0</v>
      </c>
      <c r="L35" s="100">
        <v>1.1043622</v>
      </c>
      <c r="M35" s="100">
        <v>4.7619047999999999</v>
      </c>
      <c r="N35" s="100">
        <v>7.6923076999999997</v>
      </c>
      <c r="O35" s="100">
        <v>18.953068999999999</v>
      </c>
      <c r="P35" s="100">
        <v>52.447552000000002</v>
      </c>
      <c r="Q35" s="100">
        <v>97.928437000000002</v>
      </c>
      <c r="R35" s="100">
        <v>146.24506</v>
      </c>
      <c r="S35" s="100">
        <v>192.98246</v>
      </c>
      <c r="T35" s="100">
        <v>121.95122000000001</v>
      </c>
      <c r="U35" s="100">
        <v>6.2395231999999998</v>
      </c>
      <c r="V35" s="100">
        <v>15.522342</v>
      </c>
      <c r="W35" s="128"/>
      <c r="X35" s="117">
        <v>1928</v>
      </c>
      <c r="Y35" s="100" t="s">
        <v>204</v>
      </c>
      <c r="Z35" s="100" t="s">
        <v>204</v>
      </c>
      <c r="AA35" s="100" t="s">
        <v>204</v>
      </c>
      <c r="AB35" s="100" t="s">
        <v>204</v>
      </c>
      <c r="AC35" s="100" t="s">
        <v>204</v>
      </c>
      <c r="AD35" s="100" t="s">
        <v>204</v>
      </c>
      <c r="AE35" s="100" t="s">
        <v>204</v>
      </c>
      <c r="AF35" s="100" t="s">
        <v>204</v>
      </c>
      <c r="AG35" s="100" t="s">
        <v>204</v>
      </c>
      <c r="AH35" s="100" t="s">
        <v>204</v>
      </c>
      <c r="AI35" s="100" t="s">
        <v>204</v>
      </c>
      <c r="AJ35" s="100" t="s">
        <v>204</v>
      </c>
      <c r="AK35" s="100" t="s">
        <v>204</v>
      </c>
      <c r="AL35" s="100" t="s">
        <v>204</v>
      </c>
      <c r="AM35" s="100" t="s">
        <v>204</v>
      </c>
      <c r="AN35" s="100" t="s">
        <v>204</v>
      </c>
      <c r="AO35" s="100" t="s">
        <v>204</v>
      </c>
      <c r="AP35" s="100" t="s">
        <v>204</v>
      </c>
      <c r="AQ35" s="100" t="s">
        <v>204</v>
      </c>
      <c r="AR35" s="100" t="s">
        <v>204</v>
      </c>
      <c r="AS35" s="128"/>
      <c r="AT35" s="117">
        <v>1928</v>
      </c>
      <c r="AU35" s="100">
        <v>0</v>
      </c>
      <c r="AV35" s="100">
        <v>0</v>
      </c>
      <c r="AW35" s="100">
        <v>0</v>
      </c>
      <c r="AX35" s="100">
        <v>0</v>
      </c>
      <c r="AY35" s="100">
        <v>0</v>
      </c>
      <c r="AZ35" s="100">
        <v>0</v>
      </c>
      <c r="BA35" s="100">
        <v>0</v>
      </c>
      <c r="BB35" s="100">
        <v>0</v>
      </c>
      <c r="BC35" s="100">
        <v>0</v>
      </c>
      <c r="BD35" s="100">
        <v>0.56947610000000004</v>
      </c>
      <c r="BE35" s="100">
        <v>2.4441340999999999</v>
      </c>
      <c r="BF35" s="100">
        <v>3.9808916999999999</v>
      </c>
      <c r="BG35" s="100">
        <v>9.9384761000000008</v>
      </c>
      <c r="BH35" s="100">
        <v>27.607361999999998</v>
      </c>
      <c r="BI35" s="100">
        <v>50.583658</v>
      </c>
      <c r="BJ35" s="100">
        <v>73.267326999999995</v>
      </c>
      <c r="BK35" s="100">
        <v>89.068826000000001</v>
      </c>
      <c r="BL35" s="100">
        <v>51.546391999999997</v>
      </c>
      <c r="BM35" s="100">
        <v>3.1893623999999998</v>
      </c>
      <c r="BN35" s="100">
        <v>7.6439287</v>
      </c>
      <c r="BO35" s="128"/>
      <c r="BP35" s="117">
        <v>1928</v>
      </c>
    </row>
    <row r="36" spans="1:68">
      <c r="A36" s="128"/>
      <c r="B36" s="117">
        <v>1929</v>
      </c>
      <c r="C36" s="100">
        <v>0</v>
      </c>
      <c r="D36" s="100">
        <v>0</v>
      </c>
      <c r="E36" s="100">
        <v>0</v>
      </c>
      <c r="F36" s="100">
        <v>0</v>
      </c>
      <c r="G36" s="100">
        <v>0</v>
      </c>
      <c r="H36" s="100">
        <v>0</v>
      </c>
      <c r="I36" s="100">
        <v>0.42390840000000002</v>
      </c>
      <c r="J36" s="100">
        <v>0</v>
      </c>
      <c r="K36" s="100">
        <v>0</v>
      </c>
      <c r="L36" s="100">
        <v>0.53533189999999997</v>
      </c>
      <c r="M36" s="100">
        <v>3.9893616999999999</v>
      </c>
      <c r="N36" s="100">
        <v>6.9177555999999996</v>
      </c>
      <c r="O36" s="100">
        <v>28.699552000000001</v>
      </c>
      <c r="P36" s="100">
        <v>71.428571000000005</v>
      </c>
      <c r="Q36" s="100">
        <v>98.389982000000003</v>
      </c>
      <c r="R36" s="100">
        <v>201.49253999999999</v>
      </c>
      <c r="S36" s="100">
        <v>228.81356</v>
      </c>
      <c r="T36" s="100">
        <v>142.85713999999999</v>
      </c>
      <c r="U36" s="100">
        <v>7.7787645999999997</v>
      </c>
      <c r="V36" s="100">
        <v>18.890547999999999</v>
      </c>
      <c r="W36" s="128"/>
      <c r="X36" s="117">
        <v>1929</v>
      </c>
      <c r="Y36" s="100" t="s">
        <v>204</v>
      </c>
      <c r="Z36" s="100" t="s">
        <v>204</v>
      </c>
      <c r="AA36" s="100" t="s">
        <v>204</v>
      </c>
      <c r="AB36" s="100" t="s">
        <v>204</v>
      </c>
      <c r="AC36" s="100" t="s">
        <v>204</v>
      </c>
      <c r="AD36" s="100" t="s">
        <v>204</v>
      </c>
      <c r="AE36" s="100" t="s">
        <v>204</v>
      </c>
      <c r="AF36" s="100" t="s">
        <v>204</v>
      </c>
      <c r="AG36" s="100" t="s">
        <v>204</v>
      </c>
      <c r="AH36" s="100" t="s">
        <v>204</v>
      </c>
      <c r="AI36" s="100" t="s">
        <v>204</v>
      </c>
      <c r="AJ36" s="100" t="s">
        <v>204</v>
      </c>
      <c r="AK36" s="100" t="s">
        <v>204</v>
      </c>
      <c r="AL36" s="100" t="s">
        <v>204</v>
      </c>
      <c r="AM36" s="100" t="s">
        <v>204</v>
      </c>
      <c r="AN36" s="100" t="s">
        <v>204</v>
      </c>
      <c r="AO36" s="100" t="s">
        <v>204</v>
      </c>
      <c r="AP36" s="100" t="s">
        <v>204</v>
      </c>
      <c r="AQ36" s="100" t="s">
        <v>204</v>
      </c>
      <c r="AR36" s="100" t="s">
        <v>204</v>
      </c>
      <c r="AS36" s="128"/>
      <c r="AT36" s="117">
        <v>1929</v>
      </c>
      <c r="AU36" s="100">
        <v>0</v>
      </c>
      <c r="AV36" s="100">
        <v>0</v>
      </c>
      <c r="AW36" s="100">
        <v>0</v>
      </c>
      <c r="AX36" s="100">
        <v>0</v>
      </c>
      <c r="AY36" s="100">
        <v>0</v>
      </c>
      <c r="AZ36" s="100">
        <v>0</v>
      </c>
      <c r="BA36" s="100">
        <v>0.210837</v>
      </c>
      <c r="BB36" s="100">
        <v>0</v>
      </c>
      <c r="BC36" s="100">
        <v>0</v>
      </c>
      <c r="BD36" s="100">
        <v>0.27631939999999999</v>
      </c>
      <c r="BE36" s="100">
        <v>2.0463846999999999</v>
      </c>
      <c r="BF36" s="100">
        <v>3.5545024000000001</v>
      </c>
      <c r="BG36" s="100">
        <v>14.897579</v>
      </c>
      <c r="BH36" s="100">
        <v>37.455410000000001</v>
      </c>
      <c r="BI36" s="100">
        <v>50.458716000000003</v>
      </c>
      <c r="BJ36" s="100">
        <v>101.50376</v>
      </c>
      <c r="BK36" s="100">
        <v>106.29921</v>
      </c>
      <c r="BL36" s="100">
        <v>59.405940999999999</v>
      </c>
      <c r="BM36" s="100">
        <v>3.9725362999999998</v>
      </c>
      <c r="BN36" s="100">
        <v>9.2983589999999996</v>
      </c>
      <c r="BO36" s="128"/>
      <c r="BP36" s="117">
        <v>1929</v>
      </c>
    </row>
    <row r="37" spans="1:68">
      <c r="A37" s="128"/>
      <c r="B37" s="117">
        <v>1930</v>
      </c>
      <c r="C37" s="100">
        <v>0</v>
      </c>
      <c r="D37" s="100">
        <v>0</v>
      </c>
      <c r="E37" s="100">
        <v>0</v>
      </c>
      <c r="F37" s="100">
        <v>0</v>
      </c>
      <c r="G37" s="100">
        <v>0</v>
      </c>
      <c r="H37" s="100">
        <v>0</v>
      </c>
      <c r="I37" s="100">
        <v>0.4166667</v>
      </c>
      <c r="J37" s="100">
        <v>0</v>
      </c>
      <c r="K37" s="100">
        <v>0.88573959999999996</v>
      </c>
      <c r="L37" s="100">
        <v>1.0471204000000001</v>
      </c>
      <c r="M37" s="100">
        <v>4.5016077000000001</v>
      </c>
      <c r="N37" s="100">
        <v>16.988416999999998</v>
      </c>
      <c r="O37" s="100">
        <v>33.035713999999999</v>
      </c>
      <c r="P37" s="100">
        <v>59.020045000000003</v>
      </c>
      <c r="Q37" s="100">
        <v>79.796265000000005</v>
      </c>
      <c r="R37" s="100">
        <v>133.80282</v>
      </c>
      <c r="S37" s="100">
        <v>123.96693999999999</v>
      </c>
      <c r="T37" s="100">
        <v>102.04082</v>
      </c>
      <c r="U37" s="100">
        <v>6.9492913999999999</v>
      </c>
      <c r="V37" s="100">
        <v>14.535814</v>
      </c>
      <c r="W37" s="128"/>
      <c r="X37" s="117">
        <v>1930</v>
      </c>
      <c r="Y37" s="100" t="s">
        <v>204</v>
      </c>
      <c r="Z37" s="100" t="s">
        <v>204</v>
      </c>
      <c r="AA37" s="100" t="s">
        <v>204</v>
      </c>
      <c r="AB37" s="100" t="s">
        <v>204</v>
      </c>
      <c r="AC37" s="100" t="s">
        <v>204</v>
      </c>
      <c r="AD37" s="100" t="s">
        <v>204</v>
      </c>
      <c r="AE37" s="100" t="s">
        <v>204</v>
      </c>
      <c r="AF37" s="100" t="s">
        <v>204</v>
      </c>
      <c r="AG37" s="100" t="s">
        <v>204</v>
      </c>
      <c r="AH37" s="100" t="s">
        <v>204</v>
      </c>
      <c r="AI37" s="100" t="s">
        <v>204</v>
      </c>
      <c r="AJ37" s="100" t="s">
        <v>204</v>
      </c>
      <c r="AK37" s="100" t="s">
        <v>204</v>
      </c>
      <c r="AL37" s="100" t="s">
        <v>204</v>
      </c>
      <c r="AM37" s="100" t="s">
        <v>204</v>
      </c>
      <c r="AN37" s="100" t="s">
        <v>204</v>
      </c>
      <c r="AO37" s="100" t="s">
        <v>204</v>
      </c>
      <c r="AP37" s="100" t="s">
        <v>204</v>
      </c>
      <c r="AQ37" s="100" t="s">
        <v>204</v>
      </c>
      <c r="AR37" s="100" t="s">
        <v>204</v>
      </c>
      <c r="AS37" s="128"/>
      <c r="AT37" s="117">
        <v>1930</v>
      </c>
      <c r="AU37" s="100">
        <v>0</v>
      </c>
      <c r="AV37" s="100">
        <v>0</v>
      </c>
      <c r="AW37" s="100">
        <v>0</v>
      </c>
      <c r="AX37" s="100">
        <v>0</v>
      </c>
      <c r="AY37" s="100">
        <v>0</v>
      </c>
      <c r="AZ37" s="100">
        <v>0</v>
      </c>
      <c r="BA37" s="100">
        <v>0.2085506</v>
      </c>
      <c r="BB37" s="100">
        <v>0</v>
      </c>
      <c r="BC37" s="100">
        <v>0.45259110000000002</v>
      </c>
      <c r="BD37" s="100">
        <v>0.53937429999999997</v>
      </c>
      <c r="BE37" s="100">
        <v>2.3087070999999999</v>
      </c>
      <c r="BF37" s="100">
        <v>8.6580086999999999</v>
      </c>
      <c r="BG37" s="100">
        <v>16.980266</v>
      </c>
      <c r="BH37" s="100">
        <v>30.831879000000001</v>
      </c>
      <c r="BI37" s="100">
        <v>40.692641000000002</v>
      </c>
      <c r="BJ37" s="100">
        <v>67.375887000000006</v>
      </c>
      <c r="BK37" s="100">
        <v>57.034221000000002</v>
      </c>
      <c r="BL37" s="100">
        <v>45.045045000000002</v>
      </c>
      <c r="BM37" s="100">
        <v>3.5434106000000001</v>
      </c>
      <c r="BN37" s="100">
        <v>7.2212524</v>
      </c>
      <c r="BO37" s="128"/>
      <c r="BP37" s="117">
        <v>1930</v>
      </c>
    </row>
    <row r="38" spans="1:68">
      <c r="A38" s="128"/>
      <c r="B38" s="118">
        <v>1931</v>
      </c>
      <c r="C38" s="100">
        <v>0</v>
      </c>
      <c r="D38" s="100">
        <v>0</v>
      </c>
      <c r="E38" s="100">
        <v>0</v>
      </c>
      <c r="F38" s="100">
        <v>0</v>
      </c>
      <c r="G38" s="100">
        <v>0</v>
      </c>
      <c r="H38" s="100">
        <v>0</v>
      </c>
      <c r="I38" s="100">
        <v>0</v>
      </c>
      <c r="J38" s="100">
        <v>0.85397100000000004</v>
      </c>
      <c r="K38" s="100">
        <v>1.3129103</v>
      </c>
      <c r="L38" s="100">
        <v>1.0214505</v>
      </c>
      <c r="M38" s="100">
        <v>3.1055901000000001</v>
      </c>
      <c r="N38" s="100">
        <v>10.007698</v>
      </c>
      <c r="O38" s="100">
        <v>44.208665000000003</v>
      </c>
      <c r="P38" s="100">
        <v>57.142856999999999</v>
      </c>
      <c r="Q38" s="100">
        <v>134.08724000000001</v>
      </c>
      <c r="R38" s="100">
        <v>192.81046000000001</v>
      </c>
      <c r="S38" s="100">
        <v>238.46154000000001</v>
      </c>
      <c r="T38" s="100">
        <v>150.9434</v>
      </c>
      <c r="U38" s="100">
        <v>9.2737564999999993</v>
      </c>
      <c r="V38" s="100">
        <v>20.530138999999998</v>
      </c>
      <c r="W38" s="128"/>
      <c r="X38" s="118">
        <v>1931</v>
      </c>
      <c r="Y38" s="100" t="s">
        <v>204</v>
      </c>
      <c r="Z38" s="100" t="s">
        <v>204</v>
      </c>
      <c r="AA38" s="100" t="s">
        <v>204</v>
      </c>
      <c r="AB38" s="100" t="s">
        <v>204</v>
      </c>
      <c r="AC38" s="100" t="s">
        <v>204</v>
      </c>
      <c r="AD38" s="100" t="s">
        <v>204</v>
      </c>
      <c r="AE38" s="100" t="s">
        <v>204</v>
      </c>
      <c r="AF38" s="100" t="s">
        <v>204</v>
      </c>
      <c r="AG38" s="100" t="s">
        <v>204</v>
      </c>
      <c r="AH38" s="100" t="s">
        <v>204</v>
      </c>
      <c r="AI38" s="100" t="s">
        <v>204</v>
      </c>
      <c r="AJ38" s="100" t="s">
        <v>204</v>
      </c>
      <c r="AK38" s="100" t="s">
        <v>204</v>
      </c>
      <c r="AL38" s="100" t="s">
        <v>204</v>
      </c>
      <c r="AM38" s="100" t="s">
        <v>204</v>
      </c>
      <c r="AN38" s="100" t="s">
        <v>204</v>
      </c>
      <c r="AO38" s="100" t="s">
        <v>204</v>
      </c>
      <c r="AP38" s="100" t="s">
        <v>204</v>
      </c>
      <c r="AQ38" s="100" t="s">
        <v>204</v>
      </c>
      <c r="AR38" s="100" t="s">
        <v>204</v>
      </c>
      <c r="AS38" s="128"/>
      <c r="AT38" s="118">
        <v>1931</v>
      </c>
      <c r="AU38" s="100">
        <v>0</v>
      </c>
      <c r="AV38" s="100">
        <v>0</v>
      </c>
      <c r="AW38" s="100">
        <v>0</v>
      </c>
      <c r="AX38" s="100">
        <v>0</v>
      </c>
      <c r="AY38" s="100">
        <v>0</v>
      </c>
      <c r="AZ38" s="100">
        <v>0</v>
      </c>
      <c r="BA38" s="100">
        <v>0</v>
      </c>
      <c r="BB38" s="100">
        <v>0.4223865</v>
      </c>
      <c r="BC38" s="100">
        <v>0.66770529999999995</v>
      </c>
      <c r="BD38" s="100">
        <v>0.52452140000000003</v>
      </c>
      <c r="BE38" s="100">
        <v>1.5928640000000001</v>
      </c>
      <c r="BF38" s="100">
        <v>5.0662510000000003</v>
      </c>
      <c r="BG38" s="100">
        <v>22.532672000000002</v>
      </c>
      <c r="BH38" s="100">
        <v>29.612756000000001</v>
      </c>
      <c r="BI38" s="100">
        <v>68.312757000000005</v>
      </c>
      <c r="BJ38" s="100">
        <v>96.405229000000006</v>
      </c>
      <c r="BK38" s="100">
        <v>112.31883999999999</v>
      </c>
      <c r="BL38" s="100">
        <v>65.040649999999999</v>
      </c>
      <c r="BM38" s="100">
        <v>4.7192216</v>
      </c>
      <c r="BN38" s="100">
        <v>10.108921</v>
      </c>
      <c r="BO38" s="128"/>
      <c r="BP38" s="118">
        <v>1931</v>
      </c>
    </row>
    <row r="39" spans="1:68">
      <c r="A39" s="128"/>
      <c r="B39" s="118">
        <v>1932</v>
      </c>
      <c r="C39" s="100">
        <v>0</v>
      </c>
      <c r="D39" s="100">
        <v>0</v>
      </c>
      <c r="E39" s="100">
        <v>0</v>
      </c>
      <c r="F39" s="100">
        <v>0</v>
      </c>
      <c r="G39" s="100">
        <v>0</v>
      </c>
      <c r="H39" s="100">
        <v>0</v>
      </c>
      <c r="I39" s="100">
        <v>0</v>
      </c>
      <c r="J39" s="100">
        <v>0</v>
      </c>
      <c r="K39" s="100">
        <v>0.43215209999999998</v>
      </c>
      <c r="L39" s="100">
        <v>1.4917951</v>
      </c>
      <c r="M39" s="100">
        <v>3.0048077000000002</v>
      </c>
      <c r="N39" s="100">
        <v>18.26484</v>
      </c>
      <c r="O39" s="100">
        <v>31.578946999999999</v>
      </c>
      <c r="P39" s="100">
        <v>72.052402000000001</v>
      </c>
      <c r="Q39" s="100">
        <v>157.32087000000001</v>
      </c>
      <c r="R39" s="100">
        <v>164.63415000000001</v>
      </c>
      <c r="S39" s="100">
        <v>186.56716</v>
      </c>
      <c r="T39" s="100">
        <v>385.96490999999997</v>
      </c>
      <c r="U39" s="100">
        <v>10.080463999999999</v>
      </c>
      <c r="V39" s="100">
        <v>23.180963999999999</v>
      </c>
      <c r="W39" s="128"/>
      <c r="X39" s="118">
        <v>1932</v>
      </c>
      <c r="Y39" s="100" t="s">
        <v>204</v>
      </c>
      <c r="Z39" s="100" t="s">
        <v>204</v>
      </c>
      <c r="AA39" s="100" t="s">
        <v>204</v>
      </c>
      <c r="AB39" s="100" t="s">
        <v>204</v>
      </c>
      <c r="AC39" s="100" t="s">
        <v>204</v>
      </c>
      <c r="AD39" s="100" t="s">
        <v>204</v>
      </c>
      <c r="AE39" s="100" t="s">
        <v>204</v>
      </c>
      <c r="AF39" s="100" t="s">
        <v>204</v>
      </c>
      <c r="AG39" s="100" t="s">
        <v>204</v>
      </c>
      <c r="AH39" s="100" t="s">
        <v>204</v>
      </c>
      <c r="AI39" s="100" t="s">
        <v>204</v>
      </c>
      <c r="AJ39" s="100" t="s">
        <v>204</v>
      </c>
      <c r="AK39" s="100" t="s">
        <v>204</v>
      </c>
      <c r="AL39" s="100" t="s">
        <v>204</v>
      </c>
      <c r="AM39" s="100" t="s">
        <v>204</v>
      </c>
      <c r="AN39" s="100" t="s">
        <v>204</v>
      </c>
      <c r="AO39" s="100" t="s">
        <v>204</v>
      </c>
      <c r="AP39" s="100" t="s">
        <v>204</v>
      </c>
      <c r="AQ39" s="100" t="s">
        <v>204</v>
      </c>
      <c r="AR39" s="100" t="s">
        <v>204</v>
      </c>
      <c r="AS39" s="128"/>
      <c r="AT39" s="118">
        <v>1932</v>
      </c>
      <c r="AU39" s="100">
        <v>0</v>
      </c>
      <c r="AV39" s="100">
        <v>0</v>
      </c>
      <c r="AW39" s="100">
        <v>0</v>
      </c>
      <c r="AX39" s="100">
        <v>0</v>
      </c>
      <c r="AY39" s="100">
        <v>0</v>
      </c>
      <c r="AZ39" s="100">
        <v>0</v>
      </c>
      <c r="BA39" s="100">
        <v>0</v>
      </c>
      <c r="BB39" s="100">
        <v>0</v>
      </c>
      <c r="BC39" s="100">
        <v>0.21853149999999999</v>
      </c>
      <c r="BD39" s="100">
        <v>0.7641365</v>
      </c>
      <c r="BE39" s="100">
        <v>1.541307</v>
      </c>
      <c r="BF39" s="100">
        <v>9.2307691999999992</v>
      </c>
      <c r="BG39" s="100">
        <v>16</v>
      </c>
      <c r="BH39" s="100">
        <v>36.954087000000001</v>
      </c>
      <c r="BI39" s="100">
        <v>80.222398999999996</v>
      </c>
      <c r="BJ39" s="100">
        <v>81.325300999999996</v>
      </c>
      <c r="BK39" s="100">
        <v>88.028169000000005</v>
      </c>
      <c r="BL39" s="100">
        <v>165.41353000000001</v>
      </c>
      <c r="BM39" s="100">
        <v>5.1240724999999996</v>
      </c>
      <c r="BN39" s="100">
        <v>11.200018</v>
      </c>
      <c r="BO39" s="128"/>
      <c r="BP39" s="118">
        <v>1932</v>
      </c>
    </row>
    <row r="40" spans="1:68">
      <c r="A40" s="128"/>
      <c r="B40" s="118">
        <v>1933</v>
      </c>
      <c r="C40" s="100">
        <v>0</v>
      </c>
      <c r="D40" s="100">
        <v>0</v>
      </c>
      <c r="E40" s="100">
        <v>0</v>
      </c>
      <c r="F40" s="100">
        <v>0</v>
      </c>
      <c r="G40" s="100">
        <v>0</v>
      </c>
      <c r="H40" s="100">
        <v>0</v>
      </c>
      <c r="I40" s="100">
        <v>0</v>
      </c>
      <c r="J40" s="100">
        <v>0</v>
      </c>
      <c r="K40" s="100">
        <v>0</v>
      </c>
      <c r="L40" s="100">
        <v>0.96292730000000004</v>
      </c>
      <c r="M40" s="100">
        <v>4.6811001000000001</v>
      </c>
      <c r="N40" s="100">
        <v>14.115899000000001</v>
      </c>
      <c r="O40" s="100">
        <v>31.578946999999999</v>
      </c>
      <c r="P40" s="100">
        <v>73.593074000000001</v>
      </c>
      <c r="Q40" s="100">
        <v>145.64564999999999</v>
      </c>
      <c r="R40" s="100">
        <v>193.73219</v>
      </c>
      <c r="S40" s="100">
        <v>172.66186999999999</v>
      </c>
      <c r="T40" s="100">
        <v>216.66667000000001</v>
      </c>
      <c r="U40" s="100">
        <v>9.9492145000000001</v>
      </c>
      <c r="V40" s="100">
        <v>20.906977000000001</v>
      </c>
      <c r="W40" s="128"/>
      <c r="X40" s="118">
        <v>1933</v>
      </c>
      <c r="Y40" s="100" t="s">
        <v>204</v>
      </c>
      <c r="Z40" s="100" t="s">
        <v>204</v>
      </c>
      <c r="AA40" s="100" t="s">
        <v>204</v>
      </c>
      <c r="AB40" s="100" t="s">
        <v>204</v>
      </c>
      <c r="AC40" s="100" t="s">
        <v>204</v>
      </c>
      <c r="AD40" s="100" t="s">
        <v>204</v>
      </c>
      <c r="AE40" s="100" t="s">
        <v>204</v>
      </c>
      <c r="AF40" s="100" t="s">
        <v>204</v>
      </c>
      <c r="AG40" s="100" t="s">
        <v>204</v>
      </c>
      <c r="AH40" s="100" t="s">
        <v>204</v>
      </c>
      <c r="AI40" s="100" t="s">
        <v>204</v>
      </c>
      <c r="AJ40" s="100" t="s">
        <v>204</v>
      </c>
      <c r="AK40" s="100" t="s">
        <v>204</v>
      </c>
      <c r="AL40" s="100" t="s">
        <v>204</v>
      </c>
      <c r="AM40" s="100" t="s">
        <v>204</v>
      </c>
      <c r="AN40" s="100" t="s">
        <v>204</v>
      </c>
      <c r="AO40" s="100" t="s">
        <v>204</v>
      </c>
      <c r="AP40" s="100" t="s">
        <v>204</v>
      </c>
      <c r="AQ40" s="100" t="s">
        <v>204</v>
      </c>
      <c r="AR40" s="100" t="s">
        <v>204</v>
      </c>
      <c r="AS40" s="128"/>
      <c r="AT40" s="118">
        <v>1933</v>
      </c>
      <c r="AU40" s="100">
        <v>0</v>
      </c>
      <c r="AV40" s="100">
        <v>0</v>
      </c>
      <c r="AW40" s="100">
        <v>0</v>
      </c>
      <c r="AX40" s="100">
        <v>0</v>
      </c>
      <c r="AY40" s="100">
        <v>0</v>
      </c>
      <c r="AZ40" s="100">
        <v>0</v>
      </c>
      <c r="BA40" s="100">
        <v>0</v>
      </c>
      <c r="BB40" s="100">
        <v>0</v>
      </c>
      <c r="BC40" s="100">
        <v>0</v>
      </c>
      <c r="BD40" s="100">
        <v>0.49188389999999999</v>
      </c>
      <c r="BE40" s="100">
        <v>2.4016812000000001</v>
      </c>
      <c r="BF40" s="100">
        <v>7.1401728999999996</v>
      </c>
      <c r="BG40" s="100">
        <v>15.936254999999999</v>
      </c>
      <c r="BH40" s="100">
        <v>37.239868999999999</v>
      </c>
      <c r="BI40" s="100">
        <v>74.272587999999999</v>
      </c>
      <c r="BJ40" s="100">
        <v>94.972066999999996</v>
      </c>
      <c r="BK40" s="100">
        <v>81.355931999999996</v>
      </c>
      <c r="BL40" s="100">
        <v>91.549295999999998</v>
      </c>
      <c r="BM40" s="100">
        <v>5.0529428000000003</v>
      </c>
      <c r="BN40" s="100">
        <v>10.167496999999999</v>
      </c>
      <c r="BO40" s="128"/>
      <c r="BP40" s="118">
        <v>1933</v>
      </c>
    </row>
    <row r="41" spans="1:68">
      <c r="A41" s="128"/>
      <c r="B41" s="118">
        <v>1934</v>
      </c>
      <c r="C41" s="100">
        <v>0</v>
      </c>
      <c r="D41" s="100">
        <v>0</v>
      </c>
      <c r="E41" s="100">
        <v>0</v>
      </c>
      <c r="F41" s="100">
        <v>0</v>
      </c>
      <c r="G41" s="100">
        <v>0</v>
      </c>
      <c r="H41" s="100">
        <v>0</v>
      </c>
      <c r="I41" s="100">
        <v>0.39169599999999999</v>
      </c>
      <c r="J41" s="100">
        <v>0</v>
      </c>
      <c r="K41" s="100">
        <v>0.43290040000000002</v>
      </c>
      <c r="L41" s="100">
        <v>0.93896710000000005</v>
      </c>
      <c r="M41" s="100">
        <v>4.5325778999999997</v>
      </c>
      <c r="N41" s="100">
        <v>11.577424000000001</v>
      </c>
      <c r="O41" s="100">
        <v>33.158813000000002</v>
      </c>
      <c r="P41" s="100">
        <v>64.308682000000005</v>
      </c>
      <c r="Q41" s="100">
        <v>117.13030999999999</v>
      </c>
      <c r="R41" s="100">
        <v>158.60214999999999</v>
      </c>
      <c r="S41" s="100">
        <v>268.96552000000003</v>
      </c>
      <c r="T41" s="100">
        <v>213.11474999999999</v>
      </c>
      <c r="U41" s="100">
        <v>9.3554480000000009</v>
      </c>
      <c r="V41" s="100">
        <v>20.277743999999998</v>
      </c>
      <c r="W41" s="128"/>
      <c r="X41" s="118">
        <v>1934</v>
      </c>
      <c r="Y41" s="100" t="s">
        <v>204</v>
      </c>
      <c r="Z41" s="100" t="s">
        <v>204</v>
      </c>
      <c r="AA41" s="100" t="s">
        <v>204</v>
      </c>
      <c r="AB41" s="100" t="s">
        <v>204</v>
      </c>
      <c r="AC41" s="100" t="s">
        <v>204</v>
      </c>
      <c r="AD41" s="100" t="s">
        <v>204</v>
      </c>
      <c r="AE41" s="100" t="s">
        <v>204</v>
      </c>
      <c r="AF41" s="100" t="s">
        <v>204</v>
      </c>
      <c r="AG41" s="100" t="s">
        <v>204</v>
      </c>
      <c r="AH41" s="100" t="s">
        <v>204</v>
      </c>
      <c r="AI41" s="100" t="s">
        <v>204</v>
      </c>
      <c r="AJ41" s="100" t="s">
        <v>204</v>
      </c>
      <c r="AK41" s="100" t="s">
        <v>204</v>
      </c>
      <c r="AL41" s="100" t="s">
        <v>204</v>
      </c>
      <c r="AM41" s="100" t="s">
        <v>204</v>
      </c>
      <c r="AN41" s="100" t="s">
        <v>204</v>
      </c>
      <c r="AO41" s="100" t="s">
        <v>204</v>
      </c>
      <c r="AP41" s="100" t="s">
        <v>204</v>
      </c>
      <c r="AQ41" s="100" t="s">
        <v>204</v>
      </c>
      <c r="AR41" s="100" t="s">
        <v>204</v>
      </c>
      <c r="AS41" s="128"/>
      <c r="AT41" s="118">
        <v>1934</v>
      </c>
      <c r="AU41" s="100">
        <v>0</v>
      </c>
      <c r="AV41" s="100">
        <v>0</v>
      </c>
      <c r="AW41" s="100">
        <v>0</v>
      </c>
      <c r="AX41" s="100">
        <v>0</v>
      </c>
      <c r="AY41" s="100">
        <v>0</v>
      </c>
      <c r="AZ41" s="100">
        <v>0</v>
      </c>
      <c r="BA41" s="100">
        <v>0.20169419999999999</v>
      </c>
      <c r="BB41" s="100">
        <v>0</v>
      </c>
      <c r="BC41" s="100">
        <v>0.21635660000000001</v>
      </c>
      <c r="BD41" s="100">
        <v>0.47835450000000002</v>
      </c>
      <c r="BE41" s="100">
        <v>2.3282886999999999</v>
      </c>
      <c r="BF41" s="100">
        <v>5.8586597999999999</v>
      </c>
      <c r="BG41" s="100">
        <v>16.644766000000001</v>
      </c>
      <c r="BH41" s="100">
        <v>32.275416999999997</v>
      </c>
      <c r="BI41" s="100">
        <v>59.347180999999999</v>
      </c>
      <c r="BJ41" s="100">
        <v>77.326342999999994</v>
      </c>
      <c r="BK41" s="100">
        <v>127.03583</v>
      </c>
      <c r="BL41" s="100">
        <v>89.655171999999993</v>
      </c>
      <c r="BM41" s="100">
        <v>4.7473568000000004</v>
      </c>
      <c r="BN41" s="100">
        <v>9.7700923</v>
      </c>
      <c r="BO41" s="128"/>
      <c r="BP41" s="118">
        <v>1934</v>
      </c>
    </row>
    <row r="42" spans="1:68">
      <c r="A42" s="128"/>
      <c r="B42" s="118">
        <v>1935</v>
      </c>
      <c r="C42" s="100">
        <v>0</v>
      </c>
      <c r="D42" s="100">
        <v>0</v>
      </c>
      <c r="E42" s="100">
        <v>0</v>
      </c>
      <c r="F42" s="100">
        <v>0</v>
      </c>
      <c r="G42" s="100">
        <v>0</v>
      </c>
      <c r="H42" s="100">
        <v>0</v>
      </c>
      <c r="I42" s="100">
        <v>0</v>
      </c>
      <c r="J42" s="100">
        <v>0</v>
      </c>
      <c r="K42" s="100">
        <v>1.3089005</v>
      </c>
      <c r="L42" s="100">
        <v>1.3805798</v>
      </c>
      <c r="M42" s="100">
        <v>1.6556291000000001</v>
      </c>
      <c r="N42" s="100">
        <v>6.9637883</v>
      </c>
      <c r="O42" s="100">
        <v>31.277149999999999</v>
      </c>
      <c r="P42" s="100">
        <v>67.940551999999997</v>
      </c>
      <c r="Q42" s="100">
        <v>131.80516</v>
      </c>
      <c r="R42" s="100">
        <v>159.09091000000001</v>
      </c>
      <c r="S42" s="100">
        <v>230.26316</v>
      </c>
      <c r="T42" s="100">
        <v>206.34921</v>
      </c>
      <c r="U42" s="100">
        <v>9.4419845999999996</v>
      </c>
      <c r="V42" s="100">
        <v>19.706519</v>
      </c>
      <c r="W42" s="128"/>
      <c r="X42" s="118">
        <v>1935</v>
      </c>
      <c r="Y42" s="100" t="s">
        <v>204</v>
      </c>
      <c r="Z42" s="100" t="s">
        <v>204</v>
      </c>
      <c r="AA42" s="100" t="s">
        <v>204</v>
      </c>
      <c r="AB42" s="100" t="s">
        <v>204</v>
      </c>
      <c r="AC42" s="100" t="s">
        <v>204</v>
      </c>
      <c r="AD42" s="100" t="s">
        <v>204</v>
      </c>
      <c r="AE42" s="100" t="s">
        <v>204</v>
      </c>
      <c r="AF42" s="100" t="s">
        <v>204</v>
      </c>
      <c r="AG42" s="100" t="s">
        <v>204</v>
      </c>
      <c r="AH42" s="100" t="s">
        <v>204</v>
      </c>
      <c r="AI42" s="100" t="s">
        <v>204</v>
      </c>
      <c r="AJ42" s="100" t="s">
        <v>204</v>
      </c>
      <c r="AK42" s="100" t="s">
        <v>204</v>
      </c>
      <c r="AL42" s="100" t="s">
        <v>204</v>
      </c>
      <c r="AM42" s="100" t="s">
        <v>204</v>
      </c>
      <c r="AN42" s="100" t="s">
        <v>204</v>
      </c>
      <c r="AO42" s="100" t="s">
        <v>204</v>
      </c>
      <c r="AP42" s="100" t="s">
        <v>204</v>
      </c>
      <c r="AQ42" s="100" t="s">
        <v>204</v>
      </c>
      <c r="AR42" s="100" t="s">
        <v>204</v>
      </c>
      <c r="AS42" s="128"/>
      <c r="AT42" s="118">
        <v>1935</v>
      </c>
      <c r="AU42" s="100">
        <v>0</v>
      </c>
      <c r="AV42" s="100">
        <v>0</v>
      </c>
      <c r="AW42" s="100">
        <v>0</v>
      </c>
      <c r="AX42" s="100">
        <v>0</v>
      </c>
      <c r="AY42" s="100">
        <v>0</v>
      </c>
      <c r="AZ42" s="100">
        <v>0</v>
      </c>
      <c r="BA42" s="100">
        <v>0</v>
      </c>
      <c r="BB42" s="100">
        <v>0</v>
      </c>
      <c r="BC42" s="100">
        <v>0.65019510000000003</v>
      </c>
      <c r="BD42" s="100">
        <v>0.70191859999999995</v>
      </c>
      <c r="BE42" s="100">
        <v>0.84865630000000003</v>
      </c>
      <c r="BF42" s="100">
        <v>3.5273368999999999</v>
      </c>
      <c r="BG42" s="100">
        <v>15.631785000000001</v>
      </c>
      <c r="BH42" s="100">
        <v>33.898305000000001</v>
      </c>
      <c r="BI42" s="100">
        <v>66.570188000000002</v>
      </c>
      <c r="BJ42" s="100">
        <v>77.205882000000003</v>
      </c>
      <c r="BK42" s="100">
        <v>108.02469000000001</v>
      </c>
      <c r="BL42" s="100">
        <v>87.248322000000002</v>
      </c>
      <c r="BM42" s="100">
        <v>4.7872498999999999</v>
      </c>
      <c r="BN42" s="100">
        <v>9.4756322999999991</v>
      </c>
      <c r="BO42" s="128"/>
      <c r="BP42" s="118">
        <v>1935</v>
      </c>
    </row>
    <row r="43" spans="1:68">
      <c r="A43" s="128"/>
      <c r="B43" s="118">
        <v>1936</v>
      </c>
      <c r="C43" s="100">
        <v>0</v>
      </c>
      <c r="D43" s="100">
        <v>0</v>
      </c>
      <c r="E43" s="100">
        <v>0</v>
      </c>
      <c r="F43" s="100">
        <v>0</v>
      </c>
      <c r="G43" s="100">
        <v>0.3237294</v>
      </c>
      <c r="H43" s="100">
        <v>0</v>
      </c>
      <c r="I43" s="100">
        <v>0</v>
      </c>
      <c r="J43" s="100">
        <v>0.41876049999999998</v>
      </c>
      <c r="K43" s="100">
        <v>0.43936730000000002</v>
      </c>
      <c r="L43" s="100">
        <v>0.90661829999999999</v>
      </c>
      <c r="M43" s="100">
        <v>2.6896181000000001</v>
      </c>
      <c r="N43" s="100">
        <v>15.425889</v>
      </c>
      <c r="O43" s="100">
        <v>32.758620999999998</v>
      </c>
      <c r="P43" s="100">
        <v>70.452156000000002</v>
      </c>
      <c r="Q43" s="100">
        <v>152.97450000000001</v>
      </c>
      <c r="R43" s="100">
        <v>220.09568999999999</v>
      </c>
      <c r="S43" s="100">
        <v>207.31707</v>
      </c>
      <c r="T43" s="100">
        <v>261.53845999999999</v>
      </c>
      <c r="U43" s="100">
        <v>11.328557</v>
      </c>
      <c r="V43" s="100">
        <v>23.013124000000001</v>
      </c>
      <c r="W43" s="128"/>
      <c r="X43" s="118">
        <v>1936</v>
      </c>
      <c r="Y43" s="100" t="s">
        <v>204</v>
      </c>
      <c r="Z43" s="100" t="s">
        <v>204</v>
      </c>
      <c r="AA43" s="100" t="s">
        <v>204</v>
      </c>
      <c r="AB43" s="100" t="s">
        <v>204</v>
      </c>
      <c r="AC43" s="100" t="s">
        <v>204</v>
      </c>
      <c r="AD43" s="100" t="s">
        <v>204</v>
      </c>
      <c r="AE43" s="100" t="s">
        <v>204</v>
      </c>
      <c r="AF43" s="100" t="s">
        <v>204</v>
      </c>
      <c r="AG43" s="100" t="s">
        <v>204</v>
      </c>
      <c r="AH43" s="100" t="s">
        <v>204</v>
      </c>
      <c r="AI43" s="100" t="s">
        <v>204</v>
      </c>
      <c r="AJ43" s="100" t="s">
        <v>204</v>
      </c>
      <c r="AK43" s="100" t="s">
        <v>204</v>
      </c>
      <c r="AL43" s="100" t="s">
        <v>204</v>
      </c>
      <c r="AM43" s="100" t="s">
        <v>204</v>
      </c>
      <c r="AN43" s="100" t="s">
        <v>204</v>
      </c>
      <c r="AO43" s="100" t="s">
        <v>204</v>
      </c>
      <c r="AP43" s="100" t="s">
        <v>204</v>
      </c>
      <c r="AQ43" s="100" t="s">
        <v>204</v>
      </c>
      <c r="AR43" s="100" t="s">
        <v>204</v>
      </c>
      <c r="AS43" s="128"/>
      <c r="AT43" s="118">
        <v>1936</v>
      </c>
      <c r="AU43" s="100">
        <v>0</v>
      </c>
      <c r="AV43" s="100">
        <v>0</v>
      </c>
      <c r="AW43" s="100">
        <v>0</v>
      </c>
      <c r="AX43" s="100">
        <v>0</v>
      </c>
      <c r="AY43" s="100">
        <v>0.16323869999999999</v>
      </c>
      <c r="AZ43" s="100">
        <v>0</v>
      </c>
      <c r="BA43" s="100">
        <v>0</v>
      </c>
      <c r="BB43" s="100">
        <v>0.2111932</v>
      </c>
      <c r="BC43" s="100">
        <v>0.2171553</v>
      </c>
      <c r="BD43" s="100">
        <v>0.45955879999999999</v>
      </c>
      <c r="BE43" s="100">
        <v>1.3736264</v>
      </c>
      <c r="BF43" s="100">
        <v>7.8204691999999998</v>
      </c>
      <c r="BG43" s="100">
        <v>16.309013</v>
      </c>
      <c r="BH43" s="100">
        <v>34.914017999999999</v>
      </c>
      <c r="BI43" s="100">
        <v>76.595744999999994</v>
      </c>
      <c r="BJ43" s="100">
        <v>107.22611000000001</v>
      </c>
      <c r="BK43" s="100">
        <v>96.590908999999996</v>
      </c>
      <c r="BL43" s="100">
        <v>111.84211000000001</v>
      </c>
      <c r="BM43" s="100">
        <v>5.7388174000000003</v>
      </c>
      <c r="BN43" s="100">
        <v>11.049935</v>
      </c>
      <c r="BO43" s="128"/>
      <c r="BP43" s="118">
        <v>1936</v>
      </c>
    </row>
    <row r="44" spans="1:68">
      <c r="A44" s="128"/>
      <c r="B44" s="118">
        <v>1937</v>
      </c>
      <c r="C44" s="100">
        <v>0</v>
      </c>
      <c r="D44" s="100">
        <v>0</v>
      </c>
      <c r="E44" s="100">
        <v>0</v>
      </c>
      <c r="F44" s="100">
        <v>0</v>
      </c>
      <c r="G44" s="100">
        <v>0</v>
      </c>
      <c r="H44" s="100">
        <v>0</v>
      </c>
      <c r="I44" s="100">
        <v>0</v>
      </c>
      <c r="J44" s="100">
        <v>0.40983609999999998</v>
      </c>
      <c r="K44" s="100">
        <v>0.44543430000000001</v>
      </c>
      <c r="L44" s="100">
        <v>0.89405449999999997</v>
      </c>
      <c r="M44" s="100">
        <v>3.6630037</v>
      </c>
      <c r="N44" s="100">
        <v>12.944984</v>
      </c>
      <c r="O44" s="100">
        <v>40.816327000000001</v>
      </c>
      <c r="P44" s="100">
        <v>77.962577999999993</v>
      </c>
      <c r="Q44" s="100">
        <v>135.02109999999999</v>
      </c>
      <c r="R44" s="100">
        <v>244.80369999999999</v>
      </c>
      <c r="S44" s="100">
        <v>230.33707999999999</v>
      </c>
      <c r="T44" s="100">
        <v>265.625</v>
      </c>
      <c r="U44" s="100">
        <v>11.965664</v>
      </c>
      <c r="V44" s="100">
        <v>24.049672999999999</v>
      </c>
      <c r="W44" s="128"/>
      <c r="X44" s="118">
        <v>1937</v>
      </c>
      <c r="Y44" s="100" t="s">
        <v>204</v>
      </c>
      <c r="Z44" s="100" t="s">
        <v>204</v>
      </c>
      <c r="AA44" s="100" t="s">
        <v>204</v>
      </c>
      <c r="AB44" s="100" t="s">
        <v>204</v>
      </c>
      <c r="AC44" s="100" t="s">
        <v>204</v>
      </c>
      <c r="AD44" s="100" t="s">
        <v>204</v>
      </c>
      <c r="AE44" s="100" t="s">
        <v>204</v>
      </c>
      <c r="AF44" s="100" t="s">
        <v>204</v>
      </c>
      <c r="AG44" s="100" t="s">
        <v>204</v>
      </c>
      <c r="AH44" s="100" t="s">
        <v>204</v>
      </c>
      <c r="AI44" s="100" t="s">
        <v>204</v>
      </c>
      <c r="AJ44" s="100" t="s">
        <v>204</v>
      </c>
      <c r="AK44" s="100" t="s">
        <v>204</v>
      </c>
      <c r="AL44" s="100" t="s">
        <v>204</v>
      </c>
      <c r="AM44" s="100" t="s">
        <v>204</v>
      </c>
      <c r="AN44" s="100" t="s">
        <v>204</v>
      </c>
      <c r="AO44" s="100" t="s">
        <v>204</v>
      </c>
      <c r="AP44" s="100" t="s">
        <v>204</v>
      </c>
      <c r="AQ44" s="100" t="s">
        <v>204</v>
      </c>
      <c r="AR44" s="100" t="s">
        <v>204</v>
      </c>
      <c r="AS44" s="128"/>
      <c r="AT44" s="118">
        <v>1937</v>
      </c>
      <c r="AU44" s="100">
        <v>0</v>
      </c>
      <c r="AV44" s="100">
        <v>0</v>
      </c>
      <c r="AW44" s="100">
        <v>0</v>
      </c>
      <c r="AX44" s="100">
        <v>0</v>
      </c>
      <c r="AY44" s="100">
        <v>0</v>
      </c>
      <c r="AZ44" s="100">
        <v>0</v>
      </c>
      <c r="BA44" s="100">
        <v>0</v>
      </c>
      <c r="BB44" s="100">
        <v>0.2085941</v>
      </c>
      <c r="BC44" s="100">
        <v>0.21958720000000001</v>
      </c>
      <c r="BD44" s="100">
        <v>0.45095829999999998</v>
      </c>
      <c r="BE44" s="100">
        <v>1.8656716</v>
      </c>
      <c r="BF44" s="100">
        <v>6.5659881999999996</v>
      </c>
      <c r="BG44" s="100">
        <v>20.27027</v>
      </c>
      <c r="BH44" s="100">
        <v>38.441825000000001</v>
      </c>
      <c r="BI44" s="100">
        <v>66.852367999999998</v>
      </c>
      <c r="BJ44" s="100">
        <v>119.10111999999999</v>
      </c>
      <c r="BK44" s="100">
        <v>106.49351</v>
      </c>
      <c r="BL44" s="100">
        <v>111.11111</v>
      </c>
      <c r="BM44" s="100">
        <v>6.0565275999999999</v>
      </c>
      <c r="BN44" s="100">
        <v>11.453568000000001</v>
      </c>
      <c r="BO44" s="128"/>
      <c r="BP44" s="118">
        <v>1937</v>
      </c>
    </row>
    <row r="45" spans="1:68">
      <c r="A45" s="128"/>
      <c r="B45" s="118">
        <v>1938</v>
      </c>
      <c r="C45" s="100">
        <v>0</v>
      </c>
      <c r="D45" s="100">
        <v>0</v>
      </c>
      <c r="E45" s="100">
        <v>0</v>
      </c>
      <c r="F45" s="100">
        <v>0</v>
      </c>
      <c r="G45" s="100">
        <v>0</v>
      </c>
      <c r="H45" s="100">
        <v>0</v>
      </c>
      <c r="I45" s="100">
        <v>0</v>
      </c>
      <c r="J45" s="100">
        <v>0</v>
      </c>
      <c r="K45" s="100">
        <v>0.89086860000000001</v>
      </c>
      <c r="L45" s="100">
        <v>2.228164</v>
      </c>
      <c r="M45" s="100">
        <v>3.5443037999999998</v>
      </c>
      <c r="N45" s="100">
        <v>14.474512000000001</v>
      </c>
      <c r="O45" s="100">
        <v>30.654515</v>
      </c>
      <c r="P45" s="100">
        <v>73.575130000000001</v>
      </c>
      <c r="Q45" s="100">
        <v>147.01803000000001</v>
      </c>
      <c r="R45" s="100">
        <v>217.77778000000001</v>
      </c>
      <c r="S45" s="100">
        <v>296.875</v>
      </c>
      <c r="T45" s="100">
        <v>184.61537999999999</v>
      </c>
      <c r="U45" s="100">
        <v>11.976391</v>
      </c>
      <c r="V45" s="100">
        <v>23.328386999999999</v>
      </c>
      <c r="W45" s="128"/>
      <c r="X45" s="118">
        <v>1938</v>
      </c>
      <c r="Y45" s="100" t="s">
        <v>204</v>
      </c>
      <c r="Z45" s="100" t="s">
        <v>204</v>
      </c>
      <c r="AA45" s="100" t="s">
        <v>204</v>
      </c>
      <c r="AB45" s="100" t="s">
        <v>204</v>
      </c>
      <c r="AC45" s="100" t="s">
        <v>204</v>
      </c>
      <c r="AD45" s="100" t="s">
        <v>204</v>
      </c>
      <c r="AE45" s="100" t="s">
        <v>204</v>
      </c>
      <c r="AF45" s="100" t="s">
        <v>204</v>
      </c>
      <c r="AG45" s="100" t="s">
        <v>204</v>
      </c>
      <c r="AH45" s="100" t="s">
        <v>204</v>
      </c>
      <c r="AI45" s="100" t="s">
        <v>204</v>
      </c>
      <c r="AJ45" s="100" t="s">
        <v>204</v>
      </c>
      <c r="AK45" s="100" t="s">
        <v>204</v>
      </c>
      <c r="AL45" s="100" t="s">
        <v>204</v>
      </c>
      <c r="AM45" s="100" t="s">
        <v>204</v>
      </c>
      <c r="AN45" s="100" t="s">
        <v>204</v>
      </c>
      <c r="AO45" s="100" t="s">
        <v>204</v>
      </c>
      <c r="AP45" s="100" t="s">
        <v>204</v>
      </c>
      <c r="AQ45" s="100" t="s">
        <v>204</v>
      </c>
      <c r="AR45" s="100" t="s">
        <v>204</v>
      </c>
      <c r="AS45" s="128"/>
      <c r="AT45" s="118">
        <v>1938</v>
      </c>
      <c r="AU45" s="100">
        <v>0</v>
      </c>
      <c r="AV45" s="100">
        <v>0</v>
      </c>
      <c r="AW45" s="100">
        <v>0</v>
      </c>
      <c r="AX45" s="100">
        <v>0</v>
      </c>
      <c r="AY45" s="100">
        <v>0</v>
      </c>
      <c r="AZ45" s="100">
        <v>0</v>
      </c>
      <c r="BA45" s="100">
        <v>0</v>
      </c>
      <c r="BB45" s="100">
        <v>0</v>
      </c>
      <c r="BC45" s="100">
        <v>0.44023770000000001</v>
      </c>
      <c r="BD45" s="100">
        <v>1.1188184999999999</v>
      </c>
      <c r="BE45" s="100">
        <v>1.7994859000000001</v>
      </c>
      <c r="BF45" s="100">
        <v>7.3318456999999997</v>
      </c>
      <c r="BG45" s="100">
        <v>15.226336999999999</v>
      </c>
      <c r="BH45" s="100">
        <v>36.150713000000003</v>
      </c>
      <c r="BI45" s="100">
        <v>71.913161000000002</v>
      </c>
      <c r="BJ45" s="100">
        <v>105.94595</v>
      </c>
      <c r="BK45" s="100">
        <v>136.36364</v>
      </c>
      <c r="BL45" s="100">
        <v>77.419354999999996</v>
      </c>
      <c r="BM45" s="100">
        <v>6.0592003999999999</v>
      </c>
      <c r="BN45" s="100">
        <v>11.104319</v>
      </c>
      <c r="BO45" s="128"/>
      <c r="BP45" s="118">
        <v>1938</v>
      </c>
    </row>
    <row r="46" spans="1:68">
      <c r="A46" s="128"/>
      <c r="B46" s="118">
        <v>1939</v>
      </c>
      <c r="C46" s="100">
        <v>0</v>
      </c>
      <c r="D46" s="100">
        <v>0</v>
      </c>
      <c r="E46" s="100">
        <v>0</v>
      </c>
      <c r="F46" s="100">
        <v>0.30911899999999998</v>
      </c>
      <c r="G46" s="100">
        <v>0</v>
      </c>
      <c r="H46" s="100">
        <v>0</v>
      </c>
      <c r="I46" s="100">
        <v>0</v>
      </c>
      <c r="J46" s="100">
        <v>0.39635350000000003</v>
      </c>
      <c r="K46" s="100">
        <v>0.44385259999999999</v>
      </c>
      <c r="L46" s="100">
        <v>1.3404826000000001</v>
      </c>
      <c r="M46" s="100">
        <v>4.9261084000000004</v>
      </c>
      <c r="N46" s="100">
        <v>13.990268</v>
      </c>
      <c r="O46" s="100">
        <v>32.232070999999998</v>
      </c>
      <c r="P46" s="100">
        <v>77.081192000000001</v>
      </c>
      <c r="Q46" s="100">
        <v>140.49587</v>
      </c>
      <c r="R46" s="100">
        <v>213.82289</v>
      </c>
      <c r="S46" s="100">
        <v>247.52475000000001</v>
      </c>
      <c r="T46" s="100">
        <v>257.57576</v>
      </c>
      <c r="U46" s="100">
        <v>11.981147999999999</v>
      </c>
      <c r="V46" s="100">
        <v>23.379227</v>
      </c>
      <c r="W46" s="128"/>
      <c r="X46" s="118">
        <v>1939</v>
      </c>
      <c r="Y46" s="100" t="s">
        <v>204</v>
      </c>
      <c r="Z46" s="100" t="s">
        <v>204</v>
      </c>
      <c r="AA46" s="100" t="s">
        <v>204</v>
      </c>
      <c r="AB46" s="100" t="s">
        <v>204</v>
      </c>
      <c r="AC46" s="100" t="s">
        <v>204</v>
      </c>
      <c r="AD46" s="100" t="s">
        <v>204</v>
      </c>
      <c r="AE46" s="100" t="s">
        <v>204</v>
      </c>
      <c r="AF46" s="100" t="s">
        <v>204</v>
      </c>
      <c r="AG46" s="100" t="s">
        <v>204</v>
      </c>
      <c r="AH46" s="100" t="s">
        <v>204</v>
      </c>
      <c r="AI46" s="100" t="s">
        <v>204</v>
      </c>
      <c r="AJ46" s="100" t="s">
        <v>204</v>
      </c>
      <c r="AK46" s="100" t="s">
        <v>204</v>
      </c>
      <c r="AL46" s="100" t="s">
        <v>204</v>
      </c>
      <c r="AM46" s="100" t="s">
        <v>204</v>
      </c>
      <c r="AN46" s="100" t="s">
        <v>204</v>
      </c>
      <c r="AO46" s="100" t="s">
        <v>204</v>
      </c>
      <c r="AP46" s="100" t="s">
        <v>204</v>
      </c>
      <c r="AQ46" s="100" t="s">
        <v>204</v>
      </c>
      <c r="AR46" s="100" t="s">
        <v>204</v>
      </c>
      <c r="AS46" s="128"/>
      <c r="AT46" s="118">
        <v>1939</v>
      </c>
      <c r="AU46" s="100">
        <v>0</v>
      </c>
      <c r="AV46" s="100">
        <v>0</v>
      </c>
      <c r="AW46" s="100">
        <v>0</v>
      </c>
      <c r="AX46" s="100">
        <v>0.15708449999999999</v>
      </c>
      <c r="AY46" s="100">
        <v>0</v>
      </c>
      <c r="AZ46" s="100">
        <v>0</v>
      </c>
      <c r="BA46" s="100">
        <v>0</v>
      </c>
      <c r="BB46" s="100">
        <v>0.20437359999999999</v>
      </c>
      <c r="BC46" s="100">
        <v>0.2203128</v>
      </c>
      <c r="BD46" s="100">
        <v>0.66844919999999997</v>
      </c>
      <c r="BE46" s="100">
        <v>2.4937656000000001</v>
      </c>
      <c r="BF46" s="100">
        <v>7.0921985999999997</v>
      </c>
      <c r="BG46" s="100">
        <v>16</v>
      </c>
      <c r="BH46" s="100">
        <v>37.745345</v>
      </c>
      <c r="BI46" s="100">
        <v>68</v>
      </c>
      <c r="BJ46" s="100">
        <v>103.44828</v>
      </c>
      <c r="BK46" s="100">
        <v>112.86682</v>
      </c>
      <c r="BL46" s="100">
        <v>107.59493999999999</v>
      </c>
      <c r="BM46" s="100">
        <v>6.0564309999999999</v>
      </c>
      <c r="BN46" s="100">
        <v>11.022888</v>
      </c>
      <c r="BO46" s="128"/>
      <c r="BP46" s="118">
        <v>1939</v>
      </c>
    </row>
    <row r="47" spans="1:68">
      <c r="A47" s="128"/>
      <c r="B47" s="119">
        <v>1940</v>
      </c>
      <c r="C47" s="100">
        <v>0</v>
      </c>
      <c r="D47" s="100">
        <v>0</v>
      </c>
      <c r="E47" s="100">
        <v>0</v>
      </c>
      <c r="F47" s="100">
        <v>0</v>
      </c>
      <c r="G47" s="100">
        <v>0</v>
      </c>
      <c r="H47" s="100">
        <v>0</v>
      </c>
      <c r="I47" s="100">
        <v>0</v>
      </c>
      <c r="J47" s="100">
        <v>0</v>
      </c>
      <c r="K47" s="100">
        <v>0.43327559999999998</v>
      </c>
      <c r="L47" s="100">
        <v>1.7985612</v>
      </c>
      <c r="M47" s="100">
        <v>3.8461538000000002</v>
      </c>
      <c r="N47" s="100">
        <v>13.609467</v>
      </c>
      <c r="O47" s="100">
        <v>33.281734</v>
      </c>
      <c r="P47" s="100">
        <v>69.529651999999999</v>
      </c>
      <c r="Q47" s="100">
        <v>144.02173999999999</v>
      </c>
      <c r="R47" s="100">
        <v>197.45222999999999</v>
      </c>
      <c r="S47" s="100">
        <v>299.53917000000001</v>
      </c>
      <c r="T47" s="100">
        <v>202.89855</v>
      </c>
      <c r="U47" s="100">
        <v>11.956338000000001</v>
      </c>
      <c r="V47" s="100">
        <v>22.860544000000001</v>
      </c>
      <c r="W47" s="128"/>
      <c r="X47" s="119">
        <v>1940</v>
      </c>
      <c r="Y47" s="100" t="s">
        <v>204</v>
      </c>
      <c r="Z47" s="100" t="s">
        <v>204</v>
      </c>
      <c r="AA47" s="100" t="s">
        <v>204</v>
      </c>
      <c r="AB47" s="100" t="s">
        <v>204</v>
      </c>
      <c r="AC47" s="100" t="s">
        <v>204</v>
      </c>
      <c r="AD47" s="100" t="s">
        <v>204</v>
      </c>
      <c r="AE47" s="100" t="s">
        <v>204</v>
      </c>
      <c r="AF47" s="100" t="s">
        <v>204</v>
      </c>
      <c r="AG47" s="100" t="s">
        <v>204</v>
      </c>
      <c r="AH47" s="100" t="s">
        <v>204</v>
      </c>
      <c r="AI47" s="100" t="s">
        <v>204</v>
      </c>
      <c r="AJ47" s="100" t="s">
        <v>204</v>
      </c>
      <c r="AK47" s="100" t="s">
        <v>204</v>
      </c>
      <c r="AL47" s="100" t="s">
        <v>204</v>
      </c>
      <c r="AM47" s="100" t="s">
        <v>204</v>
      </c>
      <c r="AN47" s="100" t="s">
        <v>204</v>
      </c>
      <c r="AO47" s="100" t="s">
        <v>204</v>
      </c>
      <c r="AP47" s="100" t="s">
        <v>204</v>
      </c>
      <c r="AQ47" s="100" t="s">
        <v>204</v>
      </c>
      <c r="AR47" s="100" t="s">
        <v>204</v>
      </c>
      <c r="AS47" s="128"/>
      <c r="AT47" s="119">
        <v>1940</v>
      </c>
      <c r="AU47" s="100">
        <v>0</v>
      </c>
      <c r="AV47" s="100">
        <v>0</v>
      </c>
      <c r="AW47" s="100">
        <v>0</v>
      </c>
      <c r="AX47" s="100">
        <v>0</v>
      </c>
      <c r="AY47" s="100">
        <v>0</v>
      </c>
      <c r="AZ47" s="100">
        <v>0</v>
      </c>
      <c r="BA47" s="100">
        <v>0</v>
      </c>
      <c r="BB47" s="100">
        <v>0</v>
      </c>
      <c r="BC47" s="100">
        <v>0.21645020000000001</v>
      </c>
      <c r="BD47" s="100">
        <v>0.89047200000000004</v>
      </c>
      <c r="BE47" s="100">
        <v>1.9441069</v>
      </c>
      <c r="BF47" s="100">
        <v>6.8759341999999997</v>
      </c>
      <c r="BG47" s="100">
        <v>16.494053999999998</v>
      </c>
      <c r="BH47" s="100">
        <v>33.881414999999997</v>
      </c>
      <c r="BI47" s="100">
        <v>69.190601000000001</v>
      </c>
      <c r="BJ47" s="100">
        <v>94.994893000000005</v>
      </c>
      <c r="BK47" s="100">
        <v>136.55462</v>
      </c>
      <c r="BL47" s="100">
        <v>84.848484999999997</v>
      </c>
      <c r="BM47" s="100">
        <v>6.0373606000000004</v>
      </c>
      <c r="BN47" s="100">
        <v>10.753432999999999</v>
      </c>
      <c r="BO47" s="128"/>
      <c r="BP47" s="119">
        <v>1940</v>
      </c>
    </row>
    <row r="48" spans="1:68">
      <c r="A48" s="128"/>
      <c r="B48" s="119">
        <v>1941</v>
      </c>
      <c r="C48" s="100">
        <v>0</v>
      </c>
      <c r="D48" s="100">
        <v>0</v>
      </c>
      <c r="E48" s="100">
        <v>0</v>
      </c>
      <c r="F48" s="100">
        <v>0</v>
      </c>
      <c r="G48" s="100">
        <v>0</v>
      </c>
      <c r="H48" s="100">
        <v>0</v>
      </c>
      <c r="I48" s="100">
        <v>0.34916199999999997</v>
      </c>
      <c r="J48" s="100">
        <v>0</v>
      </c>
      <c r="K48" s="100">
        <v>0.4244482</v>
      </c>
      <c r="L48" s="100">
        <v>0.45269350000000003</v>
      </c>
      <c r="M48" s="100">
        <v>1.8912530000000001</v>
      </c>
      <c r="N48" s="100">
        <v>11.527378000000001</v>
      </c>
      <c r="O48" s="100">
        <v>32.811335</v>
      </c>
      <c r="P48" s="100">
        <v>72.154471999999998</v>
      </c>
      <c r="Q48" s="100">
        <v>141.90093999999999</v>
      </c>
      <c r="R48" s="100">
        <v>221.75731999999999</v>
      </c>
      <c r="S48" s="100">
        <v>233.76623000000001</v>
      </c>
      <c r="T48" s="100">
        <v>213.33332999999999</v>
      </c>
      <c r="U48" s="100">
        <v>11.828707</v>
      </c>
      <c r="V48" s="100">
        <v>22.230070000000001</v>
      </c>
      <c r="W48" s="128"/>
      <c r="X48" s="119">
        <v>1941</v>
      </c>
      <c r="Y48" s="100" t="s">
        <v>204</v>
      </c>
      <c r="Z48" s="100" t="s">
        <v>204</v>
      </c>
      <c r="AA48" s="100" t="s">
        <v>204</v>
      </c>
      <c r="AB48" s="100" t="s">
        <v>204</v>
      </c>
      <c r="AC48" s="100" t="s">
        <v>204</v>
      </c>
      <c r="AD48" s="100" t="s">
        <v>204</v>
      </c>
      <c r="AE48" s="100" t="s">
        <v>204</v>
      </c>
      <c r="AF48" s="100" t="s">
        <v>204</v>
      </c>
      <c r="AG48" s="100" t="s">
        <v>204</v>
      </c>
      <c r="AH48" s="100" t="s">
        <v>204</v>
      </c>
      <c r="AI48" s="100" t="s">
        <v>204</v>
      </c>
      <c r="AJ48" s="100" t="s">
        <v>204</v>
      </c>
      <c r="AK48" s="100" t="s">
        <v>204</v>
      </c>
      <c r="AL48" s="100" t="s">
        <v>204</v>
      </c>
      <c r="AM48" s="100" t="s">
        <v>204</v>
      </c>
      <c r="AN48" s="100" t="s">
        <v>204</v>
      </c>
      <c r="AO48" s="100" t="s">
        <v>204</v>
      </c>
      <c r="AP48" s="100" t="s">
        <v>204</v>
      </c>
      <c r="AQ48" s="100" t="s">
        <v>204</v>
      </c>
      <c r="AR48" s="100" t="s">
        <v>204</v>
      </c>
      <c r="AS48" s="128"/>
      <c r="AT48" s="119">
        <v>1941</v>
      </c>
      <c r="AU48" s="100">
        <v>0</v>
      </c>
      <c r="AV48" s="100">
        <v>0</v>
      </c>
      <c r="AW48" s="100">
        <v>0</v>
      </c>
      <c r="AX48" s="100">
        <v>0</v>
      </c>
      <c r="AY48" s="100">
        <v>0</v>
      </c>
      <c r="AZ48" s="100">
        <v>0</v>
      </c>
      <c r="BA48" s="100">
        <v>0.17985609999999999</v>
      </c>
      <c r="BB48" s="100">
        <v>0</v>
      </c>
      <c r="BC48" s="100">
        <v>0.2137666</v>
      </c>
      <c r="BD48" s="100">
        <v>0.22266759999999999</v>
      </c>
      <c r="BE48" s="100">
        <v>0.95306170000000001</v>
      </c>
      <c r="BF48" s="100">
        <v>5.8055152000000003</v>
      </c>
      <c r="BG48" s="100">
        <v>16.254155999999998</v>
      </c>
      <c r="BH48" s="100">
        <v>34.958148999999999</v>
      </c>
      <c r="BI48" s="100">
        <v>67.774935999999997</v>
      </c>
      <c r="BJ48" s="100">
        <v>105.89411</v>
      </c>
      <c r="BK48" s="100">
        <v>106.93069</v>
      </c>
      <c r="BL48" s="100">
        <v>88.888889000000006</v>
      </c>
      <c r="BM48" s="100">
        <v>5.9635157000000003</v>
      </c>
      <c r="BN48" s="100">
        <v>10.422338</v>
      </c>
      <c r="BO48" s="128"/>
      <c r="BP48" s="119">
        <v>1941</v>
      </c>
    </row>
    <row r="49" spans="1:68">
      <c r="A49" s="128"/>
      <c r="B49" s="119">
        <v>1942</v>
      </c>
      <c r="C49" s="100">
        <v>0</v>
      </c>
      <c r="D49" s="100">
        <v>0</v>
      </c>
      <c r="E49" s="100">
        <v>0</v>
      </c>
      <c r="F49" s="100">
        <v>0</v>
      </c>
      <c r="G49" s="100">
        <v>0</v>
      </c>
      <c r="H49" s="100">
        <v>0</v>
      </c>
      <c r="I49" s="100">
        <v>0</v>
      </c>
      <c r="J49" s="100">
        <v>0</v>
      </c>
      <c r="K49" s="100">
        <v>0.82953129999999997</v>
      </c>
      <c r="L49" s="100">
        <v>2.7459954</v>
      </c>
      <c r="M49" s="100">
        <v>3.7243947999999998</v>
      </c>
      <c r="N49" s="100">
        <v>13.452915000000001</v>
      </c>
      <c r="O49" s="100">
        <v>33.886085000000001</v>
      </c>
      <c r="P49" s="100">
        <v>81.407034999999993</v>
      </c>
      <c r="Q49" s="100">
        <v>158.24467999999999</v>
      </c>
      <c r="R49" s="100">
        <v>237.99582000000001</v>
      </c>
      <c r="S49" s="100">
        <v>215.18987000000001</v>
      </c>
      <c r="T49" s="100">
        <v>379.74684000000002</v>
      </c>
      <c r="U49" s="100">
        <v>13.33813</v>
      </c>
      <c r="V49" s="100">
        <v>25.918424000000002</v>
      </c>
      <c r="W49" s="128"/>
      <c r="X49" s="119">
        <v>1942</v>
      </c>
      <c r="Y49" s="100" t="s">
        <v>204</v>
      </c>
      <c r="Z49" s="100" t="s">
        <v>204</v>
      </c>
      <c r="AA49" s="100" t="s">
        <v>204</v>
      </c>
      <c r="AB49" s="100" t="s">
        <v>204</v>
      </c>
      <c r="AC49" s="100" t="s">
        <v>204</v>
      </c>
      <c r="AD49" s="100" t="s">
        <v>204</v>
      </c>
      <c r="AE49" s="100" t="s">
        <v>204</v>
      </c>
      <c r="AF49" s="100" t="s">
        <v>204</v>
      </c>
      <c r="AG49" s="100" t="s">
        <v>204</v>
      </c>
      <c r="AH49" s="100" t="s">
        <v>204</v>
      </c>
      <c r="AI49" s="100" t="s">
        <v>204</v>
      </c>
      <c r="AJ49" s="100" t="s">
        <v>204</v>
      </c>
      <c r="AK49" s="100" t="s">
        <v>204</v>
      </c>
      <c r="AL49" s="100" t="s">
        <v>204</v>
      </c>
      <c r="AM49" s="100" t="s">
        <v>204</v>
      </c>
      <c r="AN49" s="100" t="s">
        <v>204</v>
      </c>
      <c r="AO49" s="100" t="s">
        <v>204</v>
      </c>
      <c r="AP49" s="100" t="s">
        <v>204</v>
      </c>
      <c r="AQ49" s="100" t="s">
        <v>204</v>
      </c>
      <c r="AR49" s="100" t="s">
        <v>204</v>
      </c>
      <c r="AS49" s="128"/>
      <c r="AT49" s="119">
        <v>1942</v>
      </c>
      <c r="AU49" s="100">
        <v>0</v>
      </c>
      <c r="AV49" s="100">
        <v>0</v>
      </c>
      <c r="AW49" s="100">
        <v>0</v>
      </c>
      <c r="AX49" s="100">
        <v>0</v>
      </c>
      <c r="AY49" s="100">
        <v>0</v>
      </c>
      <c r="AZ49" s="100">
        <v>0</v>
      </c>
      <c r="BA49" s="100">
        <v>0</v>
      </c>
      <c r="BB49" s="100">
        <v>0</v>
      </c>
      <c r="BC49" s="100">
        <v>0.42149629999999999</v>
      </c>
      <c r="BD49" s="100">
        <v>1.3474062</v>
      </c>
      <c r="BE49" s="100">
        <v>1.8678496</v>
      </c>
      <c r="BF49" s="100">
        <v>6.7605633999999997</v>
      </c>
      <c r="BG49" s="100">
        <v>16.773733</v>
      </c>
      <c r="BH49" s="100">
        <v>39.282249999999998</v>
      </c>
      <c r="BI49" s="100">
        <v>75.268816999999999</v>
      </c>
      <c r="BJ49" s="100">
        <v>112.31527</v>
      </c>
      <c r="BK49" s="100">
        <v>97.888676000000004</v>
      </c>
      <c r="BL49" s="100">
        <v>156.25</v>
      </c>
      <c r="BM49" s="100">
        <v>6.7124375000000001</v>
      </c>
      <c r="BN49" s="100">
        <v>11.973050000000001</v>
      </c>
      <c r="BO49" s="128"/>
      <c r="BP49" s="119">
        <v>1942</v>
      </c>
    </row>
    <row r="50" spans="1:68">
      <c r="A50" s="128"/>
      <c r="B50" s="119">
        <v>1943</v>
      </c>
      <c r="C50" s="100">
        <v>0</v>
      </c>
      <c r="D50" s="100">
        <v>0</v>
      </c>
      <c r="E50" s="100">
        <v>0</v>
      </c>
      <c r="F50" s="100">
        <v>0</v>
      </c>
      <c r="G50" s="100">
        <v>0</v>
      </c>
      <c r="H50" s="100">
        <v>0</v>
      </c>
      <c r="I50" s="100">
        <v>0</v>
      </c>
      <c r="J50" s="100">
        <v>0</v>
      </c>
      <c r="K50" s="100">
        <v>0.40950039999999999</v>
      </c>
      <c r="L50" s="100">
        <v>1.8298262000000001</v>
      </c>
      <c r="M50" s="100">
        <v>3.7174721000000002</v>
      </c>
      <c r="N50" s="100">
        <v>10.286951999999999</v>
      </c>
      <c r="O50" s="100">
        <v>28.812367999999999</v>
      </c>
      <c r="P50" s="100">
        <v>64.896754999999999</v>
      </c>
      <c r="Q50" s="100">
        <v>148</v>
      </c>
      <c r="R50" s="100">
        <v>193.75</v>
      </c>
      <c r="S50" s="100">
        <v>304.52674999999999</v>
      </c>
      <c r="T50" s="100">
        <v>370.37036999999998</v>
      </c>
      <c r="U50" s="100">
        <v>12.299142</v>
      </c>
      <c r="V50" s="100">
        <v>24.732185999999999</v>
      </c>
      <c r="W50" s="128"/>
      <c r="X50" s="119">
        <v>1943</v>
      </c>
      <c r="Y50" s="100" t="s">
        <v>204</v>
      </c>
      <c r="Z50" s="100" t="s">
        <v>204</v>
      </c>
      <c r="AA50" s="100" t="s">
        <v>204</v>
      </c>
      <c r="AB50" s="100" t="s">
        <v>204</v>
      </c>
      <c r="AC50" s="100" t="s">
        <v>204</v>
      </c>
      <c r="AD50" s="100" t="s">
        <v>204</v>
      </c>
      <c r="AE50" s="100" t="s">
        <v>204</v>
      </c>
      <c r="AF50" s="100" t="s">
        <v>204</v>
      </c>
      <c r="AG50" s="100" t="s">
        <v>204</v>
      </c>
      <c r="AH50" s="100" t="s">
        <v>204</v>
      </c>
      <c r="AI50" s="100" t="s">
        <v>204</v>
      </c>
      <c r="AJ50" s="100" t="s">
        <v>204</v>
      </c>
      <c r="AK50" s="100" t="s">
        <v>204</v>
      </c>
      <c r="AL50" s="100" t="s">
        <v>204</v>
      </c>
      <c r="AM50" s="100" t="s">
        <v>204</v>
      </c>
      <c r="AN50" s="100" t="s">
        <v>204</v>
      </c>
      <c r="AO50" s="100" t="s">
        <v>204</v>
      </c>
      <c r="AP50" s="100" t="s">
        <v>204</v>
      </c>
      <c r="AQ50" s="100" t="s">
        <v>204</v>
      </c>
      <c r="AR50" s="100" t="s">
        <v>204</v>
      </c>
      <c r="AS50" s="128"/>
      <c r="AT50" s="119">
        <v>1943</v>
      </c>
      <c r="AU50" s="100">
        <v>0</v>
      </c>
      <c r="AV50" s="100">
        <v>0</v>
      </c>
      <c r="AW50" s="100">
        <v>0</v>
      </c>
      <c r="AX50" s="100">
        <v>0</v>
      </c>
      <c r="AY50" s="100">
        <v>0</v>
      </c>
      <c r="AZ50" s="100">
        <v>0</v>
      </c>
      <c r="BA50" s="100">
        <v>0</v>
      </c>
      <c r="BB50" s="100">
        <v>0</v>
      </c>
      <c r="BC50" s="100">
        <v>0.209205</v>
      </c>
      <c r="BD50" s="100">
        <v>0.90008999999999995</v>
      </c>
      <c r="BE50" s="100">
        <v>1.8557178999999999</v>
      </c>
      <c r="BF50" s="100">
        <v>5.1574375999999997</v>
      </c>
      <c r="BG50" s="100">
        <v>14.236110999999999</v>
      </c>
      <c r="BH50" s="100">
        <v>31.279620999999999</v>
      </c>
      <c r="BI50" s="100">
        <v>70.120024999999998</v>
      </c>
      <c r="BJ50" s="100">
        <v>89.941973000000004</v>
      </c>
      <c r="BK50" s="100">
        <v>137.80260999999999</v>
      </c>
      <c r="BL50" s="100">
        <v>149.25372999999999</v>
      </c>
      <c r="BM50" s="100">
        <v>6.1783853000000004</v>
      </c>
      <c r="BN50" s="100">
        <v>11.267794</v>
      </c>
      <c r="BO50" s="128"/>
      <c r="BP50" s="119">
        <v>1943</v>
      </c>
    </row>
    <row r="51" spans="1:68">
      <c r="A51" s="128"/>
      <c r="B51" s="119">
        <v>1944</v>
      </c>
      <c r="C51" s="100">
        <v>0</v>
      </c>
      <c r="D51" s="100">
        <v>0</v>
      </c>
      <c r="E51" s="100">
        <v>0</v>
      </c>
      <c r="F51" s="100">
        <v>0</v>
      </c>
      <c r="G51" s="100">
        <v>0</v>
      </c>
      <c r="H51" s="100">
        <v>0</v>
      </c>
      <c r="I51" s="100">
        <v>0</v>
      </c>
      <c r="J51" s="100">
        <v>0</v>
      </c>
      <c r="K51" s="100">
        <v>0</v>
      </c>
      <c r="L51" s="100">
        <v>0.91157699999999997</v>
      </c>
      <c r="M51" s="100">
        <v>0.93545370000000005</v>
      </c>
      <c r="N51" s="100">
        <v>13.69863</v>
      </c>
      <c r="O51" s="100">
        <v>34.646738999999997</v>
      </c>
      <c r="P51" s="100">
        <v>75.815738999999994</v>
      </c>
      <c r="Q51" s="100">
        <v>127.32095</v>
      </c>
      <c r="R51" s="100">
        <v>203.31950000000001</v>
      </c>
      <c r="S51" s="100">
        <v>227.09163000000001</v>
      </c>
      <c r="T51" s="100">
        <v>247.05882</v>
      </c>
      <c r="U51" s="100">
        <v>11.782996000000001</v>
      </c>
      <c r="V51" s="100">
        <v>21.833280999999999</v>
      </c>
      <c r="W51" s="128"/>
      <c r="X51" s="119">
        <v>1944</v>
      </c>
      <c r="Y51" s="100" t="s">
        <v>204</v>
      </c>
      <c r="Z51" s="100" t="s">
        <v>204</v>
      </c>
      <c r="AA51" s="100" t="s">
        <v>204</v>
      </c>
      <c r="AB51" s="100" t="s">
        <v>204</v>
      </c>
      <c r="AC51" s="100" t="s">
        <v>204</v>
      </c>
      <c r="AD51" s="100" t="s">
        <v>204</v>
      </c>
      <c r="AE51" s="100" t="s">
        <v>204</v>
      </c>
      <c r="AF51" s="100" t="s">
        <v>204</v>
      </c>
      <c r="AG51" s="100" t="s">
        <v>204</v>
      </c>
      <c r="AH51" s="100" t="s">
        <v>204</v>
      </c>
      <c r="AI51" s="100" t="s">
        <v>204</v>
      </c>
      <c r="AJ51" s="100" t="s">
        <v>204</v>
      </c>
      <c r="AK51" s="100" t="s">
        <v>204</v>
      </c>
      <c r="AL51" s="100" t="s">
        <v>204</v>
      </c>
      <c r="AM51" s="100" t="s">
        <v>204</v>
      </c>
      <c r="AN51" s="100" t="s">
        <v>204</v>
      </c>
      <c r="AO51" s="100" t="s">
        <v>204</v>
      </c>
      <c r="AP51" s="100" t="s">
        <v>204</v>
      </c>
      <c r="AQ51" s="100" t="s">
        <v>204</v>
      </c>
      <c r="AR51" s="100" t="s">
        <v>204</v>
      </c>
      <c r="AS51" s="128"/>
      <c r="AT51" s="119">
        <v>1944</v>
      </c>
      <c r="AU51" s="100">
        <v>0</v>
      </c>
      <c r="AV51" s="100">
        <v>0</v>
      </c>
      <c r="AW51" s="100">
        <v>0</v>
      </c>
      <c r="AX51" s="100">
        <v>0</v>
      </c>
      <c r="AY51" s="100">
        <v>0</v>
      </c>
      <c r="AZ51" s="100">
        <v>0</v>
      </c>
      <c r="BA51" s="100">
        <v>0</v>
      </c>
      <c r="BB51" s="100">
        <v>0</v>
      </c>
      <c r="BC51" s="100">
        <v>0</v>
      </c>
      <c r="BD51" s="100">
        <v>0.4508566</v>
      </c>
      <c r="BE51" s="100">
        <v>0.46339200000000003</v>
      </c>
      <c r="BF51" s="100">
        <v>6.8583486999999996</v>
      </c>
      <c r="BG51" s="100">
        <v>17.154389999999999</v>
      </c>
      <c r="BH51" s="100">
        <v>36.422314</v>
      </c>
      <c r="BI51" s="100">
        <v>60.150376000000001</v>
      </c>
      <c r="BJ51" s="100">
        <v>93.155894000000004</v>
      </c>
      <c r="BK51" s="100">
        <v>101.78570999999999</v>
      </c>
      <c r="BL51" s="100">
        <v>98.591549000000001</v>
      </c>
      <c r="BM51" s="100">
        <v>5.9099553</v>
      </c>
      <c r="BN51" s="100">
        <v>9.9735125999999994</v>
      </c>
      <c r="BO51" s="128"/>
      <c r="BP51" s="119">
        <v>1944</v>
      </c>
    </row>
    <row r="52" spans="1:68">
      <c r="A52" s="128"/>
      <c r="B52" s="119">
        <v>1945</v>
      </c>
      <c r="C52" s="100">
        <v>0</v>
      </c>
      <c r="D52" s="100">
        <v>0</v>
      </c>
      <c r="E52" s="100">
        <v>0</v>
      </c>
      <c r="F52" s="100">
        <v>0</v>
      </c>
      <c r="G52" s="100">
        <v>0</v>
      </c>
      <c r="H52" s="100">
        <v>0</v>
      </c>
      <c r="I52" s="100">
        <v>0</v>
      </c>
      <c r="J52" s="100">
        <v>0</v>
      </c>
      <c r="K52" s="100">
        <v>0.39984009999999998</v>
      </c>
      <c r="L52" s="100">
        <v>0.89047200000000004</v>
      </c>
      <c r="M52" s="100">
        <v>4.2492918</v>
      </c>
      <c r="N52" s="100">
        <v>12.879958999999999</v>
      </c>
      <c r="O52" s="100">
        <v>29.081295000000001</v>
      </c>
      <c r="P52" s="100">
        <v>78.413284000000004</v>
      </c>
      <c r="Q52" s="100">
        <v>129.2876</v>
      </c>
      <c r="R52" s="100">
        <v>210.10101</v>
      </c>
      <c r="S52" s="100">
        <v>297.29730000000001</v>
      </c>
      <c r="T52" s="100">
        <v>298.96906999999999</v>
      </c>
      <c r="U52" s="100">
        <v>12.799740999999999</v>
      </c>
      <c r="V52" s="100">
        <v>24.046341999999999</v>
      </c>
      <c r="W52" s="128"/>
      <c r="X52" s="119">
        <v>1945</v>
      </c>
      <c r="Y52" s="100" t="s">
        <v>204</v>
      </c>
      <c r="Z52" s="100" t="s">
        <v>204</v>
      </c>
      <c r="AA52" s="100" t="s">
        <v>204</v>
      </c>
      <c r="AB52" s="100" t="s">
        <v>204</v>
      </c>
      <c r="AC52" s="100" t="s">
        <v>204</v>
      </c>
      <c r="AD52" s="100" t="s">
        <v>204</v>
      </c>
      <c r="AE52" s="100" t="s">
        <v>204</v>
      </c>
      <c r="AF52" s="100" t="s">
        <v>204</v>
      </c>
      <c r="AG52" s="100" t="s">
        <v>204</v>
      </c>
      <c r="AH52" s="100" t="s">
        <v>204</v>
      </c>
      <c r="AI52" s="100" t="s">
        <v>204</v>
      </c>
      <c r="AJ52" s="100" t="s">
        <v>204</v>
      </c>
      <c r="AK52" s="100" t="s">
        <v>204</v>
      </c>
      <c r="AL52" s="100" t="s">
        <v>204</v>
      </c>
      <c r="AM52" s="100" t="s">
        <v>204</v>
      </c>
      <c r="AN52" s="100" t="s">
        <v>204</v>
      </c>
      <c r="AO52" s="100" t="s">
        <v>204</v>
      </c>
      <c r="AP52" s="100" t="s">
        <v>204</v>
      </c>
      <c r="AQ52" s="100" t="s">
        <v>204</v>
      </c>
      <c r="AR52" s="100" t="s">
        <v>204</v>
      </c>
      <c r="AS52" s="128"/>
      <c r="AT52" s="119">
        <v>1945</v>
      </c>
      <c r="AU52" s="100">
        <v>0</v>
      </c>
      <c r="AV52" s="100">
        <v>0</v>
      </c>
      <c r="AW52" s="100">
        <v>0</v>
      </c>
      <c r="AX52" s="100">
        <v>0</v>
      </c>
      <c r="AY52" s="100">
        <v>0</v>
      </c>
      <c r="AZ52" s="100">
        <v>0</v>
      </c>
      <c r="BA52" s="100">
        <v>0</v>
      </c>
      <c r="BB52" s="100">
        <v>0</v>
      </c>
      <c r="BC52" s="100">
        <v>0.20678250000000001</v>
      </c>
      <c r="BD52" s="100">
        <v>0.44395119999999999</v>
      </c>
      <c r="BE52" s="100">
        <v>2.091564</v>
      </c>
      <c r="BF52" s="100">
        <v>6.44496</v>
      </c>
      <c r="BG52" s="100">
        <v>14.383786000000001</v>
      </c>
      <c r="BH52" s="100">
        <v>37.560760000000002</v>
      </c>
      <c r="BI52" s="100">
        <v>60.907395999999999</v>
      </c>
      <c r="BJ52" s="100">
        <v>95.852535000000003</v>
      </c>
      <c r="BK52" s="100">
        <v>133.21798999999999</v>
      </c>
      <c r="BL52" s="100">
        <v>121.33891</v>
      </c>
      <c r="BM52" s="100">
        <v>6.4125978999999997</v>
      </c>
      <c r="BN52" s="100">
        <v>10.941319999999999</v>
      </c>
      <c r="BO52" s="128"/>
      <c r="BP52" s="119">
        <v>1945</v>
      </c>
    </row>
    <row r="53" spans="1:68">
      <c r="A53" s="128"/>
      <c r="B53" s="119">
        <v>1946</v>
      </c>
      <c r="C53" s="100">
        <v>0</v>
      </c>
      <c r="D53" s="100">
        <v>0</v>
      </c>
      <c r="E53" s="100">
        <v>0</v>
      </c>
      <c r="F53" s="100">
        <v>0</v>
      </c>
      <c r="G53" s="100">
        <v>0</v>
      </c>
      <c r="H53" s="100">
        <v>0</v>
      </c>
      <c r="I53" s="100">
        <v>0</v>
      </c>
      <c r="J53" s="100">
        <v>0</v>
      </c>
      <c r="K53" s="100">
        <v>0</v>
      </c>
      <c r="L53" s="100">
        <v>2.1834061</v>
      </c>
      <c r="M53" s="100">
        <v>4.2796006000000002</v>
      </c>
      <c r="N53" s="100">
        <v>9.1231627</v>
      </c>
      <c r="O53" s="100">
        <v>36.036036000000003</v>
      </c>
      <c r="P53" s="100">
        <v>63.943162000000001</v>
      </c>
      <c r="Q53" s="100">
        <v>122.20762000000001</v>
      </c>
      <c r="R53" s="100">
        <v>206.34921</v>
      </c>
      <c r="S53" s="100">
        <v>251.9084</v>
      </c>
      <c r="T53" s="100">
        <v>283.01886999999999</v>
      </c>
      <c r="U53" s="100">
        <v>12.113918999999999</v>
      </c>
      <c r="V53" s="100">
        <v>22.376152000000001</v>
      </c>
      <c r="W53" s="128"/>
      <c r="X53" s="119">
        <v>1946</v>
      </c>
      <c r="Y53" s="100" t="s">
        <v>204</v>
      </c>
      <c r="Z53" s="100" t="s">
        <v>204</v>
      </c>
      <c r="AA53" s="100" t="s">
        <v>204</v>
      </c>
      <c r="AB53" s="100" t="s">
        <v>204</v>
      </c>
      <c r="AC53" s="100" t="s">
        <v>204</v>
      </c>
      <c r="AD53" s="100" t="s">
        <v>204</v>
      </c>
      <c r="AE53" s="100" t="s">
        <v>204</v>
      </c>
      <c r="AF53" s="100" t="s">
        <v>204</v>
      </c>
      <c r="AG53" s="100" t="s">
        <v>204</v>
      </c>
      <c r="AH53" s="100" t="s">
        <v>204</v>
      </c>
      <c r="AI53" s="100" t="s">
        <v>204</v>
      </c>
      <c r="AJ53" s="100" t="s">
        <v>204</v>
      </c>
      <c r="AK53" s="100" t="s">
        <v>204</v>
      </c>
      <c r="AL53" s="100" t="s">
        <v>204</v>
      </c>
      <c r="AM53" s="100" t="s">
        <v>204</v>
      </c>
      <c r="AN53" s="100" t="s">
        <v>204</v>
      </c>
      <c r="AO53" s="100" t="s">
        <v>204</v>
      </c>
      <c r="AP53" s="100" t="s">
        <v>204</v>
      </c>
      <c r="AQ53" s="100" t="s">
        <v>204</v>
      </c>
      <c r="AR53" s="100" t="s">
        <v>204</v>
      </c>
      <c r="AS53" s="128"/>
      <c r="AT53" s="119">
        <v>1946</v>
      </c>
      <c r="AU53" s="100">
        <v>0</v>
      </c>
      <c r="AV53" s="100">
        <v>0</v>
      </c>
      <c r="AW53" s="100">
        <v>0</v>
      </c>
      <c r="AX53" s="100">
        <v>0</v>
      </c>
      <c r="AY53" s="100">
        <v>0</v>
      </c>
      <c r="AZ53" s="100">
        <v>0</v>
      </c>
      <c r="BA53" s="100">
        <v>0</v>
      </c>
      <c r="BB53" s="100">
        <v>0</v>
      </c>
      <c r="BC53" s="100">
        <v>0</v>
      </c>
      <c r="BD53" s="100">
        <v>1.0989011</v>
      </c>
      <c r="BE53" s="100">
        <v>2.0954598</v>
      </c>
      <c r="BF53" s="100">
        <v>4.5558087</v>
      </c>
      <c r="BG53" s="100">
        <v>17.794725</v>
      </c>
      <c r="BH53" s="100">
        <v>30.560272000000001</v>
      </c>
      <c r="BI53" s="100">
        <v>57.195571999999999</v>
      </c>
      <c r="BJ53" s="100">
        <v>93.693693999999994</v>
      </c>
      <c r="BK53" s="100">
        <v>112.05432999999999</v>
      </c>
      <c r="BL53" s="100">
        <v>114.94253</v>
      </c>
      <c r="BM53" s="100">
        <v>6.0682375000000004</v>
      </c>
      <c r="BN53" s="100">
        <v>10.144791</v>
      </c>
      <c r="BO53" s="128"/>
      <c r="BP53" s="119">
        <v>1946</v>
      </c>
    </row>
    <row r="54" spans="1:68">
      <c r="A54" s="128"/>
      <c r="B54" s="119">
        <v>1947</v>
      </c>
      <c r="C54" s="100">
        <v>0</v>
      </c>
      <c r="D54" s="100">
        <v>0</v>
      </c>
      <c r="E54" s="100">
        <v>0</v>
      </c>
      <c r="F54" s="100">
        <v>0</v>
      </c>
      <c r="G54" s="100">
        <v>0</v>
      </c>
      <c r="H54" s="100">
        <v>0</v>
      </c>
      <c r="I54" s="100">
        <v>0</v>
      </c>
      <c r="J54" s="100">
        <v>0</v>
      </c>
      <c r="K54" s="100">
        <v>0.38714670000000001</v>
      </c>
      <c r="L54" s="100">
        <v>0.85433579999999998</v>
      </c>
      <c r="M54" s="100">
        <v>5.7692307999999999</v>
      </c>
      <c r="N54" s="100">
        <v>18.490755</v>
      </c>
      <c r="O54" s="100">
        <v>26.925484999999998</v>
      </c>
      <c r="P54" s="100">
        <v>80.686695</v>
      </c>
      <c r="Q54" s="100">
        <v>130.03900999999999</v>
      </c>
      <c r="R54" s="100">
        <v>210.21610999999999</v>
      </c>
      <c r="S54" s="100">
        <v>217.55725000000001</v>
      </c>
      <c r="T54" s="100">
        <v>316.23932000000002</v>
      </c>
      <c r="U54" s="100">
        <v>12.903566</v>
      </c>
      <c r="V54" s="100">
        <v>23.332954000000001</v>
      </c>
      <c r="W54" s="128"/>
      <c r="X54" s="119">
        <v>1947</v>
      </c>
      <c r="Y54" s="100" t="s">
        <v>204</v>
      </c>
      <c r="Z54" s="100" t="s">
        <v>204</v>
      </c>
      <c r="AA54" s="100" t="s">
        <v>204</v>
      </c>
      <c r="AB54" s="100" t="s">
        <v>204</v>
      </c>
      <c r="AC54" s="100" t="s">
        <v>204</v>
      </c>
      <c r="AD54" s="100" t="s">
        <v>204</v>
      </c>
      <c r="AE54" s="100" t="s">
        <v>204</v>
      </c>
      <c r="AF54" s="100" t="s">
        <v>204</v>
      </c>
      <c r="AG54" s="100" t="s">
        <v>204</v>
      </c>
      <c r="AH54" s="100" t="s">
        <v>204</v>
      </c>
      <c r="AI54" s="100" t="s">
        <v>204</v>
      </c>
      <c r="AJ54" s="100" t="s">
        <v>204</v>
      </c>
      <c r="AK54" s="100" t="s">
        <v>204</v>
      </c>
      <c r="AL54" s="100" t="s">
        <v>204</v>
      </c>
      <c r="AM54" s="100" t="s">
        <v>204</v>
      </c>
      <c r="AN54" s="100" t="s">
        <v>204</v>
      </c>
      <c r="AO54" s="100" t="s">
        <v>204</v>
      </c>
      <c r="AP54" s="100" t="s">
        <v>204</v>
      </c>
      <c r="AQ54" s="100" t="s">
        <v>204</v>
      </c>
      <c r="AR54" s="100" t="s">
        <v>204</v>
      </c>
      <c r="AS54" s="128"/>
      <c r="AT54" s="119">
        <v>1947</v>
      </c>
      <c r="AU54" s="100">
        <v>0</v>
      </c>
      <c r="AV54" s="100">
        <v>0</v>
      </c>
      <c r="AW54" s="100">
        <v>0</v>
      </c>
      <c r="AX54" s="100">
        <v>0</v>
      </c>
      <c r="AY54" s="100">
        <v>0</v>
      </c>
      <c r="AZ54" s="100">
        <v>0</v>
      </c>
      <c r="BA54" s="100">
        <v>0</v>
      </c>
      <c r="BB54" s="100">
        <v>0</v>
      </c>
      <c r="BC54" s="100">
        <v>0.20189779999999999</v>
      </c>
      <c r="BD54" s="100">
        <v>0.43449919999999997</v>
      </c>
      <c r="BE54" s="100">
        <v>2.8195489</v>
      </c>
      <c r="BF54" s="100">
        <v>9.1834202000000005</v>
      </c>
      <c r="BG54" s="100">
        <v>13.259328</v>
      </c>
      <c r="BH54" s="100">
        <v>38.493037999999999</v>
      </c>
      <c r="BI54" s="100">
        <v>60.459491999999997</v>
      </c>
      <c r="BJ54" s="100">
        <v>95.280499000000006</v>
      </c>
      <c r="BK54" s="100">
        <v>95.477386999999993</v>
      </c>
      <c r="BL54" s="100">
        <v>130.28169</v>
      </c>
      <c r="BM54" s="100">
        <v>6.4648916999999999</v>
      </c>
      <c r="BN54" s="100">
        <v>10.56704</v>
      </c>
      <c r="BO54" s="128"/>
      <c r="BP54" s="119">
        <v>1947</v>
      </c>
    </row>
    <row r="55" spans="1:68">
      <c r="A55" s="128"/>
      <c r="B55" s="119">
        <v>1948</v>
      </c>
      <c r="C55" s="100">
        <v>0</v>
      </c>
      <c r="D55" s="100">
        <v>0</v>
      </c>
      <c r="E55" s="100">
        <v>0</v>
      </c>
      <c r="F55" s="100">
        <v>0</v>
      </c>
      <c r="G55" s="100">
        <v>0</v>
      </c>
      <c r="H55" s="100">
        <v>0</v>
      </c>
      <c r="I55" s="100">
        <v>0.3381806</v>
      </c>
      <c r="J55" s="100">
        <v>0</v>
      </c>
      <c r="K55" s="100">
        <v>0.75557229999999997</v>
      </c>
      <c r="L55" s="100">
        <v>0.42087540000000001</v>
      </c>
      <c r="M55" s="100">
        <v>3.3508855999999998</v>
      </c>
      <c r="N55" s="100">
        <v>13.972056</v>
      </c>
      <c r="O55" s="100">
        <v>35.714286000000001</v>
      </c>
      <c r="P55" s="100">
        <v>62.761505999999997</v>
      </c>
      <c r="Q55" s="100">
        <v>139.77127999999999</v>
      </c>
      <c r="R55" s="100">
        <v>281.49606</v>
      </c>
      <c r="S55" s="100">
        <v>299.24241999999998</v>
      </c>
      <c r="T55" s="100">
        <v>446.28098999999997</v>
      </c>
      <c r="U55" s="100">
        <v>14.462382</v>
      </c>
      <c r="V55" s="100">
        <v>28.093761000000001</v>
      </c>
      <c r="W55" s="128"/>
      <c r="X55" s="119">
        <v>1948</v>
      </c>
      <c r="Y55" s="100" t="s">
        <v>204</v>
      </c>
      <c r="Z55" s="100" t="s">
        <v>204</v>
      </c>
      <c r="AA55" s="100" t="s">
        <v>204</v>
      </c>
      <c r="AB55" s="100" t="s">
        <v>204</v>
      </c>
      <c r="AC55" s="100" t="s">
        <v>204</v>
      </c>
      <c r="AD55" s="100" t="s">
        <v>204</v>
      </c>
      <c r="AE55" s="100" t="s">
        <v>204</v>
      </c>
      <c r="AF55" s="100" t="s">
        <v>204</v>
      </c>
      <c r="AG55" s="100" t="s">
        <v>204</v>
      </c>
      <c r="AH55" s="100" t="s">
        <v>204</v>
      </c>
      <c r="AI55" s="100" t="s">
        <v>204</v>
      </c>
      <c r="AJ55" s="100" t="s">
        <v>204</v>
      </c>
      <c r="AK55" s="100" t="s">
        <v>204</v>
      </c>
      <c r="AL55" s="100" t="s">
        <v>204</v>
      </c>
      <c r="AM55" s="100" t="s">
        <v>204</v>
      </c>
      <c r="AN55" s="100" t="s">
        <v>204</v>
      </c>
      <c r="AO55" s="100" t="s">
        <v>204</v>
      </c>
      <c r="AP55" s="100" t="s">
        <v>204</v>
      </c>
      <c r="AQ55" s="100" t="s">
        <v>204</v>
      </c>
      <c r="AR55" s="100" t="s">
        <v>204</v>
      </c>
      <c r="AS55" s="128"/>
      <c r="AT55" s="119">
        <v>1948</v>
      </c>
      <c r="AU55" s="100">
        <v>0</v>
      </c>
      <c r="AV55" s="100">
        <v>0</v>
      </c>
      <c r="AW55" s="100">
        <v>0</v>
      </c>
      <c r="AX55" s="100">
        <v>0</v>
      </c>
      <c r="AY55" s="100">
        <v>0</v>
      </c>
      <c r="AZ55" s="100">
        <v>0</v>
      </c>
      <c r="BA55" s="100">
        <v>0.16733600000000001</v>
      </c>
      <c r="BB55" s="100">
        <v>0</v>
      </c>
      <c r="BC55" s="100">
        <v>0.39315899999999998</v>
      </c>
      <c r="BD55" s="100">
        <v>0.21510000000000001</v>
      </c>
      <c r="BE55" s="100">
        <v>1.6424213999999999</v>
      </c>
      <c r="BF55" s="100">
        <v>6.9033531000000004</v>
      </c>
      <c r="BG55" s="100">
        <v>17.533432000000001</v>
      </c>
      <c r="BH55" s="100">
        <v>29.892386999999999</v>
      </c>
      <c r="BI55" s="100">
        <v>64.591897000000003</v>
      </c>
      <c r="BJ55" s="100">
        <v>126.99822</v>
      </c>
      <c r="BK55" s="100">
        <v>129.29624000000001</v>
      </c>
      <c r="BL55" s="100">
        <v>181.81818000000001</v>
      </c>
      <c r="BM55" s="100">
        <v>7.2515470000000004</v>
      </c>
      <c r="BN55" s="100">
        <v>12.523661000000001</v>
      </c>
      <c r="BO55" s="128"/>
      <c r="BP55" s="119">
        <v>1948</v>
      </c>
    </row>
    <row r="56" spans="1:68">
      <c r="A56" s="128"/>
      <c r="B56" s="119">
        <v>1949</v>
      </c>
      <c r="C56" s="100">
        <v>0</v>
      </c>
      <c r="D56" s="100">
        <v>0</v>
      </c>
      <c r="E56" s="100">
        <v>0.34989500000000001</v>
      </c>
      <c r="F56" s="100">
        <v>0.35236079999999997</v>
      </c>
      <c r="G56" s="100">
        <v>0.3121099</v>
      </c>
      <c r="H56" s="100">
        <v>0</v>
      </c>
      <c r="I56" s="100">
        <v>0</v>
      </c>
      <c r="J56" s="100">
        <v>0.3314551</v>
      </c>
      <c r="K56" s="100">
        <v>0.36416609999999999</v>
      </c>
      <c r="L56" s="100">
        <v>1.2300123000000001</v>
      </c>
      <c r="M56" s="100">
        <v>1.8948366000000001</v>
      </c>
      <c r="N56" s="100">
        <v>15.045135</v>
      </c>
      <c r="O56" s="100">
        <v>35.294117999999997</v>
      </c>
      <c r="P56" s="100">
        <v>79.903148000000002</v>
      </c>
      <c r="Q56" s="100">
        <v>123.91574</v>
      </c>
      <c r="R56" s="100">
        <v>263.67187999999999</v>
      </c>
      <c r="S56" s="100">
        <v>358.49056999999999</v>
      </c>
      <c r="T56" s="100">
        <v>344</v>
      </c>
      <c r="U56" s="100">
        <v>14.448975000000001</v>
      </c>
      <c r="V56" s="100">
        <v>27.345068000000001</v>
      </c>
      <c r="W56" s="128"/>
      <c r="X56" s="119">
        <v>1949</v>
      </c>
      <c r="Y56" s="100" t="s">
        <v>204</v>
      </c>
      <c r="Z56" s="100" t="s">
        <v>204</v>
      </c>
      <c r="AA56" s="100" t="s">
        <v>204</v>
      </c>
      <c r="AB56" s="100" t="s">
        <v>204</v>
      </c>
      <c r="AC56" s="100" t="s">
        <v>204</v>
      </c>
      <c r="AD56" s="100" t="s">
        <v>204</v>
      </c>
      <c r="AE56" s="100" t="s">
        <v>204</v>
      </c>
      <c r="AF56" s="100" t="s">
        <v>204</v>
      </c>
      <c r="AG56" s="100" t="s">
        <v>204</v>
      </c>
      <c r="AH56" s="100" t="s">
        <v>204</v>
      </c>
      <c r="AI56" s="100" t="s">
        <v>204</v>
      </c>
      <c r="AJ56" s="100" t="s">
        <v>204</v>
      </c>
      <c r="AK56" s="100" t="s">
        <v>204</v>
      </c>
      <c r="AL56" s="100" t="s">
        <v>204</v>
      </c>
      <c r="AM56" s="100" t="s">
        <v>204</v>
      </c>
      <c r="AN56" s="100" t="s">
        <v>204</v>
      </c>
      <c r="AO56" s="100" t="s">
        <v>204</v>
      </c>
      <c r="AP56" s="100" t="s">
        <v>204</v>
      </c>
      <c r="AQ56" s="100" t="s">
        <v>204</v>
      </c>
      <c r="AR56" s="100" t="s">
        <v>204</v>
      </c>
      <c r="AS56" s="128"/>
      <c r="AT56" s="119">
        <v>1949</v>
      </c>
      <c r="AU56" s="100">
        <v>0</v>
      </c>
      <c r="AV56" s="100">
        <v>0</v>
      </c>
      <c r="AW56" s="100">
        <v>0.17777780000000001</v>
      </c>
      <c r="AX56" s="100">
        <v>0.1795332</v>
      </c>
      <c r="AY56" s="100">
        <v>0.15875539999999999</v>
      </c>
      <c r="AZ56" s="100">
        <v>0</v>
      </c>
      <c r="BA56" s="100">
        <v>0</v>
      </c>
      <c r="BB56" s="100">
        <v>0.16832179999999999</v>
      </c>
      <c r="BC56" s="100">
        <v>0.18942980000000001</v>
      </c>
      <c r="BD56" s="100">
        <v>0.63357969999999997</v>
      </c>
      <c r="BE56" s="100">
        <v>0.93348889999999995</v>
      </c>
      <c r="BF56" s="100">
        <v>7.3655781999999999</v>
      </c>
      <c r="BG56" s="100">
        <v>17.281106000000001</v>
      </c>
      <c r="BH56" s="100">
        <v>38.150289000000001</v>
      </c>
      <c r="BI56" s="100">
        <v>56.818182</v>
      </c>
      <c r="BJ56" s="100">
        <v>118.42104999999999</v>
      </c>
      <c r="BK56" s="100">
        <v>152.48795999999999</v>
      </c>
      <c r="BL56" s="100">
        <v>139.15858</v>
      </c>
      <c r="BM56" s="100">
        <v>7.2583805999999997</v>
      </c>
      <c r="BN56" s="100">
        <v>12.155787</v>
      </c>
      <c r="BO56" s="128"/>
      <c r="BP56" s="119">
        <v>1949</v>
      </c>
    </row>
    <row r="57" spans="1:68">
      <c r="A57" s="128"/>
      <c r="B57" s="120">
        <v>1950</v>
      </c>
      <c r="C57" s="100">
        <v>0</v>
      </c>
      <c r="D57" s="100">
        <v>0</v>
      </c>
      <c r="E57" s="100">
        <v>0</v>
      </c>
      <c r="F57" s="100">
        <v>0</v>
      </c>
      <c r="G57" s="100">
        <v>0</v>
      </c>
      <c r="H57" s="100">
        <v>0</v>
      </c>
      <c r="I57" s="100">
        <v>0</v>
      </c>
      <c r="J57" s="100">
        <v>0</v>
      </c>
      <c r="K57" s="100">
        <v>0</v>
      </c>
      <c r="L57" s="100">
        <v>1.5948963</v>
      </c>
      <c r="M57" s="100">
        <v>4.1303349999999996</v>
      </c>
      <c r="N57" s="100">
        <v>11.116726</v>
      </c>
      <c r="O57" s="100">
        <v>24.041214</v>
      </c>
      <c r="P57" s="100">
        <v>69.968553</v>
      </c>
      <c r="Q57" s="100">
        <v>140.14251999999999</v>
      </c>
      <c r="R57" s="100">
        <v>282.65107</v>
      </c>
      <c r="S57" s="100">
        <v>360</v>
      </c>
      <c r="T57" s="100">
        <v>457.36434000000003</v>
      </c>
      <c r="U57" s="100">
        <v>14.237551</v>
      </c>
      <c r="V57" s="100">
        <v>28.983243000000002</v>
      </c>
      <c r="W57" s="128"/>
      <c r="X57" s="120">
        <v>1950</v>
      </c>
      <c r="Y57" s="100" t="s">
        <v>204</v>
      </c>
      <c r="Z57" s="100" t="s">
        <v>204</v>
      </c>
      <c r="AA57" s="100" t="s">
        <v>204</v>
      </c>
      <c r="AB57" s="100" t="s">
        <v>204</v>
      </c>
      <c r="AC57" s="100" t="s">
        <v>204</v>
      </c>
      <c r="AD57" s="100" t="s">
        <v>204</v>
      </c>
      <c r="AE57" s="100" t="s">
        <v>204</v>
      </c>
      <c r="AF57" s="100" t="s">
        <v>204</v>
      </c>
      <c r="AG57" s="100" t="s">
        <v>204</v>
      </c>
      <c r="AH57" s="100" t="s">
        <v>204</v>
      </c>
      <c r="AI57" s="100" t="s">
        <v>204</v>
      </c>
      <c r="AJ57" s="100" t="s">
        <v>204</v>
      </c>
      <c r="AK57" s="100" t="s">
        <v>204</v>
      </c>
      <c r="AL57" s="100" t="s">
        <v>204</v>
      </c>
      <c r="AM57" s="100" t="s">
        <v>204</v>
      </c>
      <c r="AN57" s="100" t="s">
        <v>204</v>
      </c>
      <c r="AO57" s="100" t="s">
        <v>204</v>
      </c>
      <c r="AP57" s="100" t="s">
        <v>204</v>
      </c>
      <c r="AQ57" s="100" t="s">
        <v>204</v>
      </c>
      <c r="AR57" s="100" t="s">
        <v>204</v>
      </c>
      <c r="AS57" s="128"/>
      <c r="AT57" s="120">
        <v>1950</v>
      </c>
      <c r="AU57" s="100">
        <v>0</v>
      </c>
      <c r="AV57" s="100">
        <v>0</v>
      </c>
      <c r="AW57" s="100">
        <v>0</v>
      </c>
      <c r="AX57" s="100">
        <v>0</v>
      </c>
      <c r="AY57" s="100">
        <v>0</v>
      </c>
      <c r="AZ57" s="100">
        <v>0</v>
      </c>
      <c r="BA57" s="100">
        <v>0</v>
      </c>
      <c r="BB57" s="100">
        <v>0</v>
      </c>
      <c r="BC57" s="100">
        <v>0</v>
      </c>
      <c r="BD57" s="100">
        <v>0.82832879999999998</v>
      </c>
      <c r="BE57" s="100">
        <v>2.0501138999999999</v>
      </c>
      <c r="BF57" s="100">
        <v>5.3987730000000003</v>
      </c>
      <c r="BG57" s="100">
        <v>11.774601000000001</v>
      </c>
      <c r="BH57" s="100">
        <v>33.345821999999998</v>
      </c>
      <c r="BI57" s="100">
        <v>63.887385000000002</v>
      </c>
      <c r="BJ57" s="100">
        <v>125.97741000000001</v>
      </c>
      <c r="BK57" s="100">
        <v>152.77778000000001</v>
      </c>
      <c r="BL57" s="100">
        <v>184.375</v>
      </c>
      <c r="BM57" s="100">
        <v>7.1771796999999999</v>
      </c>
      <c r="BN57" s="100">
        <v>12.734344999999999</v>
      </c>
      <c r="BO57" s="128"/>
      <c r="BP57" s="120">
        <v>1950</v>
      </c>
    </row>
    <row r="58" spans="1:68">
      <c r="A58" s="128"/>
      <c r="B58" s="120">
        <v>1951</v>
      </c>
      <c r="C58" s="100">
        <v>0</v>
      </c>
      <c r="D58" s="100">
        <v>0</v>
      </c>
      <c r="E58" s="100">
        <v>0</v>
      </c>
      <c r="F58" s="100">
        <v>0</v>
      </c>
      <c r="G58" s="100">
        <v>0</v>
      </c>
      <c r="H58" s="100">
        <v>0</v>
      </c>
      <c r="I58" s="100">
        <v>0.30845159999999999</v>
      </c>
      <c r="J58" s="100">
        <v>0.30646640000000003</v>
      </c>
      <c r="K58" s="100">
        <v>0</v>
      </c>
      <c r="L58" s="100">
        <v>1.1587486</v>
      </c>
      <c r="M58" s="100">
        <v>5.3547523000000004</v>
      </c>
      <c r="N58" s="100">
        <v>11.139241</v>
      </c>
      <c r="O58" s="100">
        <v>32.529445000000003</v>
      </c>
      <c r="P58" s="100">
        <v>76.569677999999996</v>
      </c>
      <c r="Q58" s="100">
        <v>150.68493000000001</v>
      </c>
      <c r="R58" s="100">
        <v>249.51267000000001</v>
      </c>
      <c r="S58" s="100">
        <v>363.95760000000001</v>
      </c>
      <c r="T58" s="100">
        <v>526.71756000000005</v>
      </c>
      <c r="U58" s="100">
        <v>14.787127</v>
      </c>
      <c r="V58" s="100">
        <v>30.149249999999999</v>
      </c>
      <c r="W58" s="128"/>
      <c r="X58" s="120">
        <v>1951</v>
      </c>
      <c r="Y58" s="100" t="s">
        <v>204</v>
      </c>
      <c r="Z58" s="100" t="s">
        <v>204</v>
      </c>
      <c r="AA58" s="100" t="s">
        <v>204</v>
      </c>
      <c r="AB58" s="100" t="s">
        <v>204</v>
      </c>
      <c r="AC58" s="100" t="s">
        <v>204</v>
      </c>
      <c r="AD58" s="100" t="s">
        <v>204</v>
      </c>
      <c r="AE58" s="100" t="s">
        <v>204</v>
      </c>
      <c r="AF58" s="100" t="s">
        <v>204</v>
      </c>
      <c r="AG58" s="100" t="s">
        <v>204</v>
      </c>
      <c r="AH58" s="100" t="s">
        <v>204</v>
      </c>
      <c r="AI58" s="100" t="s">
        <v>204</v>
      </c>
      <c r="AJ58" s="100" t="s">
        <v>204</v>
      </c>
      <c r="AK58" s="100" t="s">
        <v>204</v>
      </c>
      <c r="AL58" s="100" t="s">
        <v>204</v>
      </c>
      <c r="AM58" s="100" t="s">
        <v>204</v>
      </c>
      <c r="AN58" s="100" t="s">
        <v>204</v>
      </c>
      <c r="AO58" s="100" t="s">
        <v>204</v>
      </c>
      <c r="AP58" s="100" t="s">
        <v>204</v>
      </c>
      <c r="AQ58" s="100" t="s">
        <v>204</v>
      </c>
      <c r="AR58" s="100" t="s">
        <v>204</v>
      </c>
      <c r="AS58" s="128"/>
      <c r="AT58" s="120">
        <v>1951</v>
      </c>
      <c r="AU58" s="100">
        <v>0</v>
      </c>
      <c r="AV58" s="100">
        <v>0</v>
      </c>
      <c r="AW58" s="100">
        <v>0</v>
      </c>
      <c r="AX58" s="100">
        <v>0</v>
      </c>
      <c r="AY58" s="100">
        <v>0</v>
      </c>
      <c r="AZ58" s="100">
        <v>0</v>
      </c>
      <c r="BA58" s="100">
        <v>0.15664159999999999</v>
      </c>
      <c r="BB58" s="100">
        <v>0.15600620000000001</v>
      </c>
      <c r="BC58" s="100">
        <v>0</v>
      </c>
      <c r="BD58" s="100">
        <v>0.60679609999999995</v>
      </c>
      <c r="BE58" s="100">
        <v>2.6797678</v>
      </c>
      <c r="BF58" s="100">
        <v>5.3776583000000002</v>
      </c>
      <c r="BG58" s="100">
        <v>15.890411</v>
      </c>
      <c r="BH58" s="100">
        <v>36.403348999999999</v>
      </c>
      <c r="BI58" s="100">
        <v>68.500259</v>
      </c>
      <c r="BJ58" s="100">
        <v>109.58904</v>
      </c>
      <c r="BK58" s="100">
        <v>154.19162</v>
      </c>
      <c r="BL58" s="100">
        <v>211.00917000000001</v>
      </c>
      <c r="BM58" s="100">
        <v>7.4688008000000004</v>
      </c>
      <c r="BN58" s="100">
        <v>13.166715999999999</v>
      </c>
      <c r="BO58" s="128"/>
      <c r="BP58" s="120">
        <v>1951</v>
      </c>
    </row>
    <row r="59" spans="1:68">
      <c r="A59" s="128"/>
      <c r="B59" s="120">
        <v>1952</v>
      </c>
      <c r="C59" s="100">
        <v>0</v>
      </c>
      <c r="D59" s="100">
        <v>0</v>
      </c>
      <c r="E59" s="100">
        <v>0</v>
      </c>
      <c r="F59" s="100">
        <v>0</v>
      </c>
      <c r="G59" s="100">
        <v>0</v>
      </c>
      <c r="H59" s="100">
        <v>0</v>
      </c>
      <c r="I59" s="100">
        <v>0</v>
      </c>
      <c r="J59" s="100">
        <v>0</v>
      </c>
      <c r="K59" s="100">
        <v>0.32435940000000002</v>
      </c>
      <c r="L59" s="100">
        <v>1.1214953000000001</v>
      </c>
      <c r="M59" s="100">
        <v>3.0408341000000001</v>
      </c>
      <c r="N59" s="100">
        <v>9.6889342000000003</v>
      </c>
      <c r="O59" s="100">
        <v>32.044198999999999</v>
      </c>
      <c r="P59" s="100">
        <v>67.114093999999994</v>
      </c>
      <c r="Q59" s="100">
        <v>149.17126999999999</v>
      </c>
      <c r="R59" s="100">
        <v>267.82274000000001</v>
      </c>
      <c r="S59" s="100">
        <v>302.81689999999998</v>
      </c>
      <c r="T59" s="100">
        <v>450.38168000000002</v>
      </c>
      <c r="U59" s="100">
        <v>13.653204000000001</v>
      </c>
      <c r="V59" s="100">
        <v>27.898765999999998</v>
      </c>
      <c r="W59" s="128"/>
      <c r="X59" s="120">
        <v>1952</v>
      </c>
      <c r="Y59" s="100" t="s">
        <v>204</v>
      </c>
      <c r="Z59" s="100" t="s">
        <v>204</v>
      </c>
      <c r="AA59" s="100" t="s">
        <v>204</v>
      </c>
      <c r="AB59" s="100" t="s">
        <v>204</v>
      </c>
      <c r="AC59" s="100" t="s">
        <v>204</v>
      </c>
      <c r="AD59" s="100" t="s">
        <v>204</v>
      </c>
      <c r="AE59" s="100" t="s">
        <v>204</v>
      </c>
      <c r="AF59" s="100" t="s">
        <v>204</v>
      </c>
      <c r="AG59" s="100" t="s">
        <v>204</v>
      </c>
      <c r="AH59" s="100" t="s">
        <v>204</v>
      </c>
      <c r="AI59" s="100" t="s">
        <v>204</v>
      </c>
      <c r="AJ59" s="100" t="s">
        <v>204</v>
      </c>
      <c r="AK59" s="100" t="s">
        <v>204</v>
      </c>
      <c r="AL59" s="100" t="s">
        <v>204</v>
      </c>
      <c r="AM59" s="100" t="s">
        <v>204</v>
      </c>
      <c r="AN59" s="100" t="s">
        <v>204</v>
      </c>
      <c r="AO59" s="100" t="s">
        <v>204</v>
      </c>
      <c r="AP59" s="100" t="s">
        <v>204</v>
      </c>
      <c r="AQ59" s="100" t="s">
        <v>204</v>
      </c>
      <c r="AR59" s="100" t="s">
        <v>204</v>
      </c>
      <c r="AS59" s="128"/>
      <c r="AT59" s="120">
        <v>1952</v>
      </c>
      <c r="AU59" s="100">
        <v>0</v>
      </c>
      <c r="AV59" s="100">
        <v>0</v>
      </c>
      <c r="AW59" s="100">
        <v>0</v>
      </c>
      <c r="AX59" s="100">
        <v>0</v>
      </c>
      <c r="AY59" s="100">
        <v>0</v>
      </c>
      <c r="AZ59" s="100">
        <v>0</v>
      </c>
      <c r="BA59" s="100">
        <v>0</v>
      </c>
      <c r="BB59" s="100">
        <v>0</v>
      </c>
      <c r="BC59" s="100">
        <v>0.16891890000000001</v>
      </c>
      <c r="BD59" s="100">
        <v>0.58973850000000005</v>
      </c>
      <c r="BE59" s="100">
        <v>1.5357613000000001</v>
      </c>
      <c r="BF59" s="100">
        <v>4.6648661999999996</v>
      </c>
      <c r="BG59" s="100">
        <v>15.532940999999999</v>
      </c>
      <c r="BH59" s="100">
        <v>31.746032</v>
      </c>
      <c r="BI59" s="100">
        <v>67.703108999999998</v>
      </c>
      <c r="BJ59" s="100">
        <v>116.70865000000001</v>
      </c>
      <c r="BK59" s="100">
        <v>127.40741</v>
      </c>
      <c r="BL59" s="100">
        <v>178.24772999999999</v>
      </c>
      <c r="BM59" s="100">
        <v>6.9125224000000003</v>
      </c>
      <c r="BN59" s="100">
        <v>12.123284</v>
      </c>
      <c r="BO59" s="128"/>
      <c r="BP59" s="120">
        <v>1952</v>
      </c>
    </row>
    <row r="60" spans="1:68">
      <c r="A60" s="128"/>
      <c r="B60" s="120">
        <v>1953</v>
      </c>
      <c r="C60" s="100">
        <v>0</v>
      </c>
      <c r="D60" s="100">
        <v>0</v>
      </c>
      <c r="E60" s="100">
        <v>0</v>
      </c>
      <c r="F60" s="100">
        <v>0</v>
      </c>
      <c r="G60" s="100">
        <v>0</v>
      </c>
      <c r="H60" s="100">
        <v>0</v>
      </c>
      <c r="I60" s="100">
        <v>0</v>
      </c>
      <c r="J60" s="100">
        <v>0</v>
      </c>
      <c r="K60" s="100">
        <v>0.31595580000000001</v>
      </c>
      <c r="L60" s="100">
        <v>1.8115942</v>
      </c>
      <c r="M60" s="100">
        <v>2.5586354</v>
      </c>
      <c r="N60" s="100">
        <v>9.6008084999999994</v>
      </c>
      <c r="O60" s="100">
        <v>26.46086</v>
      </c>
      <c r="P60" s="100">
        <v>74.766355000000004</v>
      </c>
      <c r="Q60" s="100">
        <v>140.38876999999999</v>
      </c>
      <c r="R60" s="100">
        <v>288.38950999999997</v>
      </c>
      <c r="S60" s="100">
        <v>414.89362</v>
      </c>
      <c r="T60" s="100">
        <v>600</v>
      </c>
      <c r="U60" s="100">
        <v>14.901627</v>
      </c>
      <c r="V60" s="100">
        <v>32.153180999999996</v>
      </c>
      <c r="W60" s="128"/>
      <c r="X60" s="120">
        <v>1953</v>
      </c>
      <c r="Y60" s="100" t="s">
        <v>204</v>
      </c>
      <c r="Z60" s="100" t="s">
        <v>204</v>
      </c>
      <c r="AA60" s="100" t="s">
        <v>204</v>
      </c>
      <c r="AB60" s="100" t="s">
        <v>204</v>
      </c>
      <c r="AC60" s="100" t="s">
        <v>204</v>
      </c>
      <c r="AD60" s="100" t="s">
        <v>204</v>
      </c>
      <c r="AE60" s="100" t="s">
        <v>204</v>
      </c>
      <c r="AF60" s="100" t="s">
        <v>204</v>
      </c>
      <c r="AG60" s="100" t="s">
        <v>204</v>
      </c>
      <c r="AH60" s="100" t="s">
        <v>204</v>
      </c>
      <c r="AI60" s="100" t="s">
        <v>204</v>
      </c>
      <c r="AJ60" s="100" t="s">
        <v>204</v>
      </c>
      <c r="AK60" s="100" t="s">
        <v>204</v>
      </c>
      <c r="AL60" s="100" t="s">
        <v>204</v>
      </c>
      <c r="AM60" s="100" t="s">
        <v>204</v>
      </c>
      <c r="AN60" s="100" t="s">
        <v>204</v>
      </c>
      <c r="AO60" s="100" t="s">
        <v>204</v>
      </c>
      <c r="AP60" s="100" t="s">
        <v>204</v>
      </c>
      <c r="AQ60" s="100" t="s">
        <v>204</v>
      </c>
      <c r="AR60" s="100" t="s">
        <v>204</v>
      </c>
      <c r="AS60" s="128"/>
      <c r="AT60" s="120">
        <v>1953</v>
      </c>
      <c r="AU60" s="100">
        <v>0</v>
      </c>
      <c r="AV60" s="100">
        <v>0</v>
      </c>
      <c r="AW60" s="100">
        <v>0</v>
      </c>
      <c r="AX60" s="100">
        <v>0</v>
      </c>
      <c r="AY60" s="100">
        <v>0</v>
      </c>
      <c r="AZ60" s="100">
        <v>0</v>
      </c>
      <c r="BA60" s="100">
        <v>0</v>
      </c>
      <c r="BB60" s="100">
        <v>0</v>
      </c>
      <c r="BC60" s="100">
        <v>0.1642576</v>
      </c>
      <c r="BD60" s="100">
        <v>0.95219960000000003</v>
      </c>
      <c r="BE60" s="100">
        <v>1.3012362</v>
      </c>
      <c r="BF60" s="100">
        <v>4.6352769</v>
      </c>
      <c r="BG60" s="100">
        <v>12.745619</v>
      </c>
      <c r="BH60" s="100">
        <v>35.254237000000003</v>
      </c>
      <c r="BI60" s="100">
        <v>63.569682</v>
      </c>
      <c r="BJ60" s="100">
        <v>124.69636</v>
      </c>
      <c r="BK60" s="100">
        <v>173.07692</v>
      </c>
      <c r="BL60" s="100">
        <v>232.75862000000001</v>
      </c>
      <c r="BM60" s="100">
        <v>7.5437023999999999</v>
      </c>
      <c r="BN60" s="100">
        <v>13.735326000000001</v>
      </c>
      <c r="BO60" s="128"/>
      <c r="BP60" s="120">
        <v>1953</v>
      </c>
    </row>
    <row r="61" spans="1:68">
      <c r="A61" s="128"/>
      <c r="B61" s="120">
        <v>1954</v>
      </c>
      <c r="C61" s="100">
        <v>0</v>
      </c>
      <c r="D61" s="100">
        <v>0</v>
      </c>
      <c r="E61" s="100">
        <v>0</v>
      </c>
      <c r="F61" s="100">
        <v>0.33134530000000001</v>
      </c>
      <c r="G61" s="100">
        <v>0</v>
      </c>
      <c r="H61" s="100">
        <v>0</v>
      </c>
      <c r="I61" s="100">
        <v>0</v>
      </c>
      <c r="J61" s="100">
        <v>0</v>
      </c>
      <c r="K61" s="100">
        <v>0.3080715</v>
      </c>
      <c r="L61" s="100">
        <v>1.4069645</v>
      </c>
      <c r="M61" s="100">
        <v>5</v>
      </c>
      <c r="N61" s="100">
        <v>10.505253</v>
      </c>
      <c r="O61" s="100">
        <v>28.937117000000001</v>
      </c>
      <c r="P61" s="100">
        <v>66.852367999999998</v>
      </c>
      <c r="Q61" s="100">
        <v>145.54974000000001</v>
      </c>
      <c r="R61" s="100">
        <v>322.34431999999998</v>
      </c>
      <c r="S61" s="100">
        <v>416.96113000000003</v>
      </c>
      <c r="T61" s="100">
        <v>564.28570999999999</v>
      </c>
      <c r="U61" s="100">
        <v>15.375817</v>
      </c>
      <c r="V61" s="100">
        <v>32.809849</v>
      </c>
      <c r="W61" s="128"/>
      <c r="X61" s="120">
        <v>1954</v>
      </c>
      <c r="Y61" s="100" t="s">
        <v>204</v>
      </c>
      <c r="Z61" s="100" t="s">
        <v>204</v>
      </c>
      <c r="AA61" s="100" t="s">
        <v>204</v>
      </c>
      <c r="AB61" s="100" t="s">
        <v>204</v>
      </c>
      <c r="AC61" s="100" t="s">
        <v>204</v>
      </c>
      <c r="AD61" s="100" t="s">
        <v>204</v>
      </c>
      <c r="AE61" s="100" t="s">
        <v>204</v>
      </c>
      <c r="AF61" s="100" t="s">
        <v>204</v>
      </c>
      <c r="AG61" s="100" t="s">
        <v>204</v>
      </c>
      <c r="AH61" s="100" t="s">
        <v>204</v>
      </c>
      <c r="AI61" s="100" t="s">
        <v>204</v>
      </c>
      <c r="AJ61" s="100" t="s">
        <v>204</v>
      </c>
      <c r="AK61" s="100" t="s">
        <v>204</v>
      </c>
      <c r="AL61" s="100" t="s">
        <v>204</v>
      </c>
      <c r="AM61" s="100" t="s">
        <v>204</v>
      </c>
      <c r="AN61" s="100" t="s">
        <v>204</v>
      </c>
      <c r="AO61" s="100" t="s">
        <v>204</v>
      </c>
      <c r="AP61" s="100" t="s">
        <v>204</v>
      </c>
      <c r="AQ61" s="100" t="s">
        <v>204</v>
      </c>
      <c r="AR61" s="100" t="s">
        <v>204</v>
      </c>
      <c r="AS61" s="128"/>
      <c r="AT61" s="120">
        <v>1954</v>
      </c>
      <c r="AU61" s="100">
        <v>0</v>
      </c>
      <c r="AV61" s="100">
        <v>0</v>
      </c>
      <c r="AW61" s="100">
        <v>0</v>
      </c>
      <c r="AX61" s="100">
        <v>0.1690046</v>
      </c>
      <c r="AY61" s="100">
        <v>0</v>
      </c>
      <c r="AZ61" s="100">
        <v>0</v>
      </c>
      <c r="BA61" s="100">
        <v>0</v>
      </c>
      <c r="BB61" s="100">
        <v>0</v>
      </c>
      <c r="BC61" s="100">
        <v>0.15903310000000001</v>
      </c>
      <c r="BD61" s="100">
        <v>0.73882530000000002</v>
      </c>
      <c r="BE61" s="100">
        <v>2.5657473</v>
      </c>
      <c r="BF61" s="100">
        <v>5.0983248000000003</v>
      </c>
      <c r="BG61" s="100">
        <v>13.789446</v>
      </c>
      <c r="BH61" s="100">
        <v>31.47541</v>
      </c>
      <c r="BI61" s="100">
        <v>66.096052999999998</v>
      </c>
      <c r="BJ61" s="100">
        <v>137.60750999999999</v>
      </c>
      <c r="BK61" s="100">
        <v>172.7672</v>
      </c>
      <c r="BL61" s="100">
        <v>217.03297000000001</v>
      </c>
      <c r="BM61" s="100">
        <v>7.7783341999999998</v>
      </c>
      <c r="BN61" s="100">
        <v>13.960274</v>
      </c>
      <c r="BO61" s="128"/>
      <c r="BP61" s="120">
        <v>1954</v>
      </c>
    </row>
    <row r="62" spans="1:68">
      <c r="A62" s="128"/>
      <c r="B62" s="120">
        <v>1955</v>
      </c>
      <c r="C62" s="100">
        <v>0.19731650000000001</v>
      </c>
      <c r="D62" s="100">
        <v>0</v>
      </c>
      <c r="E62" s="100">
        <v>0</v>
      </c>
      <c r="F62" s="100">
        <v>0</v>
      </c>
      <c r="G62" s="100">
        <v>0.32383420000000002</v>
      </c>
      <c r="H62" s="100">
        <v>0</v>
      </c>
      <c r="I62" s="100">
        <v>0</v>
      </c>
      <c r="J62" s="100">
        <v>0.30674849999999998</v>
      </c>
      <c r="K62" s="100">
        <v>0.30084240000000001</v>
      </c>
      <c r="L62" s="100">
        <v>1.7111567000000001</v>
      </c>
      <c r="M62" s="100">
        <v>3.6674817000000002</v>
      </c>
      <c r="N62" s="100">
        <v>8.2765336000000005</v>
      </c>
      <c r="O62" s="100">
        <v>28.121485</v>
      </c>
      <c r="P62" s="100">
        <v>78.537576000000001</v>
      </c>
      <c r="Q62" s="100">
        <v>166.32652999999999</v>
      </c>
      <c r="R62" s="100">
        <v>255.73192</v>
      </c>
      <c r="S62" s="100">
        <v>528.16900999999996</v>
      </c>
      <c r="T62" s="100">
        <v>531.46852999999999</v>
      </c>
      <c r="U62" s="100">
        <v>15.785064999999999</v>
      </c>
      <c r="V62" s="100">
        <v>33.380485999999998</v>
      </c>
      <c r="W62" s="128"/>
      <c r="X62" s="120">
        <v>1955</v>
      </c>
      <c r="Y62" s="100" t="s">
        <v>204</v>
      </c>
      <c r="Z62" s="100" t="s">
        <v>204</v>
      </c>
      <c r="AA62" s="100" t="s">
        <v>204</v>
      </c>
      <c r="AB62" s="100" t="s">
        <v>204</v>
      </c>
      <c r="AC62" s="100" t="s">
        <v>204</v>
      </c>
      <c r="AD62" s="100" t="s">
        <v>204</v>
      </c>
      <c r="AE62" s="100" t="s">
        <v>204</v>
      </c>
      <c r="AF62" s="100" t="s">
        <v>204</v>
      </c>
      <c r="AG62" s="100" t="s">
        <v>204</v>
      </c>
      <c r="AH62" s="100" t="s">
        <v>204</v>
      </c>
      <c r="AI62" s="100" t="s">
        <v>204</v>
      </c>
      <c r="AJ62" s="100" t="s">
        <v>204</v>
      </c>
      <c r="AK62" s="100" t="s">
        <v>204</v>
      </c>
      <c r="AL62" s="100" t="s">
        <v>204</v>
      </c>
      <c r="AM62" s="100" t="s">
        <v>204</v>
      </c>
      <c r="AN62" s="100" t="s">
        <v>204</v>
      </c>
      <c r="AO62" s="100" t="s">
        <v>204</v>
      </c>
      <c r="AP62" s="100" t="s">
        <v>204</v>
      </c>
      <c r="AQ62" s="100" t="s">
        <v>204</v>
      </c>
      <c r="AR62" s="100" t="s">
        <v>204</v>
      </c>
      <c r="AS62" s="128"/>
      <c r="AT62" s="120">
        <v>1955</v>
      </c>
      <c r="AU62" s="100">
        <v>0.1007151</v>
      </c>
      <c r="AV62" s="100">
        <v>0</v>
      </c>
      <c r="AW62" s="100">
        <v>0</v>
      </c>
      <c r="AX62" s="100">
        <v>0</v>
      </c>
      <c r="AY62" s="100">
        <v>0.16866249999999999</v>
      </c>
      <c r="AZ62" s="100">
        <v>0</v>
      </c>
      <c r="BA62" s="100">
        <v>0</v>
      </c>
      <c r="BB62" s="100">
        <v>0.1556178</v>
      </c>
      <c r="BC62" s="100">
        <v>0.15432100000000001</v>
      </c>
      <c r="BD62" s="100">
        <v>0.89686100000000002</v>
      </c>
      <c r="BE62" s="100">
        <v>1.8967334</v>
      </c>
      <c r="BF62" s="100">
        <v>4.0428062000000002</v>
      </c>
      <c r="BG62" s="100">
        <v>13.269639</v>
      </c>
      <c r="BH62" s="100">
        <v>36.978003999999999</v>
      </c>
      <c r="BI62" s="100">
        <v>75.184501999999995</v>
      </c>
      <c r="BJ62" s="100">
        <v>108.3707</v>
      </c>
      <c r="BK62" s="100">
        <v>216.45022</v>
      </c>
      <c r="BL62" s="100">
        <v>202.12765999999999</v>
      </c>
      <c r="BM62" s="100">
        <v>7.9893910000000004</v>
      </c>
      <c r="BN62" s="100">
        <v>14.116618000000001</v>
      </c>
      <c r="BO62" s="128"/>
      <c r="BP62" s="120">
        <v>1955</v>
      </c>
    </row>
    <row r="63" spans="1:68">
      <c r="A63" s="128"/>
      <c r="B63" s="120">
        <v>1956</v>
      </c>
      <c r="C63" s="100">
        <v>0</v>
      </c>
      <c r="D63" s="100">
        <v>0</v>
      </c>
      <c r="E63" s="100">
        <v>0</v>
      </c>
      <c r="F63" s="100">
        <v>0</v>
      </c>
      <c r="G63" s="100">
        <v>0</v>
      </c>
      <c r="H63" s="100">
        <v>0</v>
      </c>
      <c r="I63" s="100">
        <v>0.26089230000000002</v>
      </c>
      <c r="J63" s="100">
        <v>0</v>
      </c>
      <c r="K63" s="100">
        <v>0.59453029999999996</v>
      </c>
      <c r="L63" s="100">
        <v>1</v>
      </c>
      <c r="M63" s="100">
        <v>2.7766758999999999</v>
      </c>
      <c r="N63" s="100">
        <v>7.5865339000000001</v>
      </c>
      <c r="O63" s="100">
        <v>28.216704</v>
      </c>
      <c r="P63" s="100">
        <v>61.835106000000003</v>
      </c>
      <c r="Q63" s="100">
        <v>156.43564000000001</v>
      </c>
      <c r="R63" s="100">
        <v>274.57627000000002</v>
      </c>
      <c r="S63" s="100">
        <v>517.48252000000002</v>
      </c>
      <c r="T63" s="100">
        <v>619.04762000000005</v>
      </c>
      <c r="U63" s="100">
        <v>15.305695</v>
      </c>
      <c r="V63" s="100">
        <v>33.829504999999997</v>
      </c>
      <c r="W63" s="128"/>
      <c r="X63" s="120">
        <v>1956</v>
      </c>
      <c r="Y63" s="100" t="s">
        <v>204</v>
      </c>
      <c r="Z63" s="100" t="s">
        <v>204</v>
      </c>
      <c r="AA63" s="100" t="s">
        <v>204</v>
      </c>
      <c r="AB63" s="100" t="s">
        <v>204</v>
      </c>
      <c r="AC63" s="100" t="s">
        <v>204</v>
      </c>
      <c r="AD63" s="100" t="s">
        <v>204</v>
      </c>
      <c r="AE63" s="100" t="s">
        <v>204</v>
      </c>
      <c r="AF63" s="100" t="s">
        <v>204</v>
      </c>
      <c r="AG63" s="100" t="s">
        <v>204</v>
      </c>
      <c r="AH63" s="100" t="s">
        <v>204</v>
      </c>
      <c r="AI63" s="100" t="s">
        <v>204</v>
      </c>
      <c r="AJ63" s="100" t="s">
        <v>204</v>
      </c>
      <c r="AK63" s="100" t="s">
        <v>204</v>
      </c>
      <c r="AL63" s="100" t="s">
        <v>204</v>
      </c>
      <c r="AM63" s="100" t="s">
        <v>204</v>
      </c>
      <c r="AN63" s="100" t="s">
        <v>204</v>
      </c>
      <c r="AO63" s="100" t="s">
        <v>204</v>
      </c>
      <c r="AP63" s="100" t="s">
        <v>204</v>
      </c>
      <c r="AQ63" s="100" t="s">
        <v>204</v>
      </c>
      <c r="AR63" s="100" t="s">
        <v>204</v>
      </c>
      <c r="AS63" s="128"/>
      <c r="AT63" s="120">
        <v>1956</v>
      </c>
      <c r="AU63" s="100">
        <v>0</v>
      </c>
      <c r="AV63" s="100">
        <v>0</v>
      </c>
      <c r="AW63" s="100">
        <v>0</v>
      </c>
      <c r="AX63" s="100">
        <v>0</v>
      </c>
      <c r="AY63" s="100">
        <v>0</v>
      </c>
      <c r="AZ63" s="100">
        <v>0</v>
      </c>
      <c r="BA63" s="100">
        <v>0.1352082</v>
      </c>
      <c r="BB63" s="100">
        <v>0</v>
      </c>
      <c r="BC63" s="100">
        <v>0.30358230000000003</v>
      </c>
      <c r="BD63" s="100">
        <v>0.52182989999999996</v>
      </c>
      <c r="BE63" s="100">
        <v>1.4456836</v>
      </c>
      <c r="BF63" s="100">
        <v>3.7330844999999999</v>
      </c>
      <c r="BG63" s="100">
        <v>13.231013000000001</v>
      </c>
      <c r="BH63" s="100">
        <v>28.999065000000002</v>
      </c>
      <c r="BI63" s="100">
        <v>70.567217999999997</v>
      </c>
      <c r="BJ63" s="100">
        <v>115.87983</v>
      </c>
      <c r="BK63" s="100">
        <v>209.03954999999999</v>
      </c>
      <c r="BL63" s="100">
        <v>235.14212000000001</v>
      </c>
      <c r="BM63" s="100">
        <v>7.7555566999999996</v>
      </c>
      <c r="BN63" s="100">
        <v>14.127689999999999</v>
      </c>
      <c r="BO63" s="128"/>
      <c r="BP63" s="120">
        <v>1956</v>
      </c>
    </row>
    <row r="64" spans="1:68">
      <c r="A64" s="128"/>
      <c r="B64" s="120">
        <v>1957</v>
      </c>
      <c r="C64" s="100">
        <v>0</v>
      </c>
      <c r="D64" s="100">
        <v>0</v>
      </c>
      <c r="E64" s="100">
        <v>0</v>
      </c>
      <c r="F64" s="100">
        <v>0</v>
      </c>
      <c r="G64" s="100">
        <v>0</v>
      </c>
      <c r="H64" s="100">
        <v>0</v>
      </c>
      <c r="I64" s="100">
        <v>0</v>
      </c>
      <c r="J64" s="100">
        <v>0</v>
      </c>
      <c r="K64" s="100">
        <v>0</v>
      </c>
      <c r="L64" s="100">
        <v>0.9711881</v>
      </c>
      <c r="M64" s="100">
        <v>4.6171604000000004</v>
      </c>
      <c r="N64" s="100">
        <v>11.552680000000001</v>
      </c>
      <c r="O64" s="100">
        <v>30.045351</v>
      </c>
      <c r="P64" s="100">
        <v>73.807969</v>
      </c>
      <c r="Q64" s="100">
        <v>152.59117000000001</v>
      </c>
      <c r="R64" s="100">
        <v>279.14614</v>
      </c>
      <c r="S64" s="100">
        <v>446.73540000000003</v>
      </c>
      <c r="T64" s="100">
        <v>613.79309999999998</v>
      </c>
      <c r="U64" s="100">
        <v>15.443541</v>
      </c>
      <c r="V64" s="100">
        <v>33.311512</v>
      </c>
      <c r="W64" s="128"/>
      <c r="X64" s="120">
        <v>1957</v>
      </c>
      <c r="Y64" s="100" t="s">
        <v>204</v>
      </c>
      <c r="Z64" s="100" t="s">
        <v>204</v>
      </c>
      <c r="AA64" s="100" t="s">
        <v>204</v>
      </c>
      <c r="AB64" s="100" t="s">
        <v>204</v>
      </c>
      <c r="AC64" s="100" t="s">
        <v>204</v>
      </c>
      <c r="AD64" s="100" t="s">
        <v>204</v>
      </c>
      <c r="AE64" s="100" t="s">
        <v>204</v>
      </c>
      <c r="AF64" s="100" t="s">
        <v>204</v>
      </c>
      <c r="AG64" s="100" t="s">
        <v>204</v>
      </c>
      <c r="AH64" s="100" t="s">
        <v>204</v>
      </c>
      <c r="AI64" s="100" t="s">
        <v>204</v>
      </c>
      <c r="AJ64" s="100" t="s">
        <v>204</v>
      </c>
      <c r="AK64" s="100" t="s">
        <v>204</v>
      </c>
      <c r="AL64" s="100" t="s">
        <v>204</v>
      </c>
      <c r="AM64" s="100" t="s">
        <v>204</v>
      </c>
      <c r="AN64" s="100" t="s">
        <v>204</v>
      </c>
      <c r="AO64" s="100" t="s">
        <v>204</v>
      </c>
      <c r="AP64" s="100" t="s">
        <v>204</v>
      </c>
      <c r="AQ64" s="100" t="s">
        <v>204</v>
      </c>
      <c r="AR64" s="100" t="s">
        <v>204</v>
      </c>
      <c r="AS64" s="128"/>
      <c r="AT64" s="120">
        <v>1957</v>
      </c>
      <c r="AU64" s="100">
        <v>0</v>
      </c>
      <c r="AV64" s="100">
        <v>0</v>
      </c>
      <c r="AW64" s="100">
        <v>0</v>
      </c>
      <c r="AX64" s="100">
        <v>0</v>
      </c>
      <c r="AY64" s="100">
        <v>0</v>
      </c>
      <c r="AZ64" s="100">
        <v>0</v>
      </c>
      <c r="BA64" s="100">
        <v>0</v>
      </c>
      <c r="BB64" s="100">
        <v>0</v>
      </c>
      <c r="BC64" s="100">
        <v>0</v>
      </c>
      <c r="BD64" s="100">
        <v>0.50488049999999995</v>
      </c>
      <c r="BE64" s="100">
        <v>2.4110909999999999</v>
      </c>
      <c r="BF64" s="100">
        <v>5.7326300999999997</v>
      </c>
      <c r="BG64" s="100">
        <v>14.039735</v>
      </c>
      <c r="BH64" s="100">
        <v>34.356946999999998</v>
      </c>
      <c r="BI64" s="100">
        <v>68.534482999999994</v>
      </c>
      <c r="BJ64" s="100">
        <v>117.56570000000001</v>
      </c>
      <c r="BK64" s="100">
        <v>179.55801</v>
      </c>
      <c r="BL64" s="100">
        <v>228.79177000000001</v>
      </c>
      <c r="BM64" s="100">
        <v>7.8214145000000004</v>
      </c>
      <c r="BN64" s="100">
        <v>13.874632</v>
      </c>
      <c r="BO64" s="128"/>
      <c r="BP64" s="120">
        <v>1957</v>
      </c>
    </row>
    <row r="65" spans="1:68">
      <c r="A65" s="128"/>
      <c r="B65" s="121">
        <v>1958</v>
      </c>
      <c r="C65" s="100">
        <v>0.37362230000000002</v>
      </c>
      <c r="D65" s="100">
        <v>0</v>
      </c>
      <c r="E65" s="100">
        <v>0</v>
      </c>
      <c r="F65" s="100">
        <v>0</v>
      </c>
      <c r="G65" s="100">
        <v>0</v>
      </c>
      <c r="H65" s="100">
        <v>0</v>
      </c>
      <c r="I65" s="100">
        <v>0</v>
      </c>
      <c r="J65" s="100">
        <v>0</v>
      </c>
      <c r="K65" s="100">
        <v>0</v>
      </c>
      <c r="L65" s="100">
        <v>3.4711265</v>
      </c>
      <c r="M65" s="100">
        <v>2.9828486000000001</v>
      </c>
      <c r="N65" s="100">
        <v>8.6167800000000003</v>
      </c>
      <c r="O65" s="100">
        <v>25.238361999999999</v>
      </c>
      <c r="P65" s="100">
        <v>77.574967000000001</v>
      </c>
      <c r="Q65" s="100">
        <v>143.12096</v>
      </c>
      <c r="R65" s="100">
        <v>273.31189999999998</v>
      </c>
      <c r="S65" s="100">
        <v>425.74257</v>
      </c>
      <c r="T65" s="100">
        <v>643.35663999999997</v>
      </c>
      <c r="U65" s="100">
        <v>15.07053</v>
      </c>
      <c r="V65" s="100">
        <v>32.757480000000001</v>
      </c>
      <c r="W65" s="128"/>
      <c r="X65" s="121">
        <v>1958</v>
      </c>
      <c r="Y65" s="100" t="s">
        <v>204</v>
      </c>
      <c r="Z65" s="100" t="s">
        <v>204</v>
      </c>
      <c r="AA65" s="100" t="s">
        <v>204</v>
      </c>
      <c r="AB65" s="100" t="s">
        <v>204</v>
      </c>
      <c r="AC65" s="100" t="s">
        <v>204</v>
      </c>
      <c r="AD65" s="100" t="s">
        <v>204</v>
      </c>
      <c r="AE65" s="100" t="s">
        <v>204</v>
      </c>
      <c r="AF65" s="100" t="s">
        <v>204</v>
      </c>
      <c r="AG65" s="100" t="s">
        <v>204</v>
      </c>
      <c r="AH65" s="100" t="s">
        <v>204</v>
      </c>
      <c r="AI65" s="100" t="s">
        <v>204</v>
      </c>
      <c r="AJ65" s="100" t="s">
        <v>204</v>
      </c>
      <c r="AK65" s="100" t="s">
        <v>204</v>
      </c>
      <c r="AL65" s="100" t="s">
        <v>204</v>
      </c>
      <c r="AM65" s="100" t="s">
        <v>204</v>
      </c>
      <c r="AN65" s="100" t="s">
        <v>204</v>
      </c>
      <c r="AO65" s="100" t="s">
        <v>204</v>
      </c>
      <c r="AP65" s="100" t="s">
        <v>204</v>
      </c>
      <c r="AQ65" s="100" t="s">
        <v>204</v>
      </c>
      <c r="AR65" s="100" t="s">
        <v>204</v>
      </c>
      <c r="AS65" s="128"/>
      <c r="AT65" s="121">
        <v>1958</v>
      </c>
      <c r="AU65" s="100">
        <v>0.19131429999999999</v>
      </c>
      <c r="AV65" s="100">
        <v>0</v>
      </c>
      <c r="AW65" s="100">
        <v>0</v>
      </c>
      <c r="AX65" s="100">
        <v>0</v>
      </c>
      <c r="AY65" s="100">
        <v>0</v>
      </c>
      <c r="AZ65" s="100">
        <v>0</v>
      </c>
      <c r="BA65" s="100">
        <v>0</v>
      </c>
      <c r="BB65" s="100">
        <v>0</v>
      </c>
      <c r="BC65" s="100">
        <v>0</v>
      </c>
      <c r="BD65" s="100">
        <v>1.7994437999999999</v>
      </c>
      <c r="BE65" s="100">
        <v>1.5555123</v>
      </c>
      <c r="BF65" s="100">
        <v>4.3035107999999997</v>
      </c>
      <c r="BG65" s="100">
        <v>11.814124</v>
      </c>
      <c r="BH65" s="100">
        <v>35.843373</v>
      </c>
      <c r="BI65" s="100">
        <v>63.943894</v>
      </c>
      <c r="BJ65" s="100">
        <v>114.63249999999999</v>
      </c>
      <c r="BK65" s="100">
        <v>169.96046999999999</v>
      </c>
      <c r="BL65" s="100">
        <v>233.50254000000001</v>
      </c>
      <c r="BM65" s="100">
        <v>7.6200926999999998</v>
      </c>
      <c r="BN65" s="100">
        <v>13.476058</v>
      </c>
      <c r="BO65" s="128"/>
      <c r="BP65" s="121">
        <v>1958</v>
      </c>
    </row>
    <row r="66" spans="1:68">
      <c r="A66" s="128"/>
      <c r="B66" s="121">
        <v>1959</v>
      </c>
      <c r="C66" s="100">
        <v>0</v>
      </c>
      <c r="D66" s="100">
        <v>0</v>
      </c>
      <c r="E66" s="100">
        <v>0</v>
      </c>
      <c r="F66" s="100">
        <v>0</v>
      </c>
      <c r="G66" s="100">
        <v>0.3013864</v>
      </c>
      <c r="H66" s="100">
        <v>0</v>
      </c>
      <c r="I66" s="100">
        <v>0</v>
      </c>
      <c r="J66" s="100">
        <v>0.26288119999999998</v>
      </c>
      <c r="K66" s="100">
        <v>0</v>
      </c>
      <c r="L66" s="100">
        <v>1.8427518000000001</v>
      </c>
      <c r="M66" s="100">
        <v>2.5279883999999999</v>
      </c>
      <c r="N66" s="100">
        <v>10.17249</v>
      </c>
      <c r="O66" s="100">
        <v>28.792912999999999</v>
      </c>
      <c r="P66" s="100">
        <v>67.941952999999998</v>
      </c>
      <c r="Q66" s="100">
        <v>157.61354</v>
      </c>
      <c r="R66" s="100">
        <v>286.15863000000002</v>
      </c>
      <c r="S66" s="100">
        <v>415.03268000000003</v>
      </c>
      <c r="T66" s="100">
        <v>598.63945999999999</v>
      </c>
      <c r="U66" s="100">
        <v>15.137199000000001</v>
      </c>
      <c r="V66" s="100">
        <v>32.548695000000002</v>
      </c>
      <c r="W66" s="128"/>
      <c r="X66" s="121">
        <v>1959</v>
      </c>
      <c r="Y66" s="100" t="s">
        <v>204</v>
      </c>
      <c r="Z66" s="100" t="s">
        <v>204</v>
      </c>
      <c r="AA66" s="100" t="s">
        <v>204</v>
      </c>
      <c r="AB66" s="100" t="s">
        <v>204</v>
      </c>
      <c r="AC66" s="100" t="s">
        <v>204</v>
      </c>
      <c r="AD66" s="100" t="s">
        <v>204</v>
      </c>
      <c r="AE66" s="100" t="s">
        <v>204</v>
      </c>
      <c r="AF66" s="100" t="s">
        <v>204</v>
      </c>
      <c r="AG66" s="100" t="s">
        <v>204</v>
      </c>
      <c r="AH66" s="100" t="s">
        <v>204</v>
      </c>
      <c r="AI66" s="100" t="s">
        <v>204</v>
      </c>
      <c r="AJ66" s="100" t="s">
        <v>204</v>
      </c>
      <c r="AK66" s="100" t="s">
        <v>204</v>
      </c>
      <c r="AL66" s="100" t="s">
        <v>204</v>
      </c>
      <c r="AM66" s="100" t="s">
        <v>204</v>
      </c>
      <c r="AN66" s="100" t="s">
        <v>204</v>
      </c>
      <c r="AO66" s="100" t="s">
        <v>204</v>
      </c>
      <c r="AP66" s="100" t="s">
        <v>204</v>
      </c>
      <c r="AQ66" s="100" t="s">
        <v>204</v>
      </c>
      <c r="AR66" s="100" t="s">
        <v>204</v>
      </c>
      <c r="AS66" s="128"/>
      <c r="AT66" s="121">
        <v>1959</v>
      </c>
      <c r="AU66" s="100">
        <v>0</v>
      </c>
      <c r="AV66" s="100">
        <v>0</v>
      </c>
      <c r="AW66" s="100">
        <v>0</v>
      </c>
      <c r="AX66" s="100">
        <v>0</v>
      </c>
      <c r="AY66" s="100">
        <v>0.15465509999999999</v>
      </c>
      <c r="AZ66" s="100">
        <v>0</v>
      </c>
      <c r="BA66" s="100">
        <v>0</v>
      </c>
      <c r="BB66" s="100">
        <v>0.1347891</v>
      </c>
      <c r="BC66" s="100">
        <v>0</v>
      </c>
      <c r="BD66" s="100">
        <v>0.94876660000000002</v>
      </c>
      <c r="BE66" s="100">
        <v>1.3160368</v>
      </c>
      <c r="BF66" s="100">
        <v>5.1247771999999996</v>
      </c>
      <c r="BG66" s="100">
        <v>13.545194</v>
      </c>
      <c r="BH66" s="100">
        <v>30.912365000000001</v>
      </c>
      <c r="BI66" s="100">
        <v>70.349761999999998</v>
      </c>
      <c r="BJ66" s="100">
        <v>120.34009</v>
      </c>
      <c r="BK66" s="100">
        <v>161.9898</v>
      </c>
      <c r="BL66" s="100">
        <v>217.82177999999999</v>
      </c>
      <c r="BM66" s="100">
        <v>7.6468715999999999</v>
      </c>
      <c r="BN66" s="100">
        <v>13.364784999999999</v>
      </c>
      <c r="BO66" s="128"/>
      <c r="BP66" s="121">
        <v>1959</v>
      </c>
    </row>
    <row r="67" spans="1:68">
      <c r="A67" s="128"/>
      <c r="B67" s="121">
        <v>1960</v>
      </c>
      <c r="C67" s="100">
        <v>0.35714289999999999</v>
      </c>
      <c r="D67" s="100">
        <v>0</v>
      </c>
      <c r="E67" s="100">
        <v>0</v>
      </c>
      <c r="F67" s="100">
        <v>0</v>
      </c>
      <c r="G67" s="100">
        <v>0</v>
      </c>
      <c r="H67" s="100">
        <v>0</v>
      </c>
      <c r="I67" s="100">
        <v>0</v>
      </c>
      <c r="J67" s="100">
        <v>0</v>
      </c>
      <c r="K67" s="100">
        <v>0.90307040000000005</v>
      </c>
      <c r="L67" s="100">
        <v>1.2030075</v>
      </c>
      <c r="M67" s="100">
        <v>3.5124692999999998</v>
      </c>
      <c r="N67" s="100">
        <v>12.105491000000001</v>
      </c>
      <c r="O67" s="100">
        <v>33.441208000000003</v>
      </c>
      <c r="P67" s="100">
        <v>72.909699000000003</v>
      </c>
      <c r="Q67" s="100">
        <v>160.59028000000001</v>
      </c>
      <c r="R67" s="100">
        <v>230.42169000000001</v>
      </c>
      <c r="S67" s="100">
        <v>476.48903000000001</v>
      </c>
      <c r="T67" s="100">
        <v>601.30718999999999</v>
      </c>
      <c r="U67" s="100">
        <v>15.40743</v>
      </c>
      <c r="V67" s="100">
        <v>32.781849999999999</v>
      </c>
      <c r="W67" s="128"/>
      <c r="X67" s="121">
        <v>1960</v>
      </c>
      <c r="Y67" s="100" t="s">
        <v>204</v>
      </c>
      <c r="Z67" s="100" t="s">
        <v>204</v>
      </c>
      <c r="AA67" s="100" t="s">
        <v>204</v>
      </c>
      <c r="AB67" s="100" t="s">
        <v>204</v>
      </c>
      <c r="AC67" s="100" t="s">
        <v>204</v>
      </c>
      <c r="AD67" s="100" t="s">
        <v>204</v>
      </c>
      <c r="AE67" s="100" t="s">
        <v>204</v>
      </c>
      <c r="AF67" s="100" t="s">
        <v>204</v>
      </c>
      <c r="AG67" s="100" t="s">
        <v>204</v>
      </c>
      <c r="AH67" s="100" t="s">
        <v>204</v>
      </c>
      <c r="AI67" s="100" t="s">
        <v>204</v>
      </c>
      <c r="AJ67" s="100" t="s">
        <v>204</v>
      </c>
      <c r="AK67" s="100" t="s">
        <v>204</v>
      </c>
      <c r="AL67" s="100" t="s">
        <v>204</v>
      </c>
      <c r="AM67" s="100" t="s">
        <v>204</v>
      </c>
      <c r="AN67" s="100" t="s">
        <v>204</v>
      </c>
      <c r="AO67" s="100" t="s">
        <v>204</v>
      </c>
      <c r="AP67" s="100" t="s">
        <v>204</v>
      </c>
      <c r="AQ67" s="100" t="s">
        <v>204</v>
      </c>
      <c r="AR67" s="100" t="s">
        <v>204</v>
      </c>
      <c r="AS67" s="128"/>
      <c r="AT67" s="121">
        <v>1960</v>
      </c>
      <c r="AU67" s="100">
        <v>0.1830329</v>
      </c>
      <c r="AV67" s="100">
        <v>0</v>
      </c>
      <c r="AW67" s="100">
        <v>0</v>
      </c>
      <c r="AX67" s="100">
        <v>0</v>
      </c>
      <c r="AY67" s="100">
        <v>0</v>
      </c>
      <c r="AZ67" s="100">
        <v>0</v>
      </c>
      <c r="BA67" s="100">
        <v>0</v>
      </c>
      <c r="BB67" s="100">
        <v>0</v>
      </c>
      <c r="BC67" s="100">
        <v>0.4575263</v>
      </c>
      <c r="BD67" s="100">
        <v>0.61538459999999995</v>
      </c>
      <c r="BE67" s="100">
        <v>1.8261505</v>
      </c>
      <c r="BF67" s="100">
        <v>6.1511424000000003</v>
      </c>
      <c r="BG67" s="100">
        <v>15.828440000000001</v>
      </c>
      <c r="BH67" s="100">
        <v>32.732733000000003</v>
      </c>
      <c r="BI67" s="100">
        <v>71.511403000000001</v>
      </c>
      <c r="BJ67" s="100">
        <v>96.590908999999996</v>
      </c>
      <c r="BK67" s="100">
        <v>183.57488000000001</v>
      </c>
      <c r="BL67" s="100">
        <v>219.04761999999999</v>
      </c>
      <c r="BM67" s="100">
        <v>7.7858881000000002</v>
      </c>
      <c r="BN67" s="100">
        <v>13.402431999999999</v>
      </c>
      <c r="BO67" s="128"/>
      <c r="BP67" s="121">
        <v>1960</v>
      </c>
    </row>
    <row r="68" spans="1:68">
      <c r="A68" s="128"/>
      <c r="B68" s="121">
        <v>1961</v>
      </c>
      <c r="C68" s="100">
        <v>0.34861429999999999</v>
      </c>
      <c r="D68" s="100">
        <v>0</v>
      </c>
      <c r="E68" s="100">
        <v>0</v>
      </c>
      <c r="F68" s="100">
        <v>0</v>
      </c>
      <c r="G68" s="100">
        <v>0</v>
      </c>
      <c r="H68" s="100">
        <v>0</v>
      </c>
      <c r="I68" s="100">
        <v>0</v>
      </c>
      <c r="J68" s="100">
        <v>0.25374269999999999</v>
      </c>
      <c r="K68" s="100">
        <v>0.29086679999999998</v>
      </c>
      <c r="L68" s="100">
        <v>1.1918951</v>
      </c>
      <c r="M68" s="100">
        <v>1.7111567000000001</v>
      </c>
      <c r="N68" s="100">
        <v>8.8309504000000008</v>
      </c>
      <c r="O68" s="100">
        <v>31.052631999999999</v>
      </c>
      <c r="P68" s="100">
        <v>70.328198</v>
      </c>
      <c r="Q68" s="100">
        <v>152.99144999999999</v>
      </c>
      <c r="R68" s="100">
        <v>247.82608999999999</v>
      </c>
      <c r="S68" s="100">
        <v>426.42642999999998</v>
      </c>
      <c r="T68" s="100">
        <v>588.60758999999996</v>
      </c>
      <c r="U68" s="100">
        <v>14.739378</v>
      </c>
      <c r="V68" s="100">
        <v>31.461708000000002</v>
      </c>
      <c r="W68" s="128"/>
      <c r="X68" s="121">
        <v>1961</v>
      </c>
      <c r="Y68" s="100" t="s">
        <v>204</v>
      </c>
      <c r="Z68" s="100" t="s">
        <v>204</v>
      </c>
      <c r="AA68" s="100" t="s">
        <v>204</v>
      </c>
      <c r="AB68" s="100" t="s">
        <v>204</v>
      </c>
      <c r="AC68" s="100" t="s">
        <v>204</v>
      </c>
      <c r="AD68" s="100" t="s">
        <v>204</v>
      </c>
      <c r="AE68" s="100" t="s">
        <v>204</v>
      </c>
      <c r="AF68" s="100" t="s">
        <v>204</v>
      </c>
      <c r="AG68" s="100" t="s">
        <v>204</v>
      </c>
      <c r="AH68" s="100" t="s">
        <v>204</v>
      </c>
      <c r="AI68" s="100" t="s">
        <v>204</v>
      </c>
      <c r="AJ68" s="100" t="s">
        <v>204</v>
      </c>
      <c r="AK68" s="100" t="s">
        <v>204</v>
      </c>
      <c r="AL68" s="100" t="s">
        <v>204</v>
      </c>
      <c r="AM68" s="100" t="s">
        <v>204</v>
      </c>
      <c r="AN68" s="100" t="s">
        <v>204</v>
      </c>
      <c r="AO68" s="100" t="s">
        <v>204</v>
      </c>
      <c r="AP68" s="100" t="s">
        <v>204</v>
      </c>
      <c r="AQ68" s="100" t="s">
        <v>204</v>
      </c>
      <c r="AR68" s="100" t="s">
        <v>204</v>
      </c>
      <c r="AS68" s="128"/>
      <c r="AT68" s="121">
        <v>1961</v>
      </c>
      <c r="AU68" s="100">
        <v>0.17855550000000001</v>
      </c>
      <c r="AV68" s="100">
        <v>0</v>
      </c>
      <c r="AW68" s="100">
        <v>0</v>
      </c>
      <c r="AX68" s="100">
        <v>0</v>
      </c>
      <c r="AY68" s="100">
        <v>0</v>
      </c>
      <c r="AZ68" s="100">
        <v>0</v>
      </c>
      <c r="BA68" s="100">
        <v>0</v>
      </c>
      <c r="BB68" s="100">
        <v>0.13058239999999999</v>
      </c>
      <c r="BC68" s="100">
        <v>0.1474491</v>
      </c>
      <c r="BD68" s="100">
        <v>0.60679609999999995</v>
      </c>
      <c r="BE68" s="100">
        <v>0.88605350000000005</v>
      </c>
      <c r="BF68" s="100">
        <v>4.5180723</v>
      </c>
      <c r="BG68" s="100">
        <v>14.805521000000001</v>
      </c>
      <c r="BH68" s="100">
        <v>31.352643</v>
      </c>
      <c r="BI68" s="100">
        <v>67.674858</v>
      </c>
      <c r="BJ68" s="100">
        <v>103.82514</v>
      </c>
      <c r="BK68" s="100">
        <v>163.59447</v>
      </c>
      <c r="BL68" s="100">
        <v>212.81465</v>
      </c>
      <c r="BM68" s="100">
        <v>7.4513236999999997</v>
      </c>
      <c r="BN68" s="100">
        <v>12.790782</v>
      </c>
      <c r="BO68" s="128"/>
      <c r="BP68" s="121">
        <v>1961</v>
      </c>
    </row>
    <row r="69" spans="1:68">
      <c r="A69" s="128"/>
      <c r="B69" s="121">
        <v>1962</v>
      </c>
      <c r="C69" s="100">
        <v>0</v>
      </c>
      <c r="D69" s="100">
        <v>0.18402650000000001</v>
      </c>
      <c r="E69" s="100">
        <v>0</v>
      </c>
      <c r="F69" s="100">
        <v>0</v>
      </c>
      <c r="G69" s="100">
        <v>0</v>
      </c>
      <c r="H69" s="100">
        <v>0</v>
      </c>
      <c r="I69" s="100">
        <v>0</v>
      </c>
      <c r="J69" s="100">
        <v>0</v>
      </c>
      <c r="K69" s="100">
        <v>0.2810568</v>
      </c>
      <c r="L69" s="100">
        <v>0.29877500000000001</v>
      </c>
      <c r="M69" s="100">
        <v>2.6666666999999999</v>
      </c>
      <c r="N69" s="100">
        <v>8.9795917999999997</v>
      </c>
      <c r="O69" s="100">
        <v>19.517206000000002</v>
      </c>
      <c r="P69" s="100">
        <v>56.413699999999999</v>
      </c>
      <c r="Q69" s="100">
        <v>148.61461</v>
      </c>
      <c r="R69" s="100">
        <v>271.06742000000003</v>
      </c>
      <c r="S69" s="100">
        <v>373.17784</v>
      </c>
      <c r="T69" s="100">
        <v>595.09202000000005</v>
      </c>
      <c r="U69" s="100">
        <v>13.890947000000001</v>
      </c>
      <c r="V69" s="100">
        <v>30.123982999999999</v>
      </c>
      <c r="W69" s="128"/>
      <c r="X69" s="121">
        <v>1962</v>
      </c>
      <c r="Y69" s="100" t="s">
        <v>204</v>
      </c>
      <c r="Z69" s="100" t="s">
        <v>204</v>
      </c>
      <c r="AA69" s="100" t="s">
        <v>204</v>
      </c>
      <c r="AB69" s="100" t="s">
        <v>204</v>
      </c>
      <c r="AC69" s="100" t="s">
        <v>204</v>
      </c>
      <c r="AD69" s="100" t="s">
        <v>204</v>
      </c>
      <c r="AE69" s="100" t="s">
        <v>204</v>
      </c>
      <c r="AF69" s="100" t="s">
        <v>204</v>
      </c>
      <c r="AG69" s="100" t="s">
        <v>204</v>
      </c>
      <c r="AH69" s="100" t="s">
        <v>204</v>
      </c>
      <c r="AI69" s="100" t="s">
        <v>204</v>
      </c>
      <c r="AJ69" s="100" t="s">
        <v>204</v>
      </c>
      <c r="AK69" s="100" t="s">
        <v>204</v>
      </c>
      <c r="AL69" s="100" t="s">
        <v>204</v>
      </c>
      <c r="AM69" s="100" t="s">
        <v>204</v>
      </c>
      <c r="AN69" s="100" t="s">
        <v>204</v>
      </c>
      <c r="AO69" s="100" t="s">
        <v>204</v>
      </c>
      <c r="AP69" s="100" t="s">
        <v>204</v>
      </c>
      <c r="AQ69" s="100" t="s">
        <v>204</v>
      </c>
      <c r="AR69" s="100" t="s">
        <v>204</v>
      </c>
      <c r="AS69" s="128"/>
      <c r="AT69" s="121">
        <v>1962</v>
      </c>
      <c r="AU69" s="100">
        <v>0</v>
      </c>
      <c r="AV69" s="100">
        <v>9.4188599999999997E-2</v>
      </c>
      <c r="AW69" s="100">
        <v>0</v>
      </c>
      <c r="AX69" s="100">
        <v>0</v>
      </c>
      <c r="AY69" s="100">
        <v>0</v>
      </c>
      <c r="AZ69" s="100">
        <v>0</v>
      </c>
      <c r="BA69" s="100">
        <v>0</v>
      </c>
      <c r="BB69" s="100">
        <v>0</v>
      </c>
      <c r="BC69" s="100">
        <v>0.14281630000000001</v>
      </c>
      <c r="BD69" s="100">
        <v>0.15126300000000001</v>
      </c>
      <c r="BE69" s="100">
        <v>1.3745704000000001</v>
      </c>
      <c r="BF69" s="100">
        <v>4.6073297999999996</v>
      </c>
      <c r="BG69" s="100">
        <v>9.3827160000000003</v>
      </c>
      <c r="BH69" s="100">
        <v>25.097102</v>
      </c>
      <c r="BI69" s="100">
        <v>65.049614000000005</v>
      </c>
      <c r="BJ69" s="100">
        <v>112.8655</v>
      </c>
      <c r="BK69" s="100">
        <v>142.38041999999999</v>
      </c>
      <c r="BL69" s="100">
        <v>211.32898</v>
      </c>
      <c r="BM69" s="100">
        <v>7.0090183000000001</v>
      </c>
      <c r="BN69" s="100">
        <v>12.105662000000001</v>
      </c>
      <c r="BO69" s="128"/>
      <c r="BP69" s="121">
        <v>1962</v>
      </c>
    </row>
    <row r="70" spans="1:68">
      <c r="A70" s="128"/>
      <c r="B70" s="121">
        <v>1963</v>
      </c>
      <c r="C70" s="100">
        <v>0.1690903</v>
      </c>
      <c r="D70" s="100">
        <v>0</v>
      </c>
      <c r="E70" s="100">
        <v>0</v>
      </c>
      <c r="F70" s="100">
        <v>0</v>
      </c>
      <c r="G70" s="100">
        <v>0.26462029999999997</v>
      </c>
      <c r="H70" s="100">
        <v>0</v>
      </c>
      <c r="I70" s="100">
        <v>0</v>
      </c>
      <c r="J70" s="100">
        <v>0</v>
      </c>
      <c r="K70" s="100">
        <v>0</v>
      </c>
      <c r="L70" s="100">
        <v>0.30238890000000002</v>
      </c>
      <c r="M70" s="100">
        <v>1.6254876</v>
      </c>
      <c r="N70" s="100">
        <v>8.6819258000000001</v>
      </c>
      <c r="O70" s="100">
        <v>25.705645000000001</v>
      </c>
      <c r="P70" s="100">
        <v>68.076668999999995</v>
      </c>
      <c r="Q70" s="100">
        <v>138.53904</v>
      </c>
      <c r="R70" s="100">
        <v>271.00270999999998</v>
      </c>
      <c r="S70" s="100">
        <v>417.86743999999999</v>
      </c>
      <c r="T70" s="100">
        <v>559.52381000000003</v>
      </c>
      <c r="U70" s="100">
        <v>14.327533000000001</v>
      </c>
      <c r="V70" s="100">
        <v>30.646547000000002</v>
      </c>
      <c r="W70" s="128"/>
      <c r="X70" s="121">
        <v>1963</v>
      </c>
      <c r="Y70" s="100" t="s">
        <v>204</v>
      </c>
      <c r="Z70" s="100" t="s">
        <v>204</v>
      </c>
      <c r="AA70" s="100" t="s">
        <v>204</v>
      </c>
      <c r="AB70" s="100" t="s">
        <v>204</v>
      </c>
      <c r="AC70" s="100" t="s">
        <v>204</v>
      </c>
      <c r="AD70" s="100" t="s">
        <v>204</v>
      </c>
      <c r="AE70" s="100" t="s">
        <v>204</v>
      </c>
      <c r="AF70" s="100" t="s">
        <v>204</v>
      </c>
      <c r="AG70" s="100" t="s">
        <v>204</v>
      </c>
      <c r="AH70" s="100" t="s">
        <v>204</v>
      </c>
      <c r="AI70" s="100" t="s">
        <v>204</v>
      </c>
      <c r="AJ70" s="100" t="s">
        <v>204</v>
      </c>
      <c r="AK70" s="100" t="s">
        <v>204</v>
      </c>
      <c r="AL70" s="100" t="s">
        <v>204</v>
      </c>
      <c r="AM70" s="100" t="s">
        <v>204</v>
      </c>
      <c r="AN70" s="100" t="s">
        <v>204</v>
      </c>
      <c r="AO70" s="100" t="s">
        <v>204</v>
      </c>
      <c r="AP70" s="100" t="s">
        <v>204</v>
      </c>
      <c r="AQ70" s="100" t="s">
        <v>204</v>
      </c>
      <c r="AR70" s="100" t="s">
        <v>204</v>
      </c>
      <c r="AS70" s="128"/>
      <c r="AT70" s="121">
        <v>1963</v>
      </c>
      <c r="AU70" s="100">
        <v>8.6595099999999994E-2</v>
      </c>
      <c r="AV70" s="100">
        <v>0</v>
      </c>
      <c r="AW70" s="100">
        <v>0</v>
      </c>
      <c r="AX70" s="100">
        <v>0</v>
      </c>
      <c r="AY70" s="100">
        <v>0.13599890000000001</v>
      </c>
      <c r="AZ70" s="100">
        <v>0</v>
      </c>
      <c r="BA70" s="100">
        <v>0</v>
      </c>
      <c r="BB70" s="100">
        <v>0</v>
      </c>
      <c r="BC70" s="100">
        <v>0</v>
      </c>
      <c r="BD70" s="100">
        <v>0.15232290000000001</v>
      </c>
      <c r="BE70" s="100">
        <v>0.83556149999999996</v>
      </c>
      <c r="BF70" s="100">
        <v>4.4525399999999999</v>
      </c>
      <c r="BG70" s="100">
        <v>12.439024</v>
      </c>
      <c r="BH70" s="100">
        <v>30.365566000000001</v>
      </c>
      <c r="BI70" s="100">
        <v>60.043667999999997</v>
      </c>
      <c r="BJ70" s="100">
        <v>111.66946</v>
      </c>
      <c r="BK70" s="100">
        <v>157.78020000000001</v>
      </c>
      <c r="BL70" s="100">
        <v>195.83332999999999</v>
      </c>
      <c r="BM70" s="100">
        <v>7.2247842999999996</v>
      </c>
      <c r="BN70" s="100">
        <v>12.227112999999999</v>
      </c>
      <c r="BO70" s="128"/>
      <c r="BP70" s="121">
        <v>1963</v>
      </c>
    </row>
    <row r="71" spans="1:68">
      <c r="A71" s="128"/>
      <c r="B71" s="121">
        <v>1964</v>
      </c>
      <c r="C71" s="100">
        <v>0</v>
      </c>
      <c r="D71" s="100">
        <v>0</v>
      </c>
      <c r="E71" s="100">
        <v>0</v>
      </c>
      <c r="F71" s="100">
        <v>0</v>
      </c>
      <c r="G71" s="100">
        <v>0</v>
      </c>
      <c r="H71" s="100">
        <v>0</v>
      </c>
      <c r="I71" s="100">
        <v>0</v>
      </c>
      <c r="J71" s="100">
        <v>0</v>
      </c>
      <c r="K71" s="100">
        <v>0.52110469999999998</v>
      </c>
      <c r="L71" s="100">
        <v>0.61255740000000003</v>
      </c>
      <c r="M71" s="100">
        <v>1.5852885000000001</v>
      </c>
      <c r="N71" s="100">
        <v>9.9464421999999999</v>
      </c>
      <c r="O71" s="100">
        <v>28.501228999999999</v>
      </c>
      <c r="P71" s="100">
        <v>79.033311999999995</v>
      </c>
      <c r="Q71" s="100">
        <v>134.69736</v>
      </c>
      <c r="R71" s="100">
        <v>287.0249</v>
      </c>
      <c r="S71" s="100">
        <v>469.44443999999999</v>
      </c>
      <c r="T71" s="100">
        <v>664.70587999999998</v>
      </c>
      <c r="U71" s="100">
        <v>15.574823</v>
      </c>
      <c r="V71" s="100">
        <v>33.861874</v>
      </c>
      <c r="W71" s="128"/>
      <c r="X71" s="121">
        <v>1964</v>
      </c>
      <c r="Y71" s="100" t="s">
        <v>204</v>
      </c>
      <c r="Z71" s="100" t="s">
        <v>204</v>
      </c>
      <c r="AA71" s="100" t="s">
        <v>204</v>
      </c>
      <c r="AB71" s="100" t="s">
        <v>204</v>
      </c>
      <c r="AC71" s="100" t="s">
        <v>204</v>
      </c>
      <c r="AD71" s="100" t="s">
        <v>204</v>
      </c>
      <c r="AE71" s="100" t="s">
        <v>204</v>
      </c>
      <c r="AF71" s="100" t="s">
        <v>204</v>
      </c>
      <c r="AG71" s="100" t="s">
        <v>204</v>
      </c>
      <c r="AH71" s="100" t="s">
        <v>204</v>
      </c>
      <c r="AI71" s="100" t="s">
        <v>204</v>
      </c>
      <c r="AJ71" s="100" t="s">
        <v>204</v>
      </c>
      <c r="AK71" s="100" t="s">
        <v>204</v>
      </c>
      <c r="AL71" s="100" t="s">
        <v>204</v>
      </c>
      <c r="AM71" s="100" t="s">
        <v>204</v>
      </c>
      <c r="AN71" s="100" t="s">
        <v>204</v>
      </c>
      <c r="AO71" s="100" t="s">
        <v>204</v>
      </c>
      <c r="AP71" s="100" t="s">
        <v>204</v>
      </c>
      <c r="AQ71" s="100" t="s">
        <v>204</v>
      </c>
      <c r="AR71" s="100" t="s">
        <v>204</v>
      </c>
      <c r="AS71" s="128"/>
      <c r="AT71" s="121">
        <v>1964</v>
      </c>
      <c r="AU71" s="100">
        <v>0</v>
      </c>
      <c r="AV71" s="100">
        <v>0</v>
      </c>
      <c r="AW71" s="100">
        <v>0</v>
      </c>
      <c r="AX71" s="100">
        <v>0</v>
      </c>
      <c r="AY71" s="100">
        <v>0</v>
      </c>
      <c r="AZ71" s="100">
        <v>0</v>
      </c>
      <c r="BA71" s="100">
        <v>0</v>
      </c>
      <c r="BB71" s="100">
        <v>0</v>
      </c>
      <c r="BC71" s="100">
        <v>0.26606360000000001</v>
      </c>
      <c r="BD71" s="100">
        <v>0.30811889999999997</v>
      </c>
      <c r="BE71" s="100">
        <v>0.80919240000000003</v>
      </c>
      <c r="BF71" s="100">
        <v>5.0900547999999999</v>
      </c>
      <c r="BG71" s="100">
        <v>13.92557</v>
      </c>
      <c r="BH71" s="100">
        <v>35.411178999999997</v>
      </c>
      <c r="BI71" s="100">
        <v>57.329462999999997</v>
      </c>
      <c r="BJ71" s="100">
        <v>117.74194</v>
      </c>
      <c r="BK71" s="100">
        <v>178.45829000000001</v>
      </c>
      <c r="BL71" s="100">
        <v>225.5489</v>
      </c>
      <c r="BM71" s="100">
        <v>7.8495900000000001</v>
      </c>
      <c r="BN71" s="100">
        <v>13.345888</v>
      </c>
      <c r="BO71" s="128"/>
      <c r="BP71" s="121">
        <v>1964</v>
      </c>
    </row>
    <row r="72" spans="1:68">
      <c r="A72" s="128"/>
      <c r="B72" s="121">
        <v>1965</v>
      </c>
      <c r="C72" s="100">
        <v>0</v>
      </c>
      <c r="D72" s="100">
        <v>0.17241380000000001</v>
      </c>
      <c r="E72" s="100">
        <v>0</v>
      </c>
      <c r="F72" s="100">
        <v>0</v>
      </c>
      <c r="G72" s="100">
        <v>0</v>
      </c>
      <c r="H72" s="100">
        <v>0</v>
      </c>
      <c r="I72" s="100">
        <v>0</v>
      </c>
      <c r="J72" s="100">
        <v>0</v>
      </c>
      <c r="K72" s="100">
        <v>0.25438820000000001</v>
      </c>
      <c r="L72" s="100">
        <v>0.60790270000000002</v>
      </c>
      <c r="M72" s="100">
        <v>2.7993779000000001</v>
      </c>
      <c r="N72" s="100">
        <v>5.5803570999999996</v>
      </c>
      <c r="O72" s="100">
        <v>28.229665000000001</v>
      </c>
      <c r="P72" s="100">
        <v>67.936508000000003</v>
      </c>
      <c r="Q72" s="100">
        <v>133.44887</v>
      </c>
      <c r="R72" s="100">
        <v>287.72379000000001</v>
      </c>
      <c r="S72" s="100">
        <v>491.89188999999999</v>
      </c>
      <c r="T72" s="100">
        <v>683.90805</v>
      </c>
      <c r="U72" s="100">
        <v>15.294426</v>
      </c>
      <c r="V72" s="100">
        <v>33.927697000000002</v>
      </c>
      <c r="W72" s="128"/>
      <c r="X72" s="121">
        <v>1965</v>
      </c>
      <c r="Y72" s="100" t="s">
        <v>204</v>
      </c>
      <c r="Z72" s="100" t="s">
        <v>204</v>
      </c>
      <c r="AA72" s="100" t="s">
        <v>204</v>
      </c>
      <c r="AB72" s="100" t="s">
        <v>204</v>
      </c>
      <c r="AC72" s="100" t="s">
        <v>204</v>
      </c>
      <c r="AD72" s="100" t="s">
        <v>204</v>
      </c>
      <c r="AE72" s="100" t="s">
        <v>204</v>
      </c>
      <c r="AF72" s="100" t="s">
        <v>204</v>
      </c>
      <c r="AG72" s="100" t="s">
        <v>204</v>
      </c>
      <c r="AH72" s="100" t="s">
        <v>204</v>
      </c>
      <c r="AI72" s="100" t="s">
        <v>204</v>
      </c>
      <c r="AJ72" s="100" t="s">
        <v>204</v>
      </c>
      <c r="AK72" s="100" t="s">
        <v>204</v>
      </c>
      <c r="AL72" s="100" t="s">
        <v>204</v>
      </c>
      <c r="AM72" s="100" t="s">
        <v>204</v>
      </c>
      <c r="AN72" s="100" t="s">
        <v>204</v>
      </c>
      <c r="AO72" s="100" t="s">
        <v>204</v>
      </c>
      <c r="AP72" s="100" t="s">
        <v>204</v>
      </c>
      <c r="AQ72" s="100" t="s">
        <v>204</v>
      </c>
      <c r="AR72" s="100" t="s">
        <v>204</v>
      </c>
      <c r="AS72" s="128"/>
      <c r="AT72" s="121">
        <v>1965</v>
      </c>
      <c r="AU72" s="100">
        <v>0</v>
      </c>
      <c r="AV72" s="100">
        <v>8.8378300000000007E-2</v>
      </c>
      <c r="AW72" s="100">
        <v>0</v>
      </c>
      <c r="AX72" s="100">
        <v>0</v>
      </c>
      <c r="AY72" s="100">
        <v>0</v>
      </c>
      <c r="AZ72" s="100">
        <v>0</v>
      </c>
      <c r="BA72" s="100">
        <v>0</v>
      </c>
      <c r="BB72" s="100">
        <v>0</v>
      </c>
      <c r="BC72" s="100">
        <v>0.12993759999999999</v>
      </c>
      <c r="BD72" s="100">
        <v>0.30646640000000003</v>
      </c>
      <c r="BE72" s="100">
        <v>1.4182162</v>
      </c>
      <c r="BF72" s="100">
        <v>2.8517109999999999</v>
      </c>
      <c r="BG72" s="100">
        <v>13.905256</v>
      </c>
      <c r="BH72" s="100">
        <v>30.641466000000001</v>
      </c>
      <c r="BI72" s="100">
        <v>55.918664</v>
      </c>
      <c r="BJ72" s="100">
        <v>117.67782</v>
      </c>
      <c r="BK72" s="100">
        <v>185.52497</v>
      </c>
      <c r="BL72" s="100">
        <v>227.09924000000001</v>
      </c>
      <c r="BM72" s="100">
        <v>7.7066194000000001</v>
      </c>
      <c r="BN72" s="100">
        <v>13.190714</v>
      </c>
      <c r="BO72" s="128"/>
      <c r="BP72" s="121">
        <v>1965</v>
      </c>
    </row>
    <row r="73" spans="1:68">
      <c r="A73" s="128"/>
      <c r="B73" s="121">
        <v>1966</v>
      </c>
      <c r="C73" s="100">
        <v>0</v>
      </c>
      <c r="D73" s="100">
        <v>0</v>
      </c>
      <c r="E73" s="100">
        <v>0</v>
      </c>
      <c r="F73" s="100">
        <v>0</v>
      </c>
      <c r="G73" s="100">
        <v>0</v>
      </c>
      <c r="H73" s="100">
        <v>0</v>
      </c>
      <c r="I73" s="100">
        <v>0</v>
      </c>
      <c r="J73" s="100">
        <v>0</v>
      </c>
      <c r="K73" s="100">
        <v>0.25130550000000001</v>
      </c>
      <c r="L73" s="100">
        <v>0.58416159999999995</v>
      </c>
      <c r="M73" s="100">
        <v>3.3860844000000001</v>
      </c>
      <c r="N73" s="100">
        <v>5.4256808000000003</v>
      </c>
      <c r="O73" s="100">
        <v>35.233468000000002</v>
      </c>
      <c r="P73" s="100">
        <v>67.400862000000004</v>
      </c>
      <c r="Q73" s="100">
        <v>132.71803</v>
      </c>
      <c r="R73" s="100">
        <v>264.77373999999998</v>
      </c>
      <c r="S73" s="100">
        <v>473.28046000000001</v>
      </c>
      <c r="T73" s="100">
        <v>502.48451</v>
      </c>
      <c r="U73" s="100">
        <v>14.533719</v>
      </c>
      <c r="V73" s="100">
        <v>30.789663999999998</v>
      </c>
      <c r="W73" s="128"/>
      <c r="X73" s="121">
        <v>1966</v>
      </c>
      <c r="Y73" s="100" t="s">
        <v>204</v>
      </c>
      <c r="Z73" s="100" t="s">
        <v>204</v>
      </c>
      <c r="AA73" s="100" t="s">
        <v>204</v>
      </c>
      <c r="AB73" s="100" t="s">
        <v>204</v>
      </c>
      <c r="AC73" s="100" t="s">
        <v>204</v>
      </c>
      <c r="AD73" s="100" t="s">
        <v>204</v>
      </c>
      <c r="AE73" s="100" t="s">
        <v>204</v>
      </c>
      <c r="AF73" s="100" t="s">
        <v>204</v>
      </c>
      <c r="AG73" s="100" t="s">
        <v>204</v>
      </c>
      <c r="AH73" s="100" t="s">
        <v>204</v>
      </c>
      <c r="AI73" s="100" t="s">
        <v>204</v>
      </c>
      <c r="AJ73" s="100" t="s">
        <v>204</v>
      </c>
      <c r="AK73" s="100" t="s">
        <v>204</v>
      </c>
      <c r="AL73" s="100" t="s">
        <v>204</v>
      </c>
      <c r="AM73" s="100" t="s">
        <v>204</v>
      </c>
      <c r="AN73" s="100" t="s">
        <v>204</v>
      </c>
      <c r="AO73" s="100" t="s">
        <v>204</v>
      </c>
      <c r="AP73" s="100" t="s">
        <v>204</v>
      </c>
      <c r="AQ73" s="100" t="s">
        <v>204</v>
      </c>
      <c r="AR73" s="100" t="s">
        <v>204</v>
      </c>
      <c r="AS73" s="128"/>
      <c r="AT73" s="121">
        <v>1966</v>
      </c>
      <c r="AU73" s="100">
        <v>0</v>
      </c>
      <c r="AV73" s="100">
        <v>0</v>
      </c>
      <c r="AW73" s="100">
        <v>0</v>
      </c>
      <c r="AX73" s="100">
        <v>0</v>
      </c>
      <c r="AY73" s="100">
        <v>0</v>
      </c>
      <c r="AZ73" s="100">
        <v>0</v>
      </c>
      <c r="BA73" s="100">
        <v>0</v>
      </c>
      <c r="BB73" s="100">
        <v>0</v>
      </c>
      <c r="BC73" s="100">
        <v>0.1287953</v>
      </c>
      <c r="BD73" s="100">
        <v>0.29500609999999999</v>
      </c>
      <c r="BE73" s="100">
        <v>1.7069269</v>
      </c>
      <c r="BF73" s="100">
        <v>2.7590214999999998</v>
      </c>
      <c r="BG73" s="100">
        <v>17.484086000000001</v>
      </c>
      <c r="BH73" s="100">
        <v>30.626839</v>
      </c>
      <c r="BI73" s="100">
        <v>55.156204000000002</v>
      </c>
      <c r="BJ73" s="100">
        <v>107.18934</v>
      </c>
      <c r="BK73" s="100">
        <v>178.06825000000001</v>
      </c>
      <c r="BL73" s="100">
        <v>164.07787999999999</v>
      </c>
      <c r="BM73" s="100">
        <v>7.3192823000000002</v>
      </c>
      <c r="BN73" s="100">
        <v>12.05575</v>
      </c>
      <c r="BO73" s="128"/>
      <c r="BP73" s="121">
        <v>1966</v>
      </c>
    </row>
    <row r="74" spans="1:68">
      <c r="A74" s="128"/>
      <c r="B74" s="121">
        <v>1967</v>
      </c>
      <c r="C74" s="100">
        <v>0</v>
      </c>
      <c r="D74" s="100">
        <v>0</v>
      </c>
      <c r="E74" s="100">
        <v>0</v>
      </c>
      <c r="F74" s="100">
        <v>0</v>
      </c>
      <c r="G74" s="100">
        <v>0</v>
      </c>
      <c r="H74" s="100">
        <v>0</v>
      </c>
      <c r="I74" s="100">
        <v>0</v>
      </c>
      <c r="J74" s="100">
        <v>0</v>
      </c>
      <c r="K74" s="100">
        <v>0</v>
      </c>
      <c r="L74" s="100">
        <v>1.4079986</v>
      </c>
      <c r="M74" s="100">
        <v>2.1581557999999998</v>
      </c>
      <c r="N74" s="100">
        <v>7.7902303000000002</v>
      </c>
      <c r="O74" s="100">
        <v>30.636012999999998</v>
      </c>
      <c r="P74" s="100">
        <v>59.244571000000001</v>
      </c>
      <c r="Q74" s="100">
        <v>136.73456999999999</v>
      </c>
      <c r="R74" s="100">
        <v>263.10185000000001</v>
      </c>
      <c r="S74" s="100">
        <v>468.75792000000001</v>
      </c>
      <c r="T74" s="100">
        <v>578.57104000000004</v>
      </c>
      <c r="U74" s="100">
        <v>14.446096000000001</v>
      </c>
      <c r="V74" s="100">
        <v>31.437342000000001</v>
      </c>
      <c r="W74" s="128"/>
      <c r="X74" s="121">
        <v>1967</v>
      </c>
      <c r="Y74" s="100" t="s">
        <v>204</v>
      </c>
      <c r="Z74" s="100" t="s">
        <v>204</v>
      </c>
      <c r="AA74" s="100" t="s">
        <v>204</v>
      </c>
      <c r="AB74" s="100" t="s">
        <v>204</v>
      </c>
      <c r="AC74" s="100" t="s">
        <v>204</v>
      </c>
      <c r="AD74" s="100" t="s">
        <v>204</v>
      </c>
      <c r="AE74" s="100" t="s">
        <v>204</v>
      </c>
      <c r="AF74" s="100" t="s">
        <v>204</v>
      </c>
      <c r="AG74" s="100" t="s">
        <v>204</v>
      </c>
      <c r="AH74" s="100" t="s">
        <v>204</v>
      </c>
      <c r="AI74" s="100" t="s">
        <v>204</v>
      </c>
      <c r="AJ74" s="100" t="s">
        <v>204</v>
      </c>
      <c r="AK74" s="100" t="s">
        <v>204</v>
      </c>
      <c r="AL74" s="100" t="s">
        <v>204</v>
      </c>
      <c r="AM74" s="100" t="s">
        <v>204</v>
      </c>
      <c r="AN74" s="100" t="s">
        <v>204</v>
      </c>
      <c r="AO74" s="100" t="s">
        <v>204</v>
      </c>
      <c r="AP74" s="100" t="s">
        <v>204</v>
      </c>
      <c r="AQ74" s="100" t="s">
        <v>204</v>
      </c>
      <c r="AR74" s="100" t="s">
        <v>204</v>
      </c>
      <c r="AS74" s="128"/>
      <c r="AT74" s="121">
        <v>1967</v>
      </c>
      <c r="AU74" s="100">
        <v>0</v>
      </c>
      <c r="AV74" s="100">
        <v>0</v>
      </c>
      <c r="AW74" s="100">
        <v>0</v>
      </c>
      <c r="AX74" s="100">
        <v>0</v>
      </c>
      <c r="AY74" s="100">
        <v>0</v>
      </c>
      <c r="AZ74" s="100">
        <v>0</v>
      </c>
      <c r="BA74" s="100">
        <v>0</v>
      </c>
      <c r="BB74" s="100">
        <v>0</v>
      </c>
      <c r="BC74" s="100">
        <v>0</v>
      </c>
      <c r="BD74" s="100">
        <v>0.71341940000000004</v>
      </c>
      <c r="BE74" s="100">
        <v>1.0842677000000001</v>
      </c>
      <c r="BF74" s="100">
        <v>3.9372052000000002</v>
      </c>
      <c r="BG74" s="100">
        <v>15.227653</v>
      </c>
      <c r="BH74" s="100">
        <v>27.144483000000001</v>
      </c>
      <c r="BI74" s="100">
        <v>56.768669000000003</v>
      </c>
      <c r="BJ74" s="100">
        <v>105.13247</v>
      </c>
      <c r="BK74" s="100">
        <v>174.57936000000001</v>
      </c>
      <c r="BL74" s="100">
        <v>188.29381000000001</v>
      </c>
      <c r="BM74" s="100">
        <v>7.2717546000000004</v>
      </c>
      <c r="BN74" s="100">
        <v>12.146279</v>
      </c>
      <c r="BO74" s="128"/>
      <c r="BP74" s="121">
        <v>1967</v>
      </c>
    </row>
    <row r="75" spans="1:68">
      <c r="A75" s="128"/>
      <c r="B75" s="122">
        <v>1968</v>
      </c>
      <c r="C75" s="100">
        <v>0.17028840000000001</v>
      </c>
      <c r="D75" s="100">
        <v>0</v>
      </c>
      <c r="E75" s="100">
        <v>0</v>
      </c>
      <c r="F75" s="100">
        <v>0</v>
      </c>
      <c r="G75" s="100">
        <v>0</v>
      </c>
      <c r="H75" s="100">
        <v>0</v>
      </c>
      <c r="I75" s="100">
        <v>0</v>
      </c>
      <c r="J75" s="100">
        <v>0</v>
      </c>
      <c r="K75" s="100">
        <v>0</v>
      </c>
      <c r="L75" s="100">
        <v>0.54075390000000001</v>
      </c>
      <c r="M75" s="100">
        <v>4.3726634000000004</v>
      </c>
      <c r="N75" s="100">
        <v>7.9748134999999998</v>
      </c>
      <c r="O75" s="100">
        <v>24.506478999999999</v>
      </c>
      <c r="P75" s="100">
        <v>62.174325000000003</v>
      </c>
      <c r="Q75" s="100">
        <v>153.75844000000001</v>
      </c>
      <c r="R75" s="100">
        <v>279.85426999999999</v>
      </c>
      <c r="S75" s="100">
        <v>558.61833000000001</v>
      </c>
      <c r="T75" s="100">
        <v>674.58176000000003</v>
      </c>
      <c r="U75" s="100">
        <v>15.802794</v>
      </c>
      <c r="V75" s="100">
        <v>35.236806000000001</v>
      </c>
      <c r="W75" s="128"/>
      <c r="X75" s="122">
        <v>1968</v>
      </c>
      <c r="Y75" s="100" t="s">
        <v>204</v>
      </c>
      <c r="Z75" s="100" t="s">
        <v>204</v>
      </c>
      <c r="AA75" s="100" t="s">
        <v>204</v>
      </c>
      <c r="AB75" s="100" t="s">
        <v>204</v>
      </c>
      <c r="AC75" s="100" t="s">
        <v>204</v>
      </c>
      <c r="AD75" s="100" t="s">
        <v>204</v>
      </c>
      <c r="AE75" s="100" t="s">
        <v>204</v>
      </c>
      <c r="AF75" s="100" t="s">
        <v>204</v>
      </c>
      <c r="AG75" s="100" t="s">
        <v>204</v>
      </c>
      <c r="AH75" s="100" t="s">
        <v>204</v>
      </c>
      <c r="AI75" s="100" t="s">
        <v>204</v>
      </c>
      <c r="AJ75" s="100" t="s">
        <v>204</v>
      </c>
      <c r="AK75" s="100" t="s">
        <v>204</v>
      </c>
      <c r="AL75" s="100" t="s">
        <v>204</v>
      </c>
      <c r="AM75" s="100" t="s">
        <v>204</v>
      </c>
      <c r="AN75" s="100" t="s">
        <v>204</v>
      </c>
      <c r="AO75" s="100" t="s">
        <v>204</v>
      </c>
      <c r="AP75" s="100" t="s">
        <v>204</v>
      </c>
      <c r="AQ75" s="100" t="s">
        <v>204</v>
      </c>
      <c r="AR75" s="100" t="s">
        <v>204</v>
      </c>
      <c r="AS75" s="128"/>
      <c r="AT75" s="122">
        <v>1968</v>
      </c>
      <c r="AU75" s="100">
        <v>8.7356699999999995E-2</v>
      </c>
      <c r="AV75" s="100">
        <v>0</v>
      </c>
      <c r="AW75" s="100">
        <v>0</v>
      </c>
      <c r="AX75" s="100">
        <v>0</v>
      </c>
      <c r="AY75" s="100">
        <v>0</v>
      </c>
      <c r="AZ75" s="100">
        <v>0</v>
      </c>
      <c r="BA75" s="100">
        <v>0</v>
      </c>
      <c r="BB75" s="100">
        <v>0</v>
      </c>
      <c r="BC75" s="100">
        <v>0</v>
      </c>
      <c r="BD75" s="100">
        <v>0.27461590000000002</v>
      </c>
      <c r="BE75" s="100">
        <v>2.1885360999999999</v>
      </c>
      <c r="BF75" s="100">
        <v>4.0166043</v>
      </c>
      <c r="BG75" s="100">
        <v>12.146399000000001</v>
      </c>
      <c r="BH75" s="100">
        <v>28.680218</v>
      </c>
      <c r="BI75" s="100">
        <v>63.984126000000003</v>
      </c>
      <c r="BJ75" s="100">
        <v>110.69504000000001</v>
      </c>
      <c r="BK75" s="100">
        <v>205.28910999999999</v>
      </c>
      <c r="BL75" s="100">
        <v>216.97998999999999</v>
      </c>
      <c r="BM75" s="100">
        <v>7.9526108000000004</v>
      </c>
      <c r="BN75" s="100">
        <v>13.423095999999999</v>
      </c>
      <c r="BO75" s="128"/>
      <c r="BP75" s="122">
        <v>1968</v>
      </c>
    </row>
    <row r="76" spans="1:68">
      <c r="A76" s="128"/>
      <c r="B76" s="122">
        <v>1969</v>
      </c>
      <c r="C76" s="100">
        <v>0.1681068</v>
      </c>
      <c r="D76" s="100">
        <v>0</v>
      </c>
      <c r="E76" s="100">
        <v>0</v>
      </c>
      <c r="F76" s="100">
        <v>0</v>
      </c>
      <c r="G76" s="100">
        <v>0.18860589999999999</v>
      </c>
      <c r="H76" s="100">
        <v>0</v>
      </c>
      <c r="I76" s="100">
        <v>0</v>
      </c>
      <c r="J76" s="100">
        <v>0</v>
      </c>
      <c r="K76" s="100">
        <v>0</v>
      </c>
      <c r="L76" s="100">
        <v>0.52081710000000003</v>
      </c>
      <c r="M76" s="100">
        <v>2.2169577999999999</v>
      </c>
      <c r="N76" s="100">
        <v>12.556376</v>
      </c>
      <c r="O76" s="100">
        <v>25.589191</v>
      </c>
      <c r="P76" s="100">
        <v>64.231600999999998</v>
      </c>
      <c r="Q76" s="100">
        <v>157.34762000000001</v>
      </c>
      <c r="R76" s="100">
        <v>313.49984999999998</v>
      </c>
      <c r="S76" s="100">
        <v>461.91018000000003</v>
      </c>
      <c r="T76" s="100">
        <v>629.66295000000002</v>
      </c>
      <c r="U76" s="100">
        <v>15.558676</v>
      </c>
      <c r="V76" s="100">
        <v>34.219994</v>
      </c>
      <c r="W76" s="128"/>
      <c r="X76" s="122">
        <v>1969</v>
      </c>
      <c r="Y76" s="100" t="s">
        <v>204</v>
      </c>
      <c r="Z76" s="100" t="s">
        <v>204</v>
      </c>
      <c r="AA76" s="100" t="s">
        <v>204</v>
      </c>
      <c r="AB76" s="100" t="s">
        <v>204</v>
      </c>
      <c r="AC76" s="100" t="s">
        <v>204</v>
      </c>
      <c r="AD76" s="100" t="s">
        <v>204</v>
      </c>
      <c r="AE76" s="100" t="s">
        <v>204</v>
      </c>
      <c r="AF76" s="100" t="s">
        <v>204</v>
      </c>
      <c r="AG76" s="100" t="s">
        <v>204</v>
      </c>
      <c r="AH76" s="100" t="s">
        <v>204</v>
      </c>
      <c r="AI76" s="100" t="s">
        <v>204</v>
      </c>
      <c r="AJ76" s="100" t="s">
        <v>204</v>
      </c>
      <c r="AK76" s="100" t="s">
        <v>204</v>
      </c>
      <c r="AL76" s="100" t="s">
        <v>204</v>
      </c>
      <c r="AM76" s="100" t="s">
        <v>204</v>
      </c>
      <c r="AN76" s="100" t="s">
        <v>204</v>
      </c>
      <c r="AO76" s="100" t="s">
        <v>204</v>
      </c>
      <c r="AP76" s="100" t="s">
        <v>204</v>
      </c>
      <c r="AQ76" s="100" t="s">
        <v>204</v>
      </c>
      <c r="AR76" s="100" t="s">
        <v>204</v>
      </c>
      <c r="AS76" s="128"/>
      <c r="AT76" s="122">
        <v>1969</v>
      </c>
      <c r="AU76" s="100">
        <v>8.6087499999999997E-2</v>
      </c>
      <c r="AV76" s="100">
        <v>0</v>
      </c>
      <c r="AW76" s="100">
        <v>0</v>
      </c>
      <c r="AX76" s="100">
        <v>0</v>
      </c>
      <c r="AY76" s="100">
        <v>9.6603499999999995E-2</v>
      </c>
      <c r="AZ76" s="100">
        <v>0</v>
      </c>
      <c r="BA76" s="100">
        <v>0</v>
      </c>
      <c r="BB76" s="100">
        <v>0</v>
      </c>
      <c r="BC76" s="100">
        <v>0</v>
      </c>
      <c r="BD76" s="100">
        <v>0.265322</v>
      </c>
      <c r="BE76" s="100">
        <v>1.1081209000000001</v>
      </c>
      <c r="BF76" s="100">
        <v>6.2877584000000004</v>
      </c>
      <c r="BG76" s="100">
        <v>12.608618</v>
      </c>
      <c r="BH76" s="100">
        <v>29.937639000000001</v>
      </c>
      <c r="BI76" s="100">
        <v>65.781433000000007</v>
      </c>
      <c r="BJ76" s="100">
        <v>121.82465999999999</v>
      </c>
      <c r="BK76" s="100">
        <v>169.05072000000001</v>
      </c>
      <c r="BL76" s="100">
        <v>199.75828000000001</v>
      </c>
      <c r="BM76" s="100">
        <v>7.8284180000000001</v>
      </c>
      <c r="BN76" s="100">
        <v>13.043706</v>
      </c>
      <c r="BO76" s="128"/>
      <c r="BP76" s="122">
        <v>1969</v>
      </c>
    </row>
    <row r="77" spans="1:68">
      <c r="A77" s="128"/>
      <c r="B77" s="122">
        <v>1970</v>
      </c>
      <c r="C77" s="100">
        <v>0</v>
      </c>
      <c r="D77" s="100">
        <v>0</v>
      </c>
      <c r="E77" s="100">
        <v>0</v>
      </c>
      <c r="F77" s="100">
        <v>0</v>
      </c>
      <c r="G77" s="100">
        <v>0</v>
      </c>
      <c r="H77" s="100">
        <v>0</v>
      </c>
      <c r="I77" s="100">
        <v>0</v>
      </c>
      <c r="J77" s="100">
        <v>0</v>
      </c>
      <c r="K77" s="100">
        <v>0.48953619999999998</v>
      </c>
      <c r="L77" s="100">
        <v>1.5275338000000001</v>
      </c>
      <c r="M77" s="100">
        <v>3.1427665</v>
      </c>
      <c r="N77" s="100">
        <v>9.3370993000000002</v>
      </c>
      <c r="O77" s="100">
        <v>29.299982</v>
      </c>
      <c r="P77" s="100">
        <v>71.230664000000004</v>
      </c>
      <c r="Q77" s="100">
        <v>148.4999</v>
      </c>
      <c r="R77" s="100">
        <v>309.19362000000001</v>
      </c>
      <c r="S77" s="100">
        <v>504.63560999999999</v>
      </c>
      <c r="T77" s="100">
        <v>706.76692000000003</v>
      </c>
      <c r="U77" s="100">
        <v>16.099868000000001</v>
      </c>
      <c r="V77" s="100">
        <v>35.975608000000001</v>
      </c>
      <c r="W77" s="128"/>
      <c r="X77" s="122">
        <v>1970</v>
      </c>
      <c r="Y77" s="100" t="s">
        <v>204</v>
      </c>
      <c r="Z77" s="100" t="s">
        <v>204</v>
      </c>
      <c r="AA77" s="100" t="s">
        <v>204</v>
      </c>
      <c r="AB77" s="100" t="s">
        <v>204</v>
      </c>
      <c r="AC77" s="100" t="s">
        <v>204</v>
      </c>
      <c r="AD77" s="100" t="s">
        <v>204</v>
      </c>
      <c r="AE77" s="100" t="s">
        <v>204</v>
      </c>
      <c r="AF77" s="100" t="s">
        <v>204</v>
      </c>
      <c r="AG77" s="100" t="s">
        <v>204</v>
      </c>
      <c r="AH77" s="100" t="s">
        <v>204</v>
      </c>
      <c r="AI77" s="100" t="s">
        <v>204</v>
      </c>
      <c r="AJ77" s="100" t="s">
        <v>204</v>
      </c>
      <c r="AK77" s="100" t="s">
        <v>204</v>
      </c>
      <c r="AL77" s="100" t="s">
        <v>204</v>
      </c>
      <c r="AM77" s="100" t="s">
        <v>204</v>
      </c>
      <c r="AN77" s="100" t="s">
        <v>204</v>
      </c>
      <c r="AO77" s="100" t="s">
        <v>204</v>
      </c>
      <c r="AP77" s="100" t="s">
        <v>204</v>
      </c>
      <c r="AQ77" s="100" t="s">
        <v>204</v>
      </c>
      <c r="AR77" s="100" t="s">
        <v>204</v>
      </c>
      <c r="AS77" s="128"/>
      <c r="AT77" s="122">
        <v>1970</v>
      </c>
      <c r="AU77" s="100">
        <v>0</v>
      </c>
      <c r="AV77" s="100">
        <v>0</v>
      </c>
      <c r="AW77" s="100">
        <v>0</v>
      </c>
      <c r="AX77" s="100">
        <v>0</v>
      </c>
      <c r="AY77" s="100">
        <v>0</v>
      </c>
      <c r="AZ77" s="100">
        <v>0</v>
      </c>
      <c r="BA77" s="100">
        <v>0</v>
      </c>
      <c r="BB77" s="100">
        <v>0</v>
      </c>
      <c r="BC77" s="100">
        <v>0.25396340000000001</v>
      </c>
      <c r="BD77" s="100">
        <v>0.77808600000000006</v>
      </c>
      <c r="BE77" s="100">
        <v>1.5732075999999999</v>
      </c>
      <c r="BF77" s="100">
        <v>4.6680903999999996</v>
      </c>
      <c r="BG77" s="100">
        <v>14.360004999999999</v>
      </c>
      <c r="BH77" s="100">
        <v>33.394952000000004</v>
      </c>
      <c r="BI77" s="100">
        <v>62.488306000000001</v>
      </c>
      <c r="BJ77" s="100">
        <v>118.85657</v>
      </c>
      <c r="BK77" s="100">
        <v>182.82468</v>
      </c>
      <c r="BL77" s="100">
        <v>223.10480000000001</v>
      </c>
      <c r="BM77" s="100">
        <v>8.0992382999999997</v>
      </c>
      <c r="BN77" s="100">
        <v>13.594935</v>
      </c>
      <c r="BO77" s="128"/>
      <c r="BP77" s="122">
        <v>1970</v>
      </c>
    </row>
    <row r="78" spans="1:68">
      <c r="A78" s="128"/>
      <c r="B78" s="122">
        <v>1971</v>
      </c>
      <c r="C78" s="100">
        <v>0</v>
      </c>
      <c r="D78" s="100">
        <v>0</v>
      </c>
      <c r="E78" s="100">
        <v>0</v>
      </c>
      <c r="F78" s="100">
        <v>0</v>
      </c>
      <c r="G78" s="100">
        <v>0</v>
      </c>
      <c r="H78" s="100">
        <v>0</v>
      </c>
      <c r="I78" s="100">
        <v>0</v>
      </c>
      <c r="J78" s="100">
        <v>0</v>
      </c>
      <c r="K78" s="100">
        <v>0</v>
      </c>
      <c r="L78" s="100">
        <v>1.7174795</v>
      </c>
      <c r="M78" s="100">
        <v>2.6527387999999998</v>
      </c>
      <c r="N78" s="100">
        <v>11.74287</v>
      </c>
      <c r="O78" s="100">
        <v>26.086607999999998</v>
      </c>
      <c r="P78" s="100">
        <v>59.589413</v>
      </c>
      <c r="Q78" s="100">
        <v>144.83056999999999</v>
      </c>
      <c r="R78" s="100">
        <v>272.40604000000002</v>
      </c>
      <c r="S78" s="100">
        <v>403.93437</v>
      </c>
      <c r="T78" s="100">
        <v>712.35218999999995</v>
      </c>
      <c r="U78" s="100">
        <v>14.509886</v>
      </c>
      <c r="V78" s="100">
        <v>32.757874000000001</v>
      </c>
      <c r="W78" s="128"/>
      <c r="X78" s="122">
        <v>1971</v>
      </c>
      <c r="Y78" s="100" t="s">
        <v>204</v>
      </c>
      <c r="Z78" s="100" t="s">
        <v>204</v>
      </c>
      <c r="AA78" s="100" t="s">
        <v>204</v>
      </c>
      <c r="AB78" s="100" t="s">
        <v>204</v>
      </c>
      <c r="AC78" s="100" t="s">
        <v>204</v>
      </c>
      <c r="AD78" s="100" t="s">
        <v>204</v>
      </c>
      <c r="AE78" s="100" t="s">
        <v>204</v>
      </c>
      <c r="AF78" s="100" t="s">
        <v>204</v>
      </c>
      <c r="AG78" s="100" t="s">
        <v>204</v>
      </c>
      <c r="AH78" s="100" t="s">
        <v>204</v>
      </c>
      <c r="AI78" s="100" t="s">
        <v>204</v>
      </c>
      <c r="AJ78" s="100" t="s">
        <v>204</v>
      </c>
      <c r="AK78" s="100" t="s">
        <v>204</v>
      </c>
      <c r="AL78" s="100" t="s">
        <v>204</v>
      </c>
      <c r="AM78" s="100" t="s">
        <v>204</v>
      </c>
      <c r="AN78" s="100" t="s">
        <v>204</v>
      </c>
      <c r="AO78" s="100" t="s">
        <v>204</v>
      </c>
      <c r="AP78" s="100" t="s">
        <v>204</v>
      </c>
      <c r="AQ78" s="100" t="s">
        <v>204</v>
      </c>
      <c r="AR78" s="100" t="s">
        <v>204</v>
      </c>
      <c r="AS78" s="128"/>
      <c r="AT78" s="122">
        <v>1971</v>
      </c>
      <c r="AU78" s="100">
        <v>0</v>
      </c>
      <c r="AV78" s="100">
        <v>0</v>
      </c>
      <c r="AW78" s="100">
        <v>0</v>
      </c>
      <c r="AX78" s="100">
        <v>0</v>
      </c>
      <c r="AY78" s="100">
        <v>0</v>
      </c>
      <c r="AZ78" s="100">
        <v>0</v>
      </c>
      <c r="BA78" s="100">
        <v>0</v>
      </c>
      <c r="BB78" s="100">
        <v>0</v>
      </c>
      <c r="BC78" s="100">
        <v>0</v>
      </c>
      <c r="BD78" s="100">
        <v>0.87736449999999999</v>
      </c>
      <c r="BE78" s="100">
        <v>1.3283936999999999</v>
      </c>
      <c r="BF78" s="100">
        <v>5.8394538999999996</v>
      </c>
      <c r="BG78" s="100">
        <v>12.591701</v>
      </c>
      <c r="BH78" s="100">
        <v>28.318601999999998</v>
      </c>
      <c r="BI78" s="100">
        <v>61.541342999999998</v>
      </c>
      <c r="BJ78" s="100">
        <v>104.15797000000001</v>
      </c>
      <c r="BK78" s="100">
        <v>145.21409</v>
      </c>
      <c r="BL78" s="100">
        <v>224.11474999999999</v>
      </c>
      <c r="BM78" s="100">
        <v>7.2930333999999997</v>
      </c>
      <c r="BN78" s="100">
        <v>12.323655</v>
      </c>
      <c r="BO78" s="128"/>
      <c r="BP78" s="122">
        <v>1971</v>
      </c>
    </row>
    <row r="79" spans="1:68">
      <c r="A79" s="128"/>
      <c r="B79" s="122">
        <v>1972</v>
      </c>
      <c r="C79" s="100">
        <v>0.1526902</v>
      </c>
      <c r="D79" s="100">
        <v>0</v>
      </c>
      <c r="E79" s="100">
        <v>0</v>
      </c>
      <c r="F79" s="100">
        <v>0</v>
      </c>
      <c r="G79" s="100">
        <v>0</v>
      </c>
      <c r="H79" s="100">
        <v>0</v>
      </c>
      <c r="I79" s="100">
        <v>0</v>
      </c>
      <c r="J79" s="100">
        <v>0</v>
      </c>
      <c r="K79" s="100">
        <v>0.48433189999999998</v>
      </c>
      <c r="L79" s="100">
        <v>1.2260702000000001</v>
      </c>
      <c r="M79" s="100">
        <v>2.8361874999999999</v>
      </c>
      <c r="N79" s="100">
        <v>8.4194165000000005</v>
      </c>
      <c r="O79" s="100">
        <v>26.102032000000001</v>
      </c>
      <c r="P79" s="100">
        <v>65.144240999999994</v>
      </c>
      <c r="Q79" s="100">
        <v>150.14218</v>
      </c>
      <c r="R79" s="100">
        <v>284.58843999999999</v>
      </c>
      <c r="S79" s="100">
        <v>484.17971</v>
      </c>
      <c r="T79" s="100">
        <v>526.80222000000003</v>
      </c>
      <c r="U79" s="100">
        <v>14.749101</v>
      </c>
      <c r="V79" s="100">
        <v>32.135769000000003</v>
      </c>
      <c r="W79" s="128"/>
      <c r="X79" s="122">
        <v>1972</v>
      </c>
      <c r="Y79" s="100" t="s">
        <v>204</v>
      </c>
      <c r="Z79" s="100" t="s">
        <v>204</v>
      </c>
      <c r="AA79" s="100" t="s">
        <v>204</v>
      </c>
      <c r="AB79" s="100" t="s">
        <v>204</v>
      </c>
      <c r="AC79" s="100" t="s">
        <v>204</v>
      </c>
      <c r="AD79" s="100" t="s">
        <v>204</v>
      </c>
      <c r="AE79" s="100" t="s">
        <v>204</v>
      </c>
      <c r="AF79" s="100" t="s">
        <v>204</v>
      </c>
      <c r="AG79" s="100" t="s">
        <v>204</v>
      </c>
      <c r="AH79" s="100" t="s">
        <v>204</v>
      </c>
      <c r="AI79" s="100" t="s">
        <v>204</v>
      </c>
      <c r="AJ79" s="100" t="s">
        <v>204</v>
      </c>
      <c r="AK79" s="100" t="s">
        <v>204</v>
      </c>
      <c r="AL79" s="100" t="s">
        <v>204</v>
      </c>
      <c r="AM79" s="100" t="s">
        <v>204</v>
      </c>
      <c r="AN79" s="100" t="s">
        <v>204</v>
      </c>
      <c r="AO79" s="100" t="s">
        <v>204</v>
      </c>
      <c r="AP79" s="100" t="s">
        <v>204</v>
      </c>
      <c r="AQ79" s="100" t="s">
        <v>204</v>
      </c>
      <c r="AR79" s="100" t="s">
        <v>204</v>
      </c>
      <c r="AS79" s="128"/>
      <c r="AT79" s="122">
        <v>1972</v>
      </c>
      <c r="AU79" s="100">
        <v>7.7971100000000002E-2</v>
      </c>
      <c r="AV79" s="100">
        <v>0</v>
      </c>
      <c r="AW79" s="100">
        <v>0</v>
      </c>
      <c r="AX79" s="100">
        <v>0</v>
      </c>
      <c r="AY79" s="100">
        <v>0</v>
      </c>
      <c r="AZ79" s="100">
        <v>0</v>
      </c>
      <c r="BA79" s="100">
        <v>0</v>
      </c>
      <c r="BB79" s="100">
        <v>0</v>
      </c>
      <c r="BC79" s="100">
        <v>0.25115749999999998</v>
      </c>
      <c r="BD79" s="100">
        <v>0.62725030000000004</v>
      </c>
      <c r="BE79" s="100">
        <v>1.4243695000000001</v>
      </c>
      <c r="BF79" s="100">
        <v>4.1684635999999999</v>
      </c>
      <c r="BG79" s="100">
        <v>12.620792</v>
      </c>
      <c r="BH79" s="100">
        <v>30.828085999999999</v>
      </c>
      <c r="BI79" s="100">
        <v>64.597797</v>
      </c>
      <c r="BJ79" s="100">
        <v>107.65521</v>
      </c>
      <c r="BK79" s="100">
        <v>172.32673</v>
      </c>
      <c r="BL79" s="100">
        <v>163.36123000000001</v>
      </c>
      <c r="BM79" s="100">
        <v>7.4114921000000002</v>
      </c>
      <c r="BN79" s="100">
        <v>12.164464000000001</v>
      </c>
      <c r="BO79" s="128"/>
      <c r="BP79" s="122">
        <v>1972</v>
      </c>
    </row>
    <row r="80" spans="1:68">
      <c r="A80" s="128"/>
      <c r="B80" s="122">
        <v>1973</v>
      </c>
      <c r="C80" s="100">
        <v>0</v>
      </c>
      <c r="D80" s="100">
        <v>0</v>
      </c>
      <c r="E80" s="100">
        <v>0</v>
      </c>
      <c r="F80" s="100">
        <v>0</v>
      </c>
      <c r="G80" s="100">
        <v>0.172739</v>
      </c>
      <c r="H80" s="100">
        <v>0</v>
      </c>
      <c r="I80" s="100">
        <v>0</v>
      </c>
      <c r="J80" s="100">
        <v>0</v>
      </c>
      <c r="K80" s="100">
        <v>0.49547020000000003</v>
      </c>
      <c r="L80" s="100">
        <v>1.2124769</v>
      </c>
      <c r="M80" s="100">
        <v>2.4549582999999999</v>
      </c>
      <c r="N80" s="100">
        <v>12.354469</v>
      </c>
      <c r="O80" s="100">
        <v>27.610517999999999</v>
      </c>
      <c r="P80" s="100">
        <v>81.770225999999994</v>
      </c>
      <c r="Q80" s="100">
        <v>160.61677</v>
      </c>
      <c r="R80" s="100">
        <v>236.75948</v>
      </c>
      <c r="S80" s="100">
        <v>525.66827000000001</v>
      </c>
      <c r="T80" s="100">
        <v>630.77470000000005</v>
      </c>
      <c r="U80" s="100">
        <v>15.819314</v>
      </c>
      <c r="V80" s="100">
        <v>34.155287000000001</v>
      </c>
      <c r="W80" s="128"/>
      <c r="X80" s="122">
        <v>1973</v>
      </c>
      <c r="Y80" s="100" t="s">
        <v>204</v>
      </c>
      <c r="Z80" s="100" t="s">
        <v>204</v>
      </c>
      <c r="AA80" s="100" t="s">
        <v>204</v>
      </c>
      <c r="AB80" s="100" t="s">
        <v>204</v>
      </c>
      <c r="AC80" s="100" t="s">
        <v>204</v>
      </c>
      <c r="AD80" s="100" t="s">
        <v>204</v>
      </c>
      <c r="AE80" s="100" t="s">
        <v>204</v>
      </c>
      <c r="AF80" s="100" t="s">
        <v>204</v>
      </c>
      <c r="AG80" s="100" t="s">
        <v>204</v>
      </c>
      <c r="AH80" s="100" t="s">
        <v>204</v>
      </c>
      <c r="AI80" s="100" t="s">
        <v>204</v>
      </c>
      <c r="AJ80" s="100" t="s">
        <v>204</v>
      </c>
      <c r="AK80" s="100" t="s">
        <v>204</v>
      </c>
      <c r="AL80" s="100" t="s">
        <v>204</v>
      </c>
      <c r="AM80" s="100" t="s">
        <v>204</v>
      </c>
      <c r="AN80" s="100" t="s">
        <v>204</v>
      </c>
      <c r="AO80" s="100" t="s">
        <v>204</v>
      </c>
      <c r="AP80" s="100" t="s">
        <v>204</v>
      </c>
      <c r="AQ80" s="100" t="s">
        <v>204</v>
      </c>
      <c r="AR80" s="100" t="s">
        <v>204</v>
      </c>
      <c r="AS80" s="128"/>
      <c r="AT80" s="122">
        <v>1973</v>
      </c>
      <c r="AU80" s="100">
        <v>0</v>
      </c>
      <c r="AV80" s="100">
        <v>0</v>
      </c>
      <c r="AW80" s="100">
        <v>0</v>
      </c>
      <c r="AX80" s="100">
        <v>0</v>
      </c>
      <c r="AY80" s="100">
        <v>8.78525E-2</v>
      </c>
      <c r="AZ80" s="100">
        <v>0</v>
      </c>
      <c r="BA80" s="100">
        <v>0</v>
      </c>
      <c r="BB80" s="100">
        <v>0</v>
      </c>
      <c r="BC80" s="100">
        <v>0.25659880000000002</v>
      </c>
      <c r="BD80" s="100">
        <v>0.62308249999999998</v>
      </c>
      <c r="BE80" s="100">
        <v>1.2358614000000001</v>
      </c>
      <c r="BF80" s="100">
        <v>6.0904366000000003</v>
      </c>
      <c r="BG80" s="100">
        <v>13.360811</v>
      </c>
      <c r="BH80" s="100">
        <v>38.489159999999998</v>
      </c>
      <c r="BI80" s="100">
        <v>69.713351000000003</v>
      </c>
      <c r="BJ80" s="100">
        <v>89.263623999999993</v>
      </c>
      <c r="BK80" s="100">
        <v>183.86668</v>
      </c>
      <c r="BL80" s="100">
        <v>194.32089999999999</v>
      </c>
      <c r="BM80" s="100">
        <v>7.9454773000000003</v>
      </c>
      <c r="BN80" s="100">
        <v>12.848627</v>
      </c>
      <c r="BO80" s="128"/>
      <c r="BP80" s="122">
        <v>1973</v>
      </c>
    </row>
    <row r="81" spans="1:68">
      <c r="A81" s="128"/>
      <c r="B81" s="122">
        <v>1974</v>
      </c>
      <c r="C81" s="100">
        <v>0</v>
      </c>
      <c r="D81" s="100">
        <v>0</v>
      </c>
      <c r="E81" s="100">
        <v>0</v>
      </c>
      <c r="F81" s="100">
        <v>0</v>
      </c>
      <c r="G81" s="100">
        <v>0</v>
      </c>
      <c r="H81" s="100">
        <v>0</v>
      </c>
      <c r="I81" s="100">
        <v>0</v>
      </c>
      <c r="J81" s="100">
        <v>0.24292359999999999</v>
      </c>
      <c r="K81" s="100">
        <v>0</v>
      </c>
      <c r="L81" s="100">
        <v>0.72409199999999996</v>
      </c>
      <c r="M81" s="100">
        <v>2.0943120999999998</v>
      </c>
      <c r="N81" s="100">
        <v>8.2089136000000007</v>
      </c>
      <c r="O81" s="100">
        <v>26.386288</v>
      </c>
      <c r="P81" s="100">
        <v>78.130307999999999</v>
      </c>
      <c r="Q81" s="100">
        <v>143.94119000000001</v>
      </c>
      <c r="R81" s="100">
        <v>263.66829000000001</v>
      </c>
      <c r="S81" s="100">
        <v>490.18511000000001</v>
      </c>
      <c r="T81" s="100">
        <v>635.11135999999999</v>
      </c>
      <c r="U81" s="100">
        <v>15.254726</v>
      </c>
      <c r="V81" s="100">
        <v>33.298561999999997</v>
      </c>
      <c r="W81" s="128"/>
      <c r="X81" s="122">
        <v>1974</v>
      </c>
      <c r="Y81" s="100" t="s">
        <v>204</v>
      </c>
      <c r="Z81" s="100" t="s">
        <v>204</v>
      </c>
      <c r="AA81" s="100" t="s">
        <v>204</v>
      </c>
      <c r="AB81" s="100" t="s">
        <v>204</v>
      </c>
      <c r="AC81" s="100" t="s">
        <v>204</v>
      </c>
      <c r="AD81" s="100" t="s">
        <v>204</v>
      </c>
      <c r="AE81" s="100" t="s">
        <v>204</v>
      </c>
      <c r="AF81" s="100" t="s">
        <v>204</v>
      </c>
      <c r="AG81" s="100" t="s">
        <v>204</v>
      </c>
      <c r="AH81" s="100" t="s">
        <v>204</v>
      </c>
      <c r="AI81" s="100" t="s">
        <v>204</v>
      </c>
      <c r="AJ81" s="100" t="s">
        <v>204</v>
      </c>
      <c r="AK81" s="100" t="s">
        <v>204</v>
      </c>
      <c r="AL81" s="100" t="s">
        <v>204</v>
      </c>
      <c r="AM81" s="100" t="s">
        <v>204</v>
      </c>
      <c r="AN81" s="100" t="s">
        <v>204</v>
      </c>
      <c r="AO81" s="100" t="s">
        <v>204</v>
      </c>
      <c r="AP81" s="100" t="s">
        <v>204</v>
      </c>
      <c r="AQ81" s="100" t="s">
        <v>204</v>
      </c>
      <c r="AR81" s="100" t="s">
        <v>204</v>
      </c>
      <c r="AS81" s="128"/>
      <c r="AT81" s="122">
        <v>1974</v>
      </c>
      <c r="AU81" s="100">
        <v>0</v>
      </c>
      <c r="AV81" s="100">
        <v>0</v>
      </c>
      <c r="AW81" s="100">
        <v>0</v>
      </c>
      <c r="AX81" s="100">
        <v>0</v>
      </c>
      <c r="AY81" s="100">
        <v>0</v>
      </c>
      <c r="AZ81" s="100">
        <v>0</v>
      </c>
      <c r="BA81" s="100">
        <v>0</v>
      </c>
      <c r="BB81" s="100">
        <v>0.1247323</v>
      </c>
      <c r="BC81" s="100">
        <v>0</v>
      </c>
      <c r="BD81" s="100">
        <v>0.37324950000000001</v>
      </c>
      <c r="BE81" s="100">
        <v>1.0578205000000001</v>
      </c>
      <c r="BF81" s="100">
        <v>4.0376633000000002</v>
      </c>
      <c r="BG81" s="100">
        <v>12.737614000000001</v>
      </c>
      <c r="BH81" s="100">
        <v>36.680526</v>
      </c>
      <c r="BI81" s="100">
        <v>62.934392000000003</v>
      </c>
      <c r="BJ81" s="100">
        <v>99.859812000000005</v>
      </c>
      <c r="BK81" s="100">
        <v>168.3657</v>
      </c>
      <c r="BL81" s="100">
        <v>193.3579</v>
      </c>
      <c r="BM81" s="100">
        <v>7.6589146000000001</v>
      </c>
      <c r="BN81" s="100">
        <v>12.390574000000001</v>
      </c>
      <c r="BO81" s="128"/>
      <c r="BP81" s="122">
        <v>1974</v>
      </c>
    </row>
    <row r="82" spans="1:68">
      <c r="A82" s="128"/>
      <c r="B82" s="122">
        <v>1975</v>
      </c>
      <c r="C82" s="100">
        <v>0</v>
      </c>
      <c r="D82" s="100">
        <v>0</v>
      </c>
      <c r="E82" s="100">
        <v>0</v>
      </c>
      <c r="F82" s="100">
        <v>0</v>
      </c>
      <c r="G82" s="100">
        <v>0.16994580000000001</v>
      </c>
      <c r="H82" s="100">
        <v>0</v>
      </c>
      <c r="I82" s="100">
        <v>0</v>
      </c>
      <c r="J82" s="100">
        <v>0.2353008</v>
      </c>
      <c r="K82" s="100">
        <v>0</v>
      </c>
      <c r="L82" s="100">
        <v>1.443057</v>
      </c>
      <c r="M82" s="100">
        <v>1.8068945999999999</v>
      </c>
      <c r="N82" s="100">
        <v>9.3618752000000001</v>
      </c>
      <c r="O82" s="100">
        <v>30.104289999999999</v>
      </c>
      <c r="P82" s="100">
        <v>60.972727999999996</v>
      </c>
      <c r="Q82" s="100">
        <v>143.06742</v>
      </c>
      <c r="R82" s="100">
        <v>275.78796999999997</v>
      </c>
      <c r="S82" s="100">
        <v>510.74842000000001</v>
      </c>
      <c r="T82" s="100">
        <v>685.44678999999996</v>
      </c>
      <c r="U82" s="100">
        <v>15.568543999999999</v>
      </c>
      <c r="V82" s="100">
        <v>34.287385</v>
      </c>
      <c r="W82" s="128"/>
      <c r="X82" s="122">
        <v>1975</v>
      </c>
      <c r="Y82" s="100" t="s">
        <v>204</v>
      </c>
      <c r="Z82" s="100" t="s">
        <v>204</v>
      </c>
      <c r="AA82" s="100" t="s">
        <v>204</v>
      </c>
      <c r="AB82" s="100" t="s">
        <v>204</v>
      </c>
      <c r="AC82" s="100" t="s">
        <v>204</v>
      </c>
      <c r="AD82" s="100" t="s">
        <v>204</v>
      </c>
      <c r="AE82" s="100" t="s">
        <v>204</v>
      </c>
      <c r="AF82" s="100" t="s">
        <v>204</v>
      </c>
      <c r="AG82" s="100" t="s">
        <v>204</v>
      </c>
      <c r="AH82" s="100" t="s">
        <v>204</v>
      </c>
      <c r="AI82" s="100" t="s">
        <v>204</v>
      </c>
      <c r="AJ82" s="100" t="s">
        <v>204</v>
      </c>
      <c r="AK82" s="100" t="s">
        <v>204</v>
      </c>
      <c r="AL82" s="100" t="s">
        <v>204</v>
      </c>
      <c r="AM82" s="100" t="s">
        <v>204</v>
      </c>
      <c r="AN82" s="100" t="s">
        <v>204</v>
      </c>
      <c r="AO82" s="100" t="s">
        <v>204</v>
      </c>
      <c r="AP82" s="100" t="s">
        <v>204</v>
      </c>
      <c r="AQ82" s="100" t="s">
        <v>204</v>
      </c>
      <c r="AR82" s="100" t="s">
        <v>204</v>
      </c>
      <c r="AS82" s="128"/>
      <c r="AT82" s="122">
        <v>1975</v>
      </c>
      <c r="AU82" s="100">
        <v>0</v>
      </c>
      <c r="AV82" s="100">
        <v>0</v>
      </c>
      <c r="AW82" s="100">
        <v>0</v>
      </c>
      <c r="AX82" s="100">
        <v>0</v>
      </c>
      <c r="AY82" s="100">
        <v>8.5847800000000002E-2</v>
      </c>
      <c r="AZ82" s="100">
        <v>0</v>
      </c>
      <c r="BA82" s="100">
        <v>0</v>
      </c>
      <c r="BB82" s="100">
        <v>0.1208491</v>
      </c>
      <c r="BC82" s="100">
        <v>0</v>
      </c>
      <c r="BD82" s="100">
        <v>0.74619349999999995</v>
      </c>
      <c r="BE82" s="100">
        <v>0.91357219999999995</v>
      </c>
      <c r="BF82" s="100">
        <v>4.6051921</v>
      </c>
      <c r="BG82" s="100">
        <v>14.509827</v>
      </c>
      <c r="BH82" s="100">
        <v>28.580670999999999</v>
      </c>
      <c r="BI82" s="100">
        <v>63.009300000000003</v>
      </c>
      <c r="BJ82" s="100">
        <v>105.13858999999999</v>
      </c>
      <c r="BK82" s="100">
        <v>172.37681000000001</v>
      </c>
      <c r="BL82" s="100">
        <v>205.34395000000001</v>
      </c>
      <c r="BM82" s="100">
        <v>7.8096911000000002</v>
      </c>
      <c r="BN82" s="100">
        <v>12.607874000000001</v>
      </c>
      <c r="BO82" s="128"/>
      <c r="BP82" s="122">
        <v>1975</v>
      </c>
    </row>
    <row r="83" spans="1:68">
      <c r="A83" s="128"/>
      <c r="B83" s="122">
        <v>1976</v>
      </c>
      <c r="C83" s="100">
        <v>0</v>
      </c>
      <c r="D83" s="100">
        <v>0</v>
      </c>
      <c r="E83" s="100">
        <v>0</v>
      </c>
      <c r="F83" s="100">
        <v>0</v>
      </c>
      <c r="G83" s="100">
        <v>0</v>
      </c>
      <c r="H83" s="100">
        <v>0</v>
      </c>
      <c r="I83" s="100">
        <v>0</v>
      </c>
      <c r="J83" s="100">
        <v>0.2306183</v>
      </c>
      <c r="K83" s="100">
        <v>0</v>
      </c>
      <c r="L83" s="100">
        <v>0.7293733</v>
      </c>
      <c r="M83" s="100">
        <v>4.3202033000000002</v>
      </c>
      <c r="N83" s="100">
        <v>11.806521999999999</v>
      </c>
      <c r="O83" s="100">
        <v>35.213647000000002</v>
      </c>
      <c r="P83" s="100">
        <v>70.116906999999998</v>
      </c>
      <c r="Q83" s="100">
        <v>151.75826000000001</v>
      </c>
      <c r="R83" s="100">
        <v>264.72311000000002</v>
      </c>
      <c r="S83" s="100">
        <v>413.77742000000001</v>
      </c>
      <c r="T83" s="100">
        <v>622.16512999999998</v>
      </c>
      <c r="U83" s="100">
        <v>15.784907</v>
      </c>
      <c r="V83" s="100">
        <v>32.535497999999997</v>
      </c>
      <c r="W83" s="128"/>
      <c r="X83" s="122">
        <v>1976</v>
      </c>
      <c r="Y83" s="100" t="s">
        <v>204</v>
      </c>
      <c r="Z83" s="100" t="s">
        <v>204</v>
      </c>
      <c r="AA83" s="100" t="s">
        <v>204</v>
      </c>
      <c r="AB83" s="100" t="s">
        <v>204</v>
      </c>
      <c r="AC83" s="100" t="s">
        <v>204</v>
      </c>
      <c r="AD83" s="100" t="s">
        <v>204</v>
      </c>
      <c r="AE83" s="100" t="s">
        <v>204</v>
      </c>
      <c r="AF83" s="100" t="s">
        <v>204</v>
      </c>
      <c r="AG83" s="100" t="s">
        <v>204</v>
      </c>
      <c r="AH83" s="100" t="s">
        <v>204</v>
      </c>
      <c r="AI83" s="100" t="s">
        <v>204</v>
      </c>
      <c r="AJ83" s="100" t="s">
        <v>204</v>
      </c>
      <c r="AK83" s="100" t="s">
        <v>204</v>
      </c>
      <c r="AL83" s="100" t="s">
        <v>204</v>
      </c>
      <c r="AM83" s="100" t="s">
        <v>204</v>
      </c>
      <c r="AN83" s="100" t="s">
        <v>204</v>
      </c>
      <c r="AO83" s="100" t="s">
        <v>204</v>
      </c>
      <c r="AP83" s="100" t="s">
        <v>204</v>
      </c>
      <c r="AQ83" s="100" t="s">
        <v>204</v>
      </c>
      <c r="AR83" s="100" t="s">
        <v>204</v>
      </c>
      <c r="AS83" s="128"/>
      <c r="AT83" s="122">
        <v>1976</v>
      </c>
      <c r="AU83" s="100">
        <v>0</v>
      </c>
      <c r="AV83" s="100">
        <v>0</v>
      </c>
      <c r="AW83" s="100">
        <v>0</v>
      </c>
      <c r="AX83" s="100">
        <v>0</v>
      </c>
      <c r="AY83" s="100">
        <v>0</v>
      </c>
      <c r="AZ83" s="100">
        <v>0</v>
      </c>
      <c r="BA83" s="100">
        <v>0</v>
      </c>
      <c r="BB83" s="100">
        <v>0.1185939</v>
      </c>
      <c r="BC83" s="100">
        <v>0</v>
      </c>
      <c r="BD83" s="100">
        <v>0.37711889999999998</v>
      </c>
      <c r="BE83" s="100">
        <v>2.1894689000000001</v>
      </c>
      <c r="BF83" s="100">
        <v>5.8446432000000001</v>
      </c>
      <c r="BG83" s="100">
        <v>16.903371</v>
      </c>
      <c r="BH83" s="100">
        <v>32.822968000000003</v>
      </c>
      <c r="BI83" s="100">
        <v>67.071261000000007</v>
      </c>
      <c r="BJ83" s="100">
        <v>102.04215000000001</v>
      </c>
      <c r="BK83" s="100">
        <v>136.48499000000001</v>
      </c>
      <c r="BL83" s="100">
        <v>183.21729999999999</v>
      </c>
      <c r="BM83" s="100">
        <v>7.9098797999999997</v>
      </c>
      <c r="BN83" s="100">
        <v>12.114729000000001</v>
      </c>
      <c r="BO83" s="128"/>
      <c r="BP83" s="122">
        <v>1976</v>
      </c>
    </row>
    <row r="84" spans="1:68">
      <c r="A84" s="128"/>
      <c r="B84" s="122">
        <v>1977</v>
      </c>
      <c r="C84" s="100">
        <v>0</v>
      </c>
      <c r="D84" s="100">
        <v>0</v>
      </c>
      <c r="E84" s="100">
        <v>0</v>
      </c>
      <c r="F84" s="100">
        <v>0</v>
      </c>
      <c r="G84" s="100">
        <v>0</v>
      </c>
      <c r="H84" s="100">
        <v>0</v>
      </c>
      <c r="I84" s="100">
        <v>0</v>
      </c>
      <c r="J84" s="100">
        <v>0</v>
      </c>
      <c r="K84" s="100">
        <v>0.25567400000000001</v>
      </c>
      <c r="L84" s="100">
        <v>0.74518790000000001</v>
      </c>
      <c r="M84" s="100">
        <v>2.2745136000000001</v>
      </c>
      <c r="N84" s="100">
        <v>9.9513590000000001</v>
      </c>
      <c r="O84" s="100">
        <v>33.193261999999997</v>
      </c>
      <c r="P84" s="100">
        <v>65.087042999999994</v>
      </c>
      <c r="Q84" s="100">
        <v>144.02986999999999</v>
      </c>
      <c r="R84" s="100">
        <v>286.46116999999998</v>
      </c>
      <c r="S84" s="100">
        <v>491.53467999999998</v>
      </c>
      <c r="T84" s="100">
        <v>623.13842</v>
      </c>
      <c r="U84" s="100">
        <v>16.144238000000001</v>
      </c>
      <c r="V84" s="100">
        <v>33.705185</v>
      </c>
      <c r="W84" s="128"/>
      <c r="X84" s="122">
        <v>1977</v>
      </c>
      <c r="Y84" s="100" t="s">
        <v>204</v>
      </c>
      <c r="Z84" s="100" t="s">
        <v>204</v>
      </c>
      <c r="AA84" s="100" t="s">
        <v>204</v>
      </c>
      <c r="AB84" s="100" t="s">
        <v>204</v>
      </c>
      <c r="AC84" s="100" t="s">
        <v>204</v>
      </c>
      <c r="AD84" s="100" t="s">
        <v>204</v>
      </c>
      <c r="AE84" s="100" t="s">
        <v>204</v>
      </c>
      <c r="AF84" s="100" t="s">
        <v>204</v>
      </c>
      <c r="AG84" s="100" t="s">
        <v>204</v>
      </c>
      <c r="AH84" s="100" t="s">
        <v>204</v>
      </c>
      <c r="AI84" s="100" t="s">
        <v>204</v>
      </c>
      <c r="AJ84" s="100" t="s">
        <v>204</v>
      </c>
      <c r="AK84" s="100" t="s">
        <v>204</v>
      </c>
      <c r="AL84" s="100" t="s">
        <v>204</v>
      </c>
      <c r="AM84" s="100" t="s">
        <v>204</v>
      </c>
      <c r="AN84" s="100" t="s">
        <v>204</v>
      </c>
      <c r="AO84" s="100" t="s">
        <v>204</v>
      </c>
      <c r="AP84" s="100" t="s">
        <v>204</v>
      </c>
      <c r="AQ84" s="100" t="s">
        <v>204</v>
      </c>
      <c r="AR84" s="100" t="s">
        <v>204</v>
      </c>
      <c r="AS84" s="128"/>
      <c r="AT84" s="122">
        <v>1977</v>
      </c>
      <c r="AU84" s="100">
        <v>0</v>
      </c>
      <c r="AV84" s="100">
        <v>0</v>
      </c>
      <c r="AW84" s="100">
        <v>0</v>
      </c>
      <c r="AX84" s="100">
        <v>0</v>
      </c>
      <c r="AY84" s="100">
        <v>0</v>
      </c>
      <c r="AZ84" s="100">
        <v>0</v>
      </c>
      <c r="BA84" s="100">
        <v>0</v>
      </c>
      <c r="BB84" s="100">
        <v>0</v>
      </c>
      <c r="BC84" s="100">
        <v>0.1313474</v>
      </c>
      <c r="BD84" s="100">
        <v>0.38471699999999998</v>
      </c>
      <c r="BE84" s="100">
        <v>1.1574342</v>
      </c>
      <c r="BF84" s="100">
        <v>4.9130172999999999</v>
      </c>
      <c r="BG84" s="100">
        <v>15.949017</v>
      </c>
      <c r="BH84" s="100">
        <v>30.313286000000002</v>
      </c>
      <c r="BI84" s="100">
        <v>63.987971000000002</v>
      </c>
      <c r="BJ84" s="100">
        <v>111.68913999999999</v>
      </c>
      <c r="BK84" s="100">
        <v>161.09545</v>
      </c>
      <c r="BL84" s="100">
        <v>180.91619</v>
      </c>
      <c r="BM84" s="100">
        <v>8.0818847999999992</v>
      </c>
      <c r="BN84" s="100">
        <v>12.41361</v>
      </c>
      <c r="BO84" s="128"/>
      <c r="BP84" s="122">
        <v>1977</v>
      </c>
    </row>
    <row r="85" spans="1:68">
      <c r="A85" s="128"/>
      <c r="B85" s="122">
        <v>1978</v>
      </c>
      <c r="C85" s="100">
        <v>0</v>
      </c>
      <c r="D85" s="100">
        <v>0</v>
      </c>
      <c r="E85" s="100">
        <v>0</v>
      </c>
      <c r="F85" s="100">
        <v>0</v>
      </c>
      <c r="G85" s="100">
        <v>0</v>
      </c>
      <c r="H85" s="100">
        <v>0</v>
      </c>
      <c r="I85" s="100">
        <v>0</v>
      </c>
      <c r="J85" s="100">
        <v>0.22165280000000001</v>
      </c>
      <c r="K85" s="100">
        <v>0</v>
      </c>
      <c r="L85" s="100">
        <v>0.76149670000000003</v>
      </c>
      <c r="M85" s="100">
        <v>2.5126765</v>
      </c>
      <c r="N85" s="100">
        <v>12.490777</v>
      </c>
      <c r="O85" s="100">
        <v>28.972193999999998</v>
      </c>
      <c r="P85" s="100">
        <v>66.382047999999998</v>
      </c>
      <c r="Q85" s="100">
        <v>136.11644000000001</v>
      </c>
      <c r="R85" s="100">
        <v>259.71850000000001</v>
      </c>
      <c r="S85" s="100">
        <v>491.13720999999998</v>
      </c>
      <c r="T85" s="100">
        <v>634.36257999999998</v>
      </c>
      <c r="U85" s="100">
        <v>15.930279000000001</v>
      </c>
      <c r="V85" s="100">
        <v>32.889524999999999</v>
      </c>
      <c r="W85" s="128"/>
      <c r="X85" s="122">
        <v>1978</v>
      </c>
      <c r="Y85" s="100" t="s">
        <v>204</v>
      </c>
      <c r="Z85" s="100" t="s">
        <v>204</v>
      </c>
      <c r="AA85" s="100" t="s">
        <v>204</v>
      </c>
      <c r="AB85" s="100" t="s">
        <v>204</v>
      </c>
      <c r="AC85" s="100" t="s">
        <v>204</v>
      </c>
      <c r="AD85" s="100" t="s">
        <v>204</v>
      </c>
      <c r="AE85" s="100" t="s">
        <v>204</v>
      </c>
      <c r="AF85" s="100" t="s">
        <v>204</v>
      </c>
      <c r="AG85" s="100" t="s">
        <v>204</v>
      </c>
      <c r="AH85" s="100" t="s">
        <v>204</v>
      </c>
      <c r="AI85" s="100" t="s">
        <v>204</v>
      </c>
      <c r="AJ85" s="100" t="s">
        <v>204</v>
      </c>
      <c r="AK85" s="100" t="s">
        <v>204</v>
      </c>
      <c r="AL85" s="100" t="s">
        <v>204</v>
      </c>
      <c r="AM85" s="100" t="s">
        <v>204</v>
      </c>
      <c r="AN85" s="100" t="s">
        <v>204</v>
      </c>
      <c r="AO85" s="100" t="s">
        <v>204</v>
      </c>
      <c r="AP85" s="100" t="s">
        <v>204</v>
      </c>
      <c r="AQ85" s="100" t="s">
        <v>204</v>
      </c>
      <c r="AR85" s="100" t="s">
        <v>204</v>
      </c>
      <c r="AS85" s="128"/>
      <c r="AT85" s="122">
        <v>1978</v>
      </c>
      <c r="AU85" s="100">
        <v>0</v>
      </c>
      <c r="AV85" s="100">
        <v>0</v>
      </c>
      <c r="AW85" s="100">
        <v>0</v>
      </c>
      <c r="AX85" s="100">
        <v>0</v>
      </c>
      <c r="AY85" s="100">
        <v>0</v>
      </c>
      <c r="AZ85" s="100">
        <v>0</v>
      </c>
      <c r="BA85" s="100">
        <v>0</v>
      </c>
      <c r="BB85" s="100">
        <v>0.1138459</v>
      </c>
      <c r="BC85" s="100">
        <v>0</v>
      </c>
      <c r="BD85" s="100">
        <v>0.39243339999999999</v>
      </c>
      <c r="BE85" s="100">
        <v>1.2813892</v>
      </c>
      <c r="BF85" s="100">
        <v>6.1753926000000003</v>
      </c>
      <c r="BG85" s="100">
        <v>13.907662999999999</v>
      </c>
      <c r="BH85" s="100">
        <v>30.848018</v>
      </c>
      <c r="BI85" s="100">
        <v>60.339506999999998</v>
      </c>
      <c r="BJ85" s="100">
        <v>102.69619</v>
      </c>
      <c r="BK85" s="100">
        <v>161.27377000000001</v>
      </c>
      <c r="BL85" s="100">
        <v>181.14361</v>
      </c>
      <c r="BM85" s="100">
        <v>7.9669870999999999</v>
      </c>
      <c r="BN85" s="100">
        <v>12.064736</v>
      </c>
      <c r="BO85" s="128"/>
      <c r="BP85" s="122">
        <v>1978</v>
      </c>
    </row>
    <row r="86" spans="1:68">
      <c r="A86" s="128"/>
      <c r="B86" s="123">
        <v>1979</v>
      </c>
      <c r="C86" s="100">
        <v>0</v>
      </c>
      <c r="D86" s="100">
        <v>0</v>
      </c>
      <c r="E86" s="100">
        <v>0</v>
      </c>
      <c r="F86" s="100">
        <v>0</v>
      </c>
      <c r="G86" s="100">
        <v>0</v>
      </c>
      <c r="H86" s="100">
        <v>0.16615849999999999</v>
      </c>
      <c r="I86" s="100">
        <v>0</v>
      </c>
      <c r="J86" s="100">
        <v>0</v>
      </c>
      <c r="K86" s="100">
        <v>0.74168750000000006</v>
      </c>
      <c r="L86" s="100">
        <v>0.77670910000000004</v>
      </c>
      <c r="M86" s="100">
        <v>2.260659</v>
      </c>
      <c r="N86" s="100">
        <v>12.572115</v>
      </c>
      <c r="O86" s="100">
        <v>25.808024</v>
      </c>
      <c r="P86" s="100">
        <v>72.052145999999993</v>
      </c>
      <c r="Q86" s="100">
        <v>130.29592</v>
      </c>
      <c r="R86" s="100">
        <v>257.68286000000001</v>
      </c>
      <c r="S86" s="100">
        <v>469.78106000000002</v>
      </c>
      <c r="T86" s="100">
        <v>678.01718000000005</v>
      </c>
      <c r="U86" s="100">
        <v>16.157133000000002</v>
      </c>
      <c r="V86" s="100">
        <v>32.982306999999999</v>
      </c>
      <c r="W86" s="128"/>
      <c r="X86" s="123">
        <v>1979</v>
      </c>
      <c r="Y86" s="100" t="s">
        <v>204</v>
      </c>
      <c r="Z86" s="100" t="s">
        <v>204</v>
      </c>
      <c r="AA86" s="100" t="s">
        <v>204</v>
      </c>
      <c r="AB86" s="100" t="s">
        <v>204</v>
      </c>
      <c r="AC86" s="100" t="s">
        <v>204</v>
      </c>
      <c r="AD86" s="100" t="s">
        <v>204</v>
      </c>
      <c r="AE86" s="100" t="s">
        <v>204</v>
      </c>
      <c r="AF86" s="100" t="s">
        <v>204</v>
      </c>
      <c r="AG86" s="100" t="s">
        <v>204</v>
      </c>
      <c r="AH86" s="100" t="s">
        <v>204</v>
      </c>
      <c r="AI86" s="100" t="s">
        <v>204</v>
      </c>
      <c r="AJ86" s="100" t="s">
        <v>204</v>
      </c>
      <c r="AK86" s="100" t="s">
        <v>204</v>
      </c>
      <c r="AL86" s="100" t="s">
        <v>204</v>
      </c>
      <c r="AM86" s="100" t="s">
        <v>204</v>
      </c>
      <c r="AN86" s="100" t="s">
        <v>204</v>
      </c>
      <c r="AO86" s="100" t="s">
        <v>204</v>
      </c>
      <c r="AP86" s="100" t="s">
        <v>204</v>
      </c>
      <c r="AQ86" s="100" t="s">
        <v>204</v>
      </c>
      <c r="AR86" s="100" t="s">
        <v>204</v>
      </c>
      <c r="AS86" s="128"/>
      <c r="AT86" s="123">
        <v>1979</v>
      </c>
      <c r="AU86" s="100">
        <v>0</v>
      </c>
      <c r="AV86" s="100">
        <v>0</v>
      </c>
      <c r="AW86" s="100">
        <v>0</v>
      </c>
      <c r="AX86" s="100">
        <v>0</v>
      </c>
      <c r="AY86" s="100">
        <v>0</v>
      </c>
      <c r="AZ86" s="100">
        <v>8.3801399999999998E-2</v>
      </c>
      <c r="BA86" s="100">
        <v>0</v>
      </c>
      <c r="BB86" s="100">
        <v>0</v>
      </c>
      <c r="BC86" s="100">
        <v>0.3792778</v>
      </c>
      <c r="BD86" s="100">
        <v>0.39939029999999998</v>
      </c>
      <c r="BE86" s="100">
        <v>1.1551374999999999</v>
      </c>
      <c r="BF86" s="100">
        <v>6.2341461999999996</v>
      </c>
      <c r="BG86" s="100">
        <v>12.349385</v>
      </c>
      <c r="BH86" s="100">
        <v>33.466876999999997</v>
      </c>
      <c r="BI86" s="100">
        <v>57.679099999999998</v>
      </c>
      <c r="BJ86" s="100">
        <v>102.91238</v>
      </c>
      <c r="BK86" s="100">
        <v>155.11818</v>
      </c>
      <c r="BL86" s="100">
        <v>190.06589</v>
      </c>
      <c r="BM86" s="100">
        <v>8.0740002999999998</v>
      </c>
      <c r="BN86" s="100">
        <v>12.047677</v>
      </c>
      <c r="BO86" s="128"/>
      <c r="BP86" s="123">
        <v>1979</v>
      </c>
    </row>
    <row r="87" spans="1:68">
      <c r="A87" s="128"/>
      <c r="B87" s="123">
        <v>1980</v>
      </c>
      <c r="C87" s="100">
        <v>0</v>
      </c>
      <c r="D87" s="100">
        <v>0</v>
      </c>
      <c r="E87" s="100">
        <v>0</v>
      </c>
      <c r="F87" s="100">
        <v>0</v>
      </c>
      <c r="G87" s="100">
        <v>0</v>
      </c>
      <c r="H87" s="100">
        <v>0</v>
      </c>
      <c r="I87" s="100">
        <v>0</v>
      </c>
      <c r="J87" s="100">
        <v>0</v>
      </c>
      <c r="K87" s="100">
        <v>0</v>
      </c>
      <c r="L87" s="100">
        <v>0.52616620000000003</v>
      </c>
      <c r="M87" s="100">
        <v>2.5220299000000002</v>
      </c>
      <c r="N87" s="100">
        <v>10.659757000000001</v>
      </c>
      <c r="O87" s="100">
        <v>35.070565999999999</v>
      </c>
      <c r="P87" s="100">
        <v>75.677743000000007</v>
      </c>
      <c r="Q87" s="100">
        <v>144.61231000000001</v>
      </c>
      <c r="R87" s="100">
        <v>259.84174999999999</v>
      </c>
      <c r="S87" s="100">
        <v>477.59374000000003</v>
      </c>
      <c r="T87" s="100">
        <v>623.00729000000001</v>
      </c>
      <c r="U87" s="100">
        <v>17.075358000000001</v>
      </c>
      <c r="V87" s="100">
        <v>33.243808000000001</v>
      </c>
      <c r="W87" s="128"/>
      <c r="X87" s="123">
        <v>1980</v>
      </c>
      <c r="Y87" s="100" t="s">
        <v>204</v>
      </c>
      <c r="Z87" s="100" t="s">
        <v>204</v>
      </c>
      <c r="AA87" s="100" t="s">
        <v>204</v>
      </c>
      <c r="AB87" s="100" t="s">
        <v>204</v>
      </c>
      <c r="AC87" s="100" t="s">
        <v>204</v>
      </c>
      <c r="AD87" s="100" t="s">
        <v>204</v>
      </c>
      <c r="AE87" s="100" t="s">
        <v>204</v>
      </c>
      <c r="AF87" s="100" t="s">
        <v>204</v>
      </c>
      <c r="AG87" s="100" t="s">
        <v>204</v>
      </c>
      <c r="AH87" s="100" t="s">
        <v>204</v>
      </c>
      <c r="AI87" s="100" t="s">
        <v>204</v>
      </c>
      <c r="AJ87" s="100" t="s">
        <v>204</v>
      </c>
      <c r="AK87" s="100" t="s">
        <v>204</v>
      </c>
      <c r="AL87" s="100" t="s">
        <v>204</v>
      </c>
      <c r="AM87" s="100" t="s">
        <v>204</v>
      </c>
      <c r="AN87" s="100" t="s">
        <v>204</v>
      </c>
      <c r="AO87" s="100" t="s">
        <v>204</v>
      </c>
      <c r="AP87" s="100" t="s">
        <v>204</v>
      </c>
      <c r="AQ87" s="100" t="s">
        <v>204</v>
      </c>
      <c r="AR87" s="100" t="s">
        <v>204</v>
      </c>
      <c r="AS87" s="128"/>
      <c r="AT87" s="123">
        <v>1980</v>
      </c>
      <c r="AU87" s="100">
        <v>0</v>
      </c>
      <c r="AV87" s="100">
        <v>0</v>
      </c>
      <c r="AW87" s="100">
        <v>0</v>
      </c>
      <c r="AX87" s="100">
        <v>0</v>
      </c>
      <c r="AY87" s="100">
        <v>0</v>
      </c>
      <c r="AZ87" s="100">
        <v>0</v>
      </c>
      <c r="BA87" s="100">
        <v>0</v>
      </c>
      <c r="BB87" s="100">
        <v>0</v>
      </c>
      <c r="BC87" s="100">
        <v>0</v>
      </c>
      <c r="BD87" s="100">
        <v>0.26971329999999999</v>
      </c>
      <c r="BE87" s="100">
        <v>1.2910956</v>
      </c>
      <c r="BF87" s="100">
        <v>5.2928435</v>
      </c>
      <c r="BG87" s="100">
        <v>16.759464000000001</v>
      </c>
      <c r="BH87" s="100">
        <v>35.186422</v>
      </c>
      <c r="BI87" s="100">
        <v>63.883659000000002</v>
      </c>
      <c r="BJ87" s="100">
        <v>104.70916</v>
      </c>
      <c r="BK87" s="100">
        <v>160.01525000000001</v>
      </c>
      <c r="BL87" s="100">
        <v>172.25482</v>
      </c>
      <c r="BM87" s="100">
        <v>8.5265032000000005</v>
      </c>
      <c r="BN87" s="100">
        <v>12.303024000000001</v>
      </c>
      <c r="BO87" s="128"/>
      <c r="BP87" s="123">
        <v>1980</v>
      </c>
    </row>
    <row r="88" spans="1:68">
      <c r="A88" s="128"/>
      <c r="B88" s="123">
        <v>1981</v>
      </c>
      <c r="C88" s="100">
        <v>0</v>
      </c>
      <c r="D88" s="100">
        <v>0</v>
      </c>
      <c r="E88" s="100">
        <v>0</v>
      </c>
      <c r="F88" s="100">
        <v>0</v>
      </c>
      <c r="G88" s="100">
        <v>0</v>
      </c>
      <c r="H88" s="100">
        <v>0</v>
      </c>
      <c r="I88" s="100">
        <v>0</v>
      </c>
      <c r="J88" s="100">
        <v>0</v>
      </c>
      <c r="K88" s="100">
        <v>0</v>
      </c>
      <c r="L88" s="100">
        <v>1.0600799999999999</v>
      </c>
      <c r="M88" s="100">
        <v>2.0225054</v>
      </c>
      <c r="N88" s="100">
        <v>8.6454474999999995</v>
      </c>
      <c r="O88" s="100">
        <v>25.013106000000001</v>
      </c>
      <c r="P88" s="100">
        <v>66.761278000000004</v>
      </c>
      <c r="Q88" s="100">
        <v>150.54338000000001</v>
      </c>
      <c r="R88" s="100">
        <v>273.09282000000002</v>
      </c>
      <c r="S88" s="100">
        <v>482.17304000000001</v>
      </c>
      <c r="T88" s="100">
        <v>676.64842999999996</v>
      </c>
      <c r="U88" s="100">
        <v>17.171779999999998</v>
      </c>
      <c r="V88" s="100">
        <v>33.763953000000001</v>
      </c>
      <c r="W88" s="128"/>
      <c r="X88" s="123">
        <v>1981</v>
      </c>
      <c r="Y88" s="100" t="s">
        <v>204</v>
      </c>
      <c r="Z88" s="100" t="s">
        <v>204</v>
      </c>
      <c r="AA88" s="100" t="s">
        <v>204</v>
      </c>
      <c r="AB88" s="100" t="s">
        <v>204</v>
      </c>
      <c r="AC88" s="100" t="s">
        <v>204</v>
      </c>
      <c r="AD88" s="100" t="s">
        <v>204</v>
      </c>
      <c r="AE88" s="100" t="s">
        <v>204</v>
      </c>
      <c r="AF88" s="100" t="s">
        <v>204</v>
      </c>
      <c r="AG88" s="100" t="s">
        <v>204</v>
      </c>
      <c r="AH88" s="100" t="s">
        <v>204</v>
      </c>
      <c r="AI88" s="100" t="s">
        <v>204</v>
      </c>
      <c r="AJ88" s="100" t="s">
        <v>204</v>
      </c>
      <c r="AK88" s="100" t="s">
        <v>204</v>
      </c>
      <c r="AL88" s="100" t="s">
        <v>204</v>
      </c>
      <c r="AM88" s="100" t="s">
        <v>204</v>
      </c>
      <c r="AN88" s="100" t="s">
        <v>204</v>
      </c>
      <c r="AO88" s="100" t="s">
        <v>204</v>
      </c>
      <c r="AP88" s="100" t="s">
        <v>204</v>
      </c>
      <c r="AQ88" s="100" t="s">
        <v>204</v>
      </c>
      <c r="AR88" s="100" t="s">
        <v>204</v>
      </c>
      <c r="AS88" s="128"/>
      <c r="AT88" s="123">
        <v>1981</v>
      </c>
      <c r="AU88" s="100">
        <v>0</v>
      </c>
      <c r="AV88" s="100">
        <v>0</v>
      </c>
      <c r="AW88" s="100">
        <v>0</v>
      </c>
      <c r="AX88" s="100">
        <v>0</v>
      </c>
      <c r="AY88" s="100">
        <v>0</v>
      </c>
      <c r="AZ88" s="100">
        <v>0</v>
      </c>
      <c r="BA88" s="100">
        <v>0</v>
      </c>
      <c r="BB88" s="100">
        <v>0</v>
      </c>
      <c r="BC88" s="100">
        <v>0</v>
      </c>
      <c r="BD88" s="100">
        <v>0.5437265</v>
      </c>
      <c r="BE88" s="100">
        <v>1.0327790999999999</v>
      </c>
      <c r="BF88" s="100">
        <v>4.3208618000000003</v>
      </c>
      <c r="BG88" s="100">
        <v>11.905868999999999</v>
      </c>
      <c r="BH88" s="100">
        <v>31.144165999999998</v>
      </c>
      <c r="BI88" s="100">
        <v>66.009067000000002</v>
      </c>
      <c r="BJ88" s="100">
        <v>111.27696</v>
      </c>
      <c r="BK88" s="100">
        <v>162.85694000000001</v>
      </c>
      <c r="BL88" s="100">
        <v>183.25550999999999</v>
      </c>
      <c r="BM88" s="100">
        <v>8.5705133999999994</v>
      </c>
      <c r="BN88" s="100">
        <v>12.350960000000001</v>
      </c>
      <c r="BO88" s="128"/>
      <c r="BP88" s="123">
        <v>1981</v>
      </c>
    </row>
    <row r="89" spans="1:68">
      <c r="A89" s="128"/>
      <c r="B89" s="123">
        <v>1982</v>
      </c>
      <c r="C89" s="100">
        <v>0</v>
      </c>
      <c r="D89" s="100">
        <v>0</v>
      </c>
      <c r="E89" s="100">
        <v>0</v>
      </c>
      <c r="F89" s="100">
        <v>0.15195120000000001</v>
      </c>
      <c r="G89" s="100">
        <v>0</v>
      </c>
      <c r="H89" s="100">
        <v>0</v>
      </c>
      <c r="I89" s="100">
        <v>0</v>
      </c>
      <c r="J89" s="100">
        <v>0</v>
      </c>
      <c r="K89" s="100">
        <v>0</v>
      </c>
      <c r="L89" s="100">
        <v>0.52150289999999999</v>
      </c>
      <c r="M89" s="100">
        <v>3.0590863000000001</v>
      </c>
      <c r="N89" s="100">
        <v>10.958875000000001</v>
      </c>
      <c r="O89" s="100">
        <v>30.546385999999998</v>
      </c>
      <c r="P89" s="100">
        <v>63.361317999999997</v>
      </c>
      <c r="Q89" s="100">
        <v>150.93228999999999</v>
      </c>
      <c r="R89" s="100">
        <v>303.23815000000002</v>
      </c>
      <c r="S89" s="100">
        <v>437.34169000000003</v>
      </c>
      <c r="T89" s="100">
        <v>681.65846999999997</v>
      </c>
      <c r="U89" s="100">
        <v>17.887025000000001</v>
      </c>
      <c r="V89" s="100">
        <v>34.166803999999999</v>
      </c>
      <c r="W89" s="128"/>
      <c r="X89" s="123">
        <v>1982</v>
      </c>
      <c r="Y89" s="100" t="s">
        <v>204</v>
      </c>
      <c r="Z89" s="100" t="s">
        <v>204</v>
      </c>
      <c r="AA89" s="100" t="s">
        <v>204</v>
      </c>
      <c r="AB89" s="100" t="s">
        <v>204</v>
      </c>
      <c r="AC89" s="100" t="s">
        <v>204</v>
      </c>
      <c r="AD89" s="100" t="s">
        <v>204</v>
      </c>
      <c r="AE89" s="100" t="s">
        <v>204</v>
      </c>
      <c r="AF89" s="100" t="s">
        <v>204</v>
      </c>
      <c r="AG89" s="100" t="s">
        <v>204</v>
      </c>
      <c r="AH89" s="100" t="s">
        <v>204</v>
      </c>
      <c r="AI89" s="100" t="s">
        <v>204</v>
      </c>
      <c r="AJ89" s="100" t="s">
        <v>204</v>
      </c>
      <c r="AK89" s="100" t="s">
        <v>204</v>
      </c>
      <c r="AL89" s="100" t="s">
        <v>204</v>
      </c>
      <c r="AM89" s="100" t="s">
        <v>204</v>
      </c>
      <c r="AN89" s="100" t="s">
        <v>204</v>
      </c>
      <c r="AO89" s="100" t="s">
        <v>204</v>
      </c>
      <c r="AP89" s="100" t="s">
        <v>204</v>
      </c>
      <c r="AQ89" s="100" t="s">
        <v>204</v>
      </c>
      <c r="AR89" s="100" t="s">
        <v>204</v>
      </c>
      <c r="AS89" s="128"/>
      <c r="AT89" s="123">
        <v>1982</v>
      </c>
      <c r="AU89" s="100">
        <v>0</v>
      </c>
      <c r="AV89" s="100">
        <v>0</v>
      </c>
      <c r="AW89" s="100">
        <v>0</v>
      </c>
      <c r="AX89" s="100">
        <v>7.7579899999999993E-2</v>
      </c>
      <c r="AY89" s="100">
        <v>0</v>
      </c>
      <c r="AZ89" s="100">
        <v>0</v>
      </c>
      <c r="BA89" s="100">
        <v>0</v>
      </c>
      <c r="BB89" s="100">
        <v>0</v>
      </c>
      <c r="BC89" s="100">
        <v>0</v>
      </c>
      <c r="BD89" s="100">
        <v>0.26726460000000002</v>
      </c>
      <c r="BE89" s="100">
        <v>1.5663608</v>
      </c>
      <c r="BF89" s="100">
        <v>5.4940490000000004</v>
      </c>
      <c r="BG89" s="100">
        <v>14.619147999999999</v>
      </c>
      <c r="BH89" s="100">
        <v>29.474778000000001</v>
      </c>
      <c r="BI89" s="100">
        <v>66.260334</v>
      </c>
      <c r="BJ89" s="100">
        <v>123.60166</v>
      </c>
      <c r="BK89" s="100">
        <v>150.13981999999999</v>
      </c>
      <c r="BL89" s="100">
        <v>182.68968000000001</v>
      </c>
      <c r="BM89" s="100">
        <v>8.9303077999999996</v>
      </c>
      <c r="BN89" s="100">
        <v>12.603975999999999</v>
      </c>
      <c r="BO89" s="128"/>
      <c r="BP89" s="123">
        <v>1982</v>
      </c>
    </row>
    <row r="90" spans="1:68">
      <c r="A90" s="128"/>
      <c r="B90" s="123">
        <v>1983</v>
      </c>
      <c r="C90" s="100">
        <v>0</v>
      </c>
      <c r="D90" s="100">
        <v>0</v>
      </c>
      <c r="E90" s="100">
        <v>0</v>
      </c>
      <c r="F90" s="100">
        <v>0</v>
      </c>
      <c r="G90" s="100">
        <v>0</v>
      </c>
      <c r="H90" s="100">
        <v>0</v>
      </c>
      <c r="I90" s="100">
        <v>0.15999949999999999</v>
      </c>
      <c r="J90" s="100">
        <v>0</v>
      </c>
      <c r="K90" s="100">
        <v>0</v>
      </c>
      <c r="L90" s="100">
        <v>0.76314709999999997</v>
      </c>
      <c r="M90" s="100">
        <v>2.3355391000000001</v>
      </c>
      <c r="N90" s="100">
        <v>12.912406000000001</v>
      </c>
      <c r="O90" s="100">
        <v>24.415897000000001</v>
      </c>
      <c r="P90" s="100">
        <v>67.103435000000005</v>
      </c>
      <c r="Q90" s="100">
        <v>138.05412000000001</v>
      </c>
      <c r="R90" s="100">
        <v>277.16426000000001</v>
      </c>
      <c r="S90" s="100">
        <v>508.92347000000001</v>
      </c>
      <c r="T90" s="100">
        <v>716.77176999999995</v>
      </c>
      <c r="U90" s="100">
        <v>18.136056</v>
      </c>
      <c r="V90" s="100">
        <v>34.685915000000001</v>
      </c>
      <c r="W90" s="128"/>
      <c r="X90" s="123">
        <v>1983</v>
      </c>
      <c r="Y90" s="100" t="s">
        <v>204</v>
      </c>
      <c r="Z90" s="100" t="s">
        <v>204</v>
      </c>
      <c r="AA90" s="100" t="s">
        <v>204</v>
      </c>
      <c r="AB90" s="100" t="s">
        <v>204</v>
      </c>
      <c r="AC90" s="100" t="s">
        <v>204</v>
      </c>
      <c r="AD90" s="100" t="s">
        <v>204</v>
      </c>
      <c r="AE90" s="100" t="s">
        <v>204</v>
      </c>
      <c r="AF90" s="100" t="s">
        <v>204</v>
      </c>
      <c r="AG90" s="100" t="s">
        <v>204</v>
      </c>
      <c r="AH90" s="100" t="s">
        <v>204</v>
      </c>
      <c r="AI90" s="100" t="s">
        <v>204</v>
      </c>
      <c r="AJ90" s="100" t="s">
        <v>204</v>
      </c>
      <c r="AK90" s="100" t="s">
        <v>204</v>
      </c>
      <c r="AL90" s="100" t="s">
        <v>204</v>
      </c>
      <c r="AM90" s="100" t="s">
        <v>204</v>
      </c>
      <c r="AN90" s="100" t="s">
        <v>204</v>
      </c>
      <c r="AO90" s="100" t="s">
        <v>204</v>
      </c>
      <c r="AP90" s="100" t="s">
        <v>204</v>
      </c>
      <c r="AQ90" s="100" t="s">
        <v>204</v>
      </c>
      <c r="AR90" s="100" t="s">
        <v>204</v>
      </c>
      <c r="AS90" s="128"/>
      <c r="AT90" s="123">
        <v>1983</v>
      </c>
      <c r="AU90" s="100">
        <v>0</v>
      </c>
      <c r="AV90" s="100">
        <v>0</v>
      </c>
      <c r="AW90" s="100">
        <v>0</v>
      </c>
      <c r="AX90" s="100">
        <v>0</v>
      </c>
      <c r="AY90" s="100">
        <v>0</v>
      </c>
      <c r="AZ90" s="100">
        <v>0</v>
      </c>
      <c r="BA90" s="100">
        <v>8.0711900000000003E-2</v>
      </c>
      <c r="BB90" s="100">
        <v>0</v>
      </c>
      <c r="BC90" s="100">
        <v>0</v>
      </c>
      <c r="BD90" s="100">
        <v>0.39109709999999998</v>
      </c>
      <c r="BE90" s="100">
        <v>1.1958369</v>
      </c>
      <c r="BF90" s="100">
        <v>6.5016055000000001</v>
      </c>
      <c r="BG90" s="100">
        <v>11.764351</v>
      </c>
      <c r="BH90" s="100">
        <v>31.116627000000001</v>
      </c>
      <c r="BI90" s="100">
        <v>60.754885000000002</v>
      </c>
      <c r="BJ90" s="100">
        <v>112.51719</v>
      </c>
      <c r="BK90" s="100">
        <v>177.03271000000001</v>
      </c>
      <c r="BL90" s="100">
        <v>190.33152000000001</v>
      </c>
      <c r="BM90" s="100">
        <v>9.0557867999999999</v>
      </c>
      <c r="BN90" s="100">
        <v>12.661747</v>
      </c>
      <c r="BO90" s="128"/>
      <c r="BP90" s="123">
        <v>1983</v>
      </c>
    </row>
    <row r="91" spans="1:68">
      <c r="A91" s="128"/>
      <c r="B91" s="123">
        <v>1984</v>
      </c>
      <c r="C91" s="100">
        <v>0</v>
      </c>
      <c r="D91" s="100">
        <v>0</v>
      </c>
      <c r="E91" s="100">
        <v>0.14321310000000001</v>
      </c>
      <c r="F91" s="100">
        <v>0</v>
      </c>
      <c r="G91" s="100">
        <v>0</v>
      </c>
      <c r="H91" s="100">
        <v>0</v>
      </c>
      <c r="I91" s="100">
        <v>0</v>
      </c>
      <c r="J91" s="100">
        <v>0</v>
      </c>
      <c r="K91" s="100">
        <v>0.21007039999999999</v>
      </c>
      <c r="L91" s="100">
        <v>0.98726190000000003</v>
      </c>
      <c r="M91" s="100">
        <v>3.9481684000000001</v>
      </c>
      <c r="N91" s="100">
        <v>9.6727474000000004</v>
      </c>
      <c r="O91" s="100">
        <v>34.280059000000001</v>
      </c>
      <c r="P91" s="100">
        <v>74.183678999999998</v>
      </c>
      <c r="Q91" s="100">
        <v>143.24558999999999</v>
      </c>
      <c r="R91" s="100">
        <v>249.70964000000001</v>
      </c>
      <c r="S91" s="100">
        <v>441.79007000000001</v>
      </c>
      <c r="T91" s="100">
        <v>622.57839999999999</v>
      </c>
      <c r="U91" s="100">
        <v>18.037564</v>
      </c>
      <c r="V91" s="100">
        <v>32.329763</v>
      </c>
      <c r="W91" s="128"/>
      <c r="X91" s="123">
        <v>1984</v>
      </c>
      <c r="Y91" s="100" t="s">
        <v>204</v>
      </c>
      <c r="Z91" s="100" t="s">
        <v>204</v>
      </c>
      <c r="AA91" s="100" t="s">
        <v>204</v>
      </c>
      <c r="AB91" s="100" t="s">
        <v>204</v>
      </c>
      <c r="AC91" s="100" t="s">
        <v>204</v>
      </c>
      <c r="AD91" s="100" t="s">
        <v>204</v>
      </c>
      <c r="AE91" s="100" t="s">
        <v>204</v>
      </c>
      <c r="AF91" s="100" t="s">
        <v>204</v>
      </c>
      <c r="AG91" s="100" t="s">
        <v>204</v>
      </c>
      <c r="AH91" s="100" t="s">
        <v>204</v>
      </c>
      <c r="AI91" s="100" t="s">
        <v>204</v>
      </c>
      <c r="AJ91" s="100" t="s">
        <v>204</v>
      </c>
      <c r="AK91" s="100" t="s">
        <v>204</v>
      </c>
      <c r="AL91" s="100" t="s">
        <v>204</v>
      </c>
      <c r="AM91" s="100" t="s">
        <v>204</v>
      </c>
      <c r="AN91" s="100" t="s">
        <v>204</v>
      </c>
      <c r="AO91" s="100" t="s">
        <v>204</v>
      </c>
      <c r="AP91" s="100" t="s">
        <v>204</v>
      </c>
      <c r="AQ91" s="100" t="s">
        <v>204</v>
      </c>
      <c r="AR91" s="100" t="s">
        <v>204</v>
      </c>
      <c r="AS91" s="128"/>
      <c r="AT91" s="123">
        <v>1984</v>
      </c>
      <c r="AU91" s="100">
        <v>0</v>
      </c>
      <c r="AV91" s="100">
        <v>0</v>
      </c>
      <c r="AW91" s="100">
        <v>7.3229299999999997E-2</v>
      </c>
      <c r="AX91" s="100">
        <v>0</v>
      </c>
      <c r="AY91" s="100">
        <v>0</v>
      </c>
      <c r="AZ91" s="100">
        <v>0</v>
      </c>
      <c r="BA91" s="100">
        <v>0</v>
      </c>
      <c r="BB91" s="100">
        <v>0</v>
      </c>
      <c r="BC91" s="100">
        <v>0.1077345</v>
      </c>
      <c r="BD91" s="100">
        <v>0.50564620000000005</v>
      </c>
      <c r="BE91" s="100">
        <v>2.0216805</v>
      </c>
      <c r="BF91" s="100">
        <v>4.8880891999999996</v>
      </c>
      <c r="BG91" s="100">
        <v>16.618953000000001</v>
      </c>
      <c r="BH91" s="100">
        <v>34.373519000000002</v>
      </c>
      <c r="BI91" s="100">
        <v>63.142502999999998</v>
      </c>
      <c r="BJ91" s="100">
        <v>101.42876</v>
      </c>
      <c r="BK91" s="100">
        <v>155.13853</v>
      </c>
      <c r="BL91" s="100">
        <v>165.75120999999999</v>
      </c>
      <c r="BM91" s="100">
        <v>9.0054867999999999</v>
      </c>
      <c r="BN91" s="100">
        <v>12.042342</v>
      </c>
      <c r="BO91" s="128"/>
      <c r="BP91" s="123">
        <v>1984</v>
      </c>
    </row>
    <row r="92" spans="1:68">
      <c r="A92" s="128"/>
      <c r="B92" s="123">
        <v>1985</v>
      </c>
      <c r="C92" s="100">
        <v>0</v>
      </c>
      <c r="D92" s="100">
        <v>0.16595750000000001</v>
      </c>
      <c r="E92" s="100">
        <v>0</v>
      </c>
      <c r="F92" s="100">
        <v>0</v>
      </c>
      <c r="G92" s="100">
        <v>0</v>
      </c>
      <c r="H92" s="100">
        <v>0</v>
      </c>
      <c r="I92" s="100">
        <v>0</v>
      </c>
      <c r="J92" s="100">
        <v>0.1600973</v>
      </c>
      <c r="K92" s="100">
        <v>0</v>
      </c>
      <c r="L92" s="100">
        <v>0.71400350000000001</v>
      </c>
      <c r="M92" s="100">
        <v>5.0666532000000002</v>
      </c>
      <c r="N92" s="100">
        <v>8.5694920999999997</v>
      </c>
      <c r="O92" s="100">
        <v>30.172388999999999</v>
      </c>
      <c r="P92" s="100">
        <v>73.25488</v>
      </c>
      <c r="Q92" s="100">
        <v>141.85364999999999</v>
      </c>
      <c r="R92" s="100">
        <v>312.67316</v>
      </c>
      <c r="S92" s="100">
        <v>491.99716000000001</v>
      </c>
      <c r="T92" s="100">
        <v>749.83799999999997</v>
      </c>
      <c r="U92" s="100">
        <v>20.145309999999998</v>
      </c>
      <c r="V92" s="100">
        <v>36.350487000000001</v>
      </c>
      <c r="W92" s="128"/>
      <c r="X92" s="123">
        <v>1985</v>
      </c>
      <c r="Y92" s="100" t="s">
        <v>204</v>
      </c>
      <c r="Z92" s="100" t="s">
        <v>204</v>
      </c>
      <c r="AA92" s="100" t="s">
        <v>204</v>
      </c>
      <c r="AB92" s="100" t="s">
        <v>204</v>
      </c>
      <c r="AC92" s="100" t="s">
        <v>204</v>
      </c>
      <c r="AD92" s="100" t="s">
        <v>204</v>
      </c>
      <c r="AE92" s="100" t="s">
        <v>204</v>
      </c>
      <c r="AF92" s="100" t="s">
        <v>204</v>
      </c>
      <c r="AG92" s="100" t="s">
        <v>204</v>
      </c>
      <c r="AH92" s="100" t="s">
        <v>204</v>
      </c>
      <c r="AI92" s="100" t="s">
        <v>204</v>
      </c>
      <c r="AJ92" s="100" t="s">
        <v>204</v>
      </c>
      <c r="AK92" s="100" t="s">
        <v>204</v>
      </c>
      <c r="AL92" s="100" t="s">
        <v>204</v>
      </c>
      <c r="AM92" s="100" t="s">
        <v>204</v>
      </c>
      <c r="AN92" s="100" t="s">
        <v>204</v>
      </c>
      <c r="AO92" s="100" t="s">
        <v>204</v>
      </c>
      <c r="AP92" s="100" t="s">
        <v>204</v>
      </c>
      <c r="AQ92" s="100" t="s">
        <v>204</v>
      </c>
      <c r="AR92" s="100" t="s">
        <v>204</v>
      </c>
      <c r="AS92" s="128"/>
      <c r="AT92" s="123">
        <v>1985</v>
      </c>
      <c r="AU92" s="100">
        <v>0</v>
      </c>
      <c r="AV92" s="100">
        <v>8.5096900000000003E-2</v>
      </c>
      <c r="AW92" s="100">
        <v>0</v>
      </c>
      <c r="AX92" s="100">
        <v>0</v>
      </c>
      <c r="AY92" s="100">
        <v>0</v>
      </c>
      <c r="AZ92" s="100">
        <v>0</v>
      </c>
      <c r="BA92" s="100">
        <v>0</v>
      </c>
      <c r="BB92" s="100">
        <v>8.1457399999999999E-2</v>
      </c>
      <c r="BC92" s="100">
        <v>0</v>
      </c>
      <c r="BD92" s="100">
        <v>0.36645339999999998</v>
      </c>
      <c r="BE92" s="100">
        <v>2.5919352999999998</v>
      </c>
      <c r="BF92" s="100">
        <v>4.3476885999999997</v>
      </c>
      <c r="BG92" s="100">
        <v>14.677967000000001</v>
      </c>
      <c r="BH92" s="100">
        <v>34.044795999999998</v>
      </c>
      <c r="BI92" s="100">
        <v>62.669730999999999</v>
      </c>
      <c r="BJ92" s="100">
        <v>127.29206000000001</v>
      </c>
      <c r="BK92" s="100">
        <v>174.4742</v>
      </c>
      <c r="BL92" s="100">
        <v>200.46528000000001</v>
      </c>
      <c r="BM92" s="100">
        <v>10.058073</v>
      </c>
      <c r="BN92" s="100">
        <v>13.427237</v>
      </c>
      <c r="BO92" s="128"/>
      <c r="BP92" s="123">
        <v>1985</v>
      </c>
    </row>
    <row r="93" spans="1:68">
      <c r="A93" s="128"/>
      <c r="B93" s="123">
        <v>1986</v>
      </c>
      <c r="C93" s="100">
        <v>0</v>
      </c>
      <c r="D93" s="100">
        <v>0</v>
      </c>
      <c r="E93" s="100">
        <v>0</v>
      </c>
      <c r="F93" s="100">
        <v>0.14523249999999999</v>
      </c>
      <c r="G93" s="100">
        <v>0</v>
      </c>
      <c r="H93" s="100">
        <v>0.1466798</v>
      </c>
      <c r="I93" s="100">
        <v>0</v>
      </c>
      <c r="J93" s="100">
        <v>0</v>
      </c>
      <c r="K93" s="100">
        <v>0</v>
      </c>
      <c r="L93" s="100">
        <v>0.69255120000000003</v>
      </c>
      <c r="M93" s="100">
        <v>2.1220214999999998</v>
      </c>
      <c r="N93" s="100">
        <v>11.693353</v>
      </c>
      <c r="O93" s="100">
        <v>30.716811</v>
      </c>
      <c r="P93" s="100">
        <v>72.918075999999999</v>
      </c>
      <c r="Q93" s="100">
        <v>157.1576</v>
      </c>
      <c r="R93" s="100">
        <v>290.78964999999999</v>
      </c>
      <c r="S93" s="100">
        <v>467.28268000000003</v>
      </c>
      <c r="T93" s="100">
        <v>740.48463000000004</v>
      </c>
      <c r="U93" s="100">
        <v>20.524519999999999</v>
      </c>
      <c r="V93" s="100">
        <v>35.691954000000003</v>
      </c>
      <c r="W93" s="128"/>
      <c r="X93" s="123">
        <v>1986</v>
      </c>
      <c r="Y93" s="100" t="s">
        <v>204</v>
      </c>
      <c r="Z93" s="100" t="s">
        <v>204</v>
      </c>
      <c r="AA93" s="100" t="s">
        <v>204</v>
      </c>
      <c r="AB93" s="100" t="s">
        <v>204</v>
      </c>
      <c r="AC93" s="100" t="s">
        <v>204</v>
      </c>
      <c r="AD93" s="100" t="s">
        <v>204</v>
      </c>
      <c r="AE93" s="100" t="s">
        <v>204</v>
      </c>
      <c r="AF93" s="100" t="s">
        <v>204</v>
      </c>
      <c r="AG93" s="100" t="s">
        <v>204</v>
      </c>
      <c r="AH93" s="100" t="s">
        <v>204</v>
      </c>
      <c r="AI93" s="100" t="s">
        <v>204</v>
      </c>
      <c r="AJ93" s="100" t="s">
        <v>204</v>
      </c>
      <c r="AK93" s="100" t="s">
        <v>204</v>
      </c>
      <c r="AL93" s="100" t="s">
        <v>204</v>
      </c>
      <c r="AM93" s="100" t="s">
        <v>204</v>
      </c>
      <c r="AN93" s="100" t="s">
        <v>204</v>
      </c>
      <c r="AO93" s="100" t="s">
        <v>204</v>
      </c>
      <c r="AP93" s="100" t="s">
        <v>204</v>
      </c>
      <c r="AQ93" s="100" t="s">
        <v>204</v>
      </c>
      <c r="AR93" s="100" t="s">
        <v>204</v>
      </c>
      <c r="AS93" s="128"/>
      <c r="AT93" s="123">
        <v>1986</v>
      </c>
      <c r="AU93" s="100">
        <v>0</v>
      </c>
      <c r="AV93" s="100">
        <v>0</v>
      </c>
      <c r="AW93" s="100">
        <v>0</v>
      </c>
      <c r="AX93" s="100">
        <v>7.4226799999999996E-2</v>
      </c>
      <c r="AY93" s="100">
        <v>0</v>
      </c>
      <c r="AZ93" s="100">
        <v>7.4158299999999996E-2</v>
      </c>
      <c r="BA93" s="100">
        <v>0</v>
      </c>
      <c r="BB93" s="100">
        <v>0</v>
      </c>
      <c r="BC93" s="100">
        <v>0</v>
      </c>
      <c r="BD93" s="100">
        <v>0.35617949999999998</v>
      </c>
      <c r="BE93" s="100">
        <v>1.0857011999999999</v>
      </c>
      <c r="BF93" s="100">
        <v>5.9560364999999997</v>
      </c>
      <c r="BG93" s="100">
        <v>15.011822</v>
      </c>
      <c r="BH93" s="100">
        <v>34.026074000000001</v>
      </c>
      <c r="BI93" s="100">
        <v>69.527068</v>
      </c>
      <c r="BJ93" s="100">
        <v>118.9735</v>
      </c>
      <c r="BK93" s="100">
        <v>167.54492999999999</v>
      </c>
      <c r="BL93" s="100">
        <v>198.76872</v>
      </c>
      <c r="BM93" s="100">
        <v>10.250743999999999</v>
      </c>
      <c r="BN93" s="100">
        <v>13.282975</v>
      </c>
      <c r="BO93" s="128"/>
      <c r="BP93" s="123">
        <v>1986</v>
      </c>
    </row>
    <row r="94" spans="1:68">
      <c r="A94" s="128"/>
      <c r="B94" s="123">
        <v>1987</v>
      </c>
      <c r="C94" s="100">
        <v>0</v>
      </c>
      <c r="D94" s="100">
        <v>0</v>
      </c>
      <c r="E94" s="100">
        <v>0</v>
      </c>
      <c r="F94" s="100">
        <v>0</v>
      </c>
      <c r="G94" s="100">
        <v>0</v>
      </c>
      <c r="H94" s="100">
        <v>0</v>
      </c>
      <c r="I94" s="100">
        <v>0</v>
      </c>
      <c r="J94" s="100">
        <v>0</v>
      </c>
      <c r="K94" s="100">
        <v>0.1778322</v>
      </c>
      <c r="L94" s="100">
        <v>1.1194071999999999</v>
      </c>
      <c r="M94" s="100">
        <v>2.0798614999999998</v>
      </c>
      <c r="N94" s="100">
        <v>12.356356999999999</v>
      </c>
      <c r="O94" s="100">
        <v>36.297539</v>
      </c>
      <c r="P94" s="100">
        <v>79.955539999999999</v>
      </c>
      <c r="Q94" s="100">
        <v>144.66818000000001</v>
      </c>
      <c r="R94" s="100">
        <v>286.91798999999997</v>
      </c>
      <c r="S94" s="100">
        <v>498.81335999999999</v>
      </c>
      <c r="T94" s="100">
        <v>764.05362000000002</v>
      </c>
      <c r="U94" s="100">
        <v>21.482448999999999</v>
      </c>
      <c r="V94" s="100">
        <v>36.573777</v>
      </c>
      <c r="W94" s="128"/>
      <c r="X94" s="123">
        <v>1987</v>
      </c>
      <c r="Y94" s="100" t="s">
        <v>204</v>
      </c>
      <c r="Z94" s="100" t="s">
        <v>204</v>
      </c>
      <c r="AA94" s="100" t="s">
        <v>204</v>
      </c>
      <c r="AB94" s="100" t="s">
        <v>204</v>
      </c>
      <c r="AC94" s="100" t="s">
        <v>204</v>
      </c>
      <c r="AD94" s="100" t="s">
        <v>204</v>
      </c>
      <c r="AE94" s="100" t="s">
        <v>204</v>
      </c>
      <c r="AF94" s="100" t="s">
        <v>204</v>
      </c>
      <c r="AG94" s="100" t="s">
        <v>204</v>
      </c>
      <c r="AH94" s="100" t="s">
        <v>204</v>
      </c>
      <c r="AI94" s="100" t="s">
        <v>204</v>
      </c>
      <c r="AJ94" s="100" t="s">
        <v>204</v>
      </c>
      <c r="AK94" s="100" t="s">
        <v>204</v>
      </c>
      <c r="AL94" s="100" t="s">
        <v>204</v>
      </c>
      <c r="AM94" s="100" t="s">
        <v>204</v>
      </c>
      <c r="AN94" s="100" t="s">
        <v>204</v>
      </c>
      <c r="AO94" s="100" t="s">
        <v>204</v>
      </c>
      <c r="AP94" s="100" t="s">
        <v>204</v>
      </c>
      <c r="AQ94" s="100" t="s">
        <v>204</v>
      </c>
      <c r="AR94" s="100" t="s">
        <v>204</v>
      </c>
      <c r="AS94" s="128"/>
      <c r="AT94" s="123">
        <v>1987</v>
      </c>
      <c r="AU94" s="100">
        <v>0</v>
      </c>
      <c r="AV94" s="100">
        <v>0</v>
      </c>
      <c r="AW94" s="100">
        <v>0</v>
      </c>
      <c r="AX94" s="100">
        <v>0</v>
      </c>
      <c r="AY94" s="100">
        <v>0</v>
      </c>
      <c r="AZ94" s="100">
        <v>0</v>
      </c>
      <c r="BA94" s="100">
        <v>0</v>
      </c>
      <c r="BB94" s="100">
        <v>0</v>
      </c>
      <c r="BC94" s="100">
        <v>9.1058200000000006E-2</v>
      </c>
      <c r="BD94" s="100">
        <v>0.57577820000000002</v>
      </c>
      <c r="BE94" s="100">
        <v>1.0628348000000001</v>
      </c>
      <c r="BF94" s="100">
        <v>6.2869441999999998</v>
      </c>
      <c r="BG94" s="100">
        <v>17.824770000000001</v>
      </c>
      <c r="BH94" s="100">
        <v>37.476157000000001</v>
      </c>
      <c r="BI94" s="100">
        <v>64.152766999999997</v>
      </c>
      <c r="BJ94" s="100">
        <v>117.37018999999999</v>
      </c>
      <c r="BK94" s="100">
        <v>180.78990999999999</v>
      </c>
      <c r="BL94" s="100">
        <v>207.57149000000001</v>
      </c>
      <c r="BM94" s="100">
        <v>10.723152000000001</v>
      </c>
      <c r="BN94" s="100">
        <v>13.676633000000001</v>
      </c>
      <c r="BO94" s="128"/>
      <c r="BP94" s="123">
        <v>1987</v>
      </c>
    </row>
    <row r="95" spans="1:68">
      <c r="A95" s="128"/>
      <c r="B95" s="123">
        <v>1988</v>
      </c>
      <c r="C95" s="100">
        <v>0</v>
      </c>
      <c r="D95" s="100">
        <v>0</v>
      </c>
      <c r="E95" s="100">
        <v>0</v>
      </c>
      <c r="F95" s="100">
        <v>0</v>
      </c>
      <c r="G95" s="100">
        <v>0</v>
      </c>
      <c r="H95" s="100">
        <v>0</v>
      </c>
      <c r="I95" s="100">
        <v>0</v>
      </c>
      <c r="J95" s="100">
        <v>0</v>
      </c>
      <c r="K95" s="100">
        <v>0.16774410000000001</v>
      </c>
      <c r="L95" s="100">
        <v>1.3015806000000001</v>
      </c>
      <c r="M95" s="100">
        <v>2.7926294999999999</v>
      </c>
      <c r="N95" s="100">
        <v>13.589092000000001</v>
      </c>
      <c r="O95" s="100">
        <v>34.890483000000003</v>
      </c>
      <c r="P95" s="100">
        <v>76.978342999999995</v>
      </c>
      <c r="Q95" s="100">
        <v>170.68618000000001</v>
      </c>
      <c r="R95" s="100">
        <v>313.59347000000002</v>
      </c>
      <c r="S95" s="100">
        <v>504.16068000000001</v>
      </c>
      <c r="T95" s="100">
        <v>739.07879000000003</v>
      </c>
      <c r="U95" s="100">
        <v>22.839283999999999</v>
      </c>
      <c r="V95" s="100">
        <v>37.852224999999997</v>
      </c>
      <c r="W95" s="128"/>
      <c r="X95" s="123">
        <v>1988</v>
      </c>
      <c r="Y95" s="100" t="s">
        <v>204</v>
      </c>
      <c r="Z95" s="100" t="s">
        <v>204</v>
      </c>
      <c r="AA95" s="100" t="s">
        <v>204</v>
      </c>
      <c r="AB95" s="100" t="s">
        <v>204</v>
      </c>
      <c r="AC95" s="100" t="s">
        <v>204</v>
      </c>
      <c r="AD95" s="100" t="s">
        <v>204</v>
      </c>
      <c r="AE95" s="100" t="s">
        <v>204</v>
      </c>
      <c r="AF95" s="100" t="s">
        <v>204</v>
      </c>
      <c r="AG95" s="100" t="s">
        <v>204</v>
      </c>
      <c r="AH95" s="100" t="s">
        <v>204</v>
      </c>
      <c r="AI95" s="100" t="s">
        <v>204</v>
      </c>
      <c r="AJ95" s="100" t="s">
        <v>204</v>
      </c>
      <c r="AK95" s="100" t="s">
        <v>204</v>
      </c>
      <c r="AL95" s="100" t="s">
        <v>204</v>
      </c>
      <c r="AM95" s="100" t="s">
        <v>204</v>
      </c>
      <c r="AN95" s="100" t="s">
        <v>204</v>
      </c>
      <c r="AO95" s="100" t="s">
        <v>204</v>
      </c>
      <c r="AP95" s="100" t="s">
        <v>204</v>
      </c>
      <c r="AQ95" s="100" t="s">
        <v>204</v>
      </c>
      <c r="AR95" s="100" t="s">
        <v>204</v>
      </c>
      <c r="AS95" s="128"/>
      <c r="AT95" s="123">
        <v>1988</v>
      </c>
      <c r="AU95" s="100">
        <v>0</v>
      </c>
      <c r="AV95" s="100">
        <v>0</v>
      </c>
      <c r="AW95" s="100">
        <v>0</v>
      </c>
      <c r="AX95" s="100">
        <v>0</v>
      </c>
      <c r="AY95" s="100">
        <v>0</v>
      </c>
      <c r="AZ95" s="100">
        <v>0</v>
      </c>
      <c r="BA95" s="100">
        <v>0</v>
      </c>
      <c r="BB95" s="100">
        <v>0</v>
      </c>
      <c r="BC95" s="100">
        <v>8.5751499999999994E-2</v>
      </c>
      <c r="BD95" s="100">
        <v>0.66947179999999995</v>
      </c>
      <c r="BE95" s="100">
        <v>1.4262079999999999</v>
      </c>
      <c r="BF95" s="100">
        <v>6.9028058000000003</v>
      </c>
      <c r="BG95" s="100">
        <v>17.232064999999999</v>
      </c>
      <c r="BH95" s="100">
        <v>36.196328999999999</v>
      </c>
      <c r="BI95" s="100">
        <v>75.595077000000003</v>
      </c>
      <c r="BJ95" s="100">
        <v>128.63818000000001</v>
      </c>
      <c r="BK95" s="100">
        <v>183.39215999999999</v>
      </c>
      <c r="BL95" s="100">
        <v>203.34354999999999</v>
      </c>
      <c r="BM95" s="100">
        <v>11.395967000000001</v>
      </c>
      <c r="BN95" s="100">
        <v>14.333235999999999</v>
      </c>
      <c r="BO95" s="128"/>
      <c r="BP95" s="123">
        <v>1988</v>
      </c>
    </row>
    <row r="96" spans="1:68">
      <c r="A96" s="128"/>
      <c r="B96" s="123">
        <v>1989</v>
      </c>
      <c r="C96" s="100">
        <v>0</v>
      </c>
      <c r="D96" s="100">
        <v>0</v>
      </c>
      <c r="E96" s="100">
        <v>0</v>
      </c>
      <c r="F96" s="100">
        <v>0</v>
      </c>
      <c r="G96" s="100">
        <v>0</v>
      </c>
      <c r="H96" s="100">
        <v>0</v>
      </c>
      <c r="I96" s="100">
        <v>0</v>
      </c>
      <c r="J96" s="100">
        <v>0</v>
      </c>
      <c r="K96" s="100">
        <v>0.32273469999999999</v>
      </c>
      <c r="L96" s="100">
        <v>0.82937649999999996</v>
      </c>
      <c r="M96" s="100">
        <v>4.1879141999999998</v>
      </c>
      <c r="N96" s="100">
        <v>14.279517999999999</v>
      </c>
      <c r="O96" s="100">
        <v>39.207729999999998</v>
      </c>
      <c r="P96" s="100">
        <v>78.509811999999997</v>
      </c>
      <c r="Q96" s="100">
        <v>158.34044</v>
      </c>
      <c r="R96" s="100">
        <v>331.78235000000001</v>
      </c>
      <c r="S96" s="100">
        <v>528.11875999999995</v>
      </c>
      <c r="T96" s="100">
        <v>785.39269999999999</v>
      </c>
      <c r="U96" s="100">
        <v>24.011668</v>
      </c>
      <c r="V96" s="100">
        <v>39.317718999999997</v>
      </c>
      <c r="W96" s="128"/>
      <c r="X96" s="123">
        <v>1989</v>
      </c>
      <c r="Y96" s="100" t="s">
        <v>204</v>
      </c>
      <c r="Z96" s="100" t="s">
        <v>204</v>
      </c>
      <c r="AA96" s="100" t="s">
        <v>204</v>
      </c>
      <c r="AB96" s="100" t="s">
        <v>204</v>
      </c>
      <c r="AC96" s="100" t="s">
        <v>204</v>
      </c>
      <c r="AD96" s="100" t="s">
        <v>204</v>
      </c>
      <c r="AE96" s="100" t="s">
        <v>204</v>
      </c>
      <c r="AF96" s="100" t="s">
        <v>204</v>
      </c>
      <c r="AG96" s="100" t="s">
        <v>204</v>
      </c>
      <c r="AH96" s="100" t="s">
        <v>204</v>
      </c>
      <c r="AI96" s="100" t="s">
        <v>204</v>
      </c>
      <c r="AJ96" s="100" t="s">
        <v>204</v>
      </c>
      <c r="AK96" s="100" t="s">
        <v>204</v>
      </c>
      <c r="AL96" s="100" t="s">
        <v>204</v>
      </c>
      <c r="AM96" s="100" t="s">
        <v>204</v>
      </c>
      <c r="AN96" s="100" t="s">
        <v>204</v>
      </c>
      <c r="AO96" s="100" t="s">
        <v>204</v>
      </c>
      <c r="AP96" s="100" t="s">
        <v>204</v>
      </c>
      <c r="AQ96" s="100" t="s">
        <v>204</v>
      </c>
      <c r="AR96" s="100" t="s">
        <v>204</v>
      </c>
      <c r="AS96" s="128"/>
      <c r="AT96" s="123">
        <v>1989</v>
      </c>
      <c r="AU96" s="100">
        <v>0</v>
      </c>
      <c r="AV96" s="100">
        <v>0</v>
      </c>
      <c r="AW96" s="100">
        <v>0</v>
      </c>
      <c r="AX96" s="100">
        <v>0</v>
      </c>
      <c r="AY96" s="100">
        <v>0</v>
      </c>
      <c r="AZ96" s="100">
        <v>0</v>
      </c>
      <c r="BA96" s="100">
        <v>0</v>
      </c>
      <c r="BB96" s="100">
        <v>0</v>
      </c>
      <c r="BC96" s="100">
        <v>0.1645248</v>
      </c>
      <c r="BD96" s="100">
        <v>0.42634379999999999</v>
      </c>
      <c r="BE96" s="100">
        <v>2.138077</v>
      </c>
      <c r="BF96" s="100">
        <v>7.2389241000000002</v>
      </c>
      <c r="BG96" s="100">
        <v>19.447182999999999</v>
      </c>
      <c r="BH96" s="100">
        <v>37.085937999999999</v>
      </c>
      <c r="BI96" s="100">
        <v>70.291122000000001</v>
      </c>
      <c r="BJ96" s="100">
        <v>136.32199</v>
      </c>
      <c r="BK96" s="100">
        <v>193.00532999999999</v>
      </c>
      <c r="BL96" s="100">
        <v>219.29212000000001</v>
      </c>
      <c r="BM96" s="100">
        <v>11.977817</v>
      </c>
      <c r="BN96" s="100">
        <v>14.924944</v>
      </c>
      <c r="BO96" s="128"/>
      <c r="BP96" s="123">
        <v>1989</v>
      </c>
    </row>
    <row r="97" spans="1:68">
      <c r="A97" s="128"/>
      <c r="B97" s="123">
        <v>1990</v>
      </c>
      <c r="C97" s="100">
        <v>0</v>
      </c>
      <c r="D97" s="100">
        <v>0</v>
      </c>
      <c r="E97" s="100">
        <v>0</v>
      </c>
      <c r="F97" s="100">
        <v>0</v>
      </c>
      <c r="G97" s="100">
        <v>0</v>
      </c>
      <c r="H97" s="100">
        <v>0</v>
      </c>
      <c r="I97" s="100">
        <v>0</v>
      </c>
      <c r="J97" s="100">
        <v>0</v>
      </c>
      <c r="K97" s="100">
        <v>0.15613750000000001</v>
      </c>
      <c r="L97" s="100">
        <v>0.59585520000000003</v>
      </c>
      <c r="M97" s="100">
        <v>2.8553617</v>
      </c>
      <c r="N97" s="100">
        <v>9.5386301000000007</v>
      </c>
      <c r="O97" s="100">
        <v>33.168847999999997</v>
      </c>
      <c r="P97" s="100">
        <v>82.539541</v>
      </c>
      <c r="Q97" s="100">
        <v>182.66265000000001</v>
      </c>
      <c r="R97" s="100">
        <v>317.72325999999998</v>
      </c>
      <c r="S97" s="100">
        <v>515.00445999999999</v>
      </c>
      <c r="T97" s="100">
        <v>851.6576</v>
      </c>
      <c r="U97" s="100">
        <v>24.567429000000001</v>
      </c>
      <c r="V97" s="100">
        <v>39.945079999999997</v>
      </c>
      <c r="W97" s="128"/>
      <c r="X97" s="123">
        <v>1990</v>
      </c>
      <c r="Y97" s="100" t="s">
        <v>204</v>
      </c>
      <c r="Z97" s="100" t="s">
        <v>204</v>
      </c>
      <c r="AA97" s="100" t="s">
        <v>204</v>
      </c>
      <c r="AB97" s="100" t="s">
        <v>204</v>
      </c>
      <c r="AC97" s="100" t="s">
        <v>204</v>
      </c>
      <c r="AD97" s="100" t="s">
        <v>204</v>
      </c>
      <c r="AE97" s="100" t="s">
        <v>204</v>
      </c>
      <c r="AF97" s="100" t="s">
        <v>204</v>
      </c>
      <c r="AG97" s="100" t="s">
        <v>204</v>
      </c>
      <c r="AH97" s="100" t="s">
        <v>204</v>
      </c>
      <c r="AI97" s="100" t="s">
        <v>204</v>
      </c>
      <c r="AJ97" s="100" t="s">
        <v>204</v>
      </c>
      <c r="AK97" s="100" t="s">
        <v>204</v>
      </c>
      <c r="AL97" s="100" t="s">
        <v>204</v>
      </c>
      <c r="AM97" s="100" t="s">
        <v>204</v>
      </c>
      <c r="AN97" s="100" t="s">
        <v>204</v>
      </c>
      <c r="AO97" s="100" t="s">
        <v>204</v>
      </c>
      <c r="AP97" s="100" t="s">
        <v>204</v>
      </c>
      <c r="AQ97" s="100" t="s">
        <v>204</v>
      </c>
      <c r="AR97" s="100" t="s">
        <v>204</v>
      </c>
      <c r="AS97" s="128"/>
      <c r="AT97" s="123">
        <v>1990</v>
      </c>
      <c r="AU97" s="100">
        <v>0</v>
      </c>
      <c r="AV97" s="100">
        <v>0</v>
      </c>
      <c r="AW97" s="100">
        <v>0</v>
      </c>
      <c r="AX97" s="100">
        <v>0</v>
      </c>
      <c r="AY97" s="100">
        <v>0</v>
      </c>
      <c r="AZ97" s="100">
        <v>0</v>
      </c>
      <c r="BA97" s="100">
        <v>0</v>
      </c>
      <c r="BB97" s="100">
        <v>0</v>
      </c>
      <c r="BC97" s="100">
        <v>7.9414499999999999E-2</v>
      </c>
      <c r="BD97" s="100">
        <v>0.30546200000000001</v>
      </c>
      <c r="BE97" s="100">
        <v>1.4613794</v>
      </c>
      <c r="BF97" s="100">
        <v>4.8204984</v>
      </c>
      <c r="BG97" s="100">
        <v>16.520689000000001</v>
      </c>
      <c r="BH97" s="100">
        <v>39.103133999999997</v>
      </c>
      <c r="BI97" s="100">
        <v>81.469564000000005</v>
      </c>
      <c r="BJ97" s="100">
        <v>130.85377</v>
      </c>
      <c r="BK97" s="100">
        <v>189.00414000000001</v>
      </c>
      <c r="BL97" s="100">
        <v>240.52997999999999</v>
      </c>
      <c r="BM97" s="100">
        <v>12.253057999999999</v>
      </c>
      <c r="BN97" s="100">
        <v>15.129424</v>
      </c>
      <c r="BO97" s="128"/>
      <c r="BP97" s="123">
        <v>1990</v>
      </c>
    </row>
    <row r="98" spans="1:68">
      <c r="A98" s="128"/>
      <c r="B98" s="123">
        <v>1991</v>
      </c>
      <c r="C98" s="100">
        <v>0</v>
      </c>
      <c r="D98" s="100">
        <v>0</v>
      </c>
      <c r="E98" s="100">
        <v>0</v>
      </c>
      <c r="F98" s="100">
        <v>0</v>
      </c>
      <c r="G98" s="100">
        <v>0</v>
      </c>
      <c r="H98" s="100">
        <v>0</v>
      </c>
      <c r="I98" s="100">
        <v>0</v>
      </c>
      <c r="J98" s="100">
        <v>0</v>
      </c>
      <c r="K98" s="100">
        <v>0.15263959999999999</v>
      </c>
      <c r="L98" s="100">
        <v>1.3295397</v>
      </c>
      <c r="M98" s="100">
        <v>2.9970352</v>
      </c>
      <c r="N98" s="100">
        <v>14.974054000000001</v>
      </c>
      <c r="O98" s="100">
        <v>35.171042999999997</v>
      </c>
      <c r="P98" s="100">
        <v>84.025214000000005</v>
      </c>
      <c r="Q98" s="100">
        <v>158.86632</v>
      </c>
      <c r="R98" s="100">
        <v>310.70549999999997</v>
      </c>
      <c r="S98" s="100">
        <v>511.76951000000003</v>
      </c>
      <c r="T98" s="100">
        <v>796.01990000000001</v>
      </c>
      <c r="U98" s="100">
        <v>24.549037999999999</v>
      </c>
      <c r="V98" s="100">
        <v>38.639704000000002</v>
      </c>
      <c r="W98" s="128"/>
      <c r="X98" s="123">
        <v>1991</v>
      </c>
      <c r="Y98" s="100" t="s">
        <v>204</v>
      </c>
      <c r="Z98" s="100" t="s">
        <v>204</v>
      </c>
      <c r="AA98" s="100" t="s">
        <v>204</v>
      </c>
      <c r="AB98" s="100" t="s">
        <v>204</v>
      </c>
      <c r="AC98" s="100" t="s">
        <v>204</v>
      </c>
      <c r="AD98" s="100" t="s">
        <v>204</v>
      </c>
      <c r="AE98" s="100" t="s">
        <v>204</v>
      </c>
      <c r="AF98" s="100" t="s">
        <v>204</v>
      </c>
      <c r="AG98" s="100" t="s">
        <v>204</v>
      </c>
      <c r="AH98" s="100" t="s">
        <v>204</v>
      </c>
      <c r="AI98" s="100" t="s">
        <v>204</v>
      </c>
      <c r="AJ98" s="100" t="s">
        <v>204</v>
      </c>
      <c r="AK98" s="100" t="s">
        <v>204</v>
      </c>
      <c r="AL98" s="100" t="s">
        <v>204</v>
      </c>
      <c r="AM98" s="100" t="s">
        <v>204</v>
      </c>
      <c r="AN98" s="100" t="s">
        <v>204</v>
      </c>
      <c r="AO98" s="100" t="s">
        <v>204</v>
      </c>
      <c r="AP98" s="100" t="s">
        <v>204</v>
      </c>
      <c r="AQ98" s="100" t="s">
        <v>204</v>
      </c>
      <c r="AR98" s="100" t="s">
        <v>204</v>
      </c>
      <c r="AS98" s="128"/>
      <c r="AT98" s="123">
        <v>1991</v>
      </c>
      <c r="AU98" s="100">
        <v>0</v>
      </c>
      <c r="AV98" s="100">
        <v>0</v>
      </c>
      <c r="AW98" s="100">
        <v>0</v>
      </c>
      <c r="AX98" s="100">
        <v>0</v>
      </c>
      <c r="AY98" s="100">
        <v>0</v>
      </c>
      <c r="AZ98" s="100">
        <v>0</v>
      </c>
      <c r="BA98" s="100">
        <v>0</v>
      </c>
      <c r="BB98" s="100">
        <v>0</v>
      </c>
      <c r="BC98" s="100">
        <v>7.7263600000000002E-2</v>
      </c>
      <c r="BD98" s="100">
        <v>0.68017629999999996</v>
      </c>
      <c r="BE98" s="100">
        <v>1.5349484</v>
      </c>
      <c r="BF98" s="100">
        <v>7.5762793999999998</v>
      </c>
      <c r="BG98" s="100">
        <v>17.506527999999999</v>
      </c>
      <c r="BH98" s="100">
        <v>40.066130999999999</v>
      </c>
      <c r="BI98" s="100">
        <v>71.071257000000003</v>
      </c>
      <c r="BJ98" s="100">
        <v>128.48021</v>
      </c>
      <c r="BK98" s="100">
        <v>187.96664999999999</v>
      </c>
      <c r="BL98" s="100">
        <v>228.20541</v>
      </c>
      <c r="BM98" s="100">
        <v>12.236725</v>
      </c>
      <c r="BN98" s="100">
        <v>14.787756999999999</v>
      </c>
      <c r="BO98" s="128"/>
      <c r="BP98" s="123">
        <v>1991</v>
      </c>
    </row>
    <row r="99" spans="1:68">
      <c r="A99" s="128"/>
      <c r="B99" s="123">
        <v>1992</v>
      </c>
      <c r="C99" s="100">
        <v>0</v>
      </c>
      <c r="D99" s="100">
        <v>0</v>
      </c>
      <c r="E99" s="100">
        <v>0</v>
      </c>
      <c r="F99" s="100">
        <v>0</v>
      </c>
      <c r="G99" s="100">
        <v>0.13815089999999999</v>
      </c>
      <c r="H99" s="100">
        <v>0</v>
      </c>
      <c r="I99" s="100">
        <v>0</v>
      </c>
      <c r="J99" s="100">
        <v>0.1481152</v>
      </c>
      <c r="K99" s="100">
        <v>0.15315909999999999</v>
      </c>
      <c r="L99" s="100">
        <v>0.89070990000000005</v>
      </c>
      <c r="M99" s="100">
        <v>4.2627467000000001</v>
      </c>
      <c r="N99" s="100">
        <v>14.714066000000001</v>
      </c>
      <c r="O99" s="100">
        <v>34.771090000000001</v>
      </c>
      <c r="P99" s="100">
        <v>93.322080999999997</v>
      </c>
      <c r="Q99" s="100">
        <v>190.76146</v>
      </c>
      <c r="R99" s="100">
        <v>300.10189000000003</v>
      </c>
      <c r="S99" s="100">
        <v>566.18728999999996</v>
      </c>
      <c r="T99" s="100">
        <v>881.60676999999998</v>
      </c>
      <c r="U99" s="100">
        <v>27.215553</v>
      </c>
      <c r="V99" s="100">
        <v>41.870565999999997</v>
      </c>
      <c r="W99" s="128"/>
      <c r="X99" s="123">
        <v>1992</v>
      </c>
      <c r="Y99" s="100" t="s">
        <v>204</v>
      </c>
      <c r="Z99" s="100" t="s">
        <v>204</v>
      </c>
      <c r="AA99" s="100" t="s">
        <v>204</v>
      </c>
      <c r="AB99" s="100" t="s">
        <v>204</v>
      </c>
      <c r="AC99" s="100" t="s">
        <v>204</v>
      </c>
      <c r="AD99" s="100" t="s">
        <v>204</v>
      </c>
      <c r="AE99" s="100" t="s">
        <v>204</v>
      </c>
      <c r="AF99" s="100" t="s">
        <v>204</v>
      </c>
      <c r="AG99" s="100" t="s">
        <v>204</v>
      </c>
      <c r="AH99" s="100" t="s">
        <v>204</v>
      </c>
      <c r="AI99" s="100" t="s">
        <v>204</v>
      </c>
      <c r="AJ99" s="100" t="s">
        <v>204</v>
      </c>
      <c r="AK99" s="100" t="s">
        <v>204</v>
      </c>
      <c r="AL99" s="100" t="s">
        <v>204</v>
      </c>
      <c r="AM99" s="100" t="s">
        <v>204</v>
      </c>
      <c r="AN99" s="100" t="s">
        <v>204</v>
      </c>
      <c r="AO99" s="100" t="s">
        <v>204</v>
      </c>
      <c r="AP99" s="100" t="s">
        <v>204</v>
      </c>
      <c r="AQ99" s="100" t="s">
        <v>204</v>
      </c>
      <c r="AR99" s="100" t="s">
        <v>204</v>
      </c>
      <c r="AS99" s="128"/>
      <c r="AT99" s="123">
        <v>1992</v>
      </c>
      <c r="AU99" s="100">
        <v>0</v>
      </c>
      <c r="AV99" s="100">
        <v>0</v>
      </c>
      <c r="AW99" s="100">
        <v>0</v>
      </c>
      <c r="AX99" s="100">
        <v>0</v>
      </c>
      <c r="AY99" s="100">
        <v>6.9991200000000003E-2</v>
      </c>
      <c r="AZ99" s="100">
        <v>0</v>
      </c>
      <c r="BA99" s="100">
        <v>0</v>
      </c>
      <c r="BB99" s="100">
        <v>7.3965000000000003E-2</v>
      </c>
      <c r="BC99" s="100">
        <v>7.7273099999999997E-2</v>
      </c>
      <c r="BD99" s="100">
        <v>0.45478689999999999</v>
      </c>
      <c r="BE99" s="100">
        <v>2.1850634000000002</v>
      </c>
      <c r="BF99" s="100">
        <v>7.4342207</v>
      </c>
      <c r="BG99" s="100">
        <v>17.324445999999998</v>
      </c>
      <c r="BH99" s="100">
        <v>44.736387999999998</v>
      </c>
      <c r="BI99" s="100">
        <v>85.821400999999994</v>
      </c>
      <c r="BJ99" s="100">
        <v>124.34820000000001</v>
      </c>
      <c r="BK99" s="100">
        <v>208.64195000000001</v>
      </c>
      <c r="BL99" s="100">
        <v>256.25583999999998</v>
      </c>
      <c r="BM99" s="100">
        <v>13.559411000000001</v>
      </c>
      <c r="BN99" s="100">
        <v>16.084271999999999</v>
      </c>
      <c r="BO99" s="128"/>
      <c r="BP99" s="123">
        <v>1992</v>
      </c>
    </row>
    <row r="100" spans="1:68">
      <c r="A100" s="128"/>
      <c r="B100" s="123">
        <v>1993</v>
      </c>
      <c r="C100" s="100">
        <v>0</v>
      </c>
      <c r="D100" s="100">
        <v>0</v>
      </c>
      <c r="E100" s="100">
        <v>0</v>
      </c>
      <c r="F100" s="100">
        <v>0</v>
      </c>
      <c r="G100" s="100">
        <v>0</v>
      </c>
      <c r="H100" s="100">
        <v>0</v>
      </c>
      <c r="I100" s="100">
        <v>0</v>
      </c>
      <c r="J100" s="100">
        <v>0</v>
      </c>
      <c r="K100" s="100">
        <v>0</v>
      </c>
      <c r="L100" s="100">
        <v>1.0089612999999999</v>
      </c>
      <c r="M100" s="100">
        <v>3.9558266</v>
      </c>
      <c r="N100" s="100">
        <v>14.889582000000001</v>
      </c>
      <c r="O100" s="100">
        <v>34.700457</v>
      </c>
      <c r="P100" s="100">
        <v>94.756791000000007</v>
      </c>
      <c r="Q100" s="100">
        <v>177.89469</v>
      </c>
      <c r="R100" s="100">
        <v>351.43671999999998</v>
      </c>
      <c r="S100" s="100">
        <v>567.35149999999999</v>
      </c>
      <c r="T100" s="100">
        <v>954.84384</v>
      </c>
      <c r="U100" s="100">
        <v>28.968409999999999</v>
      </c>
      <c r="V100" s="100">
        <v>43.853160000000003</v>
      </c>
      <c r="W100" s="128"/>
      <c r="X100" s="123">
        <v>1993</v>
      </c>
      <c r="Y100" s="100" t="s">
        <v>204</v>
      </c>
      <c r="Z100" s="100" t="s">
        <v>204</v>
      </c>
      <c r="AA100" s="100" t="s">
        <v>204</v>
      </c>
      <c r="AB100" s="100" t="s">
        <v>204</v>
      </c>
      <c r="AC100" s="100" t="s">
        <v>204</v>
      </c>
      <c r="AD100" s="100" t="s">
        <v>204</v>
      </c>
      <c r="AE100" s="100" t="s">
        <v>204</v>
      </c>
      <c r="AF100" s="100" t="s">
        <v>204</v>
      </c>
      <c r="AG100" s="100" t="s">
        <v>204</v>
      </c>
      <c r="AH100" s="100" t="s">
        <v>204</v>
      </c>
      <c r="AI100" s="100" t="s">
        <v>204</v>
      </c>
      <c r="AJ100" s="100" t="s">
        <v>204</v>
      </c>
      <c r="AK100" s="100" t="s">
        <v>204</v>
      </c>
      <c r="AL100" s="100" t="s">
        <v>204</v>
      </c>
      <c r="AM100" s="100" t="s">
        <v>204</v>
      </c>
      <c r="AN100" s="100" t="s">
        <v>204</v>
      </c>
      <c r="AO100" s="100" t="s">
        <v>204</v>
      </c>
      <c r="AP100" s="100" t="s">
        <v>204</v>
      </c>
      <c r="AQ100" s="100" t="s">
        <v>204</v>
      </c>
      <c r="AR100" s="100" t="s">
        <v>204</v>
      </c>
      <c r="AS100" s="128"/>
      <c r="AT100" s="123">
        <v>1993</v>
      </c>
      <c r="AU100" s="100">
        <v>0</v>
      </c>
      <c r="AV100" s="100">
        <v>0</v>
      </c>
      <c r="AW100" s="100">
        <v>0</v>
      </c>
      <c r="AX100" s="100">
        <v>0</v>
      </c>
      <c r="AY100" s="100">
        <v>0</v>
      </c>
      <c r="AZ100" s="100">
        <v>0</v>
      </c>
      <c r="BA100" s="100">
        <v>0</v>
      </c>
      <c r="BB100" s="100">
        <v>0</v>
      </c>
      <c r="BC100" s="100">
        <v>0</v>
      </c>
      <c r="BD100" s="100">
        <v>0.51432080000000002</v>
      </c>
      <c r="BE100" s="100">
        <v>2.0266687000000001</v>
      </c>
      <c r="BF100" s="100">
        <v>7.5215551999999999</v>
      </c>
      <c r="BG100" s="100">
        <v>17.312366999999998</v>
      </c>
      <c r="BH100" s="100">
        <v>45.618102999999998</v>
      </c>
      <c r="BI100" s="100">
        <v>80.451976999999999</v>
      </c>
      <c r="BJ100" s="100">
        <v>145.91886</v>
      </c>
      <c r="BK100" s="100">
        <v>210.27395000000001</v>
      </c>
      <c r="BL100" s="100">
        <v>279.39627000000002</v>
      </c>
      <c r="BM100" s="100">
        <v>14.426015</v>
      </c>
      <c r="BN100" s="100">
        <v>16.840992</v>
      </c>
      <c r="BO100" s="128"/>
      <c r="BP100" s="123">
        <v>1993</v>
      </c>
    </row>
    <row r="101" spans="1:68">
      <c r="A101" s="128"/>
      <c r="B101" s="123">
        <v>1994</v>
      </c>
      <c r="C101" s="100">
        <v>0</v>
      </c>
      <c r="D101" s="100">
        <v>0</v>
      </c>
      <c r="E101" s="100">
        <v>0</v>
      </c>
      <c r="F101" s="100">
        <v>0</v>
      </c>
      <c r="G101" s="100">
        <v>0</v>
      </c>
      <c r="H101" s="100">
        <v>0</v>
      </c>
      <c r="I101" s="100">
        <v>0</v>
      </c>
      <c r="J101" s="100">
        <v>0</v>
      </c>
      <c r="K101" s="100">
        <v>0</v>
      </c>
      <c r="L101" s="100">
        <v>1.1381855000000001</v>
      </c>
      <c r="M101" s="100">
        <v>3.3797985000000001</v>
      </c>
      <c r="N101" s="100">
        <v>12.476606</v>
      </c>
      <c r="O101" s="100">
        <v>37.265712999999998</v>
      </c>
      <c r="P101" s="100">
        <v>83.251137999999997</v>
      </c>
      <c r="Q101" s="100">
        <v>183.96745999999999</v>
      </c>
      <c r="R101" s="100">
        <v>346.2842</v>
      </c>
      <c r="S101" s="100">
        <v>564.62689</v>
      </c>
      <c r="T101" s="100">
        <v>953.43763999999999</v>
      </c>
      <c r="U101" s="100">
        <v>29.220379000000001</v>
      </c>
      <c r="V101" s="100">
        <v>43.398651999999998</v>
      </c>
      <c r="W101" s="128"/>
      <c r="X101" s="123">
        <v>1994</v>
      </c>
      <c r="Y101" s="100" t="s">
        <v>204</v>
      </c>
      <c r="Z101" s="100" t="s">
        <v>204</v>
      </c>
      <c r="AA101" s="100" t="s">
        <v>204</v>
      </c>
      <c r="AB101" s="100" t="s">
        <v>204</v>
      </c>
      <c r="AC101" s="100" t="s">
        <v>204</v>
      </c>
      <c r="AD101" s="100" t="s">
        <v>204</v>
      </c>
      <c r="AE101" s="100" t="s">
        <v>204</v>
      </c>
      <c r="AF101" s="100" t="s">
        <v>204</v>
      </c>
      <c r="AG101" s="100" t="s">
        <v>204</v>
      </c>
      <c r="AH101" s="100" t="s">
        <v>204</v>
      </c>
      <c r="AI101" s="100" t="s">
        <v>204</v>
      </c>
      <c r="AJ101" s="100" t="s">
        <v>204</v>
      </c>
      <c r="AK101" s="100" t="s">
        <v>204</v>
      </c>
      <c r="AL101" s="100" t="s">
        <v>204</v>
      </c>
      <c r="AM101" s="100" t="s">
        <v>204</v>
      </c>
      <c r="AN101" s="100" t="s">
        <v>204</v>
      </c>
      <c r="AO101" s="100" t="s">
        <v>204</v>
      </c>
      <c r="AP101" s="100" t="s">
        <v>204</v>
      </c>
      <c r="AQ101" s="100" t="s">
        <v>204</v>
      </c>
      <c r="AR101" s="100" t="s">
        <v>204</v>
      </c>
      <c r="AS101" s="128"/>
      <c r="AT101" s="123">
        <v>1994</v>
      </c>
      <c r="AU101" s="100">
        <v>0</v>
      </c>
      <c r="AV101" s="100">
        <v>0</v>
      </c>
      <c r="AW101" s="100">
        <v>0</v>
      </c>
      <c r="AX101" s="100">
        <v>0</v>
      </c>
      <c r="AY101" s="100">
        <v>0</v>
      </c>
      <c r="AZ101" s="100">
        <v>0</v>
      </c>
      <c r="BA101" s="100">
        <v>0</v>
      </c>
      <c r="BB101" s="100">
        <v>0</v>
      </c>
      <c r="BC101" s="100">
        <v>0</v>
      </c>
      <c r="BD101" s="100">
        <v>0.57879559999999997</v>
      </c>
      <c r="BE101" s="100">
        <v>1.729511</v>
      </c>
      <c r="BF101" s="100">
        <v>6.3041887000000001</v>
      </c>
      <c r="BG101" s="100">
        <v>18.589219</v>
      </c>
      <c r="BH101" s="100">
        <v>40.293734999999998</v>
      </c>
      <c r="BI101" s="100">
        <v>83.521141</v>
      </c>
      <c r="BJ101" s="100">
        <v>144.5924</v>
      </c>
      <c r="BK101" s="100">
        <v>209.40709000000001</v>
      </c>
      <c r="BL101" s="100">
        <v>281.25259999999997</v>
      </c>
      <c r="BM101" s="100">
        <v>14.546093000000001</v>
      </c>
      <c r="BN101" s="100">
        <v>16.705273999999999</v>
      </c>
      <c r="BO101" s="128"/>
      <c r="BP101" s="123">
        <v>1994</v>
      </c>
    </row>
    <row r="102" spans="1:68">
      <c r="A102" s="128"/>
      <c r="B102" s="123">
        <v>1995</v>
      </c>
      <c r="C102" s="100">
        <v>0</v>
      </c>
      <c r="D102" s="100">
        <v>0</v>
      </c>
      <c r="E102" s="100">
        <v>0</v>
      </c>
      <c r="F102" s="100">
        <v>0</v>
      </c>
      <c r="G102" s="100">
        <v>0</v>
      </c>
      <c r="H102" s="100">
        <v>0</v>
      </c>
      <c r="I102" s="100">
        <v>0</v>
      </c>
      <c r="J102" s="100">
        <v>0</v>
      </c>
      <c r="K102" s="100">
        <v>0.45216879999999998</v>
      </c>
      <c r="L102" s="100">
        <v>1.1055797000000001</v>
      </c>
      <c r="M102" s="100">
        <v>4.0460849000000003</v>
      </c>
      <c r="N102" s="100">
        <v>11.354127999999999</v>
      </c>
      <c r="O102" s="100">
        <v>41.462667000000003</v>
      </c>
      <c r="P102" s="100">
        <v>83.256715</v>
      </c>
      <c r="Q102" s="100">
        <v>175.83186000000001</v>
      </c>
      <c r="R102" s="100">
        <v>314.40210000000002</v>
      </c>
      <c r="S102" s="100">
        <v>545.81201999999996</v>
      </c>
      <c r="T102" s="100">
        <v>906.47253000000001</v>
      </c>
      <c r="U102" s="100">
        <v>28.737459999999999</v>
      </c>
      <c r="V102" s="100">
        <v>41.513047</v>
      </c>
      <c r="W102" s="128"/>
      <c r="X102" s="123">
        <v>1995</v>
      </c>
      <c r="Y102" s="100" t="s">
        <v>204</v>
      </c>
      <c r="Z102" s="100" t="s">
        <v>204</v>
      </c>
      <c r="AA102" s="100" t="s">
        <v>204</v>
      </c>
      <c r="AB102" s="100" t="s">
        <v>204</v>
      </c>
      <c r="AC102" s="100" t="s">
        <v>204</v>
      </c>
      <c r="AD102" s="100" t="s">
        <v>204</v>
      </c>
      <c r="AE102" s="100" t="s">
        <v>204</v>
      </c>
      <c r="AF102" s="100" t="s">
        <v>204</v>
      </c>
      <c r="AG102" s="100" t="s">
        <v>204</v>
      </c>
      <c r="AH102" s="100" t="s">
        <v>204</v>
      </c>
      <c r="AI102" s="100" t="s">
        <v>204</v>
      </c>
      <c r="AJ102" s="100" t="s">
        <v>204</v>
      </c>
      <c r="AK102" s="100" t="s">
        <v>204</v>
      </c>
      <c r="AL102" s="100" t="s">
        <v>204</v>
      </c>
      <c r="AM102" s="100" t="s">
        <v>204</v>
      </c>
      <c r="AN102" s="100" t="s">
        <v>204</v>
      </c>
      <c r="AO102" s="100" t="s">
        <v>204</v>
      </c>
      <c r="AP102" s="100" t="s">
        <v>204</v>
      </c>
      <c r="AQ102" s="100" t="s">
        <v>204</v>
      </c>
      <c r="AR102" s="100" t="s">
        <v>204</v>
      </c>
      <c r="AS102" s="128"/>
      <c r="AT102" s="123">
        <v>1995</v>
      </c>
      <c r="AU102" s="100">
        <v>0</v>
      </c>
      <c r="AV102" s="100">
        <v>0</v>
      </c>
      <c r="AW102" s="100">
        <v>0</v>
      </c>
      <c r="AX102" s="100">
        <v>0</v>
      </c>
      <c r="AY102" s="100">
        <v>0</v>
      </c>
      <c r="AZ102" s="100">
        <v>0</v>
      </c>
      <c r="BA102" s="100">
        <v>0</v>
      </c>
      <c r="BB102" s="100">
        <v>0</v>
      </c>
      <c r="BC102" s="100">
        <v>0.2257364</v>
      </c>
      <c r="BD102" s="100">
        <v>0.56104529999999997</v>
      </c>
      <c r="BE102" s="100">
        <v>2.0652238999999999</v>
      </c>
      <c r="BF102" s="100">
        <v>5.7564256</v>
      </c>
      <c r="BG102" s="100">
        <v>20.636130000000001</v>
      </c>
      <c r="BH102" s="100">
        <v>40.482174999999998</v>
      </c>
      <c r="BI102" s="100">
        <v>80.071099000000004</v>
      </c>
      <c r="BJ102" s="100">
        <v>132.28073000000001</v>
      </c>
      <c r="BK102" s="100">
        <v>203.63774000000001</v>
      </c>
      <c r="BL102" s="100">
        <v>269.43702000000002</v>
      </c>
      <c r="BM102" s="100">
        <v>14.301677</v>
      </c>
      <c r="BN102" s="100">
        <v>16.106223</v>
      </c>
      <c r="BO102" s="128"/>
      <c r="BP102" s="123">
        <v>1995</v>
      </c>
    </row>
    <row r="103" spans="1:68">
      <c r="A103" s="128"/>
      <c r="B103" s="123">
        <v>1996</v>
      </c>
      <c r="C103" s="100">
        <v>0</v>
      </c>
      <c r="D103" s="100">
        <v>0</v>
      </c>
      <c r="E103" s="100">
        <v>0</v>
      </c>
      <c r="F103" s="100">
        <v>0</v>
      </c>
      <c r="G103" s="100">
        <v>0</v>
      </c>
      <c r="H103" s="100">
        <v>0</v>
      </c>
      <c r="I103" s="100">
        <v>0</v>
      </c>
      <c r="J103" s="100">
        <v>0</v>
      </c>
      <c r="K103" s="100">
        <v>0.14849019999999999</v>
      </c>
      <c r="L103" s="100">
        <v>1.5346179</v>
      </c>
      <c r="M103" s="100">
        <v>3.4952746000000001</v>
      </c>
      <c r="N103" s="100">
        <v>13.403639</v>
      </c>
      <c r="O103" s="100">
        <v>32.946027999999998</v>
      </c>
      <c r="P103" s="100">
        <v>83.981560000000002</v>
      </c>
      <c r="Q103" s="100">
        <v>169.9727</v>
      </c>
      <c r="R103" s="100">
        <v>320.06983000000002</v>
      </c>
      <c r="S103" s="100">
        <v>533.5308</v>
      </c>
      <c r="T103" s="100">
        <v>959.952</v>
      </c>
      <c r="U103" s="100">
        <v>29.342580999999999</v>
      </c>
      <c r="V103" s="100">
        <v>41.735213999999999</v>
      </c>
      <c r="W103" s="128"/>
      <c r="X103" s="123">
        <v>1996</v>
      </c>
      <c r="Y103" s="100" t="s">
        <v>204</v>
      </c>
      <c r="Z103" s="100" t="s">
        <v>204</v>
      </c>
      <c r="AA103" s="100" t="s">
        <v>204</v>
      </c>
      <c r="AB103" s="100" t="s">
        <v>204</v>
      </c>
      <c r="AC103" s="100" t="s">
        <v>204</v>
      </c>
      <c r="AD103" s="100" t="s">
        <v>204</v>
      </c>
      <c r="AE103" s="100" t="s">
        <v>204</v>
      </c>
      <c r="AF103" s="100" t="s">
        <v>204</v>
      </c>
      <c r="AG103" s="100" t="s">
        <v>204</v>
      </c>
      <c r="AH103" s="100" t="s">
        <v>204</v>
      </c>
      <c r="AI103" s="100" t="s">
        <v>204</v>
      </c>
      <c r="AJ103" s="100" t="s">
        <v>204</v>
      </c>
      <c r="AK103" s="100" t="s">
        <v>204</v>
      </c>
      <c r="AL103" s="100" t="s">
        <v>204</v>
      </c>
      <c r="AM103" s="100" t="s">
        <v>204</v>
      </c>
      <c r="AN103" s="100" t="s">
        <v>204</v>
      </c>
      <c r="AO103" s="100" t="s">
        <v>204</v>
      </c>
      <c r="AP103" s="100" t="s">
        <v>204</v>
      </c>
      <c r="AQ103" s="100" t="s">
        <v>204</v>
      </c>
      <c r="AR103" s="100" t="s">
        <v>204</v>
      </c>
      <c r="AS103" s="128"/>
      <c r="AT103" s="123">
        <v>1996</v>
      </c>
      <c r="AU103" s="100">
        <v>0</v>
      </c>
      <c r="AV103" s="100">
        <v>0</v>
      </c>
      <c r="AW103" s="100">
        <v>0</v>
      </c>
      <c r="AX103" s="100">
        <v>0</v>
      </c>
      <c r="AY103" s="100">
        <v>0</v>
      </c>
      <c r="AZ103" s="100">
        <v>0</v>
      </c>
      <c r="BA103" s="100">
        <v>0</v>
      </c>
      <c r="BB103" s="100">
        <v>0</v>
      </c>
      <c r="BC103" s="100">
        <v>7.4091299999999999E-2</v>
      </c>
      <c r="BD103" s="100">
        <v>0.77592519999999998</v>
      </c>
      <c r="BE103" s="100">
        <v>1.7822629000000001</v>
      </c>
      <c r="BF103" s="100">
        <v>6.8015891000000002</v>
      </c>
      <c r="BG103" s="100">
        <v>16.407447999999999</v>
      </c>
      <c r="BH103" s="100">
        <v>40.941538999999999</v>
      </c>
      <c r="BI103" s="100">
        <v>77.812454000000002</v>
      </c>
      <c r="BJ103" s="100">
        <v>135.76571999999999</v>
      </c>
      <c r="BK103" s="100">
        <v>199.94877</v>
      </c>
      <c r="BL103" s="100">
        <v>286.70267000000001</v>
      </c>
      <c r="BM103" s="100">
        <v>14.595523</v>
      </c>
      <c r="BN103" s="100">
        <v>16.174287</v>
      </c>
      <c r="BO103" s="128"/>
      <c r="BP103" s="123">
        <v>1996</v>
      </c>
    </row>
    <row r="104" spans="1:68">
      <c r="A104" s="128"/>
      <c r="B104" s="124">
        <v>1997</v>
      </c>
      <c r="C104" s="100">
        <v>0</v>
      </c>
      <c r="D104" s="100">
        <v>0</v>
      </c>
      <c r="E104" s="100">
        <v>0</v>
      </c>
      <c r="F104" s="100">
        <v>0.15370990000000001</v>
      </c>
      <c r="G104" s="100">
        <v>0</v>
      </c>
      <c r="H104" s="100">
        <v>0</v>
      </c>
      <c r="I104" s="100">
        <v>0</v>
      </c>
      <c r="J104" s="100">
        <v>0</v>
      </c>
      <c r="K104" s="100">
        <v>0.29264970000000001</v>
      </c>
      <c r="L104" s="100">
        <v>0.61787320000000001</v>
      </c>
      <c r="M104" s="100">
        <v>3.6029154999999999</v>
      </c>
      <c r="N104" s="100">
        <v>11.796626</v>
      </c>
      <c r="O104" s="100">
        <v>29.747672999999999</v>
      </c>
      <c r="P104" s="100">
        <v>74.169171000000006</v>
      </c>
      <c r="Q104" s="100">
        <v>150.09394</v>
      </c>
      <c r="R104" s="100">
        <v>279.31927000000002</v>
      </c>
      <c r="S104" s="100">
        <v>490.91665999999998</v>
      </c>
      <c r="T104" s="100">
        <v>836.53060000000005</v>
      </c>
      <c r="U104" s="100">
        <v>26.714206000000001</v>
      </c>
      <c r="V104" s="100">
        <v>36.981428999999999</v>
      </c>
      <c r="W104" s="128"/>
      <c r="X104" s="124">
        <v>1997</v>
      </c>
      <c r="Y104" s="100" t="s">
        <v>204</v>
      </c>
      <c r="Z104" s="100" t="s">
        <v>204</v>
      </c>
      <c r="AA104" s="100" t="s">
        <v>204</v>
      </c>
      <c r="AB104" s="100" t="s">
        <v>204</v>
      </c>
      <c r="AC104" s="100" t="s">
        <v>204</v>
      </c>
      <c r="AD104" s="100" t="s">
        <v>204</v>
      </c>
      <c r="AE104" s="100" t="s">
        <v>204</v>
      </c>
      <c r="AF104" s="100" t="s">
        <v>204</v>
      </c>
      <c r="AG104" s="100" t="s">
        <v>204</v>
      </c>
      <c r="AH104" s="100" t="s">
        <v>204</v>
      </c>
      <c r="AI104" s="100" t="s">
        <v>204</v>
      </c>
      <c r="AJ104" s="100" t="s">
        <v>204</v>
      </c>
      <c r="AK104" s="100" t="s">
        <v>204</v>
      </c>
      <c r="AL104" s="100" t="s">
        <v>204</v>
      </c>
      <c r="AM104" s="100" t="s">
        <v>204</v>
      </c>
      <c r="AN104" s="100" t="s">
        <v>204</v>
      </c>
      <c r="AO104" s="100" t="s">
        <v>204</v>
      </c>
      <c r="AP104" s="100" t="s">
        <v>204</v>
      </c>
      <c r="AQ104" s="100" t="s">
        <v>204</v>
      </c>
      <c r="AR104" s="100" t="s">
        <v>204</v>
      </c>
      <c r="AS104" s="128"/>
      <c r="AT104" s="124">
        <v>1997</v>
      </c>
      <c r="AU104" s="100">
        <v>0</v>
      </c>
      <c r="AV104" s="100">
        <v>0</v>
      </c>
      <c r="AW104" s="100">
        <v>0</v>
      </c>
      <c r="AX104" s="100">
        <v>7.8740699999999997E-2</v>
      </c>
      <c r="AY104" s="100">
        <v>0</v>
      </c>
      <c r="AZ104" s="100">
        <v>0</v>
      </c>
      <c r="BA104" s="100">
        <v>0</v>
      </c>
      <c r="BB104" s="100">
        <v>0</v>
      </c>
      <c r="BC104" s="100">
        <v>0.14576639999999999</v>
      </c>
      <c r="BD104" s="100">
        <v>0.31077280000000002</v>
      </c>
      <c r="BE104" s="100">
        <v>1.8355444000000001</v>
      </c>
      <c r="BF104" s="100">
        <v>5.9908587000000004</v>
      </c>
      <c r="BG104" s="100">
        <v>14.831839</v>
      </c>
      <c r="BH104" s="100">
        <v>36.290233999999998</v>
      </c>
      <c r="BI104" s="100">
        <v>69.311593000000002</v>
      </c>
      <c r="BJ104" s="100">
        <v>118.87742</v>
      </c>
      <c r="BK104" s="100">
        <v>184.95813000000001</v>
      </c>
      <c r="BL104" s="100">
        <v>250.6679</v>
      </c>
      <c r="BM104" s="100">
        <v>13.276854999999999</v>
      </c>
      <c r="BN104" s="100">
        <v>14.405345000000001</v>
      </c>
      <c r="BO104" s="128"/>
      <c r="BP104" s="124">
        <v>1997</v>
      </c>
    </row>
    <row r="105" spans="1:68">
      <c r="A105" s="128"/>
      <c r="B105" s="124">
        <v>1998</v>
      </c>
      <c r="C105" s="100">
        <v>0</v>
      </c>
      <c r="D105" s="100">
        <v>0</v>
      </c>
      <c r="E105" s="100">
        <v>0</v>
      </c>
      <c r="F105" s="100">
        <v>0</v>
      </c>
      <c r="G105" s="100">
        <v>0</v>
      </c>
      <c r="H105" s="100">
        <v>0</v>
      </c>
      <c r="I105" s="100">
        <v>0.1430795</v>
      </c>
      <c r="J105" s="100">
        <v>0</v>
      </c>
      <c r="K105" s="100">
        <v>0.28933300000000001</v>
      </c>
      <c r="L105" s="100">
        <v>1.3808933000000001</v>
      </c>
      <c r="M105" s="100">
        <v>4.5848503000000003</v>
      </c>
      <c r="N105" s="100">
        <v>11.869064</v>
      </c>
      <c r="O105" s="100">
        <v>30.818390000000001</v>
      </c>
      <c r="P105" s="100">
        <v>68.949391000000006</v>
      </c>
      <c r="Q105" s="100">
        <v>157.65003999999999</v>
      </c>
      <c r="R105" s="100">
        <v>267.02202999999997</v>
      </c>
      <c r="S105" s="100">
        <v>539.21078999999997</v>
      </c>
      <c r="T105" s="100">
        <v>795.88498000000004</v>
      </c>
      <c r="U105" s="100">
        <v>27.652930999999999</v>
      </c>
      <c r="V105" s="100">
        <v>37.151283999999997</v>
      </c>
      <c r="W105" s="128"/>
      <c r="X105" s="124">
        <v>1998</v>
      </c>
      <c r="Y105" s="100" t="s">
        <v>204</v>
      </c>
      <c r="Z105" s="100" t="s">
        <v>204</v>
      </c>
      <c r="AA105" s="100" t="s">
        <v>204</v>
      </c>
      <c r="AB105" s="100" t="s">
        <v>204</v>
      </c>
      <c r="AC105" s="100" t="s">
        <v>204</v>
      </c>
      <c r="AD105" s="100" t="s">
        <v>204</v>
      </c>
      <c r="AE105" s="100" t="s">
        <v>204</v>
      </c>
      <c r="AF105" s="100" t="s">
        <v>204</v>
      </c>
      <c r="AG105" s="100" t="s">
        <v>204</v>
      </c>
      <c r="AH105" s="100" t="s">
        <v>204</v>
      </c>
      <c r="AI105" s="100" t="s">
        <v>204</v>
      </c>
      <c r="AJ105" s="100" t="s">
        <v>204</v>
      </c>
      <c r="AK105" s="100" t="s">
        <v>204</v>
      </c>
      <c r="AL105" s="100" t="s">
        <v>204</v>
      </c>
      <c r="AM105" s="100" t="s">
        <v>204</v>
      </c>
      <c r="AN105" s="100" t="s">
        <v>204</v>
      </c>
      <c r="AO105" s="100" t="s">
        <v>204</v>
      </c>
      <c r="AP105" s="100" t="s">
        <v>204</v>
      </c>
      <c r="AQ105" s="100" t="s">
        <v>204</v>
      </c>
      <c r="AR105" s="100" t="s">
        <v>204</v>
      </c>
      <c r="AS105" s="128"/>
      <c r="AT105" s="124">
        <v>1998</v>
      </c>
      <c r="AU105" s="100">
        <v>0</v>
      </c>
      <c r="AV105" s="100">
        <v>0</v>
      </c>
      <c r="AW105" s="100">
        <v>0</v>
      </c>
      <c r="AX105" s="100">
        <v>0</v>
      </c>
      <c r="AY105" s="100">
        <v>0</v>
      </c>
      <c r="AZ105" s="100">
        <v>0</v>
      </c>
      <c r="BA105" s="100">
        <v>7.1188100000000004E-2</v>
      </c>
      <c r="BB105" s="100">
        <v>0</v>
      </c>
      <c r="BC105" s="100">
        <v>0.1438709</v>
      </c>
      <c r="BD105" s="100">
        <v>0.69117740000000005</v>
      </c>
      <c r="BE105" s="100">
        <v>2.3307327</v>
      </c>
      <c r="BF105" s="100">
        <v>6.0394110999999997</v>
      </c>
      <c r="BG105" s="100">
        <v>15.399744999999999</v>
      </c>
      <c r="BH105" s="100">
        <v>33.790534000000001</v>
      </c>
      <c r="BI105" s="100">
        <v>73.384485999999995</v>
      </c>
      <c r="BJ105" s="100">
        <v>114.15232</v>
      </c>
      <c r="BK105" s="100">
        <v>203.97371000000001</v>
      </c>
      <c r="BL105" s="100">
        <v>241.31704999999999</v>
      </c>
      <c r="BM105" s="100">
        <v>13.736335</v>
      </c>
      <c r="BN105" s="100">
        <v>14.606636999999999</v>
      </c>
      <c r="BO105" s="128"/>
      <c r="BP105" s="124">
        <v>1998</v>
      </c>
    </row>
    <row r="106" spans="1:68">
      <c r="A106" s="128"/>
      <c r="B106" s="124">
        <v>1999</v>
      </c>
      <c r="C106" s="100">
        <v>0</v>
      </c>
      <c r="D106" s="100">
        <v>0</v>
      </c>
      <c r="E106" s="100">
        <v>0</v>
      </c>
      <c r="F106" s="100">
        <v>0</v>
      </c>
      <c r="G106" s="100">
        <v>0</v>
      </c>
      <c r="H106" s="100">
        <v>0</v>
      </c>
      <c r="I106" s="100">
        <v>0</v>
      </c>
      <c r="J106" s="100">
        <v>0.13387879999999999</v>
      </c>
      <c r="K106" s="100">
        <v>0.56966989999999995</v>
      </c>
      <c r="L106" s="100">
        <v>0.91100130000000001</v>
      </c>
      <c r="M106" s="100">
        <v>2.7836862999999998</v>
      </c>
      <c r="N106" s="100">
        <v>9.2216696000000002</v>
      </c>
      <c r="O106" s="100">
        <v>27.180305000000001</v>
      </c>
      <c r="P106" s="100">
        <v>64.796509</v>
      </c>
      <c r="Q106" s="100">
        <v>140.70365000000001</v>
      </c>
      <c r="R106" s="100">
        <v>286.35091999999997</v>
      </c>
      <c r="S106" s="100">
        <v>478.80228</v>
      </c>
      <c r="T106" s="100">
        <v>769.62402999999995</v>
      </c>
      <c r="U106" s="100">
        <v>26.755576000000001</v>
      </c>
      <c r="V106" s="100">
        <v>35.154957000000003</v>
      </c>
      <c r="W106" s="128"/>
      <c r="X106" s="124">
        <v>1999</v>
      </c>
      <c r="Y106" s="100" t="s">
        <v>204</v>
      </c>
      <c r="Z106" s="100" t="s">
        <v>204</v>
      </c>
      <c r="AA106" s="100" t="s">
        <v>204</v>
      </c>
      <c r="AB106" s="100" t="s">
        <v>204</v>
      </c>
      <c r="AC106" s="100" t="s">
        <v>204</v>
      </c>
      <c r="AD106" s="100" t="s">
        <v>204</v>
      </c>
      <c r="AE106" s="100" t="s">
        <v>204</v>
      </c>
      <c r="AF106" s="100" t="s">
        <v>204</v>
      </c>
      <c r="AG106" s="100" t="s">
        <v>204</v>
      </c>
      <c r="AH106" s="100" t="s">
        <v>204</v>
      </c>
      <c r="AI106" s="100" t="s">
        <v>204</v>
      </c>
      <c r="AJ106" s="100" t="s">
        <v>204</v>
      </c>
      <c r="AK106" s="100" t="s">
        <v>204</v>
      </c>
      <c r="AL106" s="100" t="s">
        <v>204</v>
      </c>
      <c r="AM106" s="100" t="s">
        <v>204</v>
      </c>
      <c r="AN106" s="100" t="s">
        <v>204</v>
      </c>
      <c r="AO106" s="100" t="s">
        <v>204</v>
      </c>
      <c r="AP106" s="100" t="s">
        <v>204</v>
      </c>
      <c r="AQ106" s="100" t="s">
        <v>204</v>
      </c>
      <c r="AR106" s="100" t="s">
        <v>204</v>
      </c>
      <c r="AS106" s="128"/>
      <c r="AT106" s="124">
        <v>1999</v>
      </c>
      <c r="AU106" s="100">
        <v>0</v>
      </c>
      <c r="AV106" s="100">
        <v>0</v>
      </c>
      <c r="AW106" s="100">
        <v>0</v>
      </c>
      <c r="AX106" s="100">
        <v>0</v>
      </c>
      <c r="AY106" s="100">
        <v>0</v>
      </c>
      <c r="AZ106" s="100">
        <v>0</v>
      </c>
      <c r="BA106" s="100">
        <v>0</v>
      </c>
      <c r="BB106" s="100">
        <v>6.6625799999999999E-2</v>
      </c>
      <c r="BC106" s="100">
        <v>0.28312890000000002</v>
      </c>
      <c r="BD106" s="100">
        <v>0.4544301</v>
      </c>
      <c r="BE106" s="100">
        <v>1.4106128</v>
      </c>
      <c r="BF106" s="100">
        <v>4.6930012999999997</v>
      </c>
      <c r="BG106" s="100">
        <v>13.602648</v>
      </c>
      <c r="BH106" s="100">
        <v>31.811698</v>
      </c>
      <c r="BI106" s="100">
        <v>66.008398</v>
      </c>
      <c r="BJ106" s="100">
        <v>123.23286</v>
      </c>
      <c r="BK106" s="100">
        <v>182.34765999999999</v>
      </c>
      <c r="BL106" s="100">
        <v>234.4888</v>
      </c>
      <c r="BM106" s="100">
        <v>13.283887999999999</v>
      </c>
      <c r="BN106" s="100">
        <v>13.862553</v>
      </c>
      <c r="BO106" s="128"/>
      <c r="BP106" s="124">
        <v>1999</v>
      </c>
    </row>
    <row r="107" spans="1:68" s="92" customFormat="1">
      <c r="A107" s="126"/>
      <c r="B107" s="125">
        <v>2000</v>
      </c>
      <c r="C107" s="100">
        <v>0</v>
      </c>
      <c r="D107" s="100">
        <v>0</v>
      </c>
      <c r="E107" s="100">
        <v>0</v>
      </c>
      <c r="F107" s="100">
        <v>0</v>
      </c>
      <c r="G107" s="100">
        <v>0</v>
      </c>
      <c r="H107" s="100">
        <v>0</v>
      </c>
      <c r="I107" s="100">
        <v>0</v>
      </c>
      <c r="J107" s="100">
        <v>0</v>
      </c>
      <c r="K107" s="100">
        <v>0</v>
      </c>
      <c r="L107" s="100">
        <v>0.90465260000000003</v>
      </c>
      <c r="M107" s="100">
        <v>3.8065148999999998</v>
      </c>
      <c r="N107" s="100">
        <v>12.318431</v>
      </c>
      <c r="O107" s="100">
        <v>23.353045000000002</v>
      </c>
      <c r="P107" s="100">
        <v>67.291691</v>
      </c>
      <c r="Q107" s="100">
        <v>156.20537999999999</v>
      </c>
      <c r="R107" s="100">
        <v>271.32191999999998</v>
      </c>
      <c r="S107" s="100">
        <v>480.49673999999999</v>
      </c>
      <c r="T107" s="100">
        <v>821.67241999999999</v>
      </c>
      <c r="U107" s="100">
        <v>28.199394999999999</v>
      </c>
      <c r="V107" s="100">
        <v>36.103546999999999</v>
      </c>
      <c r="W107" s="126"/>
      <c r="X107" s="125">
        <v>2000</v>
      </c>
      <c r="Y107" s="100" t="s">
        <v>204</v>
      </c>
      <c r="Z107" s="100" t="s">
        <v>204</v>
      </c>
      <c r="AA107" s="100" t="s">
        <v>204</v>
      </c>
      <c r="AB107" s="100" t="s">
        <v>204</v>
      </c>
      <c r="AC107" s="100" t="s">
        <v>204</v>
      </c>
      <c r="AD107" s="100" t="s">
        <v>204</v>
      </c>
      <c r="AE107" s="100" t="s">
        <v>204</v>
      </c>
      <c r="AF107" s="100" t="s">
        <v>204</v>
      </c>
      <c r="AG107" s="100" t="s">
        <v>204</v>
      </c>
      <c r="AH107" s="100" t="s">
        <v>204</v>
      </c>
      <c r="AI107" s="100" t="s">
        <v>204</v>
      </c>
      <c r="AJ107" s="100" t="s">
        <v>204</v>
      </c>
      <c r="AK107" s="100" t="s">
        <v>204</v>
      </c>
      <c r="AL107" s="100" t="s">
        <v>204</v>
      </c>
      <c r="AM107" s="100" t="s">
        <v>204</v>
      </c>
      <c r="AN107" s="100" t="s">
        <v>204</v>
      </c>
      <c r="AO107" s="100" t="s">
        <v>204</v>
      </c>
      <c r="AP107" s="100" t="s">
        <v>204</v>
      </c>
      <c r="AQ107" s="100" t="s">
        <v>204</v>
      </c>
      <c r="AR107" s="100" t="s">
        <v>204</v>
      </c>
      <c r="AS107" s="126"/>
      <c r="AT107" s="125">
        <v>2000</v>
      </c>
      <c r="AU107" s="100">
        <v>0</v>
      </c>
      <c r="AV107" s="100">
        <v>0</v>
      </c>
      <c r="AW107" s="100">
        <v>0</v>
      </c>
      <c r="AX107" s="100">
        <v>0</v>
      </c>
      <c r="AY107" s="100">
        <v>0</v>
      </c>
      <c r="AZ107" s="100">
        <v>0</v>
      </c>
      <c r="BA107" s="100">
        <v>0</v>
      </c>
      <c r="BB107" s="100">
        <v>0</v>
      </c>
      <c r="BC107" s="100">
        <v>0</v>
      </c>
      <c r="BD107" s="100">
        <v>0.44996229999999998</v>
      </c>
      <c r="BE107" s="100">
        <v>1.9203933</v>
      </c>
      <c r="BF107" s="100">
        <v>6.2660371000000001</v>
      </c>
      <c r="BG107" s="100">
        <v>11.734230999999999</v>
      </c>
      <c r="BH107" s="100">
        <v>32.996727</v>
      </c>
      <c r="BI107" s="100">
        <v>73.901960000000003</v>
      </c>
      <c r="BJ107" s="100">
        <v>117.43282000000001</v>
      </c>
      <c r="BK107" s="100">
        <v>185.00784999999999</v>
      </c>
      <c r="BL107" s="100">
        <v>252.06872000000001</v>
      </c>
      <c r="BM107" s="100">
        <v>13.994574999999999</v>
      </c>
      <c r="BN107" s="100">
        <v>14.303808999999999</v>
      </c>
      <c r="BO107" s="126"/>
      <c r="BP107" s="125">
        <v>2000</v>
      </c>
    </row>
    <row r="108" spans="1:68">
      <c r="A108" s="128"/>
      <c r="B108" s="124">
        <v>2001</v>
      </c>
      <c r="C108" s="100">
        <v>0</v>
      </c>
      <c r="D108" s="100">
        <v>0</v>
      </c>
      <c r="E108" s="100">
        <v>0</v>
      </c>
      <c r="F108" s="100">
        <v>0</v>
      </c>
      <c r="G108" s="100">
        <v>0</v>
      </c>
      <c r="H108" s="100">
        <v>0</v>
      </c>
      <c r="I108" s="100">
        <v>0</v>
      </c>
      <c r="J108" s="100">
        <v>0</v>
      </c>
      <c r="K108" s="100">
        <v>0</v>
      </c>
      <c r="L108" s="100">
        <v>0.89431170000000004</v>
      </c>
      <c r="M108" s="100">
        <v>3.2400907000000001</v>
      </c>
      <c r="N108" s="100">
        <v>11.778100999999999</v>
      </c>
      <c r="O108" s="100">
        <v>25.779275999999999</v>
      </c>
      <c r="P108" s="100">
        <v>63.902363999999999</v>
      </c>
      <c r="Q108" s="100">
        <v>143.28310999999999</v>
      </c>
      <c r="R108" s="100">
        <v>263.92585000000003</v>
      </c>
      <c r="S108" s="100">
        <v>474.16059999999999</v>
      </c>
      <c r="T108" s="100">
        <v>827.11663999999996</v>
      </c>
      <c r="U108" s="100">
        <v>28.352325</v>
      </c>
      <c r="V108" s="100">
        <v>35.364229999999999</v>
      </c>
      <c r="W108" s="128"/>
      <c r="X108" s="124">
        <v>2001</v>
      </c>
      <c r="Y108" s="100" t="s">
        <v>204</v>
      </c>
      <c r="Z108" s="100" t="s">
        <v>204</v>
      </c>
      <c r="AA108" s="100" t="s">
        <v>204</v>
      </c>
      <c r="AB108" s="100" t="s">
        <v>204</v>
      </c>
      <c r="AC108" s="100" t="s">
        <v>204</v>
      </c>
      <c r="AD108" s="100" t="s">
        <v>204</v>
      </c>
      <c r="AE108" s="100" t="s">
        <v>204</v>
      </c>
      <c r="AF108" s="100" t="s">
        <v>204</v>
      </c>
      <c r="AG108" s="100" t="s">
        <v>204</v>
      </c>
      <c r="AH108" s="100" t="s">
        <v>204</v>
      </c>
      <c r="AI108" s="100" t="s">
        <v>204</v>
      </c>
      <c r="AJ108" s="100" t="s">
        <v>204</v>
      </c>
      <c r="AK108" s="100" t="s">
        <v>204</v>
      </c>
      <c r="AL108" s="100" t="s">
        <v>204</v>
      </c>
      <c r="AM108" s="100" t="s">
        <v>204</v>
      </c>
      <c r="AN108" s="100" t="s">
        <v>204</v>
      </c>
      <c r="AO108" s="100" t="s">
        <v>204</v>
      </c>
      <c r="AP108" s="100" t="s">
        <v>204</v>
      </c>
      <c r="AQ108" s="100" t="s">
        <v>204</v>
      </c>
      <c r="AR108" s="100" t="s">
        <v>204</v>
      </c>
      <c r="AS108" s="128"/>
      <c r="AT108" s="124">
        <v>2001</v>
      </c>
      <c r="AU108" s="100">
        <v>0</v>
      </c>
      <c r="AV108" s="100">
        <v>0</v>
      </c>
      <c r="AW108" s="100">
        <v>0</v>
      </c>
      <c r="AX108" s="100">
        <v>0</v>
      </c>
      <c r="AY108" s="100">
        <v>0</v>
      </c>
      <c r="AZ108" s="100">
        <v>0</v>
      </c>
      <c r="BA108" s="100">
        <v>0</v>
      </c>
      <c r="BB108" s="100">
        <v>0</v>
      </c>
      <c r="BC108" s="100">
        <v>0</v>
      </c>
      <c r="BD108" s="100">
        <v>0.44436379999999998</v>
      </c>
      <c r="BE108" s="100">
        <v>1.6254059000000001</v>
      </c>
      <c r="BF108" s="100">
        <v>5.9881494999999996</v>
      </c>
      <c r="BG108" s="100">
        <v>12.982749999999999</v>
      </c>
      <c r="BH108" s="100">
        <v>31.420656000000001</v>
      </c>
      <c r="BI108" s="100">
        <v>68.132030999999998</v>
      </c>
      <c r="BJ108" s="100">
        <v>115.53791</v>
      </c>
      <c r="BK108" s="100">
        <v>184.24800999999999</v>
      </c>
      <c r="BL108" s="100">
        <v>255.46420000000001</v>
      </c>
      <c r="BM108" s="100">
        <v>14.065068999999999</v>
      </c>
      <c r="BN108" s="100">
        <v>14.059710000000001</v>
      </c>
      <c r="BO108" s="128"/>
      <c r="BP108" s="124">
        <v>2001</v>
      </c>
    </row>
    <row r="109" spans="1:68">
      <c r="A109" s="128"/>
      <c r="B109" s="125">
        <v>2002</v>
      </c>
      <c r="C109" s="100">
        <v>0</v>
      </c>
      <c r="D109" s="100">
        <v>0</v>
      </c>
      <c r="E109" s="100">
        <v>0</v>
      </c>
      <c r="F109" s="100">
        <v>0</v>
      </c>
      <c r="G109" s="100">
        <v>0</v>
      </c>
      <c r="H109" s="100">
        <v>0.1466084</v>
      </c>
      <c r="I109" s="100">
        <v>0</v>
      </c>
      <c r="J109" s="100">
        <v>0</v>
      </c>
      <c r="K109" s="100">
        <v>0.1342091</v>
      </c>
      <c r="L109" s="100">
        <v>1.4682584999999999</v>
      </c>
      <c r="M109" s="100">
        <v>2.7924986999999999</v>
      </c>
      <c r="N109" s="100">
        <v>12.456859</v>
      </c>
      <c r="O109" s="100">
        <v>28.364905</v>
      </c>
      <c r="P109" s="100">
        <v>73.227456000000004</v>
      </c>
      <c r="Q109" s="100">
        <v>138.67600999999999</v>
      </c>
      <c r="R109" s="100">
        <v>267.61318</v>
      </c>
      <c r="S109" s="100">
        <v>466.36018000000001</v>
      </c>
      <c r="T109" s="100">
        <v>843.73226999999997</v>
      </c>
      <c r="U109" s="100">
        <v>29.476565000000001</v>
      </c>
      <c r="V109" s="100">
        <v>35.909399999999998</v>
      </c>
      <c r="W109" s="128"/>
      <c r="X109" s="125">
        <v>2002</v>
      </c>
      <c r="Y109" s="100" t="s">
        <v>204</v>
      </c>
      <c r="Z109" s="100" t="s">
        <v>204</v>
      </c>
      <c r="AA109" s="100" t="s">
        <v>204</v>
      </c>
      <c r="AB109" s="100" t="s">
        <v>204</v>
      </c>
      <c r="AC109" s="100" t="s">
        <v>204</v>
      </c>
      <c r="AD109" s="100" t="s">
        <v>204</v>
      </c>
      <c r="AE109" s="100" t="s">
        <v>204</v>
      </c>
      <c r="AF109" s="100" t="s">
        <v>204</v>
      </c>
      <c r="AG109" s="100" t="s">
        <v>204</v>
      </c>
      <c r="AH109" s="100" t="s">
        <v>204</v>
      </c>
      <c r="AI109" s="100" t="s">
        <v>204</v>
      </c>
      <c r="AJ109" s="100" t="s">
        <v>204</v>
      </c>
      <c r="AK109" s="100" t="s">
        <v>204</v>
      </c>
      <c r="AL109" s="100" t="s">
        <v>204</v>
      </c>
      <c r="AM109" s="100" t="s">
        <v>204</v>
      </c>
      <c r="AN109" s="100" t="s">
        <v>204</v>
      </c>
      <c r="AO109" s="100" t="s">
        <v>204</v>
      </c>
      <c r="AP109" s="100" t="s">
        <v>204</v>
      </c>
      <c r="AQ109" s="100" t="s">
        <v>204</v>
      </c>
      <c r="AR109" s="100" t="s">
        <v>204</v>
      </c>
      <c r="AS109" s="128"/>
      <c r="AT109" s="125">
        <v>2002</v>
      </c>
      <c r="AU109" s="100">
        <v>0</v>
      </c>
      <c r="AV109" s="100">
        <v>0</v>
      </c>
      <c r="AW109" s="100">
        <v>0</v>
      </c>
      <c r="AX109" s="100">
        <v>0</v>
      </c>
      <c r="AY109" s="100">
        <v>0</v>
      </c>
      <c r="AZ109" s="100">
        <v>7.3324299999999995E-2</v>
      </c>
      <c r="BA109" s="100">
        <v>0</v>
      </c>
      <c r="BB109" s="100">
        <v>0</v>
      </c>
      <c r="BC109" s="100">
        <v>6.6641599999999995E-2</v>
      </c>
      <c r="BD109" s="100">
        <v>0.72955210000000004</v>
      </c>
      <c r="BE109" s="100">
        <v>1.3971944000000001</v>
      </c>
      <c r="BF109" s="100">
        <v>6.3085395000000002</v>
      </c>
      <c r="BG109" s="100">
        <v>14.297902000000001</v>
      </c>
      <c r="BH109" s="100">
        <v>36.051209999999998</v>
      </c>
      <c r="BI109" s="100">
        <v>66.228628</v>
      </c>
      <c r="BJ109" s="100">
        <v>118.27536000000001</v>
      </c>
      <c r="BK109" s="100">
        <v>183.3948</v>
      </c>
      <c r="BL109" s="100">
        <v>261.96836000000002</v>
      </c>
      <c r="BM109" s="100">
        <v>14.629235</v>
      </c>
      <c r="BN109" s="100">
        <v>14.394904</v>
      </c>
      <c r="BO109" s="128"/>
      <c r="BP109" s="125">
        <v>2002</v>
      </c>
    </row>
    <row r="110" spans="1:68">
      <c r="A110" s="128"/>
      <c r="B110" s="124">
        <v>2003</v>
      </c>
      <c r="C110" s="100">
        <v>0</v>
      </c>
      <c r="D110" s="100">
        <v>0</v>
      </c>
      <c r="E110" s="100">
        <v>0</v>
      </c>
      <c r="F110" s="100">
        <v>0</v>
      </c>
      <c r="G110" s="100">
        <v>0</v>
      </c>
      <c r="H110" s="100">
        <v>0.147866</v>
      </c>
      <c r="I110" s="100">
        <v>0</v>
      </c>
      <c r="J110" s="100">
        <v>0.13871990000000001</v>
      </c>
      <c r="K110" s="100">
        <v>0.26481159999999998</v>
      </c>
      <c r="L110" s="100">
        <v>1.2991531000000001</v>
      </c>
      <c r="M110" s="100">
        <v>3.7079895999999999</v>
      </c>
      <c r="N110" s="100">
        <v>11.76263</v>
      </c>
      <c r="O110" s="100">
        <v>26.275454</v>
      </c>
      <c r="P110" s="100">
        <v>65.298906000000002</v>
      </c>
      <c r="Q110" s="100">
        <v>134.02226999999999</v>
      </c>
      <c r="R110" s="100">
        <v>255.47568000000001</v>
      </c>
      <c r="S110" s="100">
        <v>454.29917</v>
      </c>
      <c r="T110" s="100">
        <v>839.96006999999997</v>
      </c>
      <c r="U110" s="100">
        <v>29.036749</v>
      </c>
      <c r="V110" s="100">
        <v>34.841985000000001</v>
      </c>
      <c r="W110" s="128"/>
      <c r="X110" s="124">
        <v>2003</v>
      </c>
      <c r="Y110" s="100" t="s">
        <v>204</v>
      </c>
      <c r="Z110" s="100" t="s">
        <v>204</v>
      </c>
      <c r="AA110" s="100" t="s">
        <v>204</v>
      </c>
      <c r="AB110" s="100" t="s">
        <v>204</v>
      </c>
      <c r="AC110" s="100" t="s">
        <v>204</v>
      </c>
      <c r="AD110" s="100" t="s">
        <v>204</v>
      </c>
      <c r="AE110" s="100" t="s">
        <v>204</v>
      </c>
      <c r="AF110" s="100" t="s">
        <v>204</v>
      </c>
      <c r="AG110" s="100" t="s">
        <v>204</v>
      </c>
      <c r="AH110" s="100" t="s">
        <v>204</v>
      </c>
      <c r="AI110" s="100" t="s">
        <v>204</v>
      </c>
      <c r="AJ110" s="100" t="s">
        <v>204</v>
      </c>
      <c r="AK110" s="100" t="s">
        <v>204</v>
      </c>
      <c r="AL110" s="100" t="s">
        <v>204</v>
      </c>
      <c r="AM110" s="100" t="s">
        <v>204</v>
      </c>
      <c r="AN110" s="100" t="s">
        <v>204</v>
      </c>
      <c r="AO110" s="100" t="s">
        <v>204</v>
      </c>
      <c r="AP110" s="100" t="s">
        <v>204</v>
      </c>
      <c r="AQ110" s="100" t="s">
        <v>204</v>
      </c>
      <c r="AR110" s="100" t="s">
        <v>204</v>
      </c>
      <c r="AS110" s="128"/>
      <c r="AT110" s="124">
        <v>2003</v>
      </c>
      <c r="AU110" s="100">
        <v>0</v>
      </c>
      <c r="AV110" s="100">
        <v>0</v>
      </c>
      <c r="AW110" s="100">
        <v>0</v>
      </c>
      <c r="AX110" s="100">
        <v>0</v>
      </c>
      <c r="AY110" s="100">
        <v>0</v>
      </c>
      <c r="AZ110" s="100">
        <v>7.4111999999999997E-2</v>
      </c>
      <c r="BA110" s="100">
        <v>0</v>
      </c>
      <c r="BB110" s="100">
        <v>6.8879399999999993E-2</v>
      </c>
      <c r="BC110" s="100">
        <v>0.13149449999999999</v>
      </c>
      <c r="BD110" s="100">
        <v>0.6448488</v>
      </c>
      <c r="BE110" s="100">
        <v>1.8498848999999999</v>
      </c>
      <c r="BF110" s="100">
        <v>5.9431104000000001</v>
      </c>
      <c r="BG110" s="100">
        <v>13.239234</v>
      </c>
      <c r="BH110" s="100">
        <v>32.178919999999998</v>
      </c>
      <c r="BI110" s="100">
        <v>64.141630000000006</v>
      </c>
      <c r="BJ110" s="100">
        <v>114.01866</v>
      </c>
      <c r="BK110" s="100">
        <v>180.32921999999999</v>
      </c>
      <c r="BL110" s="100">
        <v>261.93092000000001</v>
      </c>
      <c r="BM110" s="100">
        <v>14.411225999999999</v>
      </c>
      <c r="BN110" s="100">
        <v>13.99451</v>
      </c>
      <c r="BO110" s="128"/>
      <c r="BP110" s="124">
        <v>2003</v>
      </c>
    </row>
    <row r="111" spans="1:68">
      <c r="A111" s="128"/>
      <c r="B111" s="125">
        <v>2004</v>
      </c>
      <c r="C111" s="100">
        <v>0</v>
      </c>
      <c r="D111" s="100">
        <v>0</v>
      </c>
      <c r="E111" s="100">
        <v>0</v>
      </c>
      <c r="F111" s="100">
        <v>0.14329539999999999</v>
      </c>
      <c r="G111" s="100">
        <v>0</v>
      </c>
      <c r="H111" s="100">
        <v>0.1481286</v>
      </c>
      <c r="I111" s="100">
        <v>0</v>
      </c>
      <c r="J111" s="100">
        <v>0</v>
      </c>
      <c r="K111" s="100">
        <v>0</v>
      </c>
      <c r="L111" s="100">
        <v>0.70722859999999999</v>
      </c>
      <c r="M111" s="100">
        <v>3.3730329000000001</v>
      </c>
      <c r="N111" s="100">
        <v>11.040352</v>
      </c>
      <c r="O111" s="100">
        <v>29.301427</v>
      </c>
      <c r="P111" s="100">
        <v>60.643988999999998</v>
      </c>
      <c r="Q111" s="100">
        <v>123.93362999999999</v>
      </c>
      <c r="R111" s="100">
        <v>241.54688999999999</v>
      </c>
      <c r="S111" s="100">
        <v>429.13659999999999</v>
      </c>
      <c r="T111" s="100">
        <v>786.25283000000002</v>
      </c>
      <c r="U111" s="100">
        <v>27.900300000000001</v>
      </c>
      <c r="V111" s="100">
        <v>32.818263999999999</v>
      </c>
      <c r="W111" s="128"/>
      <c r="X111" s="125">
        <v>2004</v>
      </c>
      <c r="Y111" s="100" t="s">
        <v>204</v>
      </c>
      <c r="Z111" s="100" t="s">
        <v>204</v>
      </c>
      <c r="AA111" s="100" t="s">
        <v>204</v>
      </c>
      <c r="AB111" s="100" t="s">
        <v>204</v>
      </c>
      <c r="AC111" s="100" t="s">
        <v>204</v>
      </c>
      <c r="AD111" s="100" t="s">
        <v>204</v>
      </c>
      <c r="AE111" s="100" t="s">
        <v>204</v>
      </c>
      <c r="AF111" s="100" t="s">
        <v>204</v>
      </c>
      <c r="AG111" s="100" t="s">
        <v>204</v>
      </c>
      <c r="AH111" s="100" t="s">
        <v>204</v>
      </c>
      <c r="AI111" s="100" t="s">
        <v>204</v>
      </c>
      <c r="AJ111" s="100" t="s">
        <v>204</v>
      </c>
      <c r="AK111" s="100" t="s">
        <v>204</v>
      </c>
      <c r="AL111" s="100" t="s">
        <v>204</v>
      </c>
      <c r="AM111" s="100" t="s">
        <v>204</v>
      </c>
      <c r="AN111" s="100" t="s">
        <v>204</v>
      </c>
      <c r="AO111" s="100" t="s">
        <v>204</v>
      </c>
      <c r="AP111" s="100" t="s">
        <v>204</v>
      </c>
      <c r="AQ111" s="100" t="s">
        <v>204</v>
      </c>
      <c r="AR111" s="100" t="s">
        <v>204</v>
      </c>
      <c r="AS111" s="128"/>
      <c r="AT111" s="125">
        <v>2004</v>
      </c>
      <c r="AU111" s="100">
        <v>0</v>
      </c>
      <c r="AV111" s="100">
        <v>0</v>
      </c>
      <c r="AW111" s="100">
        <v>0</v>
      </c>
      <c r="AX111" s="100">
        <v>7.3105299999999998E-2</v>
      </c>
      <c r="AY111" s="100">
        <v>0</v>
      </c>
      <c r="AZ111" s="100">
        <v>7.4420399999999998E-2</v>
      </c>
      <c r="BA111" s="100">
        <v>0</v>
      </c>
      <c r="BB111" s="100">
        <v>0</v>
      </c>
      <c r="BC111" s="100">
        <v>0</v>
      </c>
      <c r="BD111" s="100">
        <v>0.35104540000000001</v>
      </c>
      <c r="BE111" s="100">
        <v>1.6793688</v>
      </c>
      <c r="BF111" s="100">
        <v>5.5605450999999997</v>
      </c>
      <c r="BG111" s="100">
        <v>14.743332000000001</v>
      </c>
      <c r="BH111" s="100">
        <v>29.890511</v>
      </c>
      <c r="BI111" s="100">
        <v>59.446136000000003</v>
      </c>
      <c r="BJ111" s="100">
        <v>108.80082</v>
      </c>
      <c r="BK111" s="100">
        <v>171.99735999999999</v>
      </c>
      <c r="BL111" s="100">
        <v>246.61342999999999</v>
      </c>
      <c r="BM111" s="100">
        <v>13.851595</v>
      </c>
      <c r="BN111" s="100">
        <v>13.270754999999999</v>
      </c>
      <c r="BO111" s="128"/>
      <c r="BP111" s="125">
        <v>2004</v>
      </c>
    </row>
    <row r="112" spans="1:68">
      <c r="A112" s="128"/>
      <c r="B112" s="124">
        <v>2005</v>
      </c>
      <c r="C112" s="100">
        <v>0</v>
      </c>
      <c r="D112" s="100">
        <v>0</v>
      </c>
      <c r="E112" s="100">
        <v>0</v>
      </c>
      <c r="F112" s="100">
        <v>0</v>
      </c>
      <c r="G112" s="100">
        <v>0</v>
      </c>
      <c r="H112" s="100">
        <v>0</v>
      </c>
      <c r="I112" s="100">
        <v>0</v>
      </c>
      <c r="J112" s="100">
        <v>0</v>
      </c>
      <c r="K112" s="100">
        <v>0.2637659</v>
      </c>
      <c r="L112" s="100">
        <v>0.69494060000000002</v>
      </c>
      <c r="M112" s="100">
        <v>2.7317097000000001</v>
      </c>
      <c r="N112" s="100">
        <v>8.1221572000000002</v>
      </c>
      <c r="O112" s="100">
        <v>25.345680999999999</v>
      </c>
      <c r="P112" s="100">
        <v>68.375427000000002</v>
      </c>
      <c r="Q112" s="100">
        <v>129.27594999999999</v>
      </c>
      <c r="R112" s="100">
        <v>260.90965999999997</v>
      </c>
      <c r="S112" s="100">
        <v>443.45618000000002</v>
      </c>
      <c r="T112" s="100">
        <v>793.69191000000001</v>
      </c>
      <c r="U112" s="100">
        <v>29.402274999999999</v>
      </c>
      <c r="V112" s="100">
        <v>33.765251999999997</v>
      </c>
      <c r="W112" s="128"/>
      <c r="X112" s="124">
        <v>2005</v>
      </c>
      <c r="Y112" s="100" t="s">
        <v>204</v>
      </c>
      <c r="Z112" s="100" t="s">
        <v>204</v>
      </c>
      <c r="AA112" s="100" t="s">
        <v>204</v>
      </c>
      <c r="AB112" s="100" t="s">
        <v>204</v>
      </c>
      <c r="AC112" s="100" t="s">
        <v>204</v>
      </c>
      <c r="AD112" s="100" t="s">
        <v>204</v>
      </c>
      <c r="AE112" s="100" t="s">
        <v>204</v>
      </c>
      <c r="AF112" s="100" t="s">
        <v>204</v>
      </c>
      <c r="AG112" s="100" t="s">
        <v>204</v>
      </c>
      <c r="AH112" s="100" t="s">
        <v>204</v>
      </c>
      <c r="AI112" s="100" t="s">
        <v>204</v>
      </c>
      <c r="AJ112" s="100" t="s">
        <v>204</v>
      </c>
      <c r="AK112" s="100" t="s">
        <v>204</v>
      </c>
      <c r="AL112" s="100" t="s">
        <v>204</v>
      </c>
      <c r="AM112" s="100" t="s">
        <v>204</v>
      </c>
      <c r="AN112" s="100" t="s">
        <v>204</v>
      </c>
      <c r="AO112" s="100" t="s">
        <v>204</v>
      </c>
      <c r="AP112" s="100" t="s">
        <v>204</v>
      </c>
      <c r="AQ112" s="100" t="s">
        <v>204</v>
      </c>
      <c r="AR112" s="100" t="s">
        <v>204</v>
      </c>
      <c r="AS112" s="128"/>
      <c r="AT112" s="124">
        <v>2005</v>
      </c>
      <c r="AU112" s="100">
        <v>0</v>
      </c>
      <c r="AV112" s="100">
        <v>0</v>
      </c>
      <c r="AW112" s="100">
        <v>0</v>
      </c>
      <c r="AX112" s="100">
        <v>0</v>
      </c>
      <c r="AY112" s="100">
        <v>0</v>
      </c>
      <c r="AZ112" s="100">
        <v>0</v>
      </c>
      <c r="BA112" s="100">
        <v>0</v>
      </c>
      <c r="BB112" s="100">
        <v>0</v>
      </c>
      <c r="BC112" s="100">
        <v>0.13092039999999999</v>
      </c>
      <c r="BD112" s="100">
        <v>0.34456809999999999</v>
      </c>
      <c r="BE112" s="100">
        <v>1.3580232000000001</v>
      </c>
      <c r="BF112" s="100">
        <v>4.0768237000000003</v>
      </c>
      <c r="BG112" s="100">
        <v>12.723381</v>
      </c>
      <c r="BH112" s="100">
        <v>33.780875000000002</v>
      </c>
      <c r="BI112" s="100">
        <v>62.024920000000002</v>
      </c>
      <c r="BJ112" s="100">
        <v>118.60346</v>
      </c>
      <c r="BK112" s="100">
        <v>179.13281000000001</v>
      </c>
      <c r="BL112" s="100">
        <v>253.48206999999999</v>
      </c>
      <c r="BM112" s="100">
        <v>14.600896000000001</v>
      </c>
      <c r="BN112" s="100">
        <v>13.784601</v>
      </c>
      <c r="BO112" s="128"/>
      <c r="BP112" s="124">
        <v>2005</v>
      </c>
    </row>
    <row r="113" spans="2:68">
      <c r="B113" s="124">
        <v>2006</v>
      </c>
      <c r="C113" s="100">
        <v>0</v>
      </c>
      <c r="D113" s="100">
        <v>0</v>
      </c>
      <c r="E113" s="100">
        <v>0</v>
      </c>
      <c r="F113" s="100">
        <v>0</v>
      </c>
      <c r="G113" s="100">
        <v>0</v>
      </c>
      <c r="H113" s="100">
        <v>0</v>
      </c>
      <c r="I113" s="100">
        <v>0</v>
      </c>
      <c r="J113" s="100">
        <v>0</v>
      </c>
      <c r="K113" s="100">
        <v>0.26561659999999998</v>
      </c>
      <c r="L113" s="100">
        <v>0.82012929999999995</v>
      </c>
      <c r="M113" s="100">
        <v>3.4320059999999999</v>
      </c>
      <c r="N113" s="100">
        <v>12.243717</v>
      </c>
      <c r="O113" s="100">
        <v>27.296413000000001</v>
      </c>
      <c r="P113" s="100">
        <v>59.680396000000002</v>
      </c>
      <c r="Q113" s="100">
        <v>124.19134</v>
      </c>
      <c r="R113" s="100">
        <v>228.40457000000001</v>
      </c>
      <c r="S113" s="100">
        <v>447.66678000000002</v>
      </c>
      <c r="T113" s="100">
        <v>775.66672000000005</v>
      </c>
      <c r="U113" s="100">
        <v>29.046921999999999</v>
      </c>
      <c r="V113" s="100">
        <v>32.600676</v>
      </c>
      <c r="X113" s="124">
        <v>2006</v>
      </c>
      <c r="Y113" s="100" t="s">
        <v>204</v>
      </c>
      <c r="Z113" s="100" t="s">
        <v>204</v>
      </c>
      <c r="AA113" s="100" t="s">
        <v>204</v>
      </c>
      <c r="AB113" s="100" t="s">
        <v>204</v>
      </c>
      <c r="AC113" s="100" t="s">
        <v>204</v>
      </c>
      <c r="AD113" s="100" t="s">
        <v>204</v>
      </c>
      <c r="AE113" s="100" t="s">
        <v>204</v>
      </c>
      <c r="AF113" s="100" t="s">
        <v>204</v>
      </c>
      <c r="AG113" s="100" t="s">
        <v>204</v>
      </c>
      <c r="AH113" s="100" t="s">
        <v>204</v>
      </c>
      <c r="AI113" s="100" t="s">
        <v>204</v>
      </c>
      <c r="AJ113" s="100" t="s">
        <v>204</v>
      </c>
      <c r="AK113" s="100" t="s">
        <v>204</v>
      </c>
      <c r="AL113" s="100" t="s">
        <v>204</v>
      </c>
      <c r="AM113" s="100" t="s">
        <v>204</v>
      </c>
      <c r="AN113" s="100" t="s">
        <v>204</v>
      </c>
      <c r="AO113" s="100" t="s">
        <v>204</v>
      </c>
      <c r="AP113" s="100" t="s">
        <v>204</v>
      </c>
      <c r="AQ113" s="100" t="s">
        <v>204</v>
      </c>
      <c r="AR113" s="100" t="s">
        <v>204</v>
      </c>
      <c r="AT113" s="124">
        <v>2006</v>
      </c>
      <c r="AU113" s="100">
        <v>0</v>
      </c>
      <c r="AV113" s="100">
        <v>0</v>
      </c>
      <c r="AW113" s="100">
        <v>0</v>
      </c>
      <c r="AX113" s="100">
        <v>0</v>
      </c>
      <c r="AY113" s="100">
        <v>0</v>
      </c>
      <c r="AZ113" s="100">
        <v>0</v>
      </c>
      <c r="BA113" s="100">
        <v>0</v>
      </c>
      <c r="BB113" s="100">
        <v>0</v>
      </c>
      <c r="BC113" s="100">
        <v>0.13188749999999999</v>
      </c>
      <c r="BD113" s="100">
        <v>0.40602759999999999</v>
      </c>
      <c r="BE113" s="100">
        <v>1.7064402999999999</v>
      </c>
      <c r="BF113" s="100">
        <v>6.1208656000000001</v>
      </c>
      <c r="BG113" s="100">
        <v>13.689743</v>
      </c>
      <c r="BH113" s="100">
        <v>29.490856000000001</v>
      </c>
      <c r="BI113" s="100">
        <v>59.762999000000001</v>
      </c>
      <c r="BJ113" s="100">
        <v>104.44848</v>
      </c>
      <c r="BK113" s="100">
        <v>183.34089</v>
      </c>
      <c r="BL113" s="100">
        <v>251.33985000000001</v>
      </c>
      <c r="BM113" s="100">
        <v>14.429636</v>
      </c>
      <c r="BN113" s="100">
        <v>13.397843999999999</v>
      </c>
      <c r="BP113" s="124">
        <v>2006</v>
      </c>
    </row>
    <row r="114" spans="2:68">
      <c r="B114" s="124">
        <v>2007</v>
      </c>
      <c r="C114" s="100">
        <v>0</v>
      </c>
      <c r="D114" s="100">
        <v>0</v>
      </c>
      <c r="E114" s="100">
        <v>0</v>
      </c>
      <c r="F114" s="100">
        <v>0</v>
      </c>
      <c r="G114" s="100">
        <v>0</v>
      </c>
      <c r="H114" s="100">
        <v>0</v>
      </c>
      <c r="I114" s="100">
        <v>0</v>
      </c>
      <c r="J114" s="100">
        <v>0</v>
      </c>
      <c r="K114" s="100">
        <v>0.40169569999999999</v>
      </c>
      <c r="L114" s="100">
        <v>0.93620689999999995</v>
      </c>
      <c r="M114" s="100">
        <v>2.639691</v>
      </c>
      <c r="N114" s="100">
        <v>8.7906046</v>
      </c>
      <c r="O114" s="100">
        <v>26.856705999999999</v>
      </c>
      <c r="P114" s="100">
        <v>54.140079</v>
      </c>
      <c r="Q114" s="100">
        <v>102.16956</v>
      </c>
      <c r="R114" s="100">
        <v>225.59173000000001</v>
      </c>
      <c r="S114" s="100">
        <v>418.88691999999998</v>
      </c>
      <c r="T114" s="100">
        <v>814.97976000000006</v>
      </c>
      <c r="U114" s="100">
        <v>28.386163</v>
      </c>
      <c r="V114" s="100">
        <v>31.421654</v>
      </c>
      <c r="X114" s="124">
        <v>2007</v>
      </c>
      <c r="Y114" s="100" t="s">
        <v>204</v>
      </c>
      <c r="Z114" s="100" t="s">
        <v>204</v>
      </c>
      <c r="AA114" s="100" t="s">
        <v>204</v>
      </c>
      <c r="AB114" s="100" t="s">
        <v>204</v>
      </c>
      <c r="AC114" s="100" t="s">
        <v>204</v>
      </c>
      <c r="AD114" s="100" t="s">
        <v>204</v>
      </c>
      <c r="AE114" s="100" t="s">
        <v>204</v>
      </c>
      <c r="AF114" s="100" t="s">
        <v>204</v>
      </c>
      <c r="AG114" s="100" t="s">
        <v>204</v>
      </c>
      <c r="AH114" s="100" t="s">
        <v>204</v>
      </c>
      <c r="AI114" s="100" t="s">
        <v>204</v>
      </c>
      <c r="AJ114" s="100" t="s">
        <v>204</v>
      </c>
      <c r="AK114" s="100" t="s">
        <v>204</v>
      </c>
      <c r="AL114" s="100" t="s">
        <v>204</v>
      </c>
      <c r="AM114" s="100" t="s">
        <v>204</v>
      </c>
      <c r="AN114" s="100" t="s">
        <v>204</v>
      </c>
      <c r="AO114" s="100" t="s">
        <v>204</v>
      </c>
      <c r="AP114" s="100" t="s">
        <v>204</v>
      </c>
      <c r="AQ114" s="100" t="s">
        <v>204</v>
      </c>
      <c r="AR114" s="100" t="s">
        <v>204</v>
      </c>
      <c r="AT114" s="124">
        <v>2007</v>
      </c>
      <c r="AU114" s="100">
        <v>0</v>
      </c>
      <c r="AV114" s="100">
        <v>0</v>
      </c>
      <c r="AW114" s="100">
        <v>0</v>
      </c>
      <c r="AX114" s="100">
        <v>0</v>
      </c>
      <c r="AY114" s="100">
        <v>0</v>
      </c>
      <c r="AZ114" s="100">
        <v>0</v>
      </c>
      <c r="BA114" s="100">
        <v>0</v>
      </c>
      <c r="BB114" s="100">
        <v>0</v>
      </c>
      <c r="BC114" s="100">
        <v>0.19943730000000001</v>
      </c>
      <c r="BD114" s="100">
        <v>0.46362219999999998</v>
      </c>
      <c r="BE114" s="100">
        <v>1.3109424000000001</v>
      </c>
      <c r="BF114" s="100">
        <v>4.3852900000000004</v>
      </c>
      <c r="BG114" s="100">
        <v>13.457560000000001</v>
      </c>
      <c r="BH114" s="100">
        <v>26.853584000000001</v>
      </c>
      <c r="BI114" s="100">
        <v>49.199762</v>
      </c>
      <c r="BJ114" s="100">
        <v>103.52194</v>
      </c>
      <c r="BK114" s="100">
        <v>173.53040999999999</v>
      </c>
      <c r="BL114" s="100">
        <v>268.14105000000001</v>
      </c>
      <c r="BM114" s="100">
        <v>14.111068</v>
      </c>
      <c r="BN114" s="100">
        <v>12.878394</v>
      </c>
      <c r="BP114" s="124">
        <v>2007</v>
      </c>
    </row>
    <row r="115" spans="2:68">
      <c r="B115" s="124">
        <v>2008</v>
      </c>
      <c r="C115" s="100">
        <v>0</v>
      </c>
      <c r="D115" s="100">
        <v>0</v>
      </c>
      <c r="E115" s="100">
        <v>0</v>
      </c>
      <c r="F115" s="100">
        <v>0</v>
      </c>
      <c r="G115" s="100">
        <v>0</v>
      </c>
      <c r="H115" s="100">
        <v>0</v>
      </c>
      <c r="I115" s="100">
        <v>0</v>
      </c>
      <c r="J115" s="100">
        <v>0</v>
      </c>
      <c r="K115" s="100">
        <v>0.26858690000000002</v>
      </c>
      <c r="L115" s="100">
        <v>1.3123290999999999</v>
      </c>
      <c r="M115" s="100">
        <v>2.3076202000000001</v>
      </c>
      <c r="N115" s="100">
        <v>7.7618352000000002</v>
      </c>
      <c r="O115" s="100">
        <v>25.181854000000001</v>
      </c>
      <c r="P115" s="100">
        <v>55.730372000000003</v>
      </c>
      <c r="Q115" s="100">
        <v>111.43885</v>
      </c>
      <c r="R115" s="100">
        <v>227.00256999999999</v>
      </c>
      <c r="S115" s="100">
        <v>424.86723000000001</v>
      </c>
      <c r="T115" s="100">
        <v>776.36311000000001</v>
      </c>
      <c r="U115" s="100">
        <v>28.66995</v>
      </c>
      <c r="V115" s="100">
        <v>31.263736999999999</v>
      </c>
      <c r="X115" s="124">
        <v>2008</v>
      </c>
      <c r="Y115" s="100" t="s">
        <v>204</v>
      </c>
      <c r="Z115" s="100" t="s">
        <v>204</v>
      </c>
      <c r="AA115" s="100" t="s">
        <v>204</v>
      </c>
      <c r="AB115" s="100" t="s">
        <v>204</v>
      </c>
      <c r="AC115" s="100" t="s">
        <v>204</v>
      </c>
      <c r="AD115" s="100" t="s">
        <v>204</v>
      </c>
      <c r="AE115" s="100" t="s">
        <v>204</v>
      </c>
      <c r="AF115" s="100" t="s">
        <v>204</v>
      </c>
      <c r="AG115" s="100" t="s">
        <v>204</v>
      </c>
      <c r="AH115" s="100" t="s">
        <v>204</v>
      </c>
      <c r="AI115" s="100" t="s">
        <v>204</v>
      </c>
      <c r="AJ115" s="100" t="s">
        <v>204</v>
      </c>
      <c r="AK115" s="100" t="s">
        <v>204</v>
      </c>
      <c r="AL115" s="100" t="s">
        <v>204</v>
      </c>
      <c r="AM115" s="100" t="s">
        <v>204</v>
      </c>
      <c r="AN115" s="100" t="s">
        <v>204</v>
      </c>
      <c r="AO115" s="100" t="s">
        <v>204</v>
      </c>
      <c r="AP115" s="100" t="s">
        <v>204</v>
      </c>
      <c r="AQ115" s="100" t="s">
        <v>204</v>
      </c>
      <c r="AR115" s="100" t="s">
        <v>204</v>
      </c>
      <c r="AT115" s="124">
        <v>2008</v>
      </c>
      <c r="AU115" s="100">
        <v>0</v>
      </c>
      <c r="AV115" s="100">
        <v>0</v>
      </c>
      <c r="AW115" s="100">
        <v>0</v>
      </c>
      <c r="AX115" s="100">
        <v>0</v>
      </c>
      <c r="AY115" s="100">
        <v>0</v>
      </c>
      <c r="AZ115" s="100">
        <v>0</v>
      </c>
      <c r="BA115" s="100">
        <v>0</v>
      </c>
      <c r="BB115" s="100">
        <v>0</v>
      </c>
      <c r="BC115" s="100">
        <v>0.1333859</v>
      </c>
      <c r="BD115" s="100">
        <v>0.65026989999999996</v>
      </c>
      <c r="BE115" s="100">
        <v>1.1446436</v>
      </c>
      <c r="BF115" s="100">
        <v>3.8625408000000001</v>
      </c>
      <c r="BG115" s="100">
        <v>12.616151</v>
      </c>
      <c r="BH115" s="100">
        <v>27.685091</v>
      </c>
      <c r="BI115" s="100">
        <v>53.809451000000003</v>
      </c>
      <c r="BJ115" s="100">
        <v>104.40055</v>
      </c>
      <c r="BK115" s="100">
        <v>177.82342</v>
      </c>
      <c r="BL115" s="100">
        <v>258.39866999999998</v>
      </c>
      <c r="BM115" s="100">
        <v>14.264067000000001</v>
      </c>
      <c r="BN115" s="100">
        <v>12.956690999999999</v>
      </c>
      <c r="BP115" s="124">
        <v>2008</v>
      </c>
    </row>
    <row r="116" spans="2:68">
      <c r="B116" s="124">
        <v>2009</v>
      </c>
      <c r="C116" s="100">
        <v>0</v>
      </c>
      <c r="D116" s="100">
        <v>0</v>
      </c>
      <c r="E116" s="100">
        <v>0</v>
      </c>
      <c r="F116" s="100">
        <v>0</v>
      </c>
      <c r="G116" s="100">
        <v>0.12290719999999999</v>
      </c>
      <c r="H116" s="100">
        <v>0</v>
      </c>
      <c r="I116" s="100">
        <v>0</v>
      </c>
      <c r="J116" s="100">
        <v>0</v>
      </c>
      <c r="K116" s="100">
        <v>0</v>
      </c>
      <c r="L116" s="100">
        <v>0.51918719999999996</v>
      </c>
      <c r="M116" s="100">
        <v>3.5255112999999998</v>
      </c>
      <c r="N116" s="100">
        <v>9.8553607999999997</v>
      </c>
      <c r="O116" s="100">
        <v>22.260646000000001</v>
      </c>
      <c r="P116" s="100">
        <v>51.814796000000001</v>
      </c>
      <c r="Q116" s="100">
        <v>112.54634</v>
      </c>
      <c r="R116" s="100">
        <v>218.97608</v>
      </c>
      <c r="S116" s="100">
        <v>424.94170000000003</v>
      </c>
      <c r="T116" s="100">
        <v>784.63313000000005</v>
      </c>
      <c r="U116" s="100">
        <v>28.803429999999999</v>
      </c>
      <c r="V116" s="100">
        <v>31.060994000000001</v>
      </c>
      <c r="X116" s="124">
        <v>2009</v>
      </c>
      <c r="Y116" s="100" t="s">
        <v>204</v>
      </c>
      <c r="Z116" s="100" t="s">
        <v>204</v>
      </c>
      <c r="AA116" s="100" t="s">
        <v>204</v>
      </c>
      <c r="AB116" s="100" t="s">
        <v>204</v>
      </c>
      <c r="AC116" s="100" t="s">
        <v>204</v>
      </c>
      <c r="AD116" s="100" t="s">
        <v>204</v>
      </c>
      <c r="AE116" s="100" t="s">
        <v>204</v>
      </c>
      <c r="AF116" s="100" t="s">
        <v>204</v>
      </c>
      <c r="AG116" s="100" t="s">
        <v>204</v>
      </c>
      <c r="AH116" s="100" t="s">
        <v>204</v>
      </c>
      <c r="AI116" s="100" t="s">
        <v>204</v>
      </c>
      <c r="AJ116" s="100" t="s">
        <v>204</v>
      </c>
      <c r="AK116" s="100" t="s">
        <v>204</v>
      </c>
      <c r="AL116" s="100" t="s">
        <v>204</v>
      </c>
      <c r="AM116" s="100" t="s">
        <v>204</v>
      </c>
      <c r="AN116" s="100" t="s">
        <v>204</v>
      </c>
      <c r="AO116" s="100" t="s">
        <v>204</v>
      </c>
      <c r="AP116" s="100" t="s">
        <v>204</v>
      </c>
      <c r="AQ116" s="100" t="s">
        <v>204</v>
      </c>
      <c r="AR116" s="100" t="s">
        <v>204</v>
      </c>
      <c r="AT116" s="124">
        <v>2009</v>
      </c>
      <c r="AU116" s="100">
        <v>0</v>
      </c>
      <c r="AV116" s="100">
        <v>0</v>
      </c>
      <c r="AW116" s="100">
        <v>0</v>
      </c>
      <c r="AX116" s="100">
        <v>0</v>
      </c>
      <c r="AY116" s="100">
        <v>6.3236100000000003E-2</v>
      </c>
      <c r="AZ116" s="100">
        <v>0</v>
      </c>
      <c r="BA116" s="100">
        <v>0</v>
      </c>
      <c r="BB116" s="100">
        <v>0</v>
      </c>
      <c r="BC116" s="100">
        <v>0</v>
      </c>
      <c r="BD116" s="100">
        <v>0.25732909999999998</v>
      </c>
      <c r="BE116" s="100">
        <v>1.7481515000000001</v>
      </c>
      <c r="BF116" s="100">
        <v>4.8944508000000004</v>
      </c>
      <c r="BG116" s="100">
        <v>11.144515999999999</v>
      </c>
      <c r="BH116" s="100">
        <v>25.754652</v>
      </c>
      <c r="BI116" s="100">
        <v>54.534923999999997</v>
      </c>
      <c r="BJ116" s="100">
        <v>100.99258</v>
      </c>
      <c r="BK116" s="100">
        <v>179.41677000000001</v>
      </c>
      <c r="BL116" s="100">
        <v>264.23773999999997</v>
      </c>
      <c r="BM116" s="100">
        <v>14.341922</v>
      </c>
      <c r="BN116" s="100">
        <v>12.926698</v>
      </c>
      <c r="BP116" s="124">
        <v>2009</v>
      </c>
    </row>
    <row r="117" spans="2:68">
      <c r="B117" s="124">
        <v>2010</v>
      </c>
      <c r="C117" s="100">
        <v>0</v>
      </c>
      <c r="D117" s="100">
        <v>0</v>
      </c>
      <c r="E117" s="100">
        <v>0</v>
      </c>
      <c r="F117" s="100">
        <v>0</v>
      </c>
      <c r="G117" s="100">
        <v>0</v>
      </c>
      <c r="H117" s="100">
        <v>0</v>
      </c>
      <c r="I117" s="100">
        <v>0</v>
      </c>
      <c r="J117" s="100">
        <v>0</v>
      </c>
      <c r="K117" s="100">
        <v>0</v>
      </c>
      <c r="L117" s="100">
        <v>0.12977459999999999</v>
      </c>
      <c r="M117" s="100">
        <v>1.6580219</v>
      </c>
      <c r="N117" s="100">
        <v>9.0940338999999994</v>
      </c>
      <c r="O117" s="100">
        <v>22.276638999999999</v>
      </c>
      <c r="P117" s="100">
        <v>56.289211000000002</v>
      </c>
      <c r="Q117" s="100">
        <v>101.73531</v>
      </c>
      <c r="R117" s="100">
        <v>219.10208</v>
      </c>
      <c r="S117" s="100">
        <v>416.46318000000002</v>
      </c>
      <c r="T117" s="100">
        <v>832.16804000000002</v>
      </c>
      <c r="U117" s="100">
        <v>29.504466000000001</v>
      </c>
      <c r="V117" s="100">
        <v>31.171956000000002</v>
      </c>
      <c r="X117" s="124">
        <v>2010</v>
      </c>
      <c r="Y117" s="100" t="s">
        <v>204</v>
      </c>
      <c r="Z117" s="100" t="s">
        <v>204</v>
      </c>
      <c r="AA117" s="100" t="s">
        <v>204</v>
      </c>
      <c r="AB117" s="100" t="s">
        <v>204</v>
      </c>
      <c r="AC117" s="100" t="s">
        <v>204</v>
      </c>
      <c r="AD117" s="100" t="s">
        <v>204</v>
      </c>
      <c r="AE117" s="100" t="s">
        <v>204</v>
      </c>
      <c r="AF117" s="100" t="s">
        <v>204</v>
      </c>
      <c r="AG117" s="100" t="s">
        <v>204</v>
      </c>
      <c r="AH117" s="100" t="s">
        <v>204</v>
      </c>
      <c r="AI117" s="100" t="s">
        <v>204</v>
      </c>
      <c r="AJ117" s="100" t="s">
        <v>204</v>
      </c>
      <c r="AK117" s="100" t="s">
        <v>204</v>
      </c>
      <c r="AL117" s="100" t="s">
        <v>204</v>
      </c>
      <c r="AM117" s="100" t="s">
        <v>204</v>
      </c>
      <c r="AN117" s="100" t="s">
        <v>204</v>
      </c>
      <c r="AO117" s="100" t="s">
        <v>204</v>
      </c>
      <c r="AP117" s="100" t="s">
        <v>204</v>
      </c>
      <c r="AQ117" s="100" t="s">
        <v>204</v>
      </c>
      <c r="AR117" s="100" t="s">
        <v>204</v>
      </c>
      <c r="AT117" s="124">
        <v>2010</v>
      </c>
      <c r="AU117" s="100">
        <v>0</v>
      </c>
      <c r="AV117" s="100">
        <v>0</v>
      </c>
      <c r="AW117" s="100">
        <v>0</v>
      </c>
      <c r="AX117" s="100">
        <v>0</v>
      </c>
      <c r="AY117" s="100">
        <v>0</v>
      </c>
      <c r="AZ117" s="100">
        <v>0</v>
      </c>
      <c r="BA117" s="100">
        <v>0</v>
      </c>
      <c r="BB117" s="100">
        <v>0</v>
      </c>
      <c r="BC117" s="100">
        <v>0</v>
      </c>
      <c r="BD117" s="100">
        <v>6.4316799999999993E-2</v>
      </c>
      <c r="BE117" s="100">
        <v>0.82158969999999998</v>
      </c>
      <c r="BF117" s="100">
        <v>4.5093139999999998</v>
      </c>
      <c r="BG117" s="100">
        <v>11.135446999999999</v>
      </c>
      <c r="BH117" s="100">
        <v>27.961404000000002</v>
      </c>
      <c r="BI117" s="100">
        <v>49.652856</v>
      </c>
      <c r="BJ117" s="100">
        <v>101.12621</v>
      </c>
      <c r="BK117" s="100">
        <v>177.58087</v>
      </c>
      <c r="BL117" s="100">
        <v>283.24288999999999</v>
      </c>
      <c r="BM117" s="100">
        <v>14.687894</v>
      </c>
      <c r="BN117" s="100">
        <v>12.975531</v>
      </c>
      <c r="BP117" s="124">
        <v>2010</v>
      </c>
    </row>
    <row r="118" spans="2:68">
      <c r="B118" s="124">
        <v>2011</v>
      </c>
      <c r="C118" s="100">
        <v>0</v>
      </c>
      <c r="D118" s="100">
        <v>0</v>
      </c>
      <c r="E118" s="100">
        <v>0</v>
      </c>
      <c r="F118" s="100">
        <v>0</v>
      </c>
      <c r="G118" s="100">
        <v>0</v>
      </c>
      <c r="H118" s="100">
        <v>0</v>
      </c>
      <c r="I118" s="100">
        <v>0</v>
      </c>
      <c r="J118" s="100">
        <v>0</v>
      </c>
      <c r="K118" s="100">
        <v>0</v>
      </c>
      <c r="L118" s="100">
        <v>0.78518920000000003</v>
      </c>
      <c r="M118" s="100">
        <v>2.1632525999999999</v>
      </c>
      <c r="N118" s="100">
        <v>8.3072911999999999</v>
      </c>
      <c r="O118" s="100">
        <v>22.905833999999999</v>
      </c>
      <c r="P118" s="100">
        <v>50.605899999999998</v>
      </c>
      <c r="Q118" s="100">
        <v>104.67512000000001</v>
      </c>
      <c r="R118" s="100">
        <v>204.71265</v>
      </c>
      <c r="S118" s="100">
        <v>426.08568000000002</v>
      </c>
      <c r="T118" s="100">
        <v>806.78795000000002</v>
      </c>
      <c r="U118" s="100">
        <v>29.627006999999999</v>
      </c>
      <c r="V118" s="100">
        <v>30.566181</v>
      </c>
      <c r="X118" s="124">
        <v>2011</v>
      </c>
      <c r="Y118" s="100" t="s">
        <v>204</v>
      </c>
      <c r="Z118" s="100" t="s">
        <v>204</v>
      </c>
      <c r="AA118" s="100" t="s">
        <v>204</v>
      </c>
      <c r="AB118" s="100" t="s">
        <v>204</v>
      </c>
      <c r="AC118" s="100" t="s">
        <v>204</v>
      </c>
      <c r="AD118" s="100" t="s">
        <v>204</v>
      </c>
      <c r="AE118" s="100" t="s">
        <v>204</v>
      </c>
      <c r="AF118" s="100" t="s">
        <v>204</v>
      </c>
      <c r="AG118" s="100" t="s">
        <v>204</v>
      </c>
      <c r="AH118" s="100" t="s">
        <v>204</v>
      </c>
      <c r="AI118" s="100" t="s">
        <v>204</v>
      </c>
      <c r="AJ118" s="100" t="s">
        <v>204</v>
      </c>
      <c r="AK118" s="100" t="s">
        <v>204</v>
      </c>
      <c r="AL118" s="100" t="s">
        <v>204</v>
      </c>
      <c r="AM118" s="100" t="s">
        <v>204</v>
      </c>
      <c r="AN118" s="100" t="s">
        <v>204</v>
      </c>
      <c r="AO118" s="100" t="s">
        <v>204</v>
      </c>
      <c r="AP118" s="100" t="s">
        <v>204</v>
      </c>
      <c r="AQ118" s="100" t="s">
        <v>204</v>
      </c>
      <c r="AR118" s="100" t="s">
        <v>204</v>
      </c>
      <c r="AT118" s="124">
        <v>2011</v>
      </c>
      <c r="AU118" s="100">
        <v>0</v>
      </c>
      <c r="AV118" s="100">
        <v>0</v>
      </c>
      <c r="AW118" s="100">
        <v>0</v>
      </c>
      <c r="AX118" s="100">
        <v>0</v>
      </c>
      <c r="AY118" s="100">
        <v>0</v>
      </c>
      <c r="AZ118" s="100">
        <v>0</v>
      </c>
      <c r="BA118" s="100">
        <v>0</v>
      </c>
      <c r="BB118" s="100">
        <v>0</v>
      </c>
      <c r="BC118" s="100">
        <v>0</v>
      </c>
      <c r="BD118" s="100">
        <v>0.3891462</v>
      </c>
      <c r="BE118" s="100">
        <v>1.0709052999999999</v>
      </c>
      <c r="BF118" s="100">
        <v>4.1167879999999997</v>
      </c>
      <c r="BG118" s="100">
        <v>11.41925</v>
      </c>
      <c r="BH118" s="100">
        <v>25.150378</v>
      </c>
      <c r="BI118" s="100">
        <v>51.396853999999998</v>
      </c>
      <c r="BJ118" s="100">
        <v>94.744968</v>
      </c>
      <c r="BK118" s="100">
        <v>182.86969999999999</v>
      </c>
      <c r="BL118" s="100">
        <v>277.9932</v>
      </c>
      <c r="BM118" s="100">
        <v>14.744835999999999</v>
      </c>
      <c r="BN118" s="100">
        <v>12.812587000000001</v>
      </c>
      <c r="BP118" s="124">
        <v>2011</v>
      </c>
    </row>
    <row r="119" spans="2:68">
      <c r="B119" s="124">
        <v>2012</v>
      </c>
      <c r="C119" s="100">
        <v>0</v>
      </c>
      <c r="D119" s="100">
        <v>0</v>
      </c>
      <c r="E119" s="100">
        <v>0</v>
      </c>
      <c r="F119" s="100">
        <v>0</v>
      </c>
      <c r="G119" s="100">
        <v>0</v>
      </c>
      <c r="H119" s="100">
        <v>0</v>
      </c>
      <c r="I119" s="100">
        <v>0</v>
      </c>
      <c r="J119" s="100">
        <v>0</v>
      </c>
      <c r="K119" s="100">
        <v>0.24682979999999999</v>
      </c>
      <c r="L119" s="100">
        <v>0.26336929999999997</v>
      </c>
      <c r="M119" s="100">
        <v>1.4588608000000001</v>
      </c>
      <c r="N119" s="100">
        <v>7.5476388999999999</v>
      </c>
      <c r="O119" s="100">
        <v>23.18385</v>
      </c>
      <c r="P119" s="100">
        <v>42.713844999999999</v>
      </c>
      <c r="Q119" s="100">
        <v>93.516377000000006</v>
      </c>
      <c r="R119" s="100">
        <v>190.84183999999999</v>
      </c>
      <c r="S119" s="100">
        <v>365.30439000000001</v>
      </c>
      <c r="T119" s="100">
        <v>744.09929</v>
      </c>
      <c r="U119" s="100">
        <v>27.208062999999999</v>
      </c>
      <c r="V119" s="100">
        <v>27.568237</v>
      </c>
      <c r="X119" s="124">
        <v>2012</v>
      </c>
      <c r="Y119" s="100" t="s">
        <v>204</v>
      </c>
      <c r="Z119" s="100" t="s">
        <v>204</v>
      </c>
      <c r="AA119" s="100" t="s">
        <v>204</v>
      </c>
      <c r="AB119" s="100" t="s">
        <v>204</v>
      </c>
      <c r="AC119" s="100" t="s">
        <v>204</v>
      </c>
      <c r="AD119" s="100" t="s">
        <v>204</v>
      </c>
      <c r="AE119" s="100" t="s">
        <v>204</v>
      </c>
      <c r="AF119" s="100" t="s">
        <v>204</v>
      </c>
      <c r="AG119" s="100" t="s">
        <v>204</v>
      </c>
      <c r="AH119" s="100" t="s">
        <v>204</v>
      </c>
      <c r="AI119" s="100" t="s">
        <v>204</v>
      </c>
      <c r="AJ119" s="100" t="s">
        <v>204</v>
      </c>
      <c r="AK119" s="100" t="s">
        <v>204</v>
      </c>
      <c r="AL119" s="100" t="s">
        <v>204</v>
      </c>
      <c r="AM119" s="100" t="s">
        <v>204</v>
      </c>
      <c r="AN119" s="100" t="s">
        <v>204</v>
      </c>
      <c r="AO119" s="100" t="s">
        <v>204</v>
      </c>
      <c r="AP119" s="100" t="s">
        <v>204</v>
      </c>
      <c r="AQ119" s="100" t="s">
        <v>204</v>
      </c>
      <c r="AR119" s="100" t="s">
        <v>204</v>
      </c>
      <c r="AT119" s="124">
        <v>2012</v>
      </c>
      <c r="AU119" s="100">
        <v>0</v>
      </c>
      <c r="AV119" s="100">
        <v>0</v>
      </c>
      <c r="AW119" s="100">
        <v>0</v>
      </c>
      <c r="AX119" s="100">
        <v>0</v>
      </c>
      <c r="AY119" s="100">
        <v>0</v>
      </c>
      <c r="AZ119" s="100">
        <v>0</v>
      </c>
      <c r="BA119" s="100">
        <v>0</v>
      </c>
      <c r="BB119" s="100">
        <v>0</v>
      </c>
      <c r="BC119" s="100">
        <v>0.1222847</v>
      </c>
      <c r="BD119" s="100">
        <v>0.1304891</v>
      </c>
      <c r="BE119" s="100">
        <v>0.72192219999999996</v>
      </c>
      <c r="BF119" s="100">
        <v>3.7332497999999998</v>
      </c>
      <c r="BG119" s="100">
        <v>11.519513999999999</v>
      </c>
      <c r="BH119" s="100">
        <v>21.199231999999999</v>
      </c>
      <c r="BI119" s="100">
        <v>45.934407999999998</v>
      </c>
      <c r="BJ119" s="100">
        <v>89.019839000000005</v>
      </c>
      <c r="BK119" s="100">
        <v>157.92153999999999</v>
      </c>
      <c r="BL119" s="100">
        <v>260.07276000000002</v>
      </c>
      <c r="BM119" s="100">
        <v>13.542615</v>
      </c>
      <c r="BN119" s="100">
        <v>11.624046</v>
      </c>
      <c r="BP119" s="124">
        <v>2012</v>
      </c>
    </row>
    <row r="120" spans="2:68">
      <c r="B120" s="124">
        <v>2013</v>
      </c>
      <c r="C120" s="100">
        <v>0</v>
      </c>
      <c r="D120" s="100">
        <v>0</v>
      </c>
      <c r="E120" s="100">
        <v>0</v>
      </c>
      <c r="F120" s="100">
        <v>0</v>
      </c>
      <c r="G120" s="100">
        <v>0</v>
      </c>
      <c r="H120" s="100">
        <v>0</v>
      </c>
      <c r="I120" s="100">
        <v>0</v>
      </c>
      <c r="J120" s="100">
        <v>0</v>
      </c>
      <c r="K120" s="100">
        <v>0.24313570000000001</v>
      </c>
      <c r="L120" s="100">
        <v>0.79130509999999998</v>
      </c>
      <c r="M120" s="100">
        <v>2.0925044000000002</v>
      </c>
      <c r="N120" s="100">
        <v>5.9601860000000002</v>
      </c>
      <c r="O120" s="100">
        <v>20.024974</v>
      </c>
      <c r="P120" s="100">
        <v>49.967092999999998</v>
      </c>
      <c r="Q120" s="100">
        <v>85.815191999999996</v>
      </c>
      <c r="R120" s="100">
        <v>170.06313</v>
      </c>
      <c r="S120" s="100">
        <v>357.84982000000002</v>
      </c>
      <c r="T120" s="100">
        <v>746.60517000000004</v>
      </c>
      <c r="U120" s="100">
        <v>27.047729</v>
      </c>
      <c r="V120" s="100">
        <v>26.784483000000002</v>
      </c>
      <c r="X120" s="124">
        <v>2013</v>
      </c>
      <c r="Y120" s="100" t="s">
        <v>204</v>
      </c>
      <c r="Z120" s="100" t="s">
        <v>204</v>
      </c>
      <c r="AA120" s="100" t="s">
        <v>204</v>
      </c>
      <c r="AB120" s="100" t="s">
        <v>204</v>
      </c>
      <c r="AC120" s="100" t="s">
        <v>204</v>
      </c>
      <c r="AD120" s="100" t="s">
        <v>204</v>
      </c>
      <c r="AE120" s="100" t="s">
        <v>204</v>
      </c>
      <c r="AF120" s="100" t="s">
        <v>204</v>
      </c>
      <c r="AG120" s="100" t="s">
        <v>204</v>
      </c>
      <c r="AH120" s="100" t="s">
        <v>204</v>
      </c>
      <c r="AI120" s="100" t="s">
        <v>204</v>
      </c>
      <c r="AJ120" s="100" t="s">
        <v>204</v>
      </c>
      <c r="AK120" s="100" t="s">
        <v>204</v>
      </c>
      <c r="AL120" s="100" t="s">
        <v>204</v>
      </c>
      <c r="AM120" s="100" t="s">
        <v>204</v>
      </c>
      <c r="AN120" s="100" t="s">
        <v>204</v>
      </c>
      <c r="AO120" s="100" t="s">
        <v>204</v>
      </c>
      <c r="AP120" s="100" t="s">
        <v>204</v>
      </c>
      <c r="AQ120" s="100" t="s">
        <v>204</v>
      </c>
      <c r="AR120" s="100" t="s">
        <v>204</v>
      </c>
      <c r="AT120" s="124">
        <v>2013</v>
      </c>
      <c r="AU120" s="100">
        <v>0</v>
      </c>
      <c r="AV120" s="100">
        <v>0</v>
      </c>
      <c r="AW120" s="100">
        <v>0</v>
      </c>
      <c r="AX120" s="100">
        <v>0</v>
      </c>
      <c r="AY120" s="100">
        <v>0</v>
      </c>
      <c r="AZ120" s="100">
        <v>0</v>
      </c>
      <c r="BA120" s="100">
        <v>0</v>
      </c>
      <c r="BB120" s="100">
        <v>0</v>
      </c>
      <c r="BC120" s="100">
        <v>0.12037050000000001</v>
      </c>
      <c r="BD120" s="100">
        <v>0.39215100000000003</v>
      </c>
      <c r="BE120" s="100">
        <v>1.0345146000000001</v>
      </c>
      <c r="BF120" s="100">
        <v>2.9416533999999999</v>
      </c>
      <c r="BG120" s="100">
        <v>9.9112179999999999</v>
      </c>
      <c r="BH120" s="100">
        <v>24.787686000000001</v>
      </c>
      <c r="BI120" s="100">
        <v>42.071826000000001</v>
      </c>
      <c r="BJ120" s="100">
        <v>79.973568</v>
      </c>
      <c r="BK120" s="100">
        <v>155.59748999999999</v>
      </c>
      <c r="BL120" s="100">
        <v>265.00574999999998</v>
      </c>
      <c r="BM120" s="100">
        <v>13.461748999999999</v>
      </c>
      <c r="BN120" s="100">
        <v>11.338939</v>
      </c>
      <c r="BP120" s="124">
        <v>2013</v>
      </c>
    </row>
    <row r="121" spans="2:68">
      <c r="B121" s="124">
        <v>2014</v>
      </c>
      <c r="C121" s="100">
        <v>0</v>
      </c>
      <c r="D121" s="100">
        <v>0</v>
      </c>
      <c r="E121" s="100">
        <v>0</v>
      </c>
      <c r="F121" s="100">
        <v>0</v>
      </c>
      <c r="G121" s="100">
        <v>0</v>
      </c>
      <c r="H121" s="100">
        <v>0</v>
      </c>
      <c r="I121" s="100">
        <v>0</v>
      </c>
      <c r="J121" s="100">
        <v>0.12895409999999999</v>
      </c>
      <c r="K121" s="100">
        <v>0</v>
      </c>
      <c r="L121" s="100">
        <v>0.26220979999999999</v>
      </c>
      <c r="M121" s="100">
        <v>2.3402609000000001</v>
      </c>
      <c r="N121" s="100">
        <v>6.2676723000000001</v>
      </c>
      <c r="O121" s="100">
        <v>19.760655</v>
      </c>
      <c r="P121" s="100">
        <v>38.465983999999999</v>
      </c>
      <c r="Q121" s="100">
        <v>87.051087999999993</v>
      </c>
      <c r="R121" s="100">
        <v>169.24272999999999</v>
      </c>
      <c r="S121" s="100">
        <v>343.95688000000001</v>
      </c>
      <c r="T121" s="100">
        <v>724.44718999999998</v>
      </c>
      <c r="U121" s="100">
        <v>26.584489999999999</v>
      </c>
      <c r="V121" s="100">
        <v>25.835642</v>
      </c>
      <c r="X121" s="124">
        <v>2014</v>
      </c>
      <c r="Y121" s="100" t="s">
        <v>204</v>
      </c>
      <c r="Z121" s="100" t="s">
        <v>204</v>
      </c>
      <c r="AA121" s="100" t="s">
        <v>204</v>
      </c>
      <c r="AB121" s="100" t="s">
        <v>204</v>
      </c>
      <c r="AC121" s="100" t="s">
        <v>204</v>
      </c>
      <c r="AD121" s="100" t="s">
        <v>204</v>
      </c>
      <c r="AE121" s="100" t="s">
        <v>204</v>
      </c>
      <c r="AF121" s="100" t="s">
        <v>204</v>
      </c>
      <c r="AG121" s="100" t="s">
        <v>204</v>
      </c>
      <c r="AH121" s="100" t="s">
        <v>204</v>
      </c>
      <c r="AI121" s="100" t="s">
        <v>204</v>
      </c>
      <c r="AJ121" s="100" t="s">
        <v>204</v>
      </c>
      <c r="AK121" s="100" t="s">
        <v>204</v>
      </c>
      <c r="AL121" s="100" t="s">
        <v>204</v>
      </c>
      <c r="AM121" s="100" t="s">
        <v>204</v>
      </c>
      <c r="AN121" s="100" t="s">
        <v>204</v>
      </c>
      <c r="AO121" s="100" t="s">
        <v>204</v>
      </c>
      <c r="AP121" s="100" t="s">
        <v>204</v>
      </c>
      <c r="AQ121" s="100" t="s">
        <v>204</v>
      </c>
      <c r="AR121" s="100" t="s">
        <v>204</v>
      </c>
      <c r="AT121" s="124">
        <v>2014</v>
      </c>
      <c r="AU121" s="100">
        <v>0</v>
      </c>
      <c r="AV121" s="100">
        <v>0</v>
      </c>
      <c r="AW121" s="100">
        <v>0</v>
      </c>
      <c r="AX121" s="100">
        <v>0</v>
      </c>
      <c r="AY121" s="100">
        <v>0</v>
      </c>
      <c r="AZ121" s="100">
        <v>0</v>
      </c>
      <c r="BA121" s="100">
        <v>0</v>
      </c>
      <c r="BB121" s="100">
        <v>6.4208399999999999E-2</v>
      </c>
      <c r="BC121" s="100">
        <v>0</v>
      </c>
      <c r="BD121" s="100">
        <v>0.12975519999999999</v>
      </c>
      <c r="BE121" s="100">
        <v>1.1556618999999999</v>
      </c>
      <c r="BF121" s="100">
        <v>3.0892889000000001</v>
      </c>
      <c r="BG121" s="100">
        <v>9.7409771000000003</v>
      </c>
      <c r="BH121" s="100">
        <v>19.050754000000001</v>
      </c>
      <c r="BI121" s="100">
        <v>42.628089000000003</v>
      </c>
      <c r="BJ121" s="100">
        <v>80.078181999999998</v>
      </c>
      <c r="BK121" s="100">
        <v>150.51233999999999</v>
      </c>
      <c r="BL121" s="100">
        <v>260.93218000000002</v>
      </c>
      <c r="BM121" s="100">
        <v>13.222115000000001</v>
      </c>
      <c r="BN121" s="100">
        <v>11.002207</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Prostate cancer (ICD-10 C61), 1920–2014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[GRIM_output_2.xls]GRIM0242</v>
      </c>
      <c r="F5" s="139" t="s">
        <v>162</v>
      </c>
      <c r="G5" s="204">
        <f>$D$8</f>
        <v>2014</v>
      </c>
      <c r="J5" s="136"/>
    </row>
    <row r="6" spans="1:11" ht="28.9" customHeight="1">
      <c r="B6" s="278" t="s">
        <v>211</v>
      </c>
      <c r="C6" s="278" t="s">
        <v>212</v>
      </c>
      <c r="D6" s="278">
        <v>1920</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Prostate cancer. Canberra: AIHW.</v>
      </c>
      <c r="H7" s="141"/>
      <c r="I7" s="141"/>
      <c r="J7" s="141"/>
      <c r="K7" s="141"/>
    </row>
    <row r="8" spans="1:11" ht="28.9" customHeight="1">
      <c r="B8" s="278" t="s">
        <v>213</v>
      </c>
      <c r="C8" s="278" t="s">
        <v>214</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215</v>
      </c>
      <c r="D11" s="150"/>
      <c r="F11" s="152" t="s">
        <v>6</v>
      </c>
      <c r="G11" s="151">
        <v>1</v>
      </c>
    </row>
    <row r="12" spans="1:11">
      <c r="B12" s="144" t="s">
        <v>105</v>
      </c>
      <c r="C12" s="279" t="s">
        <v>215</v>
      </c>
      <c r="D12" s="113"/>
      <c r="F12" s="152" t="s">
        <v>7</v>
      </c>
      <c r="G12" s="151">
        <v>2</v>
      </c>
      <c r="I12" s="143"/>
    </row>
    <row r="13" spans="1:11">
      <c r="B13" s="144" t="s">
        <v>106</v>
      </c>
      <c r="C13" s="279" t="s">
        <v>216</v>
      </c>
      <c r="D13" s="113"/>
      <c r="F13" s="152" t="s">
        <v>8</v>
      </c>
      <c r="G13" s="151">
        <v>3</v>
      </c>
      <c r="I13" s="143"/>
    </row>
    <row r="14" spans="1:11">
      <c r="B14" s="144" t="s">
        <v>107</v>
      </c>
      <c r="C14" s="279" t="s">
        <v>217</v>
      </c>
      <c r="F14" s="152" t="s">
        <v>9</v>
      </c>
      <c r="G14" s="151">
        <v>4</v>
      </c>
    </row>
    <row r="15" spans="1:11">
      <c r="B15" s="144" t="s">
        <v>108</v>
      </c>
      <c r="C15" s="279" t="s">
        <v>217</v>
      </c>
      <c r="F15" s="152" t="s">
        <v>10</v>
      </c>
      <c r="G15" s="151">
        <v>5</v>
      </c>
    </row>
    <row r="16" spans="1:11">
      <c r="B16" s="144" t="s">
        <v>109</v>
      </c>
      <c r="C16" s="279">
        <v>177</v>
      </c>
      <c r="F16" s="152" t="s">
        <v>11</v>
      </c>
      <c r="G16" s="151">
        <v>6</v>
      </c>
    </row>
    <row r="17" spans="1:20">
      <c r="B17" s="144" t="s">
        <v>110</v>
      </c>
      <c r="C17" s="279">
        <v>177</v>
      </c>
      <c r="F17" s="152" t="s">
        <v>12</v>
      </c>
      <c r="G17" s="151">
        <v>7</v>
      </c>
    </row>
    <row r="18" spans="1:20">
      <c r="B18" s="144" t="s">
        <v>111</v>
      </c>
      <c r="C18" s="279">
        <v>185</v>
      </c>
      <c r="F18" s="152" t="s">
        <v>13</v>
      </c>
      <c r="G18" s="151">
        <v>8</v>
      </c>
    </row>
    <row r="19" spans="1:20">
      <c r="B19" s="144" t="s">
        <v>112</v>
      </c>
      <c r="C19" s="279">
        <v>185</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Admin!$B$70</v>
      </c>
      <c r="F22" s="152" t="s">
        <v>17</v>
      </c>
      <c r="G22" s="151">
        <v>12</v>
      </c>
    </row>
    <row r="23" spans="1:20">
      <c r="B23" s="278" t="s">
        <v>218</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Admin!$B$70:$B$164</v>
      </c>
      <c r="F24" s="152" t="s">
        <v>19</v>
      </c>
      <c r="G24" s="151">
        <v>14</v>
      </c>
    </row>
    <row r="25" spans="1:20">
      <c r="B25" s="279" t="s">
        <v>218</v>
      </c>
      <c r="C25" s="279">
        <v>0.98</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Prostate cancer (ICD-10 C61),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v>
      </c>
      <c r="I32" s="157">
        <f ca="1">INDIRECT("Rates!I"&amp;$E$8)</f>
        <v>0</v>
      </c>
      <c r="J32" s="157">
        <f ca="1">INDIRECT("Rates!J"&amp;$E$8)</f>
        <v>0.12895409999999999</v>
      </c>
      <c r="K32" s="157">
        <f ca="1">INDIRECT("Rates!K"&amp;$E$8)</f>
        <v>0</v>
      </c>
      <c r="L32" s="157">
        <f ca="1">INDIRECT("Rates!L"&amp;$E$8)</f>
        <v>0.26220979999999999</v>
      </c>
      <c r="M32" s="157">
        <f ca="1">INDIRECT("Rates!M"&amp;$E$8)</f>
        <v>2.3402609000000001</v>
      </c>
      <c r="N32" s="157">
        <f ca="1">INDIRECT("Rates!N"&amp;$E$8)</f>
        <v>6.2676723000000001</v>
      </c>
      <c r="O32" s="157">
        <f ca="1">INDIRECT("Rates!O"&amp;$E$8)</f>
        <v>19.760655</v>
      </c>
      <c r="P32" s="157">
        <f ca="1">INDIRECT("Rates!P"&amp;$E$8)</f>
        <v>38.465983999999999</v>
      </c>
      <c r="Q32" s="157">
        <f ca="1">INDIRECT("Rates!Q"&amp;$E$8)</f>
        <v>87.051087999999993</v>
      </c>
      <c r="R32" s="157">
        <f ca="1">INDIRECT("Rates!R"&amp;$E$8)</f>
        <v>169.24272999999999</v>
      </c>
      <c r="S32" s="157">
        <f ca="1">INDIRECT("Rates!S"&amp;$E$8)</f>
        <v>343.95688000000001</v>
      </c>
      <c r="T32" s="157">
        <f ca="1">INDIRECT("Rates!T"&amp;$E$8)</f>
        <v>724.44718999999998</v>
      </c>
    </row>
    <row r="33" spans="1:21">
      <c r="B33" s="145" t="s">
        <v>198</v>
      </c>
      <c r="C33" s="157" t="str">
        <f ca="1">INDIRECT("Rates!Y"&amp;$E$8)</f>
        <v>—</v>
      </c>
      <c r="D33" s="157" t="str">
        <f ca="1">INDIRECT("Rates!Z"&amp;$E$8)</f>
        <v>—</v>
      </c>
      <c r="E33" s="157" t="str">
        <f ca="1">INDIRECT("Rates!AA"&amp;$E$8)</f>
        <v>—</v>
      </c>
      <c r="F33" s="157" t="str">
        <f ca="1">INDIRECT("Rates!AB"&amp;$E$8)</f>
        <v>—</v>
      </c>
      <c r="G33" s="157" t="str">
        <f ca="1">INDIRECT("Rates!AC"&amp;$E$8)</f>
        <v>—</v>
      </c>
      <c r="H33" s="157" t="str">
        <f ca="1">INDIRECT("Rates!AD"&amp;$E$8)</f>
        <v>—</v>
      </c>
      <c r="I33" s="157" t="str">
        <f ca="1">INDIRECT("Rates!AE"&amp;$E$8)</f>
        <v>—</v>
      </c>
      <c r="J33" s="157" t="str">
        <f ca="1">INDIRECT("Rates!AF"&amp;$E$8)</f>
        <v>—</v>
      </c>
      <c r="K33" s="157" t="str">
        <f ca="1">INDIRECT("Rates!AG"&amp;$E$8)</f>
        <v>—</v>
      </c>
      <c r="L33" s="157" t="str">
        <f ca="1">INDIRECT("Rates!AH"&amp;$E$8)</f>
        <v>—</v>
      </c>
      <c r="M33" s="157" t="str">
        <f ca="1">INDIRECT("Rates!AI"&amp;$E$8)</f>
        <v>—</v>
      </c>
      <c r="N33" s="157" t="str">
        <f ca="1">INDIRECT("Rates!AJ"&amp;$E$8)</f>
        <v>—</v>
      </c>
      <c r="O33" s="157" t="str">
        <f ca="1">INDIRECT("Rates!AK"&amp;$E$8)</f>
        <v>—</v>
      </c>
      <c r="P33" s="157" t="str">
        <f ca="1">INDIRECT("Rates!AL"&amp;$E$8)</f>
        <v>—</v>
      </c>
      <c r="Q33" s="157" t="str">
        <f ca="1">INDIRECT("Rates!AM"&amp;$E$8)</f>
        <v>—</v>
      </c>
      <c r="R33" s="157" t="str">
        <f ca="1">INDIRECT("Rates!AN"&amp;$E$8)</f>
        <v>—</v>
      </c>
      <c r="S33" s="157" t="str">
        <f ca="1">INDIRECT("Rates!AO"&amp;$E$8)</f>
        <v>—</v>
      </c>
      <c r="T33" s="157" t="str">
        <f ca="1">INDIRECT("Rates!AP"&amp;$E$8)</f>
        <v>—</v>
      </c>
    </row>
    <row r="35" spans="1:21">
      <c r="A35" s="87">
        <v>2</v>
      </c>
      <c r="B35" s="137" t="str">
        <f>"Number of deaths due to " &amp;Admin!B6&amp;" (ICD-10 "&amp;UPPER(Admin!C6)&amp;"), by sex and age group, " &amp;Admin!D8</f>
        <v>Number of deaths due to Prostate cancer (ICD-10 C61),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0</v>
      </c>
      <c r="I38" s="157">
        <f ca="1">INDIRECT("Deaths!I"&amp;$E$8)</f>
        <v>0</v>
      </c>
      <c r="J38" s="157">
        <f ca="1">INDIRECT("Deaths!J"&amp;$E$8)</f>
        <v>1</v>
      </c>
      <c r="K38" s="157">
        <f ca="1">INDIRECT("Deaths!K"&amp;$E$8)</f>
        <v>0</v>
      </c>
      <c r="L38" s="157">
        <f ca="1">INDIRECT("Deaths!L"&amp;$E$8)</f>
        <v>2</v>
      </c>
      <c r="M38" s="157">
        <f ca="1">INDIRECT("Deaths!M"&amp;$E$8)</f>
        <v>18</v>
      </c>
      <c r="N38" s="157">
        <f ca="1">INDIRECT("Deaths!N"&amp;$E$8)</f>
        <v>44</v>
      </c>
      <c r="O38" s="157">
        <f ca="1">INDIRECT("Deaths!O"&amp;$E$8)</f>
        <v>123</v>
      </c>
      <c r="P38" s="157">
        <f ca="1">INDIRECT("Deaths!P"&amp;$E$8)</f>
        <v>213</v>
      </c>
      <c r="Q38" s="157">
        <f ca="1">INDIRECT("Deaths!Q"&amp;$E$8)</f>
        <v>349</v>
      </c>
      <c r="R38" s="157">
        <f ca="1">INDIRECT("Deaths!R"&amp;$E$8)</f>
        <v>490</v>
      </c>
      <c r="S38" s="157">
        <f ca="1">INDIRECT("Deaths!S"&amp;$E$8)</f>
        <v>677</v>
      </c>
      <c r="T38" s="157">
        <f ca="1">INDIRECT("Deaths!T"&amp;$E$8)</f>
        <v>1185</v>
      </c>
      <c r="U38" s="159">
        <f ca="1">SUM(C38:T38)</f>
        <v>3102</v>
      </c>
    </row>
    <row r="39" spans="1:21">
      <c r="B39" s="87" t="s">
        <v>63</v>
      </c>
      <c r="C39" s="157" t="str">
        <f ca="1">INDIRECT("Deaths!Y"&amp;$E$8)</f>
        <v>—</v>
      </c>
      <c r="D39" s="157" t="str">
        <f ca="1">INDIRECT("Deaths!Z"&amp;$E$8)</f>
        <v>—</v>
      </c>
      <c r="E39" s="157" t="str">
        <f ca="1">INDIRECT("Deaths!AA"&amp;$E$8)</f>
        <v>—</v>
      </c>
      <c r="F39" s="157" t="str">
        <f ca="1">INDIRECT("Deaths!AB"&amp;$E$8)</f>
        <v>—</v>
      </c>
      <c r="G39" s="157" t="str">
        <f ca="1">INDIRECT("Deaths!AC"&amp;$E$8)</f>
        <v>—</v>
      </c>
      <c r="H39" s="157" t="str">
        <f ca="1">INDIRECT("Deaths!AD"&amp;$E$8)</f>
        <v>—</v>
      </c>
      <c r="I39" s="157" t="str">
        <f ca="1">INDIRECT("Deaths!AE"&amp;$E$8)</f>
        <v>—</v>
      </c>
      <c r="J39" s="157" t="str">
        <f ca="1">INDIRECT("Deaths!AF"&amp;$E$8)</f>
        <v>—</v>
      </c>
      <c r="K39" s="157" t="str">
        <f ca="1">INDIRECT("Deaths!AG"&amp;$E$8)</f>
        <v>—</v>
      </c>
      <c r="L39" s="157" t="str">
        <f ca="1">INDIRECT("Deaths!AH"&amp;$E$8)</f>
        <v>—</v>
      </c>
      <c r="M39" s="157" t="str">
        <f ca="1">INDIRECT("Deaths!AI"&amp;$E$8)</f>
        <v>—</v>
      </c>
      <c r="N39" s="157" t="str">
        <f ca="1">INDIRECT("Deaths!AJ"&amp;$E$8)</f>
        <v>—</v>
      </c>
      <c r="O39" s="157" t="str">
        <f ca="1">INDIRECT("Deaths!AK"&amp;$E$8)</f>
        <v>—</v>
      </c>
      <c r="P39" s="157" t="str">
        <f ca="1">INDIRECT("Deaths!AL"&amp;$E$8)</f>
        <v>—</v>
      </c>
      <c r="Q39" s="157" t="str">
        <f ca="1">INDIRECT("Deaths!AM"&amp;$E$8)</f>
        <v>—</v>
      </c>
      <c r="R39" s="157" t="str">
        <f ca="1">INDIRECT("Deaths!AN"&amp;$E$8)</f>
        <v>—</v>
      </c>
      <c r="S39" s="157" t="str">
        <f ca="1">INDIRECT("Deaths!AO"&amp;$E$8)</f>
        <v>—</v>
      </c>
      <c r="T39" s="157" t="str">
        <f ca="1">INDIRECT("Deaths!AP"&amp;$E$8)</f>
        <v>—</v>
      </c>
      <c r="U39" s="159">
        <f ca="1">SUM(C39:T39)</f>
        <v>0</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0</v>
      </c>
      <c r="I42" s="162">
        <f t="shared" ca="1" si="0"/>
        <v>0</v>
      </c>
      <c r="J42" s="162">
        <f t="shared" ca="1" si="0"/>
        <v>-1</v>
      </c>
      <c r="K42" s="162">
        <f t="shared" ca="1" si="0"/>
        <v>0</v>
      </c>
      <c r="L42" s="162">
        <f t="shared" ca="1" si="0"/>
        <v>-2</v>
      </c>
      <c r="M42" s="162">
        <f t="shared" ca="1" si="0"/>
        <v>-18</v>
      </c>
      <c r="N42" s="162">
        <f t="shared" ca="1" si="0"/>
        <v>-44</v>
      </c>
      <c r="O42" s="162">
        <f t="shared" ca="1" si="0"/>
        <v>-123</v>
      </c>
      <c r="P42" s="162">
        <f t="shared" ca="1" si="0"/>
        <v>-213</v>
      </c>
      <c r="Q42" s="162">
        <f t="shared" ca="1" si="0"/>
        <v>-349</v>
      </c>
      <c r="R42" s="162">
        <f t="shared" ca="1" si="0"/>
        <v>-490</v>
      </c>
      <c r="S42" s="162">
        <f t="shared" ca="1" si="0"/>
        <v>-677</v>
      </c>
      <c r="T42" s="162">
        <f t="shared" ca="1" si="0"/>
        <v>-1185</v>
      </c>
      <c r="U42" s="161"/>
    </row>
    <row r="43" spans="1:21">
      <c r="B43" s="87" t="s">
        <v>63</v>
      </c>
      <c r="C43" s="162" t="str">
        <f ca="1">C39</f>
        <v>—</v>
      </c>
      <c r="D43" s="162" t="str">
        <f t="shared" ref="D43:T43" ca="1" si="1">D39</f>
        <v>—</v>
      </c>
      <c r="E43" s="162" t="str">
        <f t="shared" ca="1" si="1"/>
        <v>—</v>
      </c>
      <c r="F43" s="162" t="str">
        <f t="shared" ca="1" si="1"/>
        <v>—</v>
      </c>
      <c r="G43" s="162" t="str">
        <f t="shared" ca="1" si="1"/>
        <v>—</v>
      </c>
      <c r="H43" s="162" t="str">
        <f t="shared" ca="1" si="1"/>
        <v>—</v>
      </c>
      <c r="I43" s="162" t="str">
        <f t="shared" ca="1" si="1"/>
        <v>—</v>
      </c>
      <c r="J43" s="162" t="str">
        <f t="shared" ca="1" si="1"/>
        <v>—</v>
      </c>
      <c r="K43" s="162" t="str">
        <f t="shared" ca="1" si="1"/>
        <v>—</v>
      </c>
      <c r="L43" s="162" t="str">
        <f t="shared" ca="1" si="1"/>
        <v>—</v>
      </c>
      <c r="M43" s="162" t="str">
        <f t="shared" ca="1" si="1"/>
        <v>—</v>
      </c>
      <c r="N43" s="162" t="str">
        <f t="shared" ca="1" si="1"/>
        <v>—</v>
      </c>
      <c r="O43" s="162" t="str">
        <f t="shared" ca="1" si="1"/>
        <v>—</v>
      </c>
      <c r="P43" s="162" t="str">
        <f t="shared" ca="1" si="1"/>
        <v>—</v>
      </c>
      <c r="Q43" s="162" t="str">
        <f t="shared" ca="1" si="1"/>
        <v>—</v>
      </c>
      <c r="R43" s="162" t="str">
        <f t="shared" ca="1" si="1"/>
        <v>—</v>
      </c>
      <c r="S43" s="162" t="str">
        <f t="shared" ca="1" si="1"/>
        <v>—</v>
      </c>
      <c r="T43" s="162" t="str">
        <f t="shared" ca="1" si="1"/>
        <v>—</v>
      </c>
      <c r="U43" s="161"/>
    </row>
    <row r="45" spans="1:21">
      <c r="A45" s="87">
        <v>3</v>
      </c>
      <c r="B45" s="137" t="str">
        <f>"Number of deaths due to " &amp;Admin!B6&amp;" (ICD-10 "&amp;UPPER(Admin!C6)&amp;"), by sex and year, " &amp;Admin!D6&amp;"–" &amp;Admin!D8</f>
        <v>Number of deaths due to Prostate cancer (ICD-10 C61), by sex and year, 1920–2014</v>
      </c>
      <c r="C45" s="141"/>
      <c r="D45" s="141"/>
      <c r="E45" s="141"/>
    </row>
    <row r="46" spans="1:21">
      <c r="A46" s="87">
        <v>4</v>
      </c>
      <c r="B46" s="137" t="str">
        <f>"Age-standardised death rates for " &amp;Admin!B6&amp;" (ICD-10 "&amp;UPPER(Admin!C6)&amp;"), by sex and year, " &amp;Admin!D6&amp;"–" &amp;Admin!D8</f>
        <v>Age-standardised death rates for Prostate cancer (ICD-10 C61), by sex and year, 1920–2014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f>Deaths!V27</f>
        <v>86</v>
      </c>
      <c r="D70" s="165" t="str">
        <f>Deaths!AR27</f>
        <v>—</v>
      </c>
      <c r="E70" s="165">
        <f>Deaths!BN27</f>
        <v>86</v>
      </c>
      <c r="F70" s="166">
        <f>Rates!V27</f>
        <v>9.3231354</v>
      </c>
      <c r="G70" s="166" t="str">
        <f>Rates!AR27</f>
        <v>—</v>
      </c>
      <c r="H70" s="166">
        <f>Rates!BN27</f>
        <v>4.6505611</v>
      </c>
    </row>
    <row r="71" spans="2:8">
      <c r="B71" s="145">
        <v>1921</v>
      </c>
      <c r="C71" s="165">
        <f>Deaths!V28</f>
        <v>104</v>
      </c>
      <c r="D71" s="165" t="str">
        <f>Deaths!AR28</f>
        <v>—</v>
      </c>
      <c r="E71" s="165">
        <f>Deaths!BN28</f>
        <v>104</v>
      </c>
      <c r="F71" s="166">
        <f>Rates!V28</f>
        <v>9.2732265999999992</v>
      </c>
      <c r="G71" s="166" t="str">
        <f>Rates!AR28</f>
        <v>—</v>
      </c>
      <c r="H71" s="166">
        <f>Rates!BN28</f>
        <v>4.6860606999999996</v>
      </c>
    </row>
    <row r="72" spans="2:8">
      <c r="B72" s="145">
        <v>1922</v>
      </c>
      <c r="C72" s="165">
        <f>Deaths!V29</f>
        <v>97</v>
      </c>
      <c r="D72" s="165" t="str">
        <f>Deaths!AR29</f>
        <v>—</v>
      </c>
      <c r="E72" s="165">
        <f>Deaths!BN29</f>
        <v>97</v>
      </c>
      <c r="F72" s="166">
        <f>Rates!V29</f>
        <v>8.4361827999999992</v>
      </c>
      <c r="G72" s="166" t="str">
        <f>Rates!AR29</f>
        <v>—</v>
      </c>
      <c r="H72" s="166">
        <f>Rates!BN29</f>
        <v>4.2489979</v>
      </c>
    </row>
    <row r="73" spans="2:8">
      <c r="B73" s="145">
        <v>1923</v>
      </c>
      <c r="C73" s="165">
        <f>Deaths!V30</f>
        <v>136</v>
      </c>
      <c r="D73" s="165" t="str">
        <f>Deaths!AR30</f>
        <v>—</v>
      </c>
      <c r="E73" s="165">
        <f>Deaths!BN30</f>
        <v>136</v>
      </c>
      <c r="F73" s="166">
        <f>Rates!V30</f>
        <v>11.524721</v>
      </c>
      <c r="G73" s="166" t="str">
        <f>Rates!AR30</f>
        <v>—</v>
      </c>
      <c r="H73" s="166">
        <f>Rates!BN30</f>
        <v>5.7816939999999999</v>
      </c>
    </row>
    <row r="74" spans="2:8">
      <c r="B74" s="145">
        <v>1924</v>
      </c>
      <c r="C74" s="165">
        <f>Deaths!V31</f>
        <v>137</v>
      </c>
      <c r="D74" s="165" t="str">
        <f>Deaths!AR31</f>
        <v>—</v>
      </c>
      <c r="E74" s="165">
        <f>Deaths!BN31</f>
        <v>137</v>
      </c>
      <c r="F74" s="166">
        <f>Rates!V31</f>
        <v>10.24179</v>
      </c>
      <c r="G74" s="166" t="str">
        <f>Rates!AR31</f>
        <v>—</v>
      </c>
      <c r="H74" s="166">
        <f>Rates!BN31</f>
        <v>5.2075917</v>
      </c>
    </row>
    <row r="75" spans="2:8">
      <c r="B75" s="145">
        <v>1925</v>
      </c>
      <c r="C75" s="165">
        <f>Deaths!V32</f>
        <v>169</v>
      </c>
      <c r="D75" s="165" t="str">
        <f>Deaths!AR32</f>
        <v>—</v>
      </c>
      <c r="E75" s="165">
        <f>Deaths!BN32</f>
        <v>169</v>
      </c>
      <c r="F75" s="166">
        <f>Rates!V32</f>
        <v>14.610931000000001</v>
      </c>
      <c r="G75" s="166" t="str">
        <f>Rates!AR32</f>
        <v>—</v>
      </c>
      <c r="H75" s="166">
        <f>Rates!BN32</f>
        <v>7.2278231999999996</v>
      </c>
    </row>
    <row r="76" spans="2:8">
      <c r="B76" s="145">
        <v>1926</v>
      </c>
      <c r="C76" s="165">
        <f>Deaths!V33</f>
        <v>188</v>
      </c>
      <c r="D76" s="165" t="str">
        <f>Deaths!AR33</f>
        <v>—</v>
      </c>
      <c r="E76" s="165">
        <f>Deaths!BN33</f>
        <v>188</v>
      </c>
      <c r="F76" s="166">
        <f>Rates!V33</f>
        <v>14.143269</v>
      </c>
      <c r="G76" s="166" t="str">
        <f>Rates!AR33</f>
        <v>—</v>
      </c>
      <c r="H76" s="166">
        <f>Rates!BN33</f>
        <v>7.0816181</v>
      </c>
    </row>
    <row r="77" spans="2:8">
      <c r="B77" s="145">
        <v>1927</v>
      </c>
      <c r="C77" s="165">
        <f>Deaths!V34</f>
        <v>184</v>
      </c>
      <c r="D77" s="165" t="str">
        <f>Deaths!AR34</f>
        <v>—</v>
      </c>
      <c r="E77" s="165">
        <f>Deaths!BN34</f>
        <v>184</v>
      </c>
      <c r="F77" s="166">
        <f>Rates!V34</f>
        <v>14.740088999999999</v>
      </c>
      <c r="G77" s="166" t="str">
        <f>Rates!AR34</f>
        <v>—</v>
      </c>
      <c r="H77" s="166">
        <f>Rates!BN34</f>
        <v>7.2598208</v>
      </c>
    </row>
    <row r="78" spans="2:8">
      <c r="B78" s="145">
        <v>1928</v>
      </c>
      <c r="C78" s="165">
        <f>Deaths!V35</f>
        <v>201</v>
      </c>
      <c r="D78" s="165" t="str">
        <f>Deaths!AR35</f>
        <v>—</v>
      </c>
      <c r="E78" s="165">
        <f>Deaths!BN35</f>
        <v>201</v>
      </c>
      <c r="F78" s="166">
        <f>Rates!V35</f>
        <v>15.522342</v>
      </c>
      <c r="G78" s="166" t="str">
        <f>Rates!AR35</f>
        <v>—</v>
      </c>
      <c r="H78" s="166">
        <f>Rates!BN35</f>
        <v>7.6439287</v>
      </c>
    </row>
    <row r="79" spans="2:8">
      <c r="B79" s="145">
        <v>1929</v>
      </c>
      <c r="C79" s="165">
        <f>Deaths!V36</f>
        <v>254</v>
      </c>
      <c r="D79" s="165" t="str">
        <f>Deaths!AR36</f>
        <v>—</v>
      </c>
      <c r="E79" s="165">
        <f>Deaths!BN36</f>
        <v>254</v>
      </c>
      <c r="F79" s="166">
        <f>Rates!V36</f>
        <v>18.890547999999999</v>
      </c>
      <c r="G79" s="166" t="str">
        <f>Rates!AR36</f>
        <v>—</v>
      </c>
      <c r="H79" s="166">
        <f>Rates!BN36</f>
        <v>9.2983589999999996</v>
      </c>
    </row>
    <row r="80" spans="2:8">
      <c r="B80" s="145">
        <v>1930</v>
      </c>
      <c r="C80" s="165">
        <f>Deaths!V37</f>
        <v>229</v>
      </c>
      <c r="D80" s="165" t="str">
        <f>Deaths!AR37</f>
        <v>—</v>
      </c>
      <c r="E80" s="165">
        <f>Deaths!BN37</f>
        <v>229</v>
      </c>
      <c r="F80" s="166">
        <f>Rates!V37</f>
        <v>14.535814</v>
      </c>
      <c r="G80" s="166" t="str">
        <f>Rates!AR37</f>
        <v>—</v>
      </c>
      <c r="H80" s="166">
        <f>Rates!BN37</f>
        <v>7.2212524</v>
      </c>
    </row>
    <row r="81" spans="2:8">
      <c r="B81" s="145">
        <v>1931</v>
      </c>
      <c r="C81" s="165">
        <f>Deaths!V38</f>
        <v>308</v>
      </c>
      <c r="D81" s="165" t="str">
        <f>Deaths!AR38</f>
        <v>—</v>
      </c>
      <c r="E81" s="165">
        <f>Deaths!BN38</f>
        <v>308</v>
      </c>
      <c r="F81" s="166">
        <f>Rates!V38</f>
        <v>20.530138999999998</v>
      </c>
      <c r="G81" s="166" t="str">
        <f>Rates!AR38</f>
        <v>—</v>
      </c>
      <c r="H81" s="166">
        <f>Rates!BN38</f>
        <v>10.108921</v>
      </c>
    </row>
    <row r="82" spans="2:8">
      <c r="B82" s="145">
        <v>1932</v>
      </c>
      <c r="C82" s="165">
        <f>Deaths!V39</f>
        <v>337</v>
      </c>
      <c r="D82" s="165" t="str">
        <f>Deaths!AR39</f>
        <v>—</v>
      </c>
      <c r="E82" s="165">
        <f>Deaths!BN39</f>
        <v>337</v>
      </c>
      <c r="F82" s="166">
        <f>Rates!V39</f>
        <v>23.180963999999999</v>
      </c>
      <c r="G82" s="166" t="str">
        <f>Rates!AR39</f>
        <v>—</v>
      </c>
      <c r="H82" s="166">
        <f>Rates!BN39</f>
        <v>11.200018</v>
      </c>
    </row>
    <row r="83" spans="2:8">
      <c r="B83" s="145">
        <v>1933</v>
      </c>
      <c r="C83" s="165">
        <f>Deaths!V40</f>
        <v>335</v>
      </c>
      <c r="D83" s="165" t="str">
        <f>Deaths!AR40</f>
        <v>—</v>
      </c>
      <c r="E83" s="165">
        <f>Deaths!BN40</f>
        <v>335</v>
      </c>
      <c r="F83" s="166">
        <f>Rates!V40</f>
        <v>20.906977000000001</v>
      </c>
      <c r="G83" s="166" t="str">
        <f>Rates!AR40</f>
        <v>—</v>
      </c>
      <c r="H83" s="166">
        <f>Rates!BN40</f>
        <v>10.167496999999999</v>
      </c>
    </row>
    <row r="84" spans="2:8">
      <c r="B84" s="145">
        <v>1934</v>
      </c>
      <c r="C84" s="165">
        <f>Deaths!V41</f>
        <v>317</v>
      </c>
      <c r="D84" s="165" t="str">
        <f>Deaths!AR41</f>
        <v>—</v>
      </c>
      <c r="E84" s="165">
        <f>Deaths!BN41</f>
        <v>317</v>
      </c>
      <c r="F84" s="166">
        <f>Rates!V41</f>
        <v>20.277743999999998</v>
      </c>
      <c r="G84" s="166" t="str">
        <f>Rates!AR41</f>
        <v>—</v>
      </c>
      <c r="H84" s="166">
        <f>Rates!BN41</f>
        <v>9.7700923</v>
      </c>
    </row>
    <row r="85" spans="2:8">
      <c r="B85" s="145">
        <v>1935</v>
      </c>
      <c r="C85" s="165">
        <f>Deaths!V42</f>
        <v>322</v>
      </c>
      <c r="D85" s="165" t="str">
        <f>Deaths!AR42</f>
        <v>—</v>
      </c>
      <c r="E85" s="165">
        <f>Deaths!BN42</f>
        <v>322</v>
      </c>
      <c r="F85" s="166">
        <f>Rates!V42</f>
        <v>19.706519</v>
      </c>
      <c r="G85" s="166" t="str">
        <f>Rates!AR42</f>
        <v>—</v>
      </c>
      <c r="H85" s="166">
        <f>Rates!BN42</f>
        <v>9.4756322999999991</v>
      </c>
    </row>
    <row r="86" spans="2:8">
      <c r="B86" s="145">
        <v>1936</v>
      </c>
      <c r="C86" s="165">
        <f>Deaths!V43</f>
        <v>389</v>
      </c>
      <c r="D86" s="165" t="str">
        <f>Deaths!AR43</f>
        <v>—</v>
      </c>
      <c r="E86" s="165">
        <f>Deaths!BN43</f>
        <v>389</v>
      </c>
      <c r="F86" s="166">
        <f>Rates!V43</f>
        <v>23.013124000000001</v>
      </c>
      <c r="G86" s="166" t="str">
        <f>Rates!AR43</f>
        <v>—</v>
      </c>
      <c r="H86" s="166">
        <f>Rates!BN43</f>
        <v>11.049935</v>
      </c>
    </row>
    <row r="87" spans="2:8">
      <c r="B87" s="145">
        <v>1937</v>
      </c>
      <c r="C87" s="165">
        <f>Deaths!V44</f>
        <v>414</v>
      </c>
      <c r="D87" s="165" t="str">
        <f>Deaths!AR44</f>
        <v>—</v>
      </c>
      <c r="E87" s="165">
        <f>Deaths!BN44</f>
        <v>414</v>
      </c>
      <c r="F87" s="166">
        <f>Rates!V44</f>
        <v>24.049672999999999</v>
      </c>
      <c r="G87" s="166" t="str">
        <f>Rates!AR44</f>
        <v>—</v>
      </c>
      <c r="H87" s="166">
        <f>Rates!BN44</f>
        <v>11.453568000000001</v>
      </c>
    </row>
    <row r="88" spans="2:8">
      <c r="B88" s="145">
        <v>1938</v>
      </c>
      <c r="C88" s="165">
        <f>Deaths!V45</f>
        <v>418</v>
      </c>
      <c r="D88" s="165" t="str">
        <f>Deaths!AR45</f>
        <v>—</v>
      </c>
      <c r="E88" s="165">
        <f>Deaths!BN45</f>
        <v>418</v>
      </c>
      <c r="F88" s="166">
        <f>Rates!V45</f>
        <v>23.328386999999999</v>
      </c>
      <c r="G88" s="166" t="str">
        <f>Rates!AR45</f>
        <v>—</v>
      </c>
      <c r="H88" s="166">
        <f>Rates!BN45</f>
        <v>11.104319</v>
      </c>
    </row>
    <row r="89" spans="2:8">
      <c r="B89" s="145">
        <v>1939</v>
      </c>
      <c r="C89" s="165">
        <f>Deaths!V46</f>
        <v>422</v>
      </c>
      <c r="D89" s="165" t="str">
        <f>Deaths!AR46</f>
        <v>—</v>
      </c>
      <c r="E89" s="165">
        <f>Deaths!BN46</f>
        <v>422</v>
      </c>
      <c r="F89" s="166">
        <f>Rates!V46</f>
        <v>23.379227</v>
      </c>
      <c r="G89" s="166" t="str">
        <f>Rates!AR46</f>
        <v>—</v>
      </c>
      <c r="H89" s="166">
        <f>Rates!BN46</f>
        <v>11.022888</v>
      </c>
    </row>
    <row r="90" spans="2:8">
      <c r="B90" s="145">
        <v>1940</v>
      </c>
      <c r="C90" s="165">
        <f>Deaths!V47</f>
        <v>425</v>
      </c>
      <c r="D90" s="165" t="str">
        <f>Deaths!AR47</f>
        <v>—</v>
      </c>
      <c r="E90" s="165">
        <f>Deaths!BN47</f>
        <v>425</v>
      </c>
      <c r="F90" s="166">
        <f>Rates!V47</f>
        <v>22.860544000000001</v>
      </c>
      <c r="G90" s="166" t="str">
        <f>Rates!AR47</f>
        <v>—</v>
      </c>
      <c r="H90" s="166">
        <f>Rates!BN47</f>
        <v>10.753432999999999</v>
      </c>
    </row>
    <row r="91" spans="2:8">
      <c r="B91" s="145">
        <v>1941</v>
      </c>
      <c r="C91" s="165">
        <f>Deaths!V48</f>
        <v>424</v>
      </c>
      <c r="D91" s="165" t="str">
        <f>Deaths!AR48</f>
        <v>—</v>
      </c>
      <c r="E91" s="165">
        <f>Deaths!BN48</f>
        <v>424</v>
      </c>
      <c r="F91" s="166">
        <f>Rates!V48</f>
        <v>22.230070000000001</v>
      </c>
      <c r="G91" s="166" t="str">
        <f>Rates!AR48</f>
        <v>—</v>
      </c>
      <c r="H91" s="166">
        <f>Rates!BN48</f>
        <v>10.422338</v>
      </c>
    </row>
    <row r="92" spans="2:8">
      <c r="B92" s="145">
        <v>1942</v>
      </c>
      <c r="C92" s="165">
        <f>Deaths!V49</f>
        <v>482</v>
      </c>
      <c r="D92" s="165" t="str">
        <f>Deaths!AR49</f>
        <v>—</v>
      </c>
      <c r="E92" s="165">
        <f>Deaths!BN49</f>
        <v>482</v>
      </c>
      <c r="F92" s="166">
        <f>Rates!V49</f>
        <v>25.918424000000002</v>
      </c>
      <c r="G92" s="166" t="str">
        <f>Rates!AR49</f>
        <v>—</v>
      </c>
      <c r="H92" s="166">
        <f>Rates!BN49</f>
        <v>11.973050000000001</v>
      </c>
    </row>
    <row r="93" spans="2:8">
      <c r="B93" s="145">
        <v>1943</v>
      </c>
      <c r="C93" s="165">
        <f>Deaths!V50</f>
        <v>447</v>
      </c>
      <c r="D93" s="165" t="str">
        <f>Deaths!AR50</f>
        <v>—</v>
      </c>
      <c r="E93" s="165">
        <f>Deaths!BN50</f>
        <v>447</v>
      </c>
      <c r="F93" s="166">
        <f>Rates!V50</f>
        <v>24.732185999999999</v>
      </c>
      <c r="G93" s="166" t="str">
        <f>Rates!AR50</f>
        <v>—</v>
      </c>
      <c r="H93" s="166">
        <f>Rates!BN50</f>
        <v>11.267794</v>
      </c>
    </row>
    <row r="94" spans="2:8">
      <c r="B94" s="145">
        <v>1944</v>
      </c>
      <c r="C94" s="165">
        <f>Deaths!V51</f>
        <v>432</v>
      </c>
      <c r="D94" s="165" t="str">
        <f>Deaths!AR51</f>
        <v>—</v>
      </c>
      <c r="E94" s="165">
        <f>Deaths!BN51</f>
        <v>432</v>
      </c>
      <c r="F94" s="166">
        <f>Rates!V51</f>
        <v>21.833280999999999</v>
      </c>
      <c r="G94" s="166" t="str">
        <f>Rates!AR51</f>
        <v>—</v>
      </c>
      <c r="H94" s="166">
        <f>Rates!BN51</f>
        <v>9.9735125999999994</v>
      </c>
    </row>
    <row r="95" spans="2:8">
      <c r="B95" s="145">
        <v>1945</v>
      </c>
      <c r="C95" s="165">
        <f>Deaths!V52</f>
        <v>474</v>
      </c>
      <c r="D95" s="165" t="str">
        <f>Deaths!AR52</f>
        <v>—</v>
      </c>
      <c r="E95" s="165">
        <f>Deaths!BN52</f>
        <v>474</v>
      </c>
      <c r="F95" s="166">
        <f>Rates!V52</f>
        <v>24.046341999999999</v>
      </c>
      <c r="G95" s="166" t="str">
        <f>Rates!AR52</f>
        <v>—</v>
      </c>
      <c r="H95" s="166">
        <f>Rates!BN52</f>
        <v>10.941319999999999</v>
      </c>
    </row>
    <row r="96" spans="2:8">
      <c r="B96" s="145">
        <v>1946</v>
      </c>
      <c r="C96" s="165">
        <f>Deaths!V53</f>
        <v>453</v>
      </c>
      <c r="D96" s="165" t="str">
        <f>Deaths!AR53</f>
        <v>—</v>
      </c>
      <c r="E96" s="165">
        <f>Deaths!BN53</f>
        <v>453</v>
      </c>
      <c r="F96" s="166">
        <f>Rates!V53</f>
        <v>22.376152000000001</v>
      </c>
      <c r="G96" s="166" t="str">
        <f>Rates!AR53</f>
        <v>—</v>
      </c>
      <c r="H96" s="166">
        <f>Rates!BN53</f>
        <v>10.144791</v>
      </c>
    </row>
    <row r="97" spans="2:8">
      <c r="B97" s="145">
        <v>1947</v>
      </c>
      <c r="C97" s="165">
        <f>Deaths!V54</f>
        <v>490</v>
      </c>
      <c r="D97" s="165" t="str">
        <f>Deaths!AR54</f>
        <v>—</v>
      </c>
      <c r="E97" s="165">
        <f>Deaths!BN54</f>
        <v>490</v>
      </c>
      <c r="F97" s="166">
        <f>Rates!V54</f>
        <v>23.332954000000001</v>
      </c>
      <c r="G97" s="166" t="str">
        <f>Rates!AR54</f>
        <v>—</v>
      </c>
      <c r="H97" s="166">
        <f>Rates!BN54</f>
        <v>10.56704</v>
      </c>
    </row>
    <row r="98" spans="2:8">
      <c r="B98" s="145">
        <v>1948</v>
      </c>
      <c r="C98" s="165">
        <f>Deaths!V55</f>
        <v>559</v>
      </c>
      <c r="D98" s="165" t="str">
        <f>Deaths!AR55</f>
        <v>—</v>
      </c>
      <c r="E98" s="165">
        <f>Deaths!BN55</f>
        <v>559</v>
      </c>
      <c r="F98" s="166">
        <f>Rates!V55</f>
        <v>28.093761000000001</v>
      </c>
      <c r="G98" s="166" t="str">
        <f>Rates!AR55</f>
        <v>—</v>
      </c>
      <c r="H98" s="166">
        <f>Rates!BN55</f>
        <v>12.523661000000001</v>
      </c>
    </row>
    <row r="99" spans="2:8">
      <c r="B99" s="145">
        <v>1949</v>
      </c>
      <c r="C99" s="165">
        <f>Deaths!V56</f>
        <v>574</v>
      </c>
      <c r="D99" s="165" t="str">
        <f>Deaths!AR56</f>
        <v>—</v>
      </c>
      <c r="E99" s="165">
        <f>Deaths!BN56</f>
        <v>574</v>
      </c>
      <c r="F99" s="166">
        <f>Rates!V56</f>
        <v>27.345068000000001</v>
      </c>
      <c r="G99" s="166" t="str">
        <f>Rates!AR56</f>
        <v>—</v>
      </c>
      <c r="H99" s="166">
        <f>Rates!BN56</f>
        <v>12.155787</v>
      </c>
    </row>
    <row r="100" spans="2:8">
      <c r="B100" s="145">
        <v>1950</v>
      </c>
      <c r="C100" s="165">
        <f>Deaths!V57</f>
        <v>587</v>
      </c>
      <c r="D100" s="165" t="str">
        <f>Deaths!AR57</f>
        <v>—</v>
      </c>
      <c r="E100" s="165">
        <f>Deaths!BN57</f>
        <v>587</v>
      </c>
      <c r="F100" s="166">
        <f>Rates!V57</f>
        <v>28.983243000000002</v>
      </c>
      <c r="G100" s="166" t="str">
        <f>Rates!AR57</f>
        <v>—</v>
      </c>
      <c r="H100" s="166">
        <f>Rates!BN57</f>
        <v>12.734344999999999</v>
      </c>
    </row>
    <row r="101" spans="2:8">
      <c r="B101" s="145">
        <v>1951</v>
      </c>
      <c r="C101" s="165">
        <f>Deaths!V58</f>
        <v>629</v>
      </c>
      <c r="D101" s="165" t="str">
        <f>Deaths!AR58</f>
        <v>—</v>
      </c>
      <c r="E101" s="165">
        <f>Deaths!BN58</f>
        <v>629</v>
      </c>
      <c r="F101" s="166">
        <f>Rates!V58</f>
        <v>30.149249999999999</v>
      </c>
      <c r="G101" s="166" t="str">
        <f>Rates!AR58</f>
        <v>—</v>
      </c>
      <c r="H101" s="166">
        <f>Rates!BN58</f>
        <v>13.166715999999999</v>
      </c>
    </row>
    <row r="102" spans="2:8">
      <c r="B102" s="145">
        <v>1952</v>
      </c>
      <c r="C102" s="165">
        <f>Deaths!V59</f>
        <v>597</v>
      </c>
      <c r="D102" s="165" t="str">
        <f>Deaths!AR59</f>
        <v>—</v>
      </c>
      <c r="E102" s="165">
        <f>Deaths!BN59</f>
        <v>597</v>
      </c>
      <c r="F102" s="166">
        <f>Rates!V59</f>
        <v>27.898765999999998</v>
      </c>
      <c r="G102" s="166" t="str">
        <f>Rates!AR59</f>
        <v>—</v>
      </c>
      <c r="H102" s="166">
        <f>Rates!BN59</f>
        <v>12.123284</v>
      </c>
    </row>
    <row r="103" spans="2:8">
      <c r="B103" s="145">
        <v>1953</v>
      </c>
      <c r="C103" s="165">
        <f>Deaths!V60</f>
        <v>665</v>
      </c>
      <c r="D103" s="165" t="str">
        <f>Deaths!AR60</f>
        <v>—</v>
      </c>
      <c r="E103" s="165">
        <f>Deaths!BN60</f>
        <v>665</v>
      </c>
      <c r="F103" s="166">
        <f>Rates!V60</f>
        <v>32.153180999999996</v>
      </c>
      <c r="G103" s="166" t="str">
        <f>Rates!AR60</f>
        <v>—</v>
      </c>
      <c r="H103" s="166">
        <f>Rates!BN60</f>
        <v>13.735326000000001</v>
      </c>
    </row>
    <row r="104" spans="2:8">
      <c r="B104" s="145">
        <v>1954</v>
      </c>
      <c r="C104" s="165">
        <f>Deaths!V61</f>
        <v>699</v>
      </c>
      <c r="D104" s="165" t="str">
        <f>Deaths!AR61</f>
        <v>—</v>
      </c>
      <c r="E104" s="165">
        <f>Deaths!BN61</f>
        <v>699</v>
      </c>
      <c r="F104" s="166">
        <f>Rates!V61</f>
        <v>32.809849</v>
      </c>
      <c r="G104" s="166" t="str">
        <f>Rates!AR61</f>
        <v>—</v>
      </c>
      <c r="H104" s="166">
        <f>Rates!BN61</f>
        <v>13.960274</v>
      </c>
    </row>
    <row r="105" spans="2:8">
      <c r="B105" s="145">
        <v>1955</v>
      </c>
      <c r="C105" s="165">
        <f>Deaths!V62</f>
        <v>735</v>
      </c>
      <c r="D105" s="165" t="str">
        <f>Deaths!AR62</f>
        <v>—</v>
      </c>
      <c r="E105" s="165">
        <f>Deaths!BN62</f>
        <v>735</v>
      </c>
      <c r="F105" s="166">
        <f>Rates!V62</f>
        <v>33.380485999999998</v>
      </c>
      <c r="G105" s="166" t="str">
        <f>Rates!AR62</f>
        <v>—</v>
      </c>
      <c r="H105" s="166">
        <f>Rates!BN62</f>
        <v>14.116618000000001</v>
      </c>
    </row>
    <row r="106" spans="2:8">
      <c r="B106" s="145">
        <v>1956</v>
      </c>
      <c r="C106" s="165">
        <f>Deaths!V63</f>
        <v>731</v>
      </c>
      <c r="D106" s="165" t="str">
        <f>Deaths!AR63</f>
        <v>—</v>
      </c>
      <c r="E106" s="165">
        <f>Deaths!BN63</f>
        <v>731</v>
      </c>
      <c r="F106" s="166">
        <f>Rates!V63</f>
        <v>33.829504999999997</v>
      </c>
      <c r="G106" s="166" t="str">
        <f>Rates!AR63</f>
        <v>—</v>
      </c>
      <c r="H106" s="166">
        <f>Rates!BN63</f>
        <v>14.127689999999999</v>
      </c>
    </row>
    <row r="107" spans="2:8">
      <c r="B107" s="145">
        <v>1957</v>
      </c>
      <c r="C107" s="165">
        <f>Deaths!V64</f>
        <v>754</v>
      </c>
      <c r="D107" s="165" t="str">
        <f>Deaths!AR64</f>
        <v>—</v>
      </c>
      <c r="E107" s="165">
        <f>Deaths!BN64</f>
        <v>754</v>
      </c>
      <c r="F107" s="166">
        <f>Rates!V64</f>
        <v>33.311512</v>
      </c>
      <c r="G107" s="166" t="str">
        <f>Rates!AR64</f>
        <v>—</v>
      </c>
      <c r="H107" s="166">
        <f>Rates!BN64</f>
        <v>13.874632</v>
      </c>
    </row>
    <row r="108" spans="2:8">
      <c r="B108" s="145">
        <v>1958</v>
      </c>
      <c r="C108" s="165">
        <f>Deaths!V65</f>
        <v>750</v>
      </c>
      <c r="D108" s="165" t="str">
        <f>Deaths!AR65</f>
        <v>—</v>
      </c>
      <c r="E108" s="165">
        <f>Deaths!BN65</f>
        <v>750</v>
      </c>
      <c r="F108" s="166">
        <f>Rates!V65</f>
        <v>32.757480000000001</v>
      </c>
      <c r="G108" s="166" t="str">
        <f>Rates!AR65</f>
        <v>—</v>
      </c>
      <c r="H108" s="166">
        <f>Rates!BN65</f>
        <v>13.476058</v>
      </c>
    </row>
    <row r="109" spans="2:8">
      <c r="B109" s="145">
        <v>1959</v>
      </c>
      <c r="C109" s="165">
        <f>Deaths!V66</f>
        <v>769</v>
      </c>
      <c r="D109" s="165" t="str">
        <f>Deaths!AR66</f>
        <v>—</v>
      </c>
      <c r="E109" s="165">
        <f>Deaths!BN66</f>
        <v>769</v>
      </c>
      <c r="F109" s="166">
        <f>Rates!V66</f>
        <v>32.548695000000002</v>
      </c>
      <c r="G109" s="166" t="str">
        <f>Rates!AR66</f>
        <v>—</v>
      </c>
      <c r="H109" s="166">
        <f>Rates!BN66</f>
        <v>13.364784999999999</v>
      </c>
    </row>
    <row r="110" spans="2:8">
      <c r="B110" s="145">
        <v>1960</v>
      </c>
      <c r="C110" s="165">
        <f>Deaths!V67</f>
        <v>800</v>
      </c>
      <c r="D110" s="165" t="str">
        <f>Deaths!AR67</f>
        <v>—</v>
      </c>
      <c r="E110" s="165">
        <f>Deaths!BN67</f>
        <v>800</v>
      </c>
      <c r="F110" s="166">
        <f>Rates!V67</f>
        <v>32.781849999999999</v>
      </c>
      <c r="G110" s="166" t="str">
        <f>Rates!AR67</f>
        <v>—</v>
      </c>
      <c r="H110" s="166">
        <f>Rates!BN67</f>
        <v>13.402431999999999</v>
      </c>
    </row>
    <row r="111" spans="2:8">
      <c r="B111" s="145">
        <v>1961</v>
      </c>
      <c r="C111" s="165">
        <f>Deaths!V68</f>
        <v>783</v>
      </c>
      <c r="D111" s="165" t="str">
        <f>Deaths!AR68</f>
        <v>—</v>
      </c>
      <c r="E111" s="165">
        <f>Deaths!BN68</f>
        <v>783</v>
      </c>
      <c r="F111" s="166">
        <f>Rates!V68</f>
        <v>31.461708000000002</v>
      </c>
      <c r="G111" s="166" t="str">
        <f>Rates!AR68</f>
        <v>—</v>
      </c>
      <c r="H111" s="166">
        <f>Rates!BN68</f>
        <v>12.790782</v>
      </c>
    </row>
    <row r="112" spans="2:8">
      <c r="B112" s="145">
        <v>1962</v>
      </c>
      <c r="C112" s="165">
        <f>Deaths!V69</f>
        <v>750</v>
      </c>
      <c r="D112" s="165" t="str">
        <f>Deaths!AR69</f>
        <v>—</v>
      </c>
      <c r="E112" s="165">
        <f>Deaths!BN69</f>
        <v>750</v>
      </c>
      <c r="F112" s="166">
        <f>Rates!V69</f>
        <v>30.123982999999999</v>
      </c>
      <c r="G112" s="166" t="str">
        <f>Rates!AR69</f>
        <v>—</v>
      </c>
      <c r="H112" s="166">
        <f>Rates!BN69</f>
        <v>12.105662000000001</v>
      </c>
    </row>
    <row r="113" spans="2:8">
      <c r="B113" s="145">
        <v>1963</v>
      </c>
      <c r="C113" s="165">
        <f>Deaths!V70</f>
        <v>788</v>
      </c>
      <c r="D113" s="165" t="str">
        <f>Deaths!AR70</f>
        <v>—</v>
      </c>
      <c r="E113" s="165">
        <f>Deaths!BN70</f>
        <v>788</v>
      </c>
      <c r="F113" s="166">
        <f>Rates!V70</f>
        <v>30.646547000000002</v>
      </c>
      <c r="G113" s="166" t="str">
        <f>Rates!AR70</f>
        <v>—</v>
      </c>
      <c r="H113" s="166">
        <f>Rates!BN70</f>
        <v>12.227112999999999</v>
      </c>
    </row>
    <row r="114" spans="2:8">
      <c r="B114" s="145">
        <v>1964</v>
      </c>
      <c r="C114" s="165">
        <f>Deaths!V71</f>
        <v>873</v>
      </c>
      <c r="D114" s="165" t="str">
        <f>Deaths!AR71</f>
        <v>—</v>
      </c>
      <c r="E114" s="165">
        <f>Deaths!BN71</f>
        <v>873</v>
      </c>
      <c r="F114" s="166">
        <f>Rates!V71</f>
        <v>33.861874</v>
      </c>
      <c r="G114" s="166" t="str">
        <f>Rates!AR71</f>
        <v>—</v>
      </c>
      <c r="H114" s="166">
        <f>Rates!BN71</f>
        <v>13.345888</v>
      </c>
    </row>
    <row r="115" spans="2:8">
      <c r="B115" s="145">
        <v>1965</v>
      </c>
      <c r="C115" s="165">
        <f>Deaths!V72</f>
        <v>874</v>
      </c>
      <c r="D115" s="165" t="str">
        <f>Deaths!AR72</f>
        <v>—</v>
      </c>
      <c r="E115" s="165">
        <f>Deaths!BN72</f>
        <v>874</v>
      </c>
      <c r="F115" s="166">
        <f>Rates!V72</f>
        <v>33.927697000000002</v>
      </c>
      <c r="G115" s="166" t="str">
        <f>Rates!AR72</f>
        <v>—</v>
      </c>
      <c r="H115" s="166">
        <f>Rates!BN72</f>
        <v>13.190714</v>
      </c>
    </row>
    <row r="116" spans="2:8">
      <c r="B116" s="145">
        <v>1966</v>
      </c>
      <c r="C116" s="165">
        <f>Deaths!V73</f>
        <v>849</v>
      </c>
      <c r="D116" s="165" t="str">
        <f>Deaths!AR73</f>
        <v>—</v>
      </c>
      <c r="E116" s="165">
        <f>Deaths!BN73</f>
        <v>849</v>
      </c>
      <c r="F116" s="166">
        <f>Rates!V73</f>
        <v>30.789663999999998</v>
      </c>
      <c r="G116" s="166" t="str">
        <f>Rates!AR73</f>
        <v>—</v>
      </c>
      <c r="H116" s="166">
        <f>Rates!BN73</f>
        <v>12.05575</v>
      </c>
    </row>
    <row r="117" spans="2:8">
      <c r="B117" s="145">
        <v>1967</v>
      </c>
      <c r="C117" s="165">
        <f>Deaths!V74</f>
        <v>858</v>
      </c>
      <c r="D117" s="165" t="str">
        <f>Deaths!AR74</f>
        <v>—</v>
      </c>
      <c r="E117" s="165">
        <f>Deaths!BN74</f>
        <v>858</v>
      </c>
      <c r="F117" s="166">
        <f>Rates!V74</f>
        <v>31.437342000000001</v>
      </c>
      <c r="G117" s="166" t="str">
        <f>Rates!AR74</f>
        <v>—</v>
      </c>
      <c r="H117" s="166">
        <f>Rates!BN74</f>
        <v>12.146279</v>
      </c>
    </row>
    <row r="118" spans="2:8">
      <c r="B118" s="145">
        <v>1968</v>
      </c>
      <c r="C118" s="165">
        <f>Deaths!V75</f>
        <v>955</v>
      </c>
      <c r="D118" s="165" t="str">
        <f>Deaths!AR75</f>
        <v>—</v>
      </c>
      <c r="E118" s="165">
        <f>Deaths!BN75</f>
        <v>955</v>
      </c>
      <c r="F118" s="166">
        <f>Rates!V75</f>
        <v>35.236806000000001</v>
      </c>
      <c r="G118" s="166" t="str">
        <f>Rates!AR75</f>
        <v>—</v>
      </c>
      <c r="H118" s="166">
        <f>Rates!BN75</f>
        <v>13.423095999999999</v>
      </c>
    </row>
    <row r="119" spans="2:8">
      <c r="B119" s="145">
        <v>1969</v>
      </c>
      <c r="C119" s="165">
        <f>Deaths!V76</f>
        <v>960</v>
      </c>
      <c r="D119" s="165" t="str">
        <f>Deaths!AR76</f>
        <v>—</v>
      </c>
      <c r="E119" s="165">
        <f>Deaths!BN76</f>
        <v>960</v>
      </c>
      <c r="F119" s="166">
        <f>Rates!V76</f>
        <v>34.219994</v>
      </c>
      <c r="G119" s="166" t="str">
        <f>Rates!AR76</f>
        <v>—</v>
      </c>
      <c r="H119" s="166">
        <f>Rates!BN76</f>
        <v>13.043706</v>
      </c>
    </row>
    <row r="120" spans="2:8">
      <c r="B120" s="145">
        <v>1970</v>
      </c>
      <c r="C120" s="165">
        <f>Deaths!V77</f>
        <v>1013</v>
      </c>
      <c r="D120" s="165" t="str">
        <f>Deaths!AR77</f>
        <v>—</v>
      </c>
      <c r="E120" s="165">
        <f>Deaths!BN77</f>
        <v>1013</v>
      </c>
      <c r="F120" s="166">
        <f>Rates!V77</f>
        <v>35.975608000000001</v>
      </c>
      <c r="G120" s="166" t="str">
        <f>Rates!AR77</f>
        <v>—</v>
      </c>
      <c r="H120" s="166">
        <f>Rates!BN77</f>
        <v>13.594935</v>
      </c>
    </row>
    <row r="121" spans="2:8">
      <c r="B121" s="145">
        <v>1971</v>
      </c>
      <c r="C121" s="165">
        <f>Deaths!V78</f>
        <v>953</v>
      </c>
      <c r="D121" s="165" t="str">
        <f>Deaths!AR78</f>
        <v>—</v>
      </c>
      <c r="E121" s="165">
        <f>Deaths!BN78</f>
        <v>953</v>
      </c>
      <c r="F121" s="166">
        <f>Rates!V78</f>
        <v>32.757874000000001</v>
      </c>
      <c r="G121" s="166" t="str">
        <f>Rates!AR78</f>
        <v>—</v>
      </c>
      <c r="H121" s="166">
        <f>Rates!BN78</f>
        <v>12.323655</v>
      </c>
    </row>
    <row r="122" spans="2:8">
      <c r="B122" s="145">
        <v>1972</v>
      </c>
      <c r="C122" s="165">
        <f>Deaths!V79</f>
        <v>986</v>
      </c>
      <c r="D122" s="165" t="str">
        <f>Deaths!AR79</f>
        <v>—</v>
      </c>
      <c r="E122" s="165">
        <f>Deaths!BN79</f>
        <v>986</v>
      </c>
      <c r="F122" s="166">
        <f>Rates!V79</f>
        <v>32.135769000000003</v>
      </c>
      <c r="G122" s="166" t="str">
        <f>Rates!AR79</f>
        <v>—</v>
      </c>
      <c r="H122" s="166">
        <f>Rates!BN79</f>
        <v>12.164464000000001</v>
      </c>
    </row>
    <row r="123" spans="2:8">
      <c r="B123" s="145">
        <v>1973</v>
      </c>
      <c r="C123" s="165">
        <f>Deaths!V80</f>
        <v>1073</v>
      </c>
      <c r="D123" s="165" t="str">
        <f>Deaths!AR80</f>
        <v>—</v>
      </c>
      <c r="E123" s="165">
        <f>Deaths!BN80</f>
        <v>1073</v>
      </c>
      <c r="F123" s="166">
        <f>Rates!V80</f>
        <v>34.155287000000001</v>
      </c>
      <c r="G123" s="166" t="str">
        <f>Rates!AR80</f>
        <v>—</v>
      </c>
      <c r="H123" s="166">
        <f>Rates!BN80</f>
        <v>12.848627</v>
      </c>
    </row>
    <row r="124" spans="2:8">
      <c r="B124" s="145">
        <v>1974</v>
      </c>
      <c r="C124" s="165">
        <f>Deaths!V81</f>
        <v>1051</v>
      </c>
      <c r="D124" s="165" t="str">
        <f>Deaths!AR81</f>
        <v>—</v>
      </c>
      <c r="E124" s="165">
        <f>Deaths!BN81</f>
        <v>1051</v>
      </c>
      <c r="F124" s="166">
        <f>Rates!V81</f>
        <v>33.298561999999997</v>
      </c>
      <c r="G124" s="166" t="str">
        <f>Rates!AR81</f>
        <v>—</v>
      </c>
      <c r="H124" s="166">
        <f>Rates!BN81</f>
        <v>12.390574000000001</v>
      </c>
    </row>
    <row r="125" spans="2:8">
      <c r="B125" s="145">
        <v>1975</v>
      </c>
      <c r="C125" s="165">
        <f>Deaths!V82</f>
        <v>1085</v>
      </c>
      <c r="D125" s="165" t="str">
        <f>Deaths!AR82</f>
        <v>—</v>
      </c>
      <c r="E125" s="165">
        <f>Deaths!BN82</f>
        <v>1085</v>
      </c>
      <c r="F125" s="166">
        <f>Rates!V82</f>
        <v>34.287385</v>
      </c>
      <c r="G125" s="166" t="str">
        <f>Rates!AR82</f>
        <v>—</v>
      </c>
      <c r="H125" s="166">
        <f>Rates!BN82</f>
        <v>12.607874000000001</v>
      </c>
    </row>
    <row r="126" spans="2:8">
      <c r="B126" s="145">
        <v>1976</v>
      </c>
      <c r="C126" s="165">
        <f>Deaths!V83</f>
        <v>1110</v>
      </c>
      <c r="D126" s="165" t="str">
        <f>Deaths!AR83</f>
        <v>—</v>
      </c>
      <c r="E126" s="165">
        <f>Deaths!BN83</f>
        <v>1110</v>
      </c>
      <c r="F126" s="166">
        <f>Rates!V83</f>
        <v>32.535497999999997</v>
      </c>
      <c r="G126" s="166" t="str">
        <f>Rates!AR83</f>
        <v>—</v>
      </c>
      <c r="H126" s="166">
        <f>Rates!BN83</f>
        <v>12.114729000000001</v>
      </c>
    </row>
    <row r="127" spans="2:8">
      <c r="B127" s="145">
        <v>1977</v>
      </c>
      <c r="C127" s="165">
        <f>Deaths!V84</f>
        <v>1147</v>
      </c>
      <c r="D127" s="165" t="str">
        <f>Deaths!AR84</f>
        <v>—</v>
      </c>
      <c r="E127" s="165">
        <f>Deaths!BN84</f>
        <v>1147</v>
      </c>
      <c r="F127" s="166">
        <f>Rates!V84</f>
        <v>33.705185</v>
      </c>
      <c r="G127" s="166" t="str">
        <f>Rates!AR84</f>
        <v>—</v>
      </c>
      <c r="H127" s="166">
        <f>Rates!BN84</f>
        <v>12.41361</v>
      </c>
    </row>
    <row r="128" spans="2:8">
      <c r="B128" s="145">
        <v>1978</v>
      </c>
      <c r="C128" s="165">
        <f>Deaths!V85</f>
        <v>1144</v>
      </c>
      <c r="D128" s="165" t="str">
        <f>Deaths!AR85</f>
        <v>—</v>
      </c>
      <c r="E128" s="165">
        <f>Deaths!BN85</f>
        <v>1144</v>
      </c>
      <c r="F128" s="166">
        <f>Rates!V85</f>
        <v>32.889524999999999</v>
      </c>
      <c r="G128" s="166" t="str">
        <f>Rates!AR85</f>
        <v>—</v>
      </c>
      <c r="H128" s="166">
        <f>Rates!BN85</f>
        <v>12.064736</v>
      </c>
    </row>
    <row r="129" spans="2:8">
      <c r="B129" s="145">
        <v>1979</v>
      </c>
      <c r="C129" s="165">
        <f>Deaths!V86</f>
        <v>1172</v>
      </c>
      <c r="D129" s="165" t="str">
        <f>Deaths!AR86</f>
        <v>—</v>
      </c>
      <c r="E129" s="165">
        <f>Deaths!BN86</f>
        <v>1172</v>
      </c>
      <c r="F129" s="166">
        <f>Rates!V86</f>
        <v>32.982306999999999</v>
      </c>
      <c r="G129" s="166" t="str">
        <f>Rates!AR86</f>
        <v>—</v>
      </c>
      <c r="H129" s="166">
        <f>Rates!BN86</f>
        <v>12.047677</v>
      </c>
    </row>
    <row r="130" spans="2:8">
      <c r="B130" s="145">
        <v>1980</v>
      </c>
      <c r="C130" s="165">
        <f>Deaths!V87</f>
        <v>1253</v>
      </c>
      <c r="D130" s="165" t="str">
        <f>Deaths!AR87</f>
        <v>—</v>
      </c>
      <c r="E130" s="165">
        <f>Deaths!BN87</f>
        <v>1253</v>
      </c>
      <c r="F130" s="166">
        <f>Rates!V87</f>
        <v>33.243808000000001</v>
      </c>
      <c r="G130" s="166" t="str">
        <f>Rates!AR87</f>
        <v>—</v>
      </c>
      <c r="H130" s="166">
        <f>Rates!BN87</f>
        <v>12.303024000000001</v>
      </c>
    </row>
    <row r="131" spans="2:8">
      <c r="B131" s="145">
        <v>1981</v>
      </c>
      <c r="C131" s="165">
        <f>Deaths!V88</f>
        <v>1279</v>
      </c>
      <c r="D131" s="165" t="str">
        <f>Deaths!AR88</f>
        <v>—</v>
      </c>
      <c r="E131" s="165">
        <f>Deaths!BN88</f>
        <v>1279</v>
      </c>
      <c r="F131" s="166">
        <f>Rates!V88</f>
        <v>33.763953000000001</v>
      </c>
      <c r="G131" s="166" t="str">
        <f>Rates!AR88</f>
        <v>—</v>
      </c>
      <c r="H131" s="166">
        <f>Rates!BN88</f>
        <v>12.350960000000001</v>
      </c>
    </row>
    <row r="132" spans="2:8">
      <c r="B132" s="145">
        <v>1982</v>
      </c>
      <c r="C132" s="165">
        <f>Deaths!V89</f>
        <v>1356</v>
      </c>
      <c r="D132" s="165" t="str">
        <f>Deaths!AR89</f>
        <v>—</v>
      </c>
      <c r="E132" s="165">
        <f>Deaths!BN89</f>
        <v>1356</v>
      </c>
      <c r="F132" s="166">
        <f>Rates!V89</f>
        <v>34.166803999999999</v>
      </c>
      <c r="G132" s="166" t="str">
        <f>Rates!AR89</f>
        <v>—</v>
      </c>
      <c r="H132" s="166">
        <f>Rates!BN89</f>
        <v>12.603975999999999</v>
      </c>
    </row>
    <row r="133" spans="2:8">
      <c r="B133" s="145">
        <v>1983</v>
      </c>
      <c r="C133" s="165">
        <f>Deaths!V90</f>
        <v>1394</v>
      </c>
      <c r="D133" s="165" t="str">
        <f>Deaths!AR90</f>
        <v>—</v>
      </c>
      <c r="E133" s="165">
        <f>Deaths!BN90</f>
        <v>1394</v>
      </c>
      <c r="F133" s="166">
        <f>Rates!V90</f>
        <v>34.685915000000001</v>
      </c>
      <c r="G133" s="166" t="str">
        <f>Rates!AR90</f>
        <v>—</v>
      </c>
      <c r="H133" s="166">
        <f>Rates!BN90</f>
        <v>12.661747</v>
      </c>
    </row>
    <row r="134" spans="2:8">
      <c r="B134" s="145">
        <v>1984</v>
      </c>
      <c r="C134" s="165">
        <f>Deaths!V91</f>
        <v>1403</v>
      </c>
      <c r="D134" s="165" t="str">
        <f>Deaths!AR91</f>
        <v>—</v>
      </c>
      <c r="E134" s="165">
        <f>Deaths!BN91</f>
        <v>1403</v>
      </c>
      <c r="F134" s="166">
        <f>Rates!V91</f>
        <v>32.329763</v>
      </c>
      <c r="G134" s="166" t="str">
        <f>Rates!AR91</f>
        <v>—</v>
      </c>
      <c r="H134" s="166">
        <f>Rates!BN91</f>
        <v>12.042342</v>
      </c>
    </row>
    <row r="135" spans="2:8">
      <c r="B135" s="145">
        <v>1985</v>
      </c>
      <c r="C135" s="165">
        <f>Deaths!V92</f>
        <v>1588</v>
      </c>
      <c r="D135" s="165" t="str">
        <f>Deaths!AR92</f>
        <v>—</v>
      </c>
      <c r="E135" s="165">
        <f>Deaths!BN92</f>
        <v>1588</v>
      </c>
      <c r="F135" s="166">
        <f>Rates!V92</f>
        <v>36.350487000000001</v>
      </c>
      <c r="G135" s="166" t="str">
        <f>Rates!AR92</f>
        <v>—</v>
      </c>
      <c r="H135" s="166">
        <f>Rates!BN92</f>
        <v>13.427237</v>
      </c>
    </row>
    <row r="136" spans="2:8">
      <c r="B136" s="145">
        <v>1986</v>
      </c>
      <c r="C136" s="165">
        <f>Deaths!V93</f>
        <v>1642</v>
      </c>
      <c r="D136" s="165" t="str">
        <f>Deaths!AR93</f>
        <v>—</v>
      </c>
      <c r="E136" s="165">
        <f>Deaths!BN93</f>
        <v>1642</v>
      </c>
      <c r="F136" s="166">
        <f>Rates!V93</f>
        <v>35.691954000000003</v>
      </c>
      <c r="G136" s="166" t="str">
        <f>Rates!AR93</f>
        <v>—</v>
      </c>
      <c r="H136" s="166">
        <f>Rates!BN93</f>
        <v>13.282975</v>
      </c>
    </row>
    <row r="137" spans="2:8">
      <c r="B137" s="145">
        <v>1987</v>
      </c>
      <c r="C137" s="165">
        <f>Deaths!V94</f>
        <v>1744</v>
      </c>
      <c r="D137" s="165" t="str">
        <f>Deaths!AR94</f>
        <v>—</v>
      </c>
      <c r="E137" s="165">
        <f>Deaths!BN94</f>
        <v>1744</v>
      </c>
      <c r="F137" s="166">
        <f>Rates!V94</f>
        <v>36.573777</v>
      </c>
      <c r="G137" s="166" t="str">
        <f>Rates!AR94</f>
        <v>—</v>
      </c>
      <c r="H137" s="166">
        <f>Rates!BN94</f>
        <v>13.676633000000001</v>
      </c>
    </row>
    <row r="138" spans="2:8">
      <c r="B138" s="145">
        <v>1988</v>
      </c>
      <c r="C138" s="165">
        <f>Deaths!V95</f>
        <v>1884</v>
      </c>
      <c r="D138" s="165" t="str">
        <f>Deaths!AR95</f>
        <v>—</v>
      </c>
      <c r="E138" s="165">
        <f>Deaths!BN95</f>
        <v>1884</v>
      </c>
      <c r="F138" s="166">
        <f>Rates!V95</f>
        <v>37.852224999999997</v>
      </c>
      <c r="G138" s="166" t="str">
        <f>Rates!AR95</f>
        <v>—</v>
      </c>
      <c r="H138" s="166">
        <f>Rates!BN95</f>
        <v>14.333235999999999</v>
      </c>
    </row>
    <row r="139" spans="2:8">
      <c r="B139" s="145">
        <v>1989</v>
      </c>
      <c r="C139" s="165">
        <f>Deaths!V96</f>
        <v>2014</v>
      </c>
      <c r="D139" s="165" t="str">
        <f>Deaths!AR96</f>
        <v>—</v>
      </c>
      <c r="E139" s="165">
        <f>Deaths!BN96</f>
        <v>2014</v>
      </c>
      <c r="F139" s="166">
        <f>Rates!V96</f>
        <v>39.317718999999997</v>
      </c>
      <c r="G139" s="166" t="str">
        <f>Rates!AR96</f>
        <v>—</v>
      </c>
      <c r="H139" s="166">
        <f>Rates!BN96</f>
        <v>14.924944</v>
      </c>
    </row>
    <row r="140" spans="2:8">
      <c r="B140" s="145">
        <v>1990</v>
      </c>
      <c r="C140" s="165">
        <f>Deaths!V97</f>
        <v>2091</v>
      </c>
      <c r="D140" s="165" t="str">
        <f>Deaths!AR97</f>
        <v>—</v>
      </c>
      <c r="E140" s="165">
        <f>Deaths!BN97</f>
        <v>2091</v>
      </c>
      <c r="F140" s="166">
        <f>Rates!V97</f>
        <v>39.945079999999997</v>
      </c>
      <c r="G140" s="166" t="str">
        <f>Rates!AR97</f>
        <v>—</v>
      </c>
      <c r="H140" s="166">
        <f>Rates!BN97</f>
        <v>15.129424</v>
      </c>
    </row>
    <row r="141" spans="2:8">
      <c r="B141" s="145">
        <v>1991</v>
      </c>
      <c r="C141" s="165">
        <f>Deaths!V98</f>
        <v>2115</v>
      </c>
      <c r="D141" s="165" t="str">
        <f>Deaths!AR98</f>
        <v>—</v>
      </c>
      <c r="E141" s="165">
        <f>Deaths!BN98</f>
        <v>2115</v>
      </c>
      <c r="F141" s="166">
        <f>Rates!V98</f>
        <v>38.639704000000002</v>
      </c>
      <c r="G141" s="166" t="str">
        <f>Rates!AR98</f>
        <v>—</v>
      </c>
      <c r="H141" s="166">
        <f>Rates!BN98</f>
        <v>14.787756999999999</v>
      </c>
    </row>
    <row r="142" spans="2:8">
      <c r="B142" s="145">
        <v>1992</v>
      </c>
      <c r="C142" s="165">
        <f>Deaths!V99</f>
        <v>2370</v>
      </c>
      <c r="D142" s="165" t="str">
        <f>Deaths!AR99</f>
        <v>—</v>
      </c>
      <c r="E142" s="165">
        <f>Deaths!BN99</f>
        <v>2370</v>
      </c>
      <c r="F142" s="166">
        <f>Rates!V99</f>
        <v>41.870565999999997</v>
      </c>
      <c r="G142" s="166" t="str">
        <f>Rates!AR99</f>
        <v>—</v>
      </c>
      <c r="H142" s="166">
        <f>Rates!BN99</f>
        <v>16.084271999999999</v>
      </c>
    </row>
    <row r="143" spans="2:8">
      <c r="B143" s="145">
        <v>1993</v>
      </c>
      <c r="C143" s="165">
        <f>Deaths!V100</f>
        <v>2544</v>
      </c>
      <c r="D143" s="165" t="str">
        <f>Deaths!AR100</f>
        <v>—</v>
      </c>
      <c r="E143" s="165">
        <f>Deaths!BN100</f>
        <v>2544</v>
      </c>
      <c r="F143" s="166">
        <f>Rates!V100</f>
        <v>43.853160000000003</v>
      </c>
      <c r="G143" s="166" t="str">
        <f>Rates!AR100</f>
        <v>—</v>
      </c>
      <c r="H143" s="166">
        <f>Rates!BN100</f>
        <v>16.840992</v>
      </c>
    </row>
    <row r="144" spans="2:8">
      <c r="B144" s="145">
        <v>1994</v>
      </c>
      <c r="C144" s="165">
        <f>Deaths!V101</f>
        <v>2590</v>
      </c>
      <c r="D144" s="165" t="str">
        <f>Deaths!AR101</f>
        <v>—</v>
      </c>
      <c r="E144" s="165">
        <f>Deaths!BN101</f>
        <v>2590</v>
      </c>
      <c r="F144" s="166">
        <f>Rates!V101</f>
        <v>43.398651999999998</v>
      </c>
      <c r="G144" s="166" t="str">
        <f>Rates!AR101</f>
        <v>—</v>
      </c>
      <c r="H144" s="166">
        <f>Rates!BN101</f>
        <v>16.705273999999999</v>
      </c>
    </row>
    <row r="145" spans="2:8">
      <c r="B145" s="145">
        <v>1995</v>
      </c>
      <c r="C145" s="165">
        <f>Deaths!V102</f>
        <v>2575</v>
      </c>
      <c r="D145" s="165" t="str">
        <f>Deaths!AR102</f>
        <v>—</v>
      </c>
      <c r="E145" s="165">
        <f>Deaths!BN102</f>
        <v>2575</v>
      </c>
      <c r="F145" s="166">
        <f>Rates!V102</f>
        <v>41.513047</v>
      </c>
      <c r="G145" s="166" t="str">
        <f>Rates!AR102</f>
        <v>—</v>
      </c>
      <c r="H145" s="166">
        <f>Rates!BN102</f>
        <v>16.106223</v>
      </c>
    </row>
    <row r="146" spans="2:8">
      <c r="B146" s="145">
        <v>1996</v>
      </c>
      <c r="C146" s="165">
        <f>Deaths!V103</f>
        <v>2660</v>
      </c>
      <c r="D146" s="165" t="str">
        <f>Deaths!AR103</f>
        <v>—</v>
      </c>
      <c r="E146" s="165">
        <f>Deaths!BN103</f>
        <v>2660</v>
      </c>
      <c r="F146" s="166">
        <f>Rates!V103</f>
        <v>41.735213999999999</v>
      </c>
      <c r="G146" s="166" t="str">
        <f>Rates!AR103</f>
        <v>—</v>
      </c>
      <c r="H146" s="166">
        <f>Rates!BN103</f>
        <v>16.174287</v>
      </c>
    </row>
    <row r="147" spans="2:8">
      <c r="B147" s="145">
        <v>1997</v>
      </c>
      <c r="C147" s="165">
        <f>Deaths!V104</f>
        <v>2446</v>
      </c>
      <c r="D147" s="165" t="str">
        <f>Deaths!AR104</f>
        <v>—</v>
      </c>
      <c r="E147" s="165">
        <f>Deaths!BN104</f>
        <v>2446</v>
      </c>
      <c r="F147" s="166">
        <f>Rates!V104</f>
        <v>36.981428999999999</v>
      </c>
      <c r="G147" s="166" t="str">
        <f>Rates!AR104</f>
        <v>—</v>
      </c>
      <c r="H147" s="166">
        <f>Rates!BN104</f>
        <v>14.405345000000001</v>
      </c>
    </row>
    <row r="148" spans="2:8">
      <c r="B148" s="145">
        <v>1998</v>
      </c>
      <c r="C148" s="165">
        <f>Deaths!V105</f>
        <v>2556</v>
      </c>
      <c r="D148" s="165" t="str">
        <f>Deaths!AR105</f>
        <v>—</v>
      </c>
      <c r="E148" s="165">
        <f>Deaths!BN105</f>
        <v>2556</v>
      </c>
      <c r="F148" s="166">
        <f>Rates!V105</f>
        <v>37.151283999999997</v>
      </c>
      <c r="G148" s="166" t="str">
        <f>Rates!AR105</f>
        <v>—</v>
      </c>
      <c r="H148" s="166">
        <f>Rates!BN105</f>
        <v>14.606636999999999</v>
      </c>
    </row>
    <row r="149" spans="2:8">
      <c r="B149" s="145">
        <v>1999</v>
      </c>
      <c r="C149" s="165">
        <f>Deaths!V106</f>
        <v>2499</v>
      </c>
      <c r="D149" s="165" t="str">
        <f>Deaths!AR106</f>
        <v>—</v>
      </c>
      <c r="E149" s="165">
        <f>Deaths!BN106</f>
        <v>2499</v>
      </c>
      <c r="F149" s="166">
        <f>Rates!V106</f>
        <v>35.154957000000003</v>
      </c>
      <c r="G149" s="166" t="str">
        <f>Rates!AR106</f>
        <v>—</v>
      </c>
      <c r="H149" s="166">
        <f>Rates!BN106</f>
        <v>13.862553</v>
      </c>
    </row>
    <row r="150" spans="2:8">
      <c r="B150" s="145">
        <v>2000</v>
      </c>
      <c r="C150" s="165">
        <f>Deaths!V107</f>
        <v>2663</v>
      </c>
      <c r="D150" s="165" t="str">
        <f>Deaths!AR107</f>
        <v>—</v>
      </c>
      <c r="E150" s="165">
        <f>Deaths!BN107</f>
        <v>2663</v>
      </c>
      <c r="F150" s="166">
        <f>Rates!V107</f>
        <v>36.103546999999999</v>
      </c>
      <c r="G150" s="166" t="str">
        <f>Rates!AR107</f>
        <v>—</v>
      </c>
      <c r="H150" s="166">
        <f>Rates!BN107</f>
        <v>14.303808999999999</v>
      </c>
    </row>
    <row r="151" spans="2:8">
      <c r="B151" s="145">
        <v>2001</v>
      </c>
      <c r="C151" s="165">
        <f>Deaths!V108</f>
        <v>2711</v>
      </c>
      <c r="D151" s="165" t="str">
        <f>Deaths!AR108</f>
        <v>—</v>
      </c>
      <c r="E151" s="165">
        <f>Deaths!BN108</f>
        <v>2711</v>
      </c>
      <c r="F151" s="166">
        <f>Rates!V108</f>
        <v>35.364229999999999</v>
      </c>
      <c r="G151" s="166" t="str">
        <f>Rates!AR108</f>
        <v>—</v>
      </c>
      <c r="H151" s="166">
        <f>Rates!BN108</f>
        <v>14.059710000000001</v>
      </c>
    </row>
    <row r="152" spans="2:8">
      <c r="B152" s="145">
        <v>2002</v>
      </c>
      <c r="C152" s="165">
        <f>Deaths!V109</f>
        <v>2852</v>
      </c>
      <c r="D152" s="165" t="str">
        <f>Deaths!AR109</f>
        <v>—</v>
      </c>
      <c r="E152" s="165">
        <f>Deaths!BN109</f>
        <v>2852</v>
      </c>
      <c r="F152" s="166">
        <f>Rates!V109</f>
        <v>35.909399999999998</v>
      </c>
      <c r="G152" s="166" t="str">
        <f>Rates!AR109</f>
        <v>—</v>
      </c>
      <c r="H152" s="166">
        <f>Rates!BN109</f>
        <v>14.394904</v>
      </c>
    </row>
    <row r="153" spans="2:8">
      <c r="B153" s="145">
        <v>2003</v>
      </c>
      <c r="C153" s="165">
        <f>Deaths!V110</f>
        <v>2842</v>
      </c>
      <c r="D153" s="165" t="str">
        <f>Deaths!AR110</f>
        <v>—</v>
      </c>
      <c r="E153" s="165">
        <f>Deaths!BN110</f>
        <v>2842</v>
      </c>
      <c r="F153" s="166">
        <f>Rates!V110</f>
        <v>34.841985000000001</v>
      </c>
      <c r="G153" s="166" t="str">
        <f>Rates!AR110</f>
        <v>—</v>
      </c>
      <c r="H153" s="166">
        <f>Rates!BN110</f>
        <v>13.99451</v>
      </c>
    </row>
    <row r="154" spans="2:8">
      <c r="B154" s="145">
        <v>2004</v>
      </c>
      <c r="C154" s="165">
        <f>Deaths!V111</f>
        <v>2761</v>
      </c>
      <c r="D154" s="165" t="str">
        <f>Deaths!AR111</f>
        <v>—</v>
      </c>
      <c r="E154" s="165">
        <f>Deaths!BN111</f>
        <v>2761</v>
      </c>
      <c r="F154" s="166">
        <f>Rates!V111</f>
        <v>32.818263999999999</v>
      </c>
      <c r="G154" s="166" t="str">
        <f>Rates!AR111</f>
        <v>—</v>
      </c>
      <c r="H154" s="166">
        <f>Rates!BN111</f>
        <v>13.270754999999999</v>
      </c>
    </row>
    <row r="155" spans="2:8">
      <c r="B155" s="145">
        <v>2005</v>
      </c>
      <c r="C155" s="165">
        <f>Deaths!V112</f>
        <v>2946</v>
      </c>
      <c r="D155" s="165" t="str">
        <f>Deaths!AR112</f>
        <v>—</v>
      </c>
      <c r="E155" s="165">
        <f>Deaths!BN112</f>
        <v>2946</v>
      </c>
      <c r="F155" s="166">
        <f>Rates!V112</f>
        <v>33.765251999999997</v>
      </c>
      <c r="G155" s="166" t="str">
        <f>Rates!AR112</f>
        <v>—</v>
      </c>
      <c r="H155" s="166">
        <f>Rates!BN112</f>
        <v>13.784601</v>
      </c>
    </row>
    <row r="156" spans="2:8">
      <c r="B156" s="145">
        <v>2006</v>
      </c>
      <c r="C156" s="165">
        <f>Deaths!V113</f>
        <v>2951</v>
      </c>
      <c r="D156" s="165" t="str">
        <f>Deaths!AR113</f>
        <v>—</v>
      </c>
      <c r="E156" s="165">
        <f>Deaths!BN113</f>
        <v>2951</v>
      </c>
      <c r="F156" s="166">
        <f>Rates!V113</f>
        <v>32.600676</v>
      </c>
      <c r="G156" s="166" t="str">
        <f>Rates!AR113</f>
        <v>—</v>
      </c>
      <c r="H156" s="166">
        <f>Rates!BN113</f>
        <v>13.397843999999999</v>
      </c>
    </row>
    <row r="157" spans="2:8">
      <c r="B157" s="145">
        <v>2007</v>
      </c>
      <c r="C157" s="165">
        <f>Deaths!V114</f>
        <v>2939</v>
      </c>
      <c r="D157" s="165" t="str">
        <f>Deaths!AR114</f>
        <v>—</v>
      </c>
      <c r="E157" s="165">
        <f>Deaths!BN114</f>
        <v>2939</v>
      </c>
      <c r="F157" s="166">
        <f>Rates!V114</f>
        <v>31.421654</v>
      </c>
      <c r="G157" s="166" t="str">
        <f>Rates!AR114</f>
        <v>—</v>
      </c>
      <c r="H157" s="166">
        <f>Rates!BN114</f>
        <v>12.878394</v>
      </c>
    </row>
    <row r="158" spans="2:8">
      <c r="B158" s="145">
        <v>2008</v>
      </c>
      <c r="C158" s="165">
        <f>Deaths!V115</f>
        <v>3031</v>
      </c>
      <c r="D158" s="165" t="str">
        <f>Deaths!AR115</f>
        <v>—</v>
      </c>
      <c r="E158" s="165">
        <f>Deaths!BN115</f>
        <v>3031</v>
      </c>
      <c r="F158" s="166">
        <f>Rates!V115</f>
        <v>31.263736999999999</v>
      </c>
      <c r="G158" s="166" t="str">
        <f>Rates!AR115</f>
        <v>—</v>
      </c>
      <c r="H158" s="166">
        <f>Rates!BN115</f>
        <v>12.956690999999999</v>
      </c>
    </row>
    <row r="159" spans="2:8">
      <c r="B159" s="145">
        <v>2009</v>
      </c>
      <c r="C159" s="165">
        <f>Deaths!V116</f>
        <v>3111</v>
      </c>
      <c r="D159" s="165" t="str">
        <f>Deaths!AR116</f>
        <v>—</v>
      </c>
      <c r="E159" s="165">
        <f>Deaths!BN116</f>
        <v>3111</v>
      </c>
      <c r="F159" s="166">
        <f>Rates!V116</f>
        <v>31.060994000000001</v>
      </c>
      <c r="G159" s="166" t="str">
        <f>Rates!AR116</f>
        <v>—</v>
      </c>
      <c r="H159" s="166">
        <f>Rates!BN116</f>
        <v>12.926698</v>
      </c>
    </row>
    <row r="160" spans="2:8">
      <c r="B160" s="145">
        <v>2010</v>
      </c>
      <c r="C160" s="165">
        <f>Deaths!V117</f>
        <v>3236</v>
      </c>
      <c r="D160" s="165" t="str">
        <f>Deaths!AR117</f>
        <v>—</v>
      </c>
      <c r="E160" s="165">
        <f>Deaths!BN117</f>
        <v>3236</v>
      </c>
      <c r="F160" s="166">
        <f>Rates!V117</f>
        <v>31.171956000000002</v>
      </c>
      <c r="G160" s="166" t="str">
        <f>Rates!AR117</f>
        <v>—</v>
      </c>
      <c r="H160" s="166">
        <f>Rates!BN117</f>
        <v>12.975531</v>
      </c>
    </row>
    <row r="161" spans="2:8">
      <c r="B161" s="145">
        <v>2011</v>
      </c>
      <c r="C161" s="165">
        <f>Deaths!V118</f>
        <v>3294</v>
      </c>
      <c r="D161" s="165" t="str">
        <f>Deaths!AR118</f>
        <v>—</v>
      </c>
      <c r="E161" s="165">
        <f>Deaths!BN118</f>
        <v>3294</v>
      </c>
      <c r="F161" s="166">
        <f>Rates!V118</f>
        <v>30.566181</v>
      </c>
      <c r="G161" s="166" t="str">
        <f>Rates!AR118</f>
        <v>—</v>
      </c>
      <c r="H161" s="166">
        <f>Rates!BN118</f>
        <v>12.812587000000001</v>
      </c>
    </row>
    <row r="162" spans="2:8">
      <c r="B162" s="156">
        <f>IF($D$8&gt;=2012,2012,"")</f>
        <v>2012</v>
      </c>
      <c r="C162" s="165">
        <f>Deaths!V119</f>
        <v>3078</v>
      </c>
      <c r="D162" s="165" t="str">
        <f>Deaths!AR119</f>
        <v>—</v>
      </c>
      <c r="E162" s="165">
        <f>Deaths!BN119</f>
        <v>3078</v>
      </c>
      <c r="F162" s="166">
        <f>Rates!V119</f>
        <v>27.568237</v>
      </c>
      <c r="G162" s="166" t="str">
        <f>Rates!AR119</f>
        <v>—</v>
      </c>
      <c r="H162" s="166">
        <f>Rates!BN119</f>
        <v>11.624046</v>
      </c>
    </row>
    <row r="163" spans="2:8">
      <c r="B163" s="156">
        <f>IF($D$8&gt;=2013,2013,"")</f>
        <v>2013</v>
      </c>
      <c r="C163" s="167">
        <f>Deaths!V120</f>
        <v>3112</v>
      </c>
      <c r="D163" s="165" t="str">
        <f>Deaths!AR120</f>
        <v>—</v>
      </c>
      <c r="E163" s="165">
        <f>Deaths!BN120</f>
        <v>3112</v>
      </c>
      <c r="F163" s="166">
        <f>Rates!V120</f>
        <v>26.784483000000002</v>
      </c>
      <c r="G163" s="166" t="str">
        <f>Rates!AR120</f>
        <v>—</v>
      </c>
      <c r="H163" s="166">
        <f>Rates!BN120</f>
        <v>11.338939</v>
      </c>
    </row>
    <row r="164" spans="2:8">
      <c r="B164" s="156">
        <f>IF($D$8&gt;=2014,2014,"")</f>
        <v>2014</v>
      </c>
      <c r="C164" s="167">
        <f>Deaths!V121</f>
        <v>3102</v>
      </c>
      <c r="D164" s="165" t="str">
        <f>Deaths!AR121</f>
        <v>—</v>
      </c>
      <c r="E164" s="165">
        <f>Deaths!BN121</f>
        <v>3102</v>
      </c>
      <c r="F164" s="166">
        <f>Rates!V121</f>
        <v>25.835642</v>
      </c>
      <c r="G164" s="166" t="str">
        <f>Rates!AR121</f>
        <v>—</v>
      </c>
      <c r="H164" s="166">
        <f>Rates!BN121</f>
        <v>11.002207</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1920</v>
      </c>
      <c r="D184" s="172"/>
      <c r="E184" s="174" t="s">
        <v>73</v>
      </c>
      <c r="F184" s="176">
        <f>INDEX($B$57:$H$175,MATCH($C$184,$B$57:$B$175,0),5)</f>
        <v>9.3231354</v>
      </c>
      <c r="G184" s="176" t="str">
        <f>INDEX($B$57:$H$175,MATCH($C$184,$B$57:$B$175,0),6)</f>
        <v>—</v>
      </c>
      <c r="H184" s="176">
        <f>INDEX($B$57:$H$175,MATCH($C$184,$B$57:$B$175,0),7)</f>
        <v>4.6505611</v>
      </c>
    </row>
    <row r="185" spans="2:8">
      <c r="B185" s="174" t="s">
        <v>69</v>
      </c>
      <c r="C185" s="175">
        <f>'Interactive summary tables'!$G$10</f>
        <v>2014</v>
      </c>
      <c r="D185" s="172"/>
      <c r="E185" s="174" t="s">
        <v>74</v>
      </c>
      <c r="F185" s="176">
        <f>INDEX($B$57:$H$175,MATCH($C$185,$B$57:$B$175,0),5)</f>
        <v>25.835642</v>
      </c>
      <c r="G185" s="176" t="str">
        <f>INDEX($B$57:$H$175,MATCH($C$185,$B$57:$B$175,0),6)</f>
        <v>—</v>
      </c>
      <c r="H185" s="176">
        <f>INDEX($B$57:$H$175,MATCH($C$185,$B$57:$B$175,0),7)</f>
        <v>11.002207</v>
      </c>
    </row>
    <row r="186" spans="2:8">
      <c r="B186" s="177"/>
      <c r="C186" s="175"/>
      <c r="D186" s="172"/>
      <c r="E186" s="174" t="s">
        <v>76</v>
      </c>
      <c r="F186" s="178">
        <f>IF($C$185&lt;=$C$184,"-",(F$185-F$184)/F$184)</f>
        <v>1.7711323381616877</v>
      </c>
      <c r="G186" s="178" t="e">
        <f t="shared" ref="G186:H186" si="2">IF($C$185&lt;=$C$184,"-",(G$185-G$184)/G$184)</f>
        <v>#VALUE!</v>
      </c>
      <c r="H186" s="178">
        <f t="shared" si="2"/>
        <v>1.3657805506522644</v>
      </c>
    </row>
    <row r="187" spans="2:8">
      <c r="B187" s="174" t="s">
        <v>79</v>
      </c>
      <c r="C187" s="175">
        <f>$C$185-$C$184</f>
        <v>94</v>
      </c>
      <c r="D187" s="172"/>
      <c r="E187" s="174" t="s">
        <v>75</v>
      </c>
      <c r="F187" s="178">
        <f>IF($C$185&lt;=$C$184,"-",((F$185/F$184)^(1/($C$185-$C$184))-1))</f>
        <v>1.0902149178788179E-2</v>
      </c>
      <c r="G187" s="178" t="e">
        <f t="shared" ref="G187:H187" si="3">IF($C$185&lt;=$C$184,"-",((G$185/G$184)^(1/($C$185-$C$184))-1))</f>
        <v>#VALUE!</v>
      </c>
      <c r="H187" s="178">
        <f t="shared" si="3"/>
        <v>9.202811359013241E-3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1920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Prostate cancer (ICD-10 C61) in Australia, 1920–2014.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Prostate cancer (ICD-10 C61) in Australia, 1920–2014.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1920</v>
      </c>
      <c r="D207" s="187" t="s">
        <v>26</v>
      </c>
      <c r="E207" s="187" t="s">
        <v>90</v>
      </c>
      <c r="F207" s="191" t="str">
        <f ca="1">CELL("address",INDEX(Deaths!$C$7:$T$132,MATCH($C$207,Deaths!$B$7:$B$132,0),MATCH($C$210,Deaths!$C$6:$T$6,0)))</f>
        <v>'[grim-prostate-cancer-2017.xlsx]Deaths'!$C$27</v>
      </c>
      <c r="G207" s="191" t="str">
        <f ca="1">CELL("address",INDEX(Deaths!$Y$7:$AP$132,MATCH($C$207,Deaths!$B$7:$B$132,0),MATCH($C$210,Deaths!$Y$6:$AP$6,0)))</f>
        <v>'[grim-prostate-cancer-2017.xlsx]Deaths'!$Y$27</v>
      </c>
      <c r="H207" s="191" t="str">
        <f ca="1">CELL("address",INDEX(Deaths!$AU$7:$BL$132,MATCH($C$207,Deaths!$B$7:$B$132,0),MATCH($C$210,Deaths!$AU$6:$BL$6,0)))</f>
        <v>'[grim-prostate-cancer-2017.xlsx]Deaths'!$AU$27</v>
      </c>
    </row>
    <row r="208" spans="2:8">
      <c r="B208" s="189" t="s">
        <v>69</v>
      </c>
      <c r="C208" s="190">
        <f>'Interactive summary tables'!$E$34</f>
        <v>2014</v>
      </c>
      <c r="D208" s="187"/>
      <c r="E208" s="187" t="s">
        <v>91</v>
      </c>
      <c r="F208" s="191" t="str">
        <f ca="1">CELL("address",INDEX(Deaths!$C$7:$T$132,MATCH($C$208,Deaths!$B$7:$B$132,0),MATCH($C$211,Deaths!$C$6:$T$6,0)))</f>
        <v>'[grim-prostate-cancer-2017.xlsx]Deaths'!$T$121</v>
      </c>
      <c r="G208" s="191" t="str">
        <f ca="1">CELL("address",INDEX(Deaths!$Y$7:$AP$132,MATCH($C$208,Deaths!$B$7:$B$132,0),MATCH($C$211,Deaths!$Y$6:$AP$6,0)))</f>
        <v>'[grim-prostate-cancer-2017.xlsx]Deaths'!$AP$121</v>
      </c>
      <c r="H208" s="191" t="str">
        <f ca="1">CELL("address",INDEX(Deaths!$AU$7:$BL$132,MATCH($C$208,Deaths!$B$7:$B$132,0),MATCH($C$211,Deaths!$AU$6:$BL$6,0)))</f>
        <v>'[grim-prostate-cancer-2017.xlsx]Deaths'!$BL$121</v>
      </c>
    </row>
    <row r="209" spans="2:8">
      <c r="B209" s="189"/>
      <c r="C209" s="190"/>
      <c r="D209" s="187"/>
      <c r="E209" s="187" t="s">
        <v>97</v>
      </c>
      <c r="F209" s="192">
        <f ca="1">SUM(INDIRECT(F$207,1):INDIRECT(F$208,1))</f>
        <v>120574</v>
      </c>
      <c r="G209" s="193">
        <f ca="1">SUM(INDIRECT(G$207,1):INDIRECT(G$208,1))</f>
        <v>0</v>
      </c>
      <c r="H209" s="193">
        <f ca="1">SUM(INDIRECT(H$207,1):INDIRECT(H$208,1))</f>
        <v>120574</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'[grim-prostate-cancer-2017.xlsx]Populations'!$D$36</v>
      </c>
      <c r="G211" s="191" t="str">
        <f ca="1">CELL("address",INDEX(Populations!$Y$16:$AP$141,MATCH($C$207,Populations!$C$16:$C$141,0),MATCH($C$210,Populations!$Y$15:$AP$15,0)))</f>
        <v>'[grim-prostate-cancer-2017.xlsx]Populations'!$Y$36</v>
      </c>
      <c r="H211" s="191" t="str">
        <f ca="1">CELL("address",INDEX(Populations!$AT$16:$BK$141,MATCH($C$207,Populations!$C$16:$C$141,0),MATCH($C$210,Populations!$AT$15:$BK$15,0)))</f>
        <v>'[grim-prostate-cancer-2017.xlsx]Populations'!$AT$36</v>
      </c>
    </row>
    <row r="212" spans="2:8">
      <c r="B212" s="189"/>
      <c r="C212" s="187"/>
      <c r="D212" s="187"/>
      <c r="E212" s="187" t="s">
        <v>91</v>
      </c>
      <c r="F212" s="191" t="str">
        <f ca="1">CELL("address",INDEX(Populations!$D$16:$U$141,MATCH($C$208,Populations!$C$16:$C$141,0),MATCH($C$211,Populations!$D$15:$U$15,0)))</f>
        <v>'[grim-prostate-cancer-2017.xlsx]Populations'!$U$130</v>
      </c>
      <c r="G212" s="191" t="str">
        <f ca="1">CELL("address",INDEX(Populations!$Y$16:$AP$141,MATCH($C$208,Populations!$C$16:$C$141,0),MATCH($C$211,Populations!$Y$15:$AP$15,0)))</f>
        <v>'[grim-prostate-cancer-2017.xlsx]Populations'!$AP$130</v>
      </c>
      <c r="H212" s="191" t="str">
        <f ca="1">CELL("address",INDEX(Populations!$AT$16:$BK$141,MATCH($C$208,Populations!$C$16:$C$141,0),MATCH($C$211,Populations!$AT$15:$BK$15,0)))</f>
        <v>'[grim-prostate-cancer-2017.xlsx]Populations'!$BK$130</v>
      </c>
    </row>
    <row r="213" spans="2:8">
      <c r="B213" s="189" t="s">
        <v>95</v>
      </c>
      <c r="C213" s="190">
        <f>INDEX($G$11:$G$28,MATCH($C$210,$F$11:$F$28,0))</f>
        <v>1</v>
      </c>
      <c r="D213" s="187"/>
      <c r="E213" s="187" t="s">
        <v>98</v>
      </c>
      <c r="F213" s="192">
        <f ca="1">SUM(INDIRECT(F$211,1):INDIRECT(F$212,1))</f>
        <v>597284369.5</v>
      </c>
      <c r="G213" s="193">
        <f ca="1">SUM(INDIRECT(G$211,1):INDIRECT(G$212,1))</f>
        <v>595366811</v>
      </c>
      <c r="H213" s="193">
        <f ca="1">SUM(INDIRECT(H$211,1):INDIRECT(H$212,1))</f>
        <v>1192651180.5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20.18703420967389</v>
      </c>
      <c r="G215" s="195">
        <f t="shared" ref="G215:H215" ca="1" si="4">IF($C$208&lt;$C$207,"-",IF($C$214&lt;$C$213,"-",G$209/G$213*100000))</f>
        <v>0</v>
      </c>
      <c r="H215" s="195">
        <f t="shared" ca="1" si="4"/>
        <v>10.109745579545837</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1920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Prostate cancer (ICD-10 C61) in Australia, 1920–2014,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Prostate cancer (ICD-10 C61) in Australia, 1920,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Prostate cancer (ICD-10 C61) in Australia, 1920–2014,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Prostate cancer (ICD-10 C61) in Australia, 1920,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Prostate cancer (ICD-10 C61) in Australia, 1920–2014,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6E8B2939-6EA5-4E87-B88D-0D194DB820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www.w3.org/XML/1998/namespace"/>
    <ds:schemaRef ds:uri="c095c42a-9a6d-4ed6-ad94-052c8814a2e5"/>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GRIM0242 - Prostate cancer (ICD-10 C61)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